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:\VEŘEJNÉ ZAKÁZKY\VŘ moje\VZ 2024\EZAK\Bistro\"/>
    </mc:Choice>
  </mc:AlternateContent>
  <xr:revisionPtr revIDLastSave="0" documentId="13_ncr:1_{B160D5AF-0E66-489D-A24E-DB2320DE416F}" xr6:coauthVersionLast="47" xr6:coauthVersionMax="47" xr10:uidLastSave="{00000000-0000-0000-0000-000000000000}"/>
  <bookViews>
    <workbookView xWindow="-108" yWindow="-108" windowWidth="23256" windowHeight="12576" tabRatio="839" firstSheet="1" xr2:uid="{00000000-000D-0000-FFFF-FFFF00000000}"/>
  </bookViews>
  <sheets>
    <sheet name="Rekapitulace stavby" sheetId="1" r:id="rId1"/>
    <sheet name="D.1.1 - Stavebně architek..." sheetId="2" r:id="rId2"/>
    <sheet name="D.1.2 - Elektroinstalace ..." sheetId="3" r:id="rId3"/>
    <sheet name="D.1.3 - Slaboproud" sheetId="4" r:id="rId4"/>
    <sheet name="D.1.4 - Vytápění" sheetId="5" r:id="rId5"/>
    <sheet name="D.1.5 - Vzduchotechnika" sheetId="6" r:id="rId6"/>
    <sheet name="D.1.6 - Zdravotně technic..." sheetId="7" r:id="rId7"/>
    <sheet name="D.1.7 - Gastro zařízení" sheetId="8" state="hidden" r:id="rId8"/>
    <sheet name="VRN - Vedlejší rozpočtové..." sheetId="9" r:id="rId9"/>
    <sheet name="Seznam figur" sheetId="10" r:id="rId10"/>
  </sheets>
  <definedNames>
    <definedName name="_xlnm._FilterDatabase" localSheetId="1" hidden="1">'D.1.1 - Stavebně architek...'!$C$140:$K$825</definedName>
    <definedName name="_xlnm._FilterDatabase" localSheetId="2" hidden="1">'D.1.2 - Elektroinstalace ...'!$C$115:$K$198</definedName>
    <definedName name="_xlnm._FilterDatabase" localSheetId="3" hidden="1">'D.1.3 - Slaboproud'!$C$131:$K$232</definedName>
    <definedName name="_xlnm._FilterDatabase" localSheetId="4" hidden="1">'D.1.4 - Vytápění'!$C$120:$K$162</definedName>
    <definedName name="_xlnm._FilterDatabase" localSheetId="5" hidden="1">'D.1.5 - Vzduchotechnika'!$C$118:$K$163</definedName>
    <definedName name="_xlnm._FilterDatabase" localSheetId="6" hidden="1">'D.1.6 - Zdravotně technic...'!$C$120:$K$272</definedName>
    <definedName name="_xlnm._FilterDatabase" localSheetId="7" hidden="1">'D.1.7 - Gastro zařízení'!$C$119:$K$184</definedName>
    <definedName name="_xlnm._FilterDatabase" localSheetId="8" hidden="1">'VRN - Vedlejší rozpočtové...'!$C$121:$K$148</definedName>
    <definedName name="_xlnm.Print_Titles" localSheetId="1">'D.1.1 - Stavebně architek...'!$140:$140</definedName>
    <definedName name="_xlnm.Print_Titles" localSheetId="2">'D.1.2 - Elektroinstalace ...'!$115:$115</definedName>
    <definedName name="_xlnm.Print_Titles" localSheetId="3">'D.1.3 - Slaboproud'!$131:$131</definedName>
    <definedName name="_xlnm.Print_Titles" localSheetId="4">'D.1.4 - Vytápění'!$120:$120</definedName>
    <definedName name="_xlnm.Print_Titles" localSheetId="5">'D.1.5 - Vzduchotechnika'!$118:$118</definedName>
    <definedName name="_xlnm.Print_Titles" localSheetId="6">'D.1.6 - Zdravotně technic...'!$120:$120</definedName>
    <definedName name="_xlnm.Print_Titles" localSheetId="7">'D.1.7 - Gastro zařízení'!$119:$119</definedName>
    <definedName name="_xlnm.Print_Titles" localSheetId="0">'Rekapitulace stavby'!$92:$92</definedName>
    <definedName name="_xlnm.Print_Titles" localSheetId="9">'Seznam figur'!$9:$9</definedName>
    <definedName name="_xlnm.Print_Titles" localSheetId="8">'VRN - Vedlejší rozpočtové...'!$121:$121</definedName>
    <definedName name="_xlnm.Print_Area" localSheetId="1">'D.1.1 - Stavebně architek...'!$C$4:$J$76,'D.1.1 - Stavebně architek...'!$C$82:$J$122,'D.1.1 - Stavebně architek...'!$C$128:$K$825</definedName>
    <definedName name="_xlnm.Print_Area" localSheetId="2">'D.1.2 - Elektroinstalace ...'!$C$4:$J$76,'D.1.2 - Elektroinstalace ...'!$C$82:$J$97,'D.1.2 - Elektroinstalace ...'!$C$103:$K$198</definedName>
    <definedName name="_xlnm.Print_Area" localSheetId="3">'D.1.3 - Slaboproud'!$C$4:$J$76,'D.1.3 - Slaboproud'!$C$82:$J$113,'D.1.3 - Slaboproud'!$C$119:$K$232</definedName>
    <definedName name="_xlnm.Print_Area" localSheetId="4">'D.1.4 - Vytápění'!$C$4:$J$76,'D.1.4 - Vytápění'!$C$82:$J$102,'D.1.4 - Vytápění'!$C$108:$K$162</definedName>
    <definedName name="_xlnm.Print_Area" localSheetId="5">'D.1.5 - Vzduchotechnika'!$C$4:$J$76,'D.1.5 - Vzduchotechnika'!$C$82:$J$100,'D.1.5 - Vzduchotechnika'!$C$106:$K$163</definedName>
    <definedName name="_xlnm.Print_Area" localSheetId="6">'D.1.6 - Zdravotně technic...'!$C$4:$J$76,'D.1.6 - Zdravotně technic...'!$C$82:$J$102,'D.1.6 - Zdravotně technic...'!$C$108:$K$272</definedName>
    <definedName name="_xlnm.Print_Area" localSheetId="7">'D.1.7 - Gastro zařízení'!$C$4:$J$76,'D.1.7 - Gastro zařízení'!$C$82:$J$101,'D.1.7 - Gastro zařízení'!$C$107:$K$184</definedName>
    <definedName name="_xlnm.Print_Area" localSheetId="0">'Rekapitulace stavby'!$D$4:$AO$76,'Rekapitulace stavby'!$C$82:$AQ$103</definedName>
    <definedName name="_xlnm.Print_Area" localSheetId="9">'Seznam figur'!$C$4:$G$59</definedName>
    <definedName name="_xlnm.Print_Area" localSheetId="8">'VRN - Vedlejší rozpočtové...'!$C$4:$J$76,'VRN - Vedlejší rozpočtové...'!$C$82:$J$103,'VRN - Vedlejší rozpočtové...'!$C$109:$K$148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0" l="1"/>
  <c r="J37" i="9"/>
  <c r="J36" i="9"/>
  <c r="AY102" i="1" s="1"/>
  <c r="J35" i="9"/>
  <c r="AX102" i="1" s="1"/>
  <c r="BI147" i="9"/>
  <c r="BH147" i="9"/>
  <c r="BG147" i="9"/>
  <c r="BF147" i="9"/>
  <c r="T147" i="9"/>
  <c r="T146" i="9" s="1"/>
  <c r="R147" i="9"/>
  <c r="R146" i="9" s="1"/>
  <c r="P147" i="9"/>
  <c r="P146" i="9" s="1"/>
  <c r="BI144" i="9"/>
  <c r="BH144" i="9"/>
  <c r="BG144" i="9"/>
  <c r="BF144" i="9"/>
  <c r="T144" i="9"/>
  <c r="T143" i="9" s="1"/>
  <c r="R144" i="9"/>
  <c r="R143" i="9" s="1"/>
  <c r="P144" i="9"/>
  <c r="P143" i="9" s="1"/>
  <c r="BI141" i="9"/>
  <c r="BH141" i="9"/>
  <c r="BG141" i="9"/>
  <c r="BF141" i="9"/>
  <c r="T141" i="9"/>
  <c r="R141" i="9"/>
  <c r="P141" i="9"/>
  <c r="BI139" i="9"/>
  <c r="BH139" i="9"/>
  <c r="BG139" i="9"/>
  <c r="BF139" i="9"/>
  <c r="T139" i="9"/>
  <c r="R139" i="9"/>
  <c r="P139" i="9"/>
  <c r="BI137" i="9"/>
  <c r="BH137" i="9"/>
  <c r="BG137" i="9"/>
  <c r="BF137" i="9"/>
  <c r="T137" i="9"/>
  <c r="R137" i="9"/>
  <c r="P137" i="9"/>
  <c r="BI135" i="9"/>
  <c r="BH135" i="9"/>
  <c r="BG135" i="9"/>
  <c r="BF135" i="9"/>
  <c r="T135" i="9"/>
  <c r="R135" i="9"/>
  <c r="P135" i="9"/>
  <c r="BI132" i="9"/>
  <c r="BH132" i="9"/>
  <c r="BG132" i="9"/>
  <c r="BF132" i="9"/>
  <c r="T132" i="9"/>
  <c r="R132" i="9"/>
  <c r="P132" i="9"/>
  <c r="BI130" i="9"/>
  <c r="BH130" i="9"/>
  <c r="BG130" i="9"/>
  <c r="BF130" i="9"/>
  <c r="T130" i="9"/>
  <c r="R130" i="9"/>
  <c r="P130" i="9"/>
  <c r="BI127" i="9"/>
  <c r="BH127" i="9"/>
  <c r="BG127" i="9"/>
  <c r="BF127" i="9"/>
  <c r="T127" i="9"/>
  <c r="R127" i="9"/>
  <c r="P127" i="9"/>
  <c r="BI125" i="9"/>
  <c r="BH125" i="9"/>
  <c r="BG125" i="9"/>
  <c r="BF125" i="9"/>
  <c r="T125" i="9"/>
  <c r="R125" i="9"/>
  <c r="P125" i="9"/>
  <c r="F116" i="9"/>
  <c r="E114" i="9"/>
  <c r="F89" i="9"/>
  <c r="E87" i="9"/>
  <c r="J24" i="9"/>
  <c r="E24" i="9"/>
  <c r="J119" i="9" s="1"/>
  <c r="J23" i="9"/>
  <c r="J21" i="9"/>
  <c r="E21" i="9"/>
  <c r="J91" i="9" s="1"/>
  <c r="J20" i="9"/>
  <c r="J18" i="9"/>
  <c r="E18" i="9"/>
  <c r="F92" i="9" s="1"/>
  <c r="J17" i="9"/>
  <c r="J15" i="9"/>
  <c r="E15" i="9"/>
  <c r="F91" i="9" s="1"/>
  <c r="J14" i="9"/>
  <c r="J12" i="9"/>
  <c r="J116" i="9" s="1"/>
  <c r="E7" i="9"/>
  <c r="E85" i="9" s="1"/>
  <c r="J37" i="8"/>
  <c r="J36" i="8"/>
  <c r="AY101" i="1" s="1"/>
  <c r="J35" i="8"/>
  <c r="AX101" i="1" s="1"/>
  <c r="BI184" i="8"/>
  <c r="BH184" i="8"/>
  <c r="BG184" i="8"/>
  <c r="BF184" i="8"/>
  <c r="T184" i="8"/>
  <c r="R184" i="8"/>
  <c r="P184" i="8"/>
  <c r="BI182" i="8"/>
  <c r="BH182" i="8"/>
  <c r="BG182" i="8"/>
  <c r="BF182" i="8"/>
  <c r="T182" i="8"/>
  <c r="R182" i="8"/>
  <c r="P182" i="8"/>
  <c r="BI181" i="8"/>
  <c r="BH181" i="8"/>
  <c r="BG181" i="8"/>
  <c r="BF181" i="8"/>
  <c r="T181" i="8"/>
  <c r="R181" i="8"/>
  <c r="P181" i="8"/>
  <c r="BI180" i="8"/>
  <c r="BH180" i="8"/>
  <c r="BG180" i="8"/>
  <c r="BF180" i="8"/>
  <c r="T180" i="8"/>
  <c r="R180" i="8"/>
  <c r="P180" i="8"/>
  <c r="BI179" i="8"/>
  <c r="BH179" i="8"/>
  <c r="BG179" i="8"/>
  <c r="BF179" i="8"/>
  <c r="T179" i="8"/>
  <c r="R179" i="8"/>
  <c r="P179" i="8"/>
  <c r="BI177" i="8"/>
  <c r="BH177" i="8"/>
  <c r="BG177" i="8"/>
  <c r="BF177" i="8"/>
  <c r="T177" i="8"/>
  <c r="R177" i="8"/>
  <c r="P177" i="8"/>
  <c r="BI176" i="8"/>
  <c r="BH176" i="8"/>
  <c r="BG176" i="8"/>
  <c r="BF176" i="8"/>
  <c r="T176" i="8"/>
  <c r="R176" i="8"/>
  <c r="P176" i="8"/>
  <c r="BI175" i="8"/>
  <c r="BH175" i="8"/>
  <c r="BG175" i="8"/>
  <c r="BF175" i="8"/>
  <c r="T175" i="8"/>
  <c r="R175" i="8"/>
  <c r="P175" i="8"/>
  <c r="BI173" i="8"/>
  <c r="BH173" i="8"/>
  <c r="BG173" i="8"/>
  <c r="BF173" i="8"/>
  <c r="T173" i="8"/>
  <c r="R173" i="8"/>
  <c r="P173" i="8"/>
  <c r="BI172" i="8"/>
  <c r="BH172" i="8"/>
  <c r="BG172" i="8"/>
  <c r="BF172" i="8"/>
  <c r="T172" i="8"/>
  <c r="R172" i="8"/>
  <c r="P172" i="8"/>
  <c r="BI171" i="8"/>
  <c r="BH171" i="8"/>
  <c r="BG171" i="8"/>
  <c r="BF171" i="8"/>
  <c r="T171" i="8"/>
  <c r="R171" i="8"/>
  <c r="P171" i="8"/>
  <c r="BI170" i="8"/>
  <c r="BH170" i="8"/>
  <c r="BG170" i="8"/>
  <c r="BF170" i="8"/>
  <c r="T170" i="8"/>
  <c r="R170" i="8"/>
  <c r="P170" i="8"/>
  <c r="BI169" i="8"/>
  <c r="BH169" i="8"/>
  <c r="BG169" i="8"/>
  <c r="BF169" i="8"/>
  <c r="T169" i="8"/>
  <c r="R169" i="8"/>
  <c r="P169" i="8"/>
  <c r="BI168" i="8"/>
  <c r="BH168" i="8"/>
  <c r="BG168" i="8"/>
  <c r="BF168" i="8"/>
  <c r="T168" i="8"/>
  <c r="R168" i="8"/>
  <c r="P168" i="8"/>
  <c r="BI167" i="8"/>
  <c r="BH167" i="8"/>
  <c r="BG167" i="8"/>
  <c r="BF167" i="8"/>
  <c r="T167" i="8"/>
  <c r="R167" i="8"/>
  <c r="P167" i="8"/>
  <c r="BI166" i="8"/>
  <c r="BH166" i="8"/>
  <c r="BG166" i="8"/>
  <c r="BF166" i="8"/>
  <c r="T166" i="8"/>
  <c r="R166" i="8"/>
  <c r="P166" i="8"/>
  <c r="BI165" i="8"/>
  <c r="BH165" i="8"/>
  <c r="BG165" i="8"/>
  <c r="BF165" i="8"/>
  <c r="T165" i="8"/>
  <c r="R165" i="8"/>
  <c r="P165" i="8"/>
  <c r="BI164" i="8"/>
  <c r="BH164" i="8"/>
  <c r="BG164" i="8"/>
  <c r="BF164" i="8"/>
  <c r="T164" i="8"/>
  <c r="R164" i="8"/>
  <c r="P164" i="8"/>
  <c r="BI163" i="8"/>
  <c r="BH163" i="8"/>
  <c r="BG163" i="8"/>
  <c r="BF163" i="8"/>
  <c r="T163" i="8"/>
  <c r="R163" i="8"/>
  <c r="P163" i="8"/>
  <c r="BI162" i="8"/>
  <c r="BH162" i="8"/>
  <c r="BG162" i="8"/>
  <c r="BF162" i="8"/>
  <c r="T162" i="8"/>
  <c r="R162" i="8"/>
  <c r="P162" i="8"/>
  <c r="BI161" i="8"/>
  <c r="BH161" i="8"/>
  <c r="BG161" i="8"/>
  <c r="BF161" i="8"/>
  <c r="T161" i="8"/>
  <c r="R161" i="8"/>
  <c r="P161" i="8"/>
  <c r="BI160" i="8"/>
  <c r="BH160" i="8"/>
  <c r="BG160" i="8"/>
  <c r="BF160" i="8"/>
  <c r="T160" i="8"/>
  <c r="R160" i="8"/>
  <c r="P160" i="8"/>
  <c r="BI159" i="8"/>
  <c r="BH159" i="8"/>
  <c r="BG159" i="8"/>
  <c r="BF159" i="8"/>
  <c r="T159" i="8"/>
  <c r="R159" i="8"/>
  <c r="P159" i="8"/>
  <c r="BI158" i="8"/>
  <c r="BH158" i="8"/>
  <c r="BG158" i="8"/>
  <c r="BF158" i="8"/>
  <c r="T158" i="8"/>
  <c r="R158" i="8"/>
  <c r="P158" i="8"/>
  <c r="BI157" i="8"/>
  <c r="BH157" i="8"/>
  <c r="BG157" i="8"/>
  <c r="BF157" i="8"/>
  <c r="T157" i="8"/>
  <c r="R157" i="8"/>
  <c r="P157" i="8"/>
  <c r="BI156" i="8"/>
  <c r="BH156" i="8"/>
  <c r="BG156" i="8"/>
  <c r="BF156" i="8"/>
  <c r="T156" i="8"/>
  <c r="R156" i="8"/>
  <c r="P156" i="8"/>
  <c r="BI155" i="8"/>
  <c r="BH155" i="8"/>
  <c r="BG155" i="8"/>
  <c r="BF155" i="8"/>
  <c r="T155" i="8"/>
  <c r="R155" i="8"/>
  <c r="P155" i="8"/>
  <c r="BI154" i="8"/>
  <c r="BH154" i="8"/>
  <c r="BG154" i="8"/>
  <c r="BF154" i="8"/>
  <c r="T154" i="8"/>
  <c r="R154" i="8"/>
  <c r="P154" i="8"/>
  <c r="BI153" i="8"/>
  <c r="BH153" i="8"/>
  <c r="BG153" i="8"/>
  <c r="BF153" i="8"/>
  <c r="T153" i="8"/>
  <c r="R153" i="8"/>
  <c r="P153" i="8"/>
  <c r="BI152" i="8"/>
  <c r="BH152" i="8"/>
  <c r="BG152" i="8"/>
  <c r="BF152" i="8"/>
  <c r="T152" i="8"/>
  <c r="R152" i="8"/>
  <c r="P152" i="8"/>
  <c r="BI151" i="8"/>
  <c r="BH151" i="8"/>
  <c r="BG151" i="8"/>
  <c r="BF151" i="8"/>
  <c r="T151" i="8"/>
  <c r="R151" i="8"/>
  <c r="P151" i="8"/>
  <c r="BI150" i="8"/>
  <c r="BH150" i="8"/>
  <c r="BG150" i="8"/>
  <c r="BF150" i="8"/>
  <c r="T150" i="8"/>
  <c r="R150" i="8"/>
  <c r="P150" i="8"/>
  <c r="BI149" i="8"/>
  <c r="BH149" i="8"/>
  <c r="BG149" i="8"/>
  <c r="BF149" i="8"/>
  <c r="T149" i="8"/>
  <c r="R149" i="8"/>
  <c r="P149" i="8"/>
  <c r="BI148" i="8"/>
  <c r="BH148" i="8"/>
  <c r="BG148" i="8"/>
  <c r="BF148" i="8"/>
  <c r="T148" i="8"/>
  <c r="R148" i="8"/>
  <c r="P148" i="8"/>
  <c r="BI147" i="8"/>
  <c r="BH147" i="8"/>
  <c r="BG147" i="8"/>
  <c r="BF147" i="8"/>
  <c r="T147" i="8"/>
  <c r="R147" i="8"/>
  <c r="P147" i="8"/>
  <c r="BI145" i="8"/>
  <c r="BH145" i="8"/>
  <c r="BG145" i="8"/>
  <c r="BF145" i="8"/>
  <c r="T145" i="8"/>
  <c r="R145" i="8"/>
  <c r="P145" i="8"/>
  <c r="BI144" i="8"/>
  <c r="BH144" i="8"/>
  <c r="BG144" i="8"/>
  <c r="BF144" i="8"/>
  <c r="T144" i="8"/>
  <c r="R144" i="8"/>
  <c r="P144" i="8"/>
  <c r="BI143" i="8"/>
  <c r="BH143" i="8"/>
  <c r="BG143" i="8"/>
  <c r="BF143" i="8"/>
  <c r="T143" i="8"/>
  <c r="R143" i="8"/>
  <c r="P143" i="8"/>
  <c r="BI142" i="8"/>
  <c r="BH142" i="8"/>
  <c r="BG142" i="8"/>
  <c r="BF142" i="8"/>
  <c r="T142" i="8"/>
  <c r="R142" i="8"/>
  <c r="P142" i="8"/>
  <c r="BI141" i="8"/>
  <c r="BH141" i="8"/>
  <c r="BG141" i="8"/>
  <c r="BF141" i="8"/>
  <c r="T141" i="8"/>
  <c r="R141" i="8"/>
  <c r="P141" i="8"/>
  <c r="BI140" i="8"/>
  <c r="BH140" i="8"/>
  <c r="BG140" i="8"/>
  <c r="BF140" i="8"/>
  <c r="T140" i="8"/>
  <c r="R140" i="8"/>
  <c r="P140" i="8"/>
  <c r="BI139" i="8"/>
  <c r="BH139" i="8"/>
  <c r="BG139" i="8"/>
  <c r="BF139" i="8"/>
  <c r="T139" i="8"/>
  <c r="R139" i="8"/>
  <c r="P139" i="8"/>
  <c r="BI138" i="8"/>
  <c r="BH138" i="8"/>
  <c r="BG138" i="8"/>
  <c r="BF138" i="8"/>
  <c r="T138" i="8"/>
  <c r="R138" i="8"/>
  <c r="P138" i="8"/>
  <c r="BI137" i="8"/>
  <c r="BH137" i="8"/>
  <c r="BG137" i="8"/>
  <c r="BF137" i="8"/>
  <c r="T137" i="8"/>
  <c r="R137" i="8"/>
  <c r="P137" i="8"/>
  <c r="BI136" i="8"/>
  <c r="BH136" i="8"/>
  <c r="BG136" i="8"/>
  <c r="BF136" i="8"/>
  <c r="T136" i="8"/>
  <c r="R136" i="8"/>
  <c r="P136" i="8"/>
  <c r="BI135" i="8"/>
  <c r="BH135" i="8"/>
  <c r="BG135" i="8"/>
  <c r="BF135" i="8"/>
  <c r="T135" i="8"/>
  <c r="R135" i="8"/>
  <c r="P135" i="8"/>
  <c r="BI134" i="8"/>
  <c r="BH134" i="8"/>
  <c r="BG134" i="8"/>
  <c r="BF134" i="8"/>
  <c r="T134" i="8"/>
  <c r="R134" i="8"/>
  <c r="P134" i="8"/>
  <c r="BI133" i="8"/>
  <c r="BH133" i="8"/>
  <c r="BG133" i="8"/>
  <c r="BF133" i="8"/>
  <c r="T133" i="8"/>
  <c r="R133" i="8"/>
  <c r="P133" i="8"/>
  <c r="BI132" i="8"/>
  <c r="BH132" i="8"/>
  <c r="BG132" i="8"/>
  <c r="BF132" i="8"/>
  <c r="T132" i="8"/>
  <c r="R132" i="8"/>
  <c r="P132" i="8"/>
  <c r="BI131" i="8"/>
  <c r="BH131" i="8"/>
  <c r="BG131" i="8"/>
  <c r="BF131" i="8"/>
  <c r="T131" i="8"/>
  <c r="R131" i="8"/>
  <c r="P131" i="8"/>
  <c r="BI130" i="8"/>
  <c r="BH130" i="8"/>
  <c r="BG130" i="8"/>
  <c r="BF130" i="8"/>
  <c r="T130" i="8"/>
  <c r="R130" i="8"/>
  <c r="P130" i="8"/>
  <c r="BI129" i="8"/>
  <c r="BH129" i="8"/>
  <c r="BG129" i="8"/>
  <c r="BF129" i="8"/>
  <c r="T129" i="8"/>
  <c r="R129" i="8"/>
  <c r="P129" i="8"/>
  <c r="BI128" i="8"/>
  <c r="BH128" i="8"/>
  <c r="BG128" i="8"/>
  <c r="BF128" i="8"/>
  <c r="T128" i="8"/>
  <c r="R128" i="8"/>
  <c r="P128" i="8"/>
  <c r="BI127" i="8"/>
  <c r="BH127" i="8"/>
  <c r="BG127" i="8"/>
  <c r="BF127" i="8"/>
  <c r="T127" i="8"/>
  <c r="R127" i="8"/>
  <c r="P127" i="8"/>
  <c r="BI126" i="8"/>
  <c r="BH126" i="8"/>
  <c r="BG126" i="8"/>
  <c r="BF126" i="8"/>
  <c r="T126" i="8"/>
  <c r="R126" i="8"/>
  <c r="P126" i="8"/>
  <c r="BI125" i="8"/>
  <c r="BH125" i="8"/>
  <c r="BG125" i="8"/>
  <c r="BF125" i="8"/>
  <c r="T125" i="8"/>
  <c r="R125" i="8"/>
  <c r="P125" i="8"/>
  <c r="BI124" i="8"/>
  <c r="BH124" i="8"/>
  <c r="BG124" i="8"/>
  <c r="BF124" i="8"/>
  <c r="T124" i="8"/>
  <c r="R124" i="8"/>
  <c r="P124" i="8"/>
  <c r="BI123" i="8"/>
  <c r="BH123" i="8"/>
  <c r="BG123" i="8"/>
  <c r="BF123" i="8"/>
  <c r="T123" i="8"/>
  <c r="R123" i="8"/>
  <c r="P123" i="8"/>
  <c r="BI122" i="8"/>
  <c r="BH122" i="8"/>
  <c r="BG122" i="8"/>
  <c r="BF122" i="8"/>
  <c r="T122" i="8"/>
  <c r="R122" i="8"/>
  <c r="P122" i="8"/>
  <c r="F114" i="8"/>
  <c r="E112" i="8"/>
  <c r="F89" i="8"/>
  <c r="E87" i="8"/>
  <c r="J24" i="8"/>
  <c r="E24" i="8"/>
  <c r="J117" i="8" s="1"/>
  <c r="J23" i="8"/>
  <c r="J21" i="8"/>
  <c r="E21" i="8"/>
  <c r="J91" i="8" s="1"/>
  <c r="J20" i="8"/>
  <c r="J18" i="8"/>
  <c r="E18" i="8"/>
  <c r="F117" i="8" s="1"/>
  <c r="J17" i="8"/>
  <c r="J15" i="8"/>
  <c r="E15" i="8"/>
  <c r="F116" i="8" s="1"/>
  <c r="J14" i="8"/>
  <c r="J12" i="8"/>
  <c r="J89" i="8" s="1"/>
  <c r="E7" i="8"/>
  <c r="E85" i="8" s="1"/>
  <c r="J37" i="7"/>
  <c r="J36" i="7"/>
  <c r="AY100" i="1" s="1"/>
  <c r="J35" i="7"/>
  <c r="AX100" i="1" s="1"/>
  <c r="BI270" i="7"/>
  <c r="BH270" i="7"/>
  <c r="BG270" i="7"/>
  <c r="BF270" i="7"/>
  <c r="T270" i="7"/>
  <c r="R270" i="7"/>
  <c r="P270" i="7"/>
  <c r="BI268" i="7"/>
  <c r="BH268" i="7"/>
  <c r="BG268" i="7"/>
  <c r="BF268" i="7"/>
  <c r="T268" i="7"/>
  <c r="R268" i="7"/>
  <c r="P268" i="7"/>
  <c r="BI266" i="7"/>
  <c r="BH266" i="7"/>
  <c r="BG266" i="7"/>
  <c r="BF266" i="7"/>
  <c r="T266" i="7"/>
  <c r="R266" i="7"/>
  <c r="P266" i="7"/>
  <c r="BI264" i="7"/>
  <c r="BH264" i="7"/>
  <c r="BG264" i="7"/>
  <c r="BF264" i="7"/>
  <c r="T264" i="7"/>
  <c r="R264" i="7"/>
  <c r="P264" i="7"/>
  <c r="BI262" i="7"/>
  <c r="BH262" i="7"/>
  <c r="BG262" i="7"/>
  <c r="BF262" i="7"/>
  <c r="T262" i="7"/>
  <c r="R262" i="7"/>
  <c r="P262" i="7"/>
  <c r="BI260" i="7"/>
  <c r="BH260" i="7"/>
  <c r="BG260" i="7"/>
  <c r="BF260" i="7"/>
  <c r="T260" i="7"/>
  <c r="R260" i="7"/>
  <c r="P260" i="7"/>
  <c r="BI258" i="7"/>
  <c r="BH258" i="7"/>
  <c r="BG258" i="7"/>
  <c r="BF258" i="7"/>
  <c r="T258" i="7"/>
  <c r="R258" i="7"/>
  <c r="P258" i="7"/>
  <c r="BI256" i="7"/>
  <c r="BH256" i="7"/>
  <c r="BG256" i="7"/>
  <c r="BF256" i="7"/>
  <c r="T256" i="7"/>
  <c r="R256" i="7"/>
  <c r="P256" i="7"/>
  <c r="BI254" i="7"/>
  <c r="BH254" i="7"/>
  <c r="BG254" i="7"/>
  <c r="BF254" i="7"/>
  <c r="T254" i="7"/>
  <c r="R254" i="7"/>
  <c r="P254" i="7"/>
  <c r="BI252" i="7"/>
  <c r="BH252" i="7"/>
  <c r="BG252" i="7"/>
  <c r="BF252" i="7"/>
  <c r="T252" i="7"/>
  <c r="R252" i="7"/>
  <c r="P252" i="7"/>
  <c r="BI250" i="7"/>
  <c r="BH250" i="7"/>
  <c r="BG250" i="7"/>
  <c r="BF250" i="7"/>
  <c r="T250" i="7"/>
  <c r="R250" i="7"/>
  <c r="P250" i="7"/>
  <c r="BI248" i="7"/>
  <c r="BH248" i="7"/>
  <c r="BG248" i="7"/>
  <c r="BF248" i="7"/>
  <c r="T248" i="7"/>
  <c r="R248" i="7"/>
  <c r="P248" i="7"/>
  <c r="BI246" i="7"/>
  <c r="BH246" i="7"/>
  <c r="BG246" i="7"/>
  <c r="BF246" i="7"/>
  <c r="T246" i="7"/>
  <c r="R246" i="7"/>
  <c r="P246" i="7"/>
  <c r="BI244" i="7"/>
  <c r="BH244" i="7"/>
  <c r="BG244" i="7"/>
  <c r="BF244" i="7"/>
  <c r="T244" i="7"/>
  <c r="R244" i="7"/>
  <c r="P244" i="7"/>
  <c r="BI242" i="7"/>
  <c r="BH242" i="7"/>
  <c r="BG242" i="7"/>
  <c r="BF242" i="7"/>
  <c r="T242" i="7"/>
  <c r="R242" i="7"/>
  <c r="P242" i="7"/>
  <c r="BI240" i="7"/>
  <c r="BH240" i="7"/>
  <c r="BG240" i="7"/>
  <c r="BF240" i="7"/>
  <c r="T240" i="7"/>
  <c r="R240" i="7"/>
  <c r="P240" i="7"/>
  <c r="BI238" i="7"/>
  <c r="BH238" i="7"/>
  <c r="BG238" i="7"/>
  <c r="BF238" i="7"/>
  <c r="T238" i="7"/>
  <c r="R238" i="7"/>
  <c r="P238" i="7"/>
  <c r="BI236" i="7"/>
  <c r="BH236" i="7"/>
  <c r="BG236" i="7"/>
  <c r="BF236" i="7"/>
  <c r="T236" i="7"/>
  <c r="R236" i="7"/>
  <c r="P236" i="7"/>
  <c r="BI234" i="7"/>
  <c r="BH234" i="7"/>
  <c r="BG234" i="7"/>
  <c r="BF234" i="7"/>
  <c r="T234" i="7"/>
  <c r="R234" i="7"/>
  <c r="P234" i="7"/>
  <c r="BI232" i="7"/>
  <c r="BH232" i="7"/>
  <c r="BG232" i="7"/>
  <c r="BF232" i="7"/>
  <c r="T232" i="7"/>
  <c r="R232" i="7"/>
  <c r="P232" i="7"/>
  <c r="BI231" i="7"/>
  <c r="BH231" i="7"/>
  <c r="BG231" i="7"/>
  <c r="BF231" i="7"/>
  <c r="T231" i="7"/>
  <c r="R231" i="7"/>
  <c r="P231" i="7"/>
  <c r="BI229" i="7"/>
  <c r="BH229" i="7"/>
  <c r="BG229" i="7"/>
  <c r="BF229" i="7"/>
  <c r="T229" i="7"/>
  <c r="R229" i="7"/>
  <c r="P229" i="7"/>
  <c r="BI227" i="7"/>
  <c r="BH227" i="7"/>
  <c r="BG227" i="7"/>
  <c r="BF227" i="7"/>
  <c r="T227" i="7"/>
  <c r="R227" i="7"/>
  <c r="P227" i="7"/>
  <c r="BI225" i="7"/>
  <c r="BH225" i="7"/>
  <c r="BG225" i="7"/>
  <c r="BF225" i="7"/>
  <c r="T225" i="7"/>
  <c r="R225" i="7"/>
  <c r="P225" i="7"/>
  <c r="BI223" i="7"/>
  <c r="BH223" i="7"/>
  <c r="BG223" i="7"/>
  <c r="BF223" i="7"/>
  <c r="T223" i="7"/>
  <c r="R223" i="7"/>
  <c r="P223" i="7"/>
  <c r="BI221" i="7"/>
  <c r="BH221" i="7"/>
  <c r="BG221" i="7"/>
  <c r="BF221" i="7"/>
  <c r="T221" i="7"/>
  <c r="R221" i="7"/>
  <c r="P221" i="7"/>
  <c r="BI219" i="7"/>
  <c r="BH219" i="7"/>
  <c r="BG219" i="7"/>
  <c r="BF219" i="7"/>
  <c r="T219" i="7"/>
  <c r="R219" i="7"/>
  <c r="P219" i="7"/>
  <c r="BI217" i="7"/>
  <c r="BH217" i="7"/>
  <c r="BG217" i="7"/>
  <c r="BF217" i="7"/>
  <c r="T217" i="7"/>
  <c r="R217" i="7"/>
  <c r="P217" i="7"/>
  <c r="BI215" i="7"/>
  <c r="BH215" i="7"/>
  <c r="BG215" i="7"/>
  <c r="BF215" i="7"/>
  <c r="T215" i="7"/>
  <c r="R215" i="7"/>
  <c r="P215" i="7"/>
  <c r="BI213" i="7"/>
  <c r="BH213" i="7"/>
  <c r="BG213" i="7"/>
  <c r="BF213" i="7"/>
  <c r="T213" i="7"/>
  <c r="R213" i="7"/>
  <c r="P213" i="7"/>
  <c r="BI211" i="7"/>
  <c r="BH211" i="7"/>
  <c r="BG211" i="7"/>
  <c r="BF211" i="7"/>
  <c r="T211" i="7"/>
  <c r="R211" i="7"/>
  <c r="P211" i="7"/>
  <c r="BI209" i="7"/>
  <c r="BH209" i="7"/>
  <c r="BG209" i="7"/>
  <c r="BF209" i="7"/>
  <c r="T209" i="7"/>
  <c r="R209" i="7"/>
  <c r="P209" i="7"/>
  <c r="BI207" i="7"/>
  <c r="BH207" i="7"/>
  <c r="BG207" i="7"/>
  <c r="BF207" i="7"/>
  <c r="T207" i="7"/>
  <c r="R207" i="7"/>
  <c r="P207" i="7"/>
  <c r="BI205" i="7"/>
  <c r="BH205" i="7"/>
  <c r="BG205" i="7"/>
  <c r="BF205" i="7"/>
  <c r="T205" i="7"/>
  <c r="R205" i="7"/>
  <c r="P205" i="7"/>
  <c r="BI203" i="7"/>
  <c r="BH203" i="7"/>
  <c r="BG203" i="7"/>
  <c r="BF203" i="7"/>
  <c r="T203" i="7"/>
  <c r="R203" i="7"/>
  <c r="P203" i="7"/>
  <c r="BI201" i="7"/>
  <c r="BH201" i="7"/>
  <c r="BG201" i="7"/>
  <c r="BF201" i="7"/>
  <c r="T201" i="7"/>
  <c r="R201" i="7"/>
  <c r="P201" i="7"/>
  <c r="BI199" i="7"/>
  <c r="BH199" i="7"/>
  <c r="BG199" i="7"/>
  <c r="BF199" i="7"/>
  <c r="T199" i="7"/>
  <c r="R199" i="7"/>
  <c r="P199" i="7"/>
  <c r="BI197" i="7"/>
  <c r="BH197" i="7"/>
  <c r="BG197" i="7"/>
  <c r="BF197" i="7"/>
  <c r="T197" i="7"/>
  <c r="R197" i="7"/>
  <c r="P197" i="7"/>
  <c r="BI195" i="7"/>
  <c r="BH195" i="7"/>
  <c r="BG195" i="7"/>
  <c r="BF195" i="7"/>
  <c r="T195" i="7"/>
  <c r="R195" i="7"/>
  <c r="P195" i="7"/>
  <c r="BI193" i="7"/>
  <c r="BH193" i="7"/>
  <c r="BG193" i="7"/>
  <c r="BF193" i="7"/>
  <c r="T193" i="7"/>
  <c r="R193" i="7"/>
  <c r="P193" i="7"/>
  <c r="BI191" i="7"/>
  <c r="BH191" i="7"/>
  <c r="BG191" i="7"/>
  <c r="BF191" i="7"/>
  <c r="T191" i="7"/>
  <c r="R191" i="7"/>
  <c r="P191" i="7"/>
  <c r="BI189" i="7"/>
  <c r="BH189" i="7"/>
  <c r="BG189" i="7"/>
  <c r="BF189" i="7"/>
  <c r="T189" i="7"/>
  <c r="R189" i="7"/>
  <c r="P189" i="7"/>
  <c r="BI187" i="7"/>
  <c r="BH187" i="7"/>
  <c r="BG187" i="7"/>
  <c r="BF187" i="7"/>
  <c r="T187" i="7"/>
  <c r="R187" i="7"/>
  <c r="P187" i="7"/>
  <c r="BI185" i="7"/>
  <c r="BH185" i="7"/>
  <c r="BG185" i="7"/>
  <c r="BF185" i="7"/>
  <c r="T185" i="7"/>
  <c r="R185" i="7"/>
  <c r="P185" i="7"/>
  <c r="BI183" i="7"/>
  <c r="BH183" i="7"/>
  <c r="BG183" i="7"/>
  <c r="BF183" i="7"/>
  <c r="T183" i="7"/>
  <c r="R183" i="7"/>
  <c r="P183" i="7"/>
  <c r="BI181" i="7"/>
  <c r="BH181" i="7"/>
  <c r="BG181" i="7"/>
  <c r="BF181" i="7"/>
  <c r="T181" i="7"/>
  <c r="R181" i="7"/>
  <c r="P181" i="7"/>
  <c r="BI179" i="7"/>
  <c r="BH179" i="7"/>
  <c r="BG179" i="7"/>
  <c r="BF179" i="7"/>
  <c r="T179" i="7"/>
  <c r="R179" i="7"/>
  <c r="P179" i="7"/>
  <c r="BI177" i="7"/>
  <c r="BH177" i="7"/>
  <c r="BG177" i="7"/>
  <c r="BF177" i="7"/>
  <c r="T177" i="7"/>
  <c r="R177" i="7"/>
  <c r="P177" i="7"/>
  <c r="BI175" i="7"/>
  <c r="BH175" i="7"/>
  <c r="BG175" i="7"/>
  <c r="BF175" i="7"/>
  <c r="T175" i="7"/>
  <c r="R175" i="7"/>
  <c r="P175" i="7"/>
  <c r="BI173" i="7"/>
  <c r="BH173" i="7"/>
  <c r="BG173" i="7"/>
  <c r="BF173" i="7"/>
  <c r="T173" i="7"/>
  <c r="R173" i="7"/>
  <c r="P173" i="7"/>
  <c r="BI171" i="7"/>
  <c r="BH171" i="7"/>
  <c r="BG171" i="7"/>
  <c r="BF171" i="7"/>
  <c r="T171" i="7"/>
  <c r="R171" i="7"/>
  <c r="P171" i="7"/>
  <c r="BI169" i="7"/>
  <c r="BH169" i="7"/>
  <c r="BG169" i="7"/>
  <c r="BF169" i="7"/>
  <c r="T169" i="7"/>
  <c r="R169" i="7"/>
  <c r="P169" i="7"/>
  <c r="BI167" i="7"/>
  <c r="BH167" i="7"/>
  <c r="BG167" i="7"/>
  <c r="BF167" i="7"/>
  <c r="T167" i="7"/>
  <c r="R167" i="7"/>
  <c r="P167" i="7"/>
  <c r="BI165" i="7"/>
  <c r="BH165" i="7"/>
  <c r="BG165" i="7"/>
  <c r="BF165" i="7"/>
  <c r="T165" i="7"/>
  <c r="R165" i="7"/>
  <c r="P165" i="7"/>
  <c r="BI163" i="7"/>
  <c r="BH163" i="7"/>
  <c r="BG163" i="7"/>
  <c r="BF163" i="7"/>
  <c r="T163" i="7"/>
  <c r="R163" i="7"/>
  <c r="P163" i="7"/>
  <c r="BI161" i="7"/>
  <c r="BH161" i="7"/>
  <c r="BG161" i="7"/>
  <c r="BF161" i="7"/>
  <c r="T161" i="7"/>
  <c r="R161" i="7"/>
  <c r="P161" i="7"/>
  <c r="BI160" i="7"/>
  <c r="BH160" i="7"/>
  <c r="BG160" i="7"/>
  <c r="BF160" i="7"/>
  <c r="T160" i="7"/>
  <c r="R160" i="7"/>
  <c r="P160" i="7"/>
  <c r="BI159" i="7"/>
  <c r="BH159" i="7"/>
  <c r="BG159" i="7"/>
  <c r="BF159" i="7"/>
  <c r="T159" i="7"/>
  <c r="R159" i="7"/>
  <c r="P159" i="7"/>
  <c r="BI158" i="7"/>
  <c r="BH158" i="7"/>
  <c r="BG158" i="7"/>
  <c r="BF158" i="7"/>
  <c r="T158" i="7"/>
  <c r="R158" i="7"/>
  <c r="P158" i="7"/>
  <c r="BI157" i="7"/>
  <c r="BH157" i="7"/>
  <c r="BG157" i="7"/>
  <c r="BF157" i="7"/>
  <c r="T157" i="7"/>
  <c r="R157" i="7"/>
  <c r="P157" i="7"/>
  <c r="BI156" i="7"/>
  <c r="BH156" i="7"/>
  <c r="BG156" i="7"/>
  <c r="BF156" i="7"/>
  <c r="T156" i="7"/>
  <c r="R156" i="7"/>
  <c r="P156" i="7"/>
  <c r="BI155" i="7"/>
  <c r="BH155" i="7"/>
  <c r="BG155" i="7"/>
  <c r="BF155" i="7"/>
  <c r="T155" i="7"/>
  <c r="R155" i="7"/>
  <c r="P155" i="7"/>
  <c r="BI154" i="7"/>
  <c r="BH154" i="7"/>
  <c r="BG154" i="7"/>
  <c r="BF154" i="7"/>
  <c r="T154" i="7"/>
  <c r="R154" i="7"/>
  <c r="P154" i="7"/>
  <c r="BI153" i="7"/>
  <c r="BH153" i="7"/>
  <c r="BG153" i="7"/>
  <c r="BF153" i="7"/>
  <c r="T153" i="7"/>
  <c r="R153" i="7"/>
  <c r="P153" i="7"/>
  <c r="BI152" i="7"/>
  <c r="BH152" i="7"/>
  <c r="BG152" i="7"/>
  <c r="BF152" i="7"/>
  <c r="T152" i="7"/>
  <c r="R152" i="7"/>
  <c r="P152" i="7"/>
  <c r="BI151" i="7"/>
  <c r="BH151" i="7"/>
  <c r="BG151" i="7"/>
  <c r="BF151" i="7"/>
  <c r="T151" i="7"/>
  <c r="R151" i="7"/>
  <c r="P151" i="7"/>
  <c r="BI150" i="7"/>
  <c r="BH150" i="7"/>
  <c r="BG150" i="7"/>
  <c r="BF150" i="7"/>
  <c r="T150" i="7"/>
  <c r="R150" i="7"/>
  <c r="P150" i="7"/>
  <c r="BI149" i="7"/>
  <c r="BH149" i="7"/>
  <c r="BG149" i="7"/>
  <c r="BF149" i="7"/>
  <c r="T149" i="7"/>
  <c r="R149" i="7"/>
  <c r="P149" i="7"/>
  <c r="BI148" i="7"/>
  <c r="BH148" i="7"/>
  <c r="BG148" i="7"/>
  <c r="BF148" i="7"/>
  <c r="T148" i="7"/>
  <c r="R148" i="7"/>
  <c r="P148" i="7"/>
  <c r="BI147" i="7"/>
  <c r="BH147" i="7"/>
  <c r="BG147" i="7"/>
  <c r="BF147" i="7"/>
  <c r="T147" i="7"/>
  <c r="R147" i="7"/>
  <c r="P147" i="7"/>
  <c r="BI146" i="7"/>
  <c r="BH146" i="7"/>
  <c r="BG146" i="7"/>
  <c r="BF146" i="7"/>
  <c r="T146" i="7"/>
  <c r="R146" i="7"/>
  <c r="P146" i="7"/>
  <c r="BI145" i="7"/>
  <c r="BH145" i="7"/>
  <c r="BG145" i="7"/>
  <c r="BF145" i="7"/>
  <c r="T145" i="7"/>
  <c r="R145" i="7"/>
  <c r="P145" i="7"/>
  <c r="BI144" i="7"/>
  <c r="BH144" i="7"/>
  <c r="BG144" i="7"/>
  <c r="BF144" i="7"/>
  <c r="T144" i="7"/>
  <c r="R144" i="7"/>
  <c r="P144" i="7"/>
  <c r="BI142" i="7"/>
  <c r="BH142" i="7"/>
  <c r="BG142" i="7"/>
  <c r="BF142" i="7"/>
  <c r="T142" i="7"/>
  <c r="R142" i="7"/>
  <c r="P142" i="7"/>
  <c r="BI141" i="7"/>
  <c r="BH141" i="7"/>
  <c r="BG141" i="7"/>
  <c r="BF141" i="7"/>
  <c r="T141" i="7"/>
  <c r="R141" i="7"/>
  <c r="P141" i="7"/>
  <c r="BI140" i="7"/>
  <c r="BH140" i="7"/>
  <c r="BG140" i="7"/>
  <c r="BF140" i="7"/>
  <c r="T140" i="7"/>
  <c r="R140" i="7"/>
  <c r="P140" i="7"/>
  <c r="BI139" i="7"/>
  <c r="BH139" i="7"/>
  <c r="BG139" i="7"/>
  <c r="BF139" i="7"/>
  <c r="T139" i="7"/>
  <c r="R139" i="7"/>
  <c r="P139" i="7"/>
  <c r="BI138" i="7"/>
  <c r="BH138" i="7"/>
  <c r="BG138" i="7"/>
  <c r="BF138" i="7"/>
  <c r="T138" i="7"/>
  <c r="R138" i="7"/>
  <c r="P138" i="7"/>
  <c r="BI137" i="7"/>
  <c r="BH137" i="7"/>
  <c r="BG137" i="7"/>
  <c r="BF137" i="7"/>
  <c r="T137" i="7"/>
  <c r="R137" i="7"/>
  <c r="P137" i="7"/>
  <c r="BI136" i="7"/>
  <c r="BH136" i="7"/>
  <c r="BG136" i="7"/>
  <c r="BF136" i="7"/>
  <c r="T136" i="7"/>
  <c r="R136" i="7"/>
  <c r="P136" i="7"/>
  <c r="BI135" i="7"/>
  <c r="BH135" i="7"/>
  <c r="BG135" i="7"/>
  <c r="BF135" i="7"/>
  <c r="T135" i="7"/>
  <c r="R135" i="7"/>
  <c r="P135" i="7"/>
  <c r="BI134" i="7"/>
  <c r="BH134" i="7"/>
  <c r="BG134" i="7"/>
  <c r="BF134" i="7"/>
  <c r="T134" i="7"/>
  <c r="R134" i="7"/>
  <c r="P134" i="7"/>
  <c r="BI133" i="7"/>
  <c r="BH133" i="7"/>
  <c r="BG133" i="7"/>
  <c r="BF133" i="7"/>
  <c r="T133" i="7"/>
  <c r="R133" i="7"/>
  <c r="P133" i="7"/>
  <c r="BI132" i="7"/>
  <c r="BH132" i="7"/>
  <c r="BG132" i="7"/>
  <c r="BF132" i="7"/>
  <c r="T132" i="7"/>
  <c r="R132" i="7"/>
  <c r="P132" i="7"/>
  <c r="BI131" i="7"/>
  <c r="BH131" i="7"/>
  <c r="BG131" i="7"/>
  <c r="BF131" i="7"/>
  <c r="T131" i="7"/>
  <c r="R131" i="7"/>
  <c r="P131" i="7"/>
  <c r="BI129" i="7"/>
  <c r="BH129" i="7"/>
  <c r="BG129" i="7"/>
  <c r="BF129" i="7"/>
  <c r="T129" i="7"/>
  <c r="R129" i="7"/>
  <c r="P129" i="7"/>
  <c r="BI128" i="7"/>
  <c r="BH128" i="7"/>
  <c r="BG128" i="7"/>
  <c r="BF128" i="7"/>
  <c r="T128" i="7"/>
  <c r="R128" i="7"/>
  <c r="P128" i="7"/>
  <c r="BI127" i="7"/>
  <c r="BH127" i="7"/>
  <c r="BG127" i="7"/>
  <c r="BF127" i="7"/>
  <c r="T127" i="7"/>
  <c r="R127" i="7"/>
  <c r="P127" i="7"/>
  <c r="BI126" i="7"/>
  <c r="BH126" i="7"/>
  <c r="BG126" i="7"/>
  <c r="BF126" i="7"/>
  <c r="T126" i="7"/>
  <c r="R126" i="7"/>
  <c r="P126" i="7"/>
  <c r="BI125" i="7"/>
  <c r="BH125" i="7"/>
  <c r="BG125" i="7"/>
  <c r="BF125" i="7"/>
  <c r="T125" i="7"/>
  <c r="R125" i="7"/>
  <c r="P125" i="7"/>
  <c r="BI124" i="7"/>
  <c r="BH124" i="7"/>
  <c r="BG124" i="7"/>
  <c r="BF124" i="7"/>
  <c r="T124" i="7"/>
  <c r="R124" i="7"/>
  <c r="P124" i="7"/>
  <c r="F115" i="7"/>
  <c r="E113" i="7"/>
  <c r="F89" i="7"/>
  <c r="E87" i="7"/>
  <c r="J24" i="7"/>
  <c r="E24" i="7"/>
  <c r="J92" i="7" s="1"/>
  <c r="J23" i="7"/>
  <c r="J21" i="7"/>
  <c r="E21" i="7"/>
  <c r="J117" i="7" s="1"/>
  <c r="J20" i="7"/>
  <c r="J18" i="7"/>
  <c r="E18" i="7"/>
  <c r="F118" i="7" s="1"/>
  <c r="J17" i="7"/>
  <c r="J15" i="7"/>
  <c r="E15" i="7"/>
  <c r="F117" i="7"/>
  <c r="J14" i="7"/>
  <c r="J12" i="7"/>
  <c r="J115" i="7"/>
  <c r="E7" i="7"/>
  <c r="E111" i="7" s="1"/>
  <c r="J37" i="6"/>
  <c r="J36" i="6"/>
  <c r="AY99" i="1" s="1"/>
  <c r="J35" i="6"/>
  <c r="AX99" i="1" s="1"/>
  <c r="BI163" i="6"/>
  <c r="BH163" i="6"/>
  <c r="BG163" i="6"/>
  <c r="BF163" i="6"/>
  <c r="T163" i="6"/>
  <c r="R163" i="6"/>
  <c r="P163" i="6"/>
  <c r="BI162" i="6"/>
  <c r="BH162" i="6"/>
  <c r="BG162" i="6"/>
  <c r="BF162" i="6"/>
  <c r="T162" i="6"/>
  <c r="R162" i="6"/>
  <c r="P162" i="6"/>
  <c r="BI161" i="6"/>
  <c r="BH161" i="6"/>
  <c r="BG161" i="6"/>
  <c r="BF161" i="6"/>
  <c r="T161" i="6"/>
  <c r="R161" i="6"/>
  <c r="P161" i="6"/>
  <c r="BI160" i="6"/>
  <c r="BH160" i="6"/>
  <c r="BG160" i="6"/>
  <c r="BF160" i="6"/>
  <c r="T160" i="6"/>
  <c r="R160" i="6"/>
  <c r="P160" i="6"/>
  <c r="BI159" i="6"/>
  <c r="BH159" i="6"/>
  <c r="BG159" i="6"/>
  <c r="BF159" i="6"/>
  <c r="T159" i="6"/>
  <c r="R159" i="6"/>
  <c r="P159" i="6"/>
  <c r="BI158" i="6"/>
  <c r="BH158" i="6"/>
  <c r="BG158" i="6"/>
  <c r="BF158" i="6"/>
  <c r="T158" i="6"/>
  <c r="R158" i="6"/>
  <c r="P158" i="6"/>
  <c r="BI157" i="6"/>
  <c r="BH157" i="6"/>
  <c r="BG157" i="6"/>
  <c r="BF157" i="6"/>
  <c r="T157" i="6"/>
  <c r="R157" i="6"/>
  <c r="P157" i="6"/>
  <c r="BI156" i="6"/>
  <c r="BH156" i="6"/>
  <c r="BG156" i="6"/>
  <c r="BF156" i="6"/>
  <c r="T156" i="6"/>
  <c r="R156" i="6"/>
  <c r="P156" i="6"/>
  <c r="BI154" i="6"/>
  <c r="BH154" i="6"/>
  <c r="BG154" i="6"/>
  <c r="BF154" i="6"/>
  <c r="T154" i="6"/>
  <c r="R154" i="6"/>
  <c r="P154" i="6"/>
  <c r="BI153" i="6"/>
  <c r="BH153" i="6"/>
  <c r="BG153" i="6"/>
  <c r="BF153" i="6"/>
  <c r="T153" i="6"/>
  <c r="R153" i="6"/>
  <c r="P153" i="6"/>
  <c r="BI152" i="6"/>
  <c r="BH152" i="6"/>
  <c r="BG152" i="6"/>
  <c r="BF152" i="6"/>
  <c r="T152" i="6"/>
  <c r="R152" i="6"/>
  <c r="P152" i="6"/>
  <c r="BI151" i="6"/>
  <c r="BH151" i="6"/>
  <c r="BG151" i="6"/>
  <c r="BF151" i="6"/>
  <c r="T151" i="6"/>
  <c r="R151" i="6"/>
  <c r="P151" i="6"/>
  <c r="BI150" i="6"/>
  <c r="BH150" i="6"/>
  <c r="BG150" i="6"/>
  <c r="BF150" i="6"/>
  <c r="T150" i="6"/>
  <c r="R150" i="6"/>
  <c r="P150" i="6"/>
  <c r="BI149" i="6"/>
  <c r="BH149" i="6"/>
  <c r="BG149" i="6"/>
  <c r="BF149" i="6"/>
  <c r="T149" i="6"/>
  <c r="R149" i="6"/>
  <c r="P149" i="6"/>
  <c r="BI148" i="6"/>
  <c r="BH148" i="6"/>
  <c r="BG148" i="6"/>
  <c r="BF148" i="6"/>
  <c r="T148" i="6"/>
  <c r="R148" i="6"/>
  <c r="P148" i="6"/>
  <c r="BI147" i="6"/>
  <c r="BH147" i="6"/>
  <c r="BG147" i="6"/>
  <c r="BF147" i="6"/>
  <c r="T147" i="6"/>
  <c r="R147" i="6"/>
  <c r="P147" i="6"/>
  <c r="BI146" i="6"/>
  <c r="BH146" i="6"/>
  <c r="BG146" i="6"/>
  <c r="BF146" i="6"/>
  <c r="T146" i="6"/>
  <c r="R146" i="6"/>
  <c r="P146" i="6"/>
  <c r="BI145" i="6"/>
  <c r="BH145" i="6"/>
  <c r="BG145" i="6"/>
  <c r="BF145" i="6"/>
  <c r="T145" i="6"/>
  <c r="R145" i="6"/>
  <c r="P145" i="6"/>
  <c r="BI144" i="6"/>
  <c r="BH144" i="6"/>
  <c r="BG144" i="6"/>
  <c r="BF144" i="6"/>
  <c r="T144" i="6"/>
  <c r="R144" i="6"/>
  <c r="P144" i="6"/>
  <c r="BI143" i="6"/>
  <c r="BH143" i="6"/>
  <c r="BG143" i="6"/>
  <c r="BF143" i="6"/>
  <c r="T143" i="6"/>
  <c r="R143" i="6"/>
  <c r="P143" i="6"/>
  <c r="BI142" i="6"/>
  <c r="BH142" i="6"/>
  <c r="BG142" i="6"/>
  <c r="BF142" i="6"/>
  <c r="T142" i="6"/>
  <c r="R142" i="6"/>
  <c r="P142" i="6"/>
  <c r="BI141" i="6"/>
  <c r="BH141" i="6"/>
  <c r="BG141" i="6"/>
  <c r="BF141" i="6"/>
  <c r="T141" i="6"/>
  <c r="R141" i="6"/>
  <c r="P141" i="6"/>
  <c r="BI140" i="6"/>
  <c r="BH140" i="6"/>
  <c r="BG140" i="6"/>
  <c r="BF140" i="6"/>
  <c r="T140" i="6"/>
  <c r="R140" i="6"/>
  <c r="P140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7" i="6"/>
  <c r="BH137" i="6"/>
  <c r="BG137" i="6"/>
  <c r="BF137" i="6"/>
  <c r="T137" i="6"/>
  <c r="R137" i="6"/>
  <c r="P137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3" i="6"/>
  <c r="BH133" i="6"/>
  <c r="BG133" i="6"/>
  <c r="BF133" i="6"/>
  <c r="T133" i="6"/>
  <c r="R133" i="6"/>
  <c r="P133" i="6"/>
  <c r="BI132" i="6"/>
  <c r="BH132" i="6"/>
  <c r="BG132" i="6"/>
  <c r="BF132" i="6"/>
  <c r="T132" i="6"/>
  <c r="R132" i="6"/>
  <c r="P132" i="6"/>
  <c r="BI131" i="6"/>
  <c r="BH131" i="6"/>
  <c r="BG131" i="6"/>
  <c r="BF131" i="6"/>
  <c r="T131" i="6"/>
  <c r="R131" i="6"/>
  <c r="P131" i="6"/>
  <c r="BI130" i="6"/>
  <c r="BH130" i="6"/>
  <c r="BG130" i="6"/>
  <c r="BF130" i="6"/>
  <c r="T130" i="6"/>
  <c r="R130" i="6"/>
  <c r="P130" i="6"/>
  <c r="BI129" i="6"/>
  <c r="BH129" i="6"/>
  <c r="BG129" i="6"/>
  <c r="BF129" i="6"/>
  <c r="T129" i="6"/>
  <c r="R129" i="6"/>
  <c r="P129" i="6"/>
  <c r="BI128" i="6"/>
  <c r="BH128" i="6"/>
  <c r="BG128" i="6"/>
  <c r="BF128" i="6"/>
  <c r="T128" i="6"/>
  <c r="R128" i="6"/>
  <c r="P128" i="6"/>
  <c r="BI127" i="6"/>
  <c r="BH127" i="6"/>
  <c r="BG127" i="6"/>
  <c r="BF127" i="6"/>
  <c r="T127" i="6"/>
  <c r="R127" i="6"/>
  <c r="P127" i="6"/>
  <c r="BI126" i="6"/>
  <c r="BH126" i="6"/>
  <c r="BG126" i="6"/>
  <c r="BF126" i="6"/>
  <c r="T126" i="6"/>
  <c r="R126" i="6"/>
  <c r="P126" i="6"/>
  <c r="BI125" i="6"/>
  <c r="BH125" i="6"/>
  <c r="BG125" i="6"/>
  <c r="BF125" i="6"/>
  <c r="T125" i="6"/>
  <c r="R125" i="6"/>
  <c r="P125" i="6"/>
  <c r="BI124" i="6"/>
  <c r="BH124" i="6"/>
  <c r="BG124" i="6"/>
  <c r="BF124" i="6"/>
  <c r="T124" i="6"/>
  <c r="R124" i="6"/>
  <c r="P124" i="6"/>
  <c r="BI123" i="6"/>
  <c r="BH123" i="6"/>
  <c r="BG123" i="6"/>
  <c r="BF123" i="6"/>
  <c r="T123" i="6"/>
  <c r="R123" i="6"/>
  <c r="P123" i="6"/>
  <c r="BI122" i="6"/>
  <c r="BH122" i="6"/>
  <c r="BG122" i="6"/>
  <c r="BF122" i="6"/>
  <c r="T122" i="6"/>
  <c r="R122" i="6"/>
  <c r="P122" i="6"/>
  <c r="BI121" i="6"/>
  <c r="BH121" i="6"/>
  <c r="BG121" i="6"/>
  <c r="BF121" i="6"/>
  <c r="T121" i="6"/>
  <c r="R121" i="6"/>
  <c r="P121" i="6"/>
  <c r="F113" i="6"/>
  <c r="E111" i="6"/>
  <c r="F89" i="6"/>
  <c r="E87" i="6"/>
  <c r="J24" i="6"/>
  <c r="E24" i="6"/>
  <c r="J116" i="6" s="1"/>
  <c r="J23" i="6"/>
  <c r="J21" i="6"/>
  <c r="E21" i="6"/>
  <c r="J115" i="6" s="1"/>
  <c r="J20" i="6"/>
  <c r="J18" i="6"/>
  <c r="E18" i="6"/>
  <c r="F92" i="6" s="1"/>
  <c r="J17" i="6"/>
  <c r="J15" i="6"/>
  <c r="E15" i="6"/>
  <c r="F91" i="6" s="1"/>
  <c r="J14" i="6"/>
  <c r="J12" i="6"/>
  <c r="J113" i="6" s="1"/>
  <c r="E7" i="6"/>
  <c r="E109" i="6" s="1"/>
  <c r="J37" i="5"/>
  <c r="J36" i="5"/>
  <c r="AY98" i="1" s="1"/>
  <c r="J35" i="5"/>
  <c r="AX98" i="1" s="1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60" i="5"/>
  <c r="BH160" i="5"/>
  <c r="BG160" i="5"/>
  <c r="BF160" i="5"/>
  <c r="T160" i="5"/>
  <c r="R160" i="5"/>
  <c r="P160" i="5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6" i="5"/>
  <c r="BH126" i="5"/>
  <c r="BG126" i="5"/>
  <c r="BF126" i="5"/>
  <c r="T126" i="5"/>
  <c r="R126" i="5"/>
  <c r="P126" i="5"/>
  <c r="BI125" i="5"/>
  <c r="BH125" i="5"/>
  <c r="BG125" i="5"/>
  <c r="BF125" i="5"/>
  <c r="T125" i="5"/>
  <c r="R125" i="5"/>
  <c r="P125" i="5"/>
  <c r="BI123" i="5"/>
  <c r="BH123" i="5"/>
  <c r="BG123" i="5"/>
  <c r="BF123" i="5"/>
  <c r="T123" i="5"/>
  <c r="R123" i="5"/>
  <c r="P123" i="5"/>
  <c r="F115" i="5"/>
  <c r="E113" i="5"/>
  <c r="F89" i="5"/>
  <c r="E87" i="5"/>
  <c r="J24" i="5"/>
  <c r="E24" i="5"/>
  <c r="J92" i="5" s="1"/>
  <c r="J23" i="5"/>
  <c r="J21" i="5"/>
  <c r="E21" i="5"/>
  <c r="J117" i="5" s="1"/>
  <c r="J20" i="5"/>
  <c r="J18" i="5"/>
  <c r="E18" i="5"/>
  <c r="F118" i="5" s="1"/>
  <c r="J17" i="5"/>
  <c r="J15" i="5"/>
  <c r="E15" i="5"/>
  <c r="F91" i="5" s="1"/>
  <c r="J14" i="5"/>
  <c r="J12" i="5"/>
  <c r="J115" i="5" s="1"/>
  <c r="E7" i="5"/>
  <c r="E85" i="5" s="1"/>
  <c r="J37" i="4"/>
  <c r="J36" i="4"/>
  <c r="AY97" i="1" s="1"/>
  <c r="J35" i="4"/>
  <c r="AX97" i="1" s="1"/>
  <c r="BI232" i="4"/>
  <c r="BH232" i="4"/>
  <c r="BG232" i="4"/>
  <c r="BF232" i="4"/>
  <c r="T232" i="4"/>
  <c r="R232" i="4"/>
  <c r="P232" i="4"/>
  <c r="BI231" i="4"/>
  <c r="BH231" i="4"/>
  <c r="BG231" i="4"/>
  <c r="BF231" i="4"/>
  <c r="T231" i="4"/>
  <c r="R231" i="4"/>
  <c r="P231" i="4"/>
  <c r="BI230" i="4"/>
  <c r="BH230" i="4"/>
  <c r="BG230" i="4"/>
  <c r="BF230" i="4"/>
  <c r="T230" i="4"/>
  <c r="R230" i="4"/>
  <c r="P230" i="4"/>
  <c r="BI229" i="4"/>
  <c r="BH229" i="4"/>
  <c r="BG229" i="4"/>
  <c r="BF229" i="4"/>
  <c r="T229" i="4"/>
  <c r="R229" i="4"/>
  <c r="P229" i="4"/>
  <c r="BI228" i="4"/>
  <c r="BH228" i="4"/>
  <c r="BG228" i="4"/>
  <c r="BF228" i="4"/>
  <c r="T228" i="4"/>
  <c r="R228" i="4"/>
  <c r="P228" i="4"/>
  <c r="BI227" i="4"/>
  <c r="BH227" i="4"/>
  <c r="BG227" i="4"/>
  <c r="BF227" i="4"/>
  <c r="T227" i="4"/>
  <c r="R227" i="4"/>
  <c r="P227" i="4"/>
  <c r="BI225" i="4"/>
  <c r="BH225" i="4"/>
  <c r="BG225" i="4"/>
  <c r="BF225" i="4"/>
  <c r="T225" i="4"/>
  <c r="R225" i="4"/>
  <c r="P225" i="4"/>
  <c r="BI224" i="4"/>
  <c r="BH224" i="4"/>
  <c r="BG224" i="4"/>
  <c r="BF224" i="4"/>
  <c r="T224" i="4"/>
  <c r="R224" i="4"/>
  <c r="P224" i="4"/>
  <c r="BI222" i="4"/>
  <c r="BH222" i="4"/>
  <c r="BG222" i="4"/>
  <c r="BF222" i="4"/>
  <c r="T222" i="4"/>
  <c r="R222" i="4"/>
  <c r="P222" i="4"/>
  <c r="BI221" i="4"/>
  <c r="BH221" i="4"/>
  <c r="BG221" i="4"/>
  <c r="BF221" i="4"/>
  <c r="T221" i="4"/>
  <c r="R221" i="4"/>
  <c r="P221" i="4"/>
  <c r="BI220" i="4"/>
  <c r="BH220" i="4"/>
  <c r="BG220" i="4"/>
  <c r="BF220" i="4"/>
  <c r="T220" i="4"/>
  <c r="R220" i="4"/>
  <c r="P220" i="4"/>
  <c r="BI219" i="4"/>
  <c r="BH219" i="4"/>
  <c r="BG219" i="4"/>
  <c r="BF219" i="4"/>
  <c r="T219" i="4"/>
  <c r="R219" i="4"/>
  <c r="P219" i="4"/>
  <c r="BI218" i="4"/>
  <c r="BH218" i="4"/>
  <c r="BG218" i="4"/>
  <c r="BF218" i="4"/>
  <c r="T218" i="4"/>
  <c r="R218" i="4"/>
  <c r="P218" i="4"/>
  <c r="BI216" i="4"/>
  <c r="BH216" i="4"/>
  <c r="BG216" i="4"/>
  <c r="BF216" i="4"/>
  <c r="T216" i="4"/>
  <c r="R216" i="4"/>
  <c r="P216" i="4"/>
  <c r="BI215" i="4"/>
  <c r="BH215" i="4"/>
  <c r="BG215" i="4"/>
  <c r="BF215" i="4"/>
  <c r="T215" i="4"/>
  <c r="R215" i="4"/>
  <c r="P215" i="4"/>
  <c r="BI214" i="4"/>
  <c r="BH214" i="4"/>
  <c r="BG214" i="4"/>
  <c r="BF214" i="4"/>
  <c r="T214" i="4"/>
  <c r="R214" i="4"/>
  <c r="P214" i="4"/>
  <c r="BI213" i="4"/>
  <c r="BH213" i="4"/>
  <c r="BG213" i="4"/>
  <c r="BF213" i="4"/>
  <c r="T213" i="4"/>
  <c r="R213" i="4"/>
  <c r="P213" i="4"/>
  <c r="BI212" i="4"/>
  <c r="BH212" i="4"/>
  <c r="BG212" i="4"/>
  <c r="BF212" i="4"/>
  <c r="T212" i="4"/>
  <c r="R212" i="4"/>
  <c r="P212" i="4"/>
  <c r="BI211" i="4"/>
  <c r="BH211" i="4"/>
  <c r="BG211" i="4"/>
  <c r="BF211" i="4"/>
  <c r="T211" i="4"/>
  <c r="R211" i="4"/>
  <c r="P211" i="4"/>
  <c r="BI209" i="4"/>
  <c r="BH209" i="4"/>
  <c r="BG209" i="4"/>
  <c r="BF209" i="4"/>
  <c r="T209" i="4"/>
  <c r="T208" i="4" s="1"/>
  <c r="R209" i="4"/>
  <c r="R208" i="4" s="1"/>
  <c r="P209" i="4"/>
  <c r="P208" i="4" s="1"/>
  <c r="BI207" i="4"/>
  <c r="BH207" i="4"/>
  <c r="BG207" i="4"/>
  <c r="BF207" i="4"/>
  <c r="T207" i="4"/>
  <c r="R207" i="4"/>
  <c r="P207" i="4"/>
  <c r="BI206" i="4"/>
  <c r="BH206" i="4"/>
  <c r="BG206" i="4"/>
  <c r="BF206" i="4"/>
  <c r="T206" i="4"/>
  <c r="R206" i="4"/>
  <c r="P206" i="4"/>
  <c r="BI205" i="4"/>
  <c r="BH205" i="4"/>
  <c r="BG205" i="4"/>
  <c r="BF205" i="4"/>
  <c r="T205" i="4"/>
  <c r="R205" i="4"/>
  <c r="P205" i="4"/>
  <c r="BI204" i="4"/>
  <c r="BH204" i="4"/>
  <c r="BG204" i="4"/>
  <c r="BF204" i="4"/>
  <c r="T204" i="4"/>
  <c r="R204" i="4"/>
  <c r="P204" i="4"/>
  <c r="BI202" i="4"/>
  <c r="BH202" i="4"/>
  <c r="BG202" i="4"/>
  <c r="BF202" i="4"/>
  <c r="T202" i="4"/>
  <c r="R202" i="4"/>
  <c r="P202" i="4"/>
  <c r="BI201" i="4"/>
  <c r="BH201" i="4"/>
  <c r="BG201" i="4"/>
  <c r="BF201" i="4"/>
  <c r="T201" i="4"/>
  <c r="R201" i="4"/>
  <c r="P201" i="4"/>
  <c r="BI200" i="4"/>
  <c r="BH200" i="4"/>
  <c r="BG200" i="4"/>
  <c r="BF200" i="4"/>
  <c r="T200" i="4"/>
  <c r="R200" i="4"/>
  <c r="P200" i="4"/>
  <c r="BI199" i="4"/>
  <c r="BH199" i="4"/>
  <c r="BG199" i="4"/>
  <c r="BF199" i="4"/>
  <c r="T199" i="4"/>
  <c r="R199" i="4"/>
  <c r="P199" i="4"/>
  <c r="BI198" i="4"/>
  <c r="BH198" i="4"/>
  <c r="BG198" i="4"/>
  <c r="BF198" i="4"/>
  <c r="T198" i="4"/>
  <c r="R198" i="4"/>
  <c r="P198" i="4"/>
  <c r="BI197" i="4"/>
  <c r="BH197" i="4"/>
  <c r="BG197" i="4"/>
  <c r="BF197" i="4"/>
  <c r="T197" i="4"/>
  <c r="R197" i="4"/>
  <c r="P197" i="4"/>
  <c r="BI196" i="4"/>
  <c r="BH196" i="4"/>
  <c r="BG196" i="4"/>
  <c r="BF196" i="4"/>
  <c r="T196" i="4"/>
  <c r="R196" i="4"/>
  <c r="P196" i="4"/>
  <c r="BI195" i="4"/>
  <c r="BH195" i="4"/>
  <c r="BG195" i="4"/>
  <c r="BF195" i="4"/>
  <c r="T195" i="4"/>
  <c r="R195" i="4"/>
  <c r="P195" i="4"/>
  <c r="BI194" i="4"/>
  <c r="BH194" i="4"/>
  <c r="BG194" i="4"/>
  <c r="BF194" i="4"/>
  <c r="T194" i="4"/>
  <c r="R194" i="4"/>
  <c r="P194" i="4"/>
  <c r="BI193" i="4"/>
  <c r="BH193" i="4"/>
  <c r="BG193" i="4"/>
  <c r="BF193" i="4"/>
  <c r="T193" i="4"/>
  <c r="R193" i="4"/>
  <c r="P193" i="4"/>
  <c r="BI192" i="4"/>
  <c r="BH192" i="4"/>
  <c r="BG192" i="4"/>
  <c r="BF192" i="4"/>
  <c r="T192" i="4"/>
  <c r="R192" i="4"/>
  <c r="P192" i="4"/>
  <c r="BI191" i="4"/>
  <c r="BH191" i="4"/>
  <c r="BG191" i="4"/>
  <c r="BF191" i="4"/>
  <c r="T191" i="4"/>
  <c r="R191" i="4"/>
  <c r="P191" i="4"/>
  <c r="BI189" i="4"/>
  <c r="BH189" i="4"/>
  <c r="BG189" i="4"/>
  <c r="BF189" i="4"/>
  <c r="T189" i="4"/>
  <c r="R189" i="4"/>
  <c r="P189" i="4"/>
  <c r="BI188" i="4"/>
  <c r="BH188" i="4"/>
  <c r="BG188" i="4"/>
  <c r="BF188" i="4"/>
  <c r="T188" i="4"/>
  <c r="R188" i="4"/>
  <c r="P188" i="4"/>
  <c r="BI187" i="4"/>
  <c r="BH187" i="4"/>
  <c r="BG187" i="4"/>
  <c r="BF187" i="4"/>
  <c r="T187" i="4"/>
  <c r="R187" i="4"/>
  <c r="P187" i="4"/>
  <c r="BI186" i="4"/>
  <c r="BH186" i="4"/>
  <c r="BG186" i="4"/>
  <c r="BF186" i="4"/>
  <c r="T186" i="4"/>
  <c r="R186" i="4"/>
  <c r="P186" i="4"/>
  <c r="BI185" i="4"/>
  <c r="BH185" i="4"/>
  <c r="BG185" i="4"/>
  <c r="BF185" i="4"/>
  <c r="T185" i="4"/>
  <c r="R185" i="4"/>
  <c r="P185" i="4"/>
  <c r="BI183" i="4"/>
  <c r="BH183" i="4"/>
  <c r="BG183" i="4"/>
  <c r="BF183" i="4"/>
  <c r="T183" i="4"/>
  <c r="T182" i="4"/>
  <c r="R183" i="4"/>
  <c r="R182" i="4" s="1"/>
  <c r="P183" i="4"/>
  <c r="P182" i="4" s="1"/>
  <c r="BI181" i="4"/>
  <c r="BH181" i="4"/>
  <c r="BG181" i="4"/>
  <c r="BF181" i="4"/>
  <c r="T181" i="4"/>
  <c r="T180" i="4" s="1"/>
  <c r="R181" i="4"/>
  <c r="R180" i="4" s="1"/>
  <c r="P181" i="4"/>
  <c r="P180" i="4" s="1"/>
  <c r="BI179" i="4"/>
  <c r="BH179" i="4"/>
  <c r="BG179" i="4"/>
  <c r="BF179" i="4"/>
  <c r="T179" i="4"/>
  <c r="T178" i="4" s="1"/>
  <c r="R179" i="4"/>
  <c r="R178" i="4" s="1"/>
  <c r="P179" i="4"/>
  <c r="P178" i="4" s="1"/>
  <c r="BI177" i="4"/>
  <c r="BH177" i="4"/>
  <c r="BG177" i="4"/>
  <c r="BF177" i="4"/>
  <c r="T177" i="4"/>
  <c r="T176" i="4" s="1"/>
  <c r="R177" i="4"/>
  <c r="R176" i="4" s="1"/>
  <c r="P177" i="4"/>
  <c r="P176" i="4" s="1"/>
  <c r="BI175" i="4"/>
  <c r="BH175" i="4"/>
  <c r="BG175" i="4"/>
  <c r="BF175" i="4"/>
  <c r="T175" i="4"/>
  <c r="R175" i="4"/>
  <c r="P175" i="4"/>
  <c r="BI174" i="4"/>
  <c r="BH174" i="4"/>
  <c r="BG174" i="4"/>
  <c r="BF174" i="4"/>
  <c r="T174" i="4"/>
  <c r="R174" i="4"/>
  <c r="P174" i="4"/>
  <c r="BI173" i="4"/>
  <c r="BH173" i="4"/>
  <c r="BG173" i="4"/>
  <c r="BF173" i="4"/>
  <c r="T173" i="4"/>
  <c r="R173" i="4"/>
  <c r="P173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9" i="4"/>
  <c r="BH169" i="4"/>
  <c r="BG169" i="4"/>
  <c r="BF169" i="4"/>
  <c r="T169" i="4"/>
  <c r="R169" i="4"/>
  <c r="P169" i="4"/>
  <c r="BI168" i="4"/>
  <c r="BH168" i="4"/>
  <c r="BG168" i="4"/>
  <c r="BF168" i="4"/>
  <c r="T168" i="4"/>
  <c r="R168" i="4"/>
  <c r="P168" i="4"/>
  <c r="BI166" i="4"/>
  <c r="BH166" i="4"/>
  <c r="BG166" i="4"/>
  <c r="BF166" i="4"/>
  <c r="T166" i="4"/>
  <c r="R166" i="4"/>
  <c r="P166" i="4"/>
  <c r="BI165" i="4"/>
  <c r="BH165" i="4"/>
  <c r="BG165" i="4"/>
  <c r="BF165" i="4"/>
  <c r="T165" i="4"/>
  <c r="R165" i="4"/>
  <c r="P165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F126" i="4"/>
  <c r="E124" i="4"/>
  <c r="F89" i="4"/>
  <c r="E87" i="4"/>
  <c r="J24" i="4"/>
  <c r="E24" i="4"/>
  <c r="J129" i="4" s="1"/>
  <c r="J23" i="4"/>
  <c r="J21" i="4"/>
  <c r="E21" i="4"/>
  <c r="J91" i="4" s="1"/>
  <c r="J20" i="4"/>
  <c r="J18" i="4"/>
  <c r="E18" i="4"/>
  <c r="F92" i="4" s="1"/>
  <c r="J17" i="4"/>
  <c r="J15" i="4"/>
  <c r="E15" i="4"/>
  <c r="F128" i="4" s="1"/>
  <c r="J14" i="4"/>
  <c r="J12" i="4"/>
  <c r="J126" i="4" s="1"/>
  <c r="E7" i="4"/>
  <c r="E122" i="4" s="1"/>
  <c r="J37" i="3"/>
  <c r="J36" i="3"/>
  <c r="AY96" i="1" s="1"/>
  <c r="J35" i="3"/>
  <c r="AX96" i="1" s="1"/>
  <c r="BI198" i="3"/>
  <c r="BH198" i="3"/>
  <c r="BG198" i="3"/>
  <c r="BF198" i="3"/>
  <c r="T198" i="3"/>
  <c r="R198" i="3"/>
  <c r="P198" i="3"/>
  <c r="BI197" i="3"/>
  <c r="BH197" i="3"/>
  <c r="BG197" i="3"/>
  <c r="BF197" i="3"/>
  <c r="T197" i="3"/>
  <c r="R197" i="3"/>
  <c r="P197" i="3"/>
  <c r="BI196" i="3"/>
  <c r="BH196" i="3"/>
  <c r="BG196" i="3"/>
  <c r="BF196" i="3"/>
  <c r="T196" i="3"/>
  <c r="R196" i="3"/>
  <c r="P196" i="3"/>
  <c r="BI195" i="3"/>
  <c r="BH195" i="3"/>
  <c r="BG195" i="3"/>
  <c r="BF195" i="3"/>
  <c r="T195" i="3"/>
  <c r="R195" i="3"/>
  <c r="P195" i="3"/>
  <c r="BI194" i="3"/>
  <c r="BH194" i="3"/>
  <c r="BG194" i="3"/>
  <c r="BF194" i="3"/>
  <c r="T194" i="3"/>
  <c r="R194" i="3"/>
  <c r="P194" i="3"/>
  <c r="BI193" i="3"/>
  <c r="BH193" i="3"/>
  <c r="BG193" i="3"/>
  <c r="BF193" i="3"/>
  <c r="T193" i="3"/>
  <c r="R193" i="3"/>
  <c r="P193" i="3"/>
  <c r="BI192" i="3"/>
  <c r="BH192" i="3"/>
  <c r="BG192" i="3"/>
  <c r="BF192" i="3"/>
  <c r="T192" i="3"/>
  <c r="R192" i="3"/>
  <c r="P192" i="3"/>
  <c r="BI191" i="3"/>
  <c r="BH191" i="3"/>
  <c r="BG191" i="3"/>
  <c r="BF191" i="3"/>
  <c r="T191" i="3"/>
  <c r="R191" i="3"/>
  <c r="P191" i="3"/>
  <c r="BI190" i="3"/>
  <c r="BH190" i="3"/>
  <c r="BG190" i="3"/>
  <c r="BF190" i="3"/>
  <c r="T190" i="3"/>
  <c r="R190" i="3"/>
  <c r="P190" i="3"/>
  <c r="BI189" i="3"/>
  <c r="BH189" i="3"/>
  <c r="BG189" i="3"/>
  <c r="BF189" i="3"/>
  <c r="T189" i="3"/>
  <c r="R189" i="3"/>
  <c r="P189" i="3"/>
  <c r="BI188" i="3"/>
  <c r="BH188" i="3"/>
  <c r="BG188" i="3"/>
  <c r="BF188" i="3"/>
  <c r="T188" i="3"/>
  <c r="R188" i="3"/>
  <c r="P188" i="3"/>
  <c r="BI187" i="3"/>
  <c r="BH187" i="3"/>
  <c r="BG187" i="3"/>
  <c r="BF187" i="3"/>
  <c r="T187" i="3"/>
  <c r="R187" i="3"/>
  <c r="P187" i="3"/>
  <c r="BI186" i="3"/>
  <c r="BH186" i="3"/>
  <c r="BG186" i="3"/>
  <c r="BF186" i="3"/>
  <c r="T186" i="3"/>
  <c r="R186" i="3"/>
  <c r="P186" i="3"/>
  <c r="BI185" i="3"/>
  <c r="BH185" i="3"/>
  <c r="BG185" i="3"/>
  <c r="BF185" i="3"/>
  <c r="T185" i="3"/>
  <c r="R185" i="3"/>
  <c r="P185" i="3"/>
  <c r="BI184" i="3"/>
  <c r="BH184" i="3"/>
  <c r="BG184" i="3"/>
  <c r="BF184" i="3"/>
  <c r="T184" i="3"/>
  <c r="R184" i="3"/>
  <c r="P184" i="3"/>
  <c r="BI183" i="3"/>
  <c r="BH183" i="3"/>
  <c r="BG183" i="3"/>
  <c r="BF183" i="3"/>
  <c r="T183" i="3"/>
  <c r="R183" i="3"/>
  <c r="P183" i="3"/>
  <c r="BI182" i="3"/>
  <c r="BH182" i="3"/>
  <c r="BG182" i="3"/>
  <c r="BF182" i="3"/>
  <c r="T182" i="3"/>
  <c r="R182" i="3"/>
  <c r="P182" i="3"/>
  <c r="BI181" i="3"/>
  <c r="BH181" i="3"/>
  <c r="BG181" i="3"/>
  <c r="BF181" i="3"/>
  <c r="T181" i="3"/>
  <c r="R181" i="3"/>
  <c r="P181" i="3"/>
  <c r="BI180" i="3"/>
  <c r="BH180" i="3"/>
  <c r="BG180" i="3"/>
  <c r="BF180" i="3"/>
  <c r="T180" i="3"/>
  <c r="R180" i="3"/>
  <c r="P180" i="3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76" i="3"/>
  <c r="BH176" i="3"/>
  <c r="BG176" i="3"/>
  <c r="BF176" i="3"/>
  <c r="T176" i="3"/>
  <c r="R176" i="3"/>
  <c r="P176" i="3"/>
  <c r="BI175" i="3"/>
  <c r="BH175" i="3"/>
  <c r="BG175" i="3"/>
  <c r="BF175" i="3"/>
  <c r="T175" i="3"/>
  <c r="R175" i="3"/>
  <c r="P175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71" i="3"/>
  <c r="BH171" i="3"/>
  <c r="BG171" i="3"/>
  <c r="BF171" i="3"/>
  <c r="T171" i="3"/>
  <c r="R171" i="3"/>
  <c r="P171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BI123" i="3"/>
  <c r="BH123" i="3"/>
  <c r="BG123" i="3"/>
  <c r="BF123" i="3"/>
  <c r="T123" i="3"/>
  <c r="R123" i="3"/>
  <c r="P123" i="3"/>
  <c r="BI122" i="3"/>
  <c r="BH122" i="3"/>
  <c r="BG122" i="3"/>
  <c r="BF122" i="3"/>
  <c r="T122" i="3"/>
  <c r="R122" i="3"/>
  <c r="P122" i="3"/>
  <c r="BI121" i="3"/>
  <c r="BH121" i="3"/>
  <c r="BG121" i="3"/>
  <c r="BF121" i="3"/>
  <c r="T121" i="3"/>
  <c r="R121" i="3"/>
  <c r="P121" i="3"/>
  <c r="BI120" i="3"/>
  <c r="BH120" i="3"/>
  <c r="BG120" i="3"/>
  <c r="BF120" i="3"/>
  <c r="T120" i="3"/>
  <c r="R120" i="3"/>
  <c r="P120" i="3"/>
  <c r="BI119" i="3"/>
  <c r="BH119" i="3"/>
  <c r="BG119" i="3"/>
  <c r="BF119" i="3"/>
  <c r="T119" i="3"/>
  <c r="R119" i="3"/>
  <c r="P119" i="3"/>
  <c r="BI118" i="3"/>
  <c r="BH118" i="3"/>
  <c r="BG118" i="3"/>
  <c r="BF118" i="3"/>
  <c r="T118" i="3"/>
  <c r="R118" i="3"/>
  <c r="P118" i="3"/>
  <c r="BI117" i="3"/>
  <c r="BH117" i="3"/>
  <c r="BG117" i="3"/>
  <c r="BF117" i="3"/>
  <c r="T117" i="3"/>
  <c r="R117" i="3"/>
  <c r="P117" i="3"/>
  <c r="F110" i="3"/>
  <c r="E108" i="3"/>
  <c r="F89" i="3"/>
  <c r="E87" i="3"/>
  <c r="J24" i="3"/>
  <c r="E24" i="3"/>
  <c r="J113" i="3" s="1"/>
  <c r="J23" i="3"/>
  <c r="J21" i="3"/>
  <c r="E21" i="3"/>
  <c r="J91" i="3" s="1"/>
  <c r="J20" i="3"/>
  <c r="J18" i="3"/>
  <c r="E18" i="3"/>
  <c r="F113" i="3" s="1"/>
  <c r="J17" i="3"/>
  <c r="J15" i="3"/>
  <c r="E15" i="3"/>
  <c r="F91" i="3" s="1"/>
  <c r="J14" i="3"/>
  <c r="J12" i="3"/>
  <c r="J110" i="3" s="1"/>
  <c r="E7" i="3"/>
  <c r="E85" i="3" s="1"/>
  <c r="J37" i="2"/>
  <c r="J36" i="2"/>
  <c r="AY95" i="1" s="1"/>
  <c r="J35" i="2"/>
  <c r="AX95" i="1" s="1"/>
  <c r="BI824" i="2"/>
  <c r="BH824" i="2"/>
  <c r="BG824" i="2"/>
  <c r="BF824" i="2"/>
  <c r="T824" i="2"/>
  <c r="R824" i="2"/>
  <c r="P824" i="2"/>
  <c r="BI823" i="2"/>
  <c r="BH823" i="2"/>
  <c r="BG823" i="2"/>
  <c r="BF823" i="2"/>
  <c r="T823" i="2"/>
  <c r="R823" i="2"/>
  <c r="P823" i="2"/>
  <c r="BI819" i="2"/>
  <c r="BH819" i="2"/>
  <c r="BG819" i="2"/>
  <c r="BF819" i="2"/>
  <c r="T819" i="2"/>
  <c r="R819" i="2"/>
  <c r="P819" i="2"/>
  <c r="BI815" i="2"/>
  <c r="BH815" i="2"/>
  <c r="BG815" i="2"/>
  <c r="BF815" i="2"/>
  <c r="T815" i="2"/>
  <c r="R815" i="2"/>
  <c r="P815" i="2"/>
  <c r="BI813" i="2"/>
  <c r="BH813" i="2"/>
  <c r="BG813" i="2"/>
  <c r="BF813" i="2"/>
  <c r="T813" i="2"/>
  <c r="R813" i="2"/>
  <c r="P813" i="2"/>
  <c r="BI811" i="2"/>
  <c r="BH811" i="2"/>
  <c r="BG811" i="2"/>
  <c r="BF811" i="2"/>
  <c r="T811" i="2"/>
  <c r="R811" i="2"/>
  <c r="P811" i="2"/>
  <c r="BI809" i="2"/>
  <c r="BH809" i="2"/>
  <c r="BG809" i="2"/>
  <c r="BF809" i="2"/>
  <c r="T809" i="2"/>
  <c r="R809" i="2"/>
  <c r="P809" i="2"/>
  <c r="BI807" i="2"/>
  <c r="BH807" i="2"/>
  <c r="BG807" i="2"/>
  <c r="BF807" i="2"/>
  <c r="T807" i="2"/>
  <c r="R807" i="2"/>
  <c r="P807" i="2"/>
  <c r="BI805" i="2"/>
  <c r="BH805" i="2"/>
  <c r="BG805" i="2"/>
  <c r="BF805" i="2"/>
  <c r="T805" i="2"/>
  <c r="R805" i="2"/>
  <c r="P805" i="2"/>
  <c r="BI803" i="2"/>
  <c r="BH803" i="2"/>
  <c r="BG803" i="2"/>
  <c r="BF803" i="2"/>
  <c r="T803" i="2"/>
  <c r="R803" i="2"/>
  <c r="P803" i="2"/>
  <c r="BI800" i="2"/>
  <c r="BH800" i="2"/>
  <c r="BG800" i="2"/>
  <c r="BF800" i="2"/>
  <c r="T800" i="2"/>
  <c r="R800" i="2"/>
  <c r="P800" i="2"/>
  <c r="BI797" i="2"/>
  <c r="BH797" i="2"/>
  <c r="BG797" i="2"/>
  <c r="BF797" i="2"/>
  <c r="T797" i="2"/>
  <c r="R797" i="2"/>
  <c r="P797" i="2"/>
  <c r="BI794" i="2"/>
  <c r="BH794" i="2"/>
  <c r="BG794" i="2"/>
  <c r="BF794" i="2"/>
  <c r="T794" i="2"/>
  <c r="R794" i="2"/>
  <c r="P794" i="2"/>
  <c r="BI792" i="2"/>
  <c r="BH792" i="2"/>
  <c r="BG792" i="2"/>
  <c r="BF792" i="2"/>
  <c r="T792" i="2"/>
  <c r="R792" i="2"/>
  <c r="P792" i="2"/>
  <c r="BI790" i="2"/>
  <c r="BH790" i="2"/>
  <c r="BG790" i="2"/>
  <c r="BF790" i="2"/>
  <c r="T790" i="2"/>
  <c r="R790" i="2"/>
  <c r="P790" i="2"/>
  <c r="BI785" i="2"/>
  <c r="BH785" i="2"/>
  <c r="BG785" i="2"/>
  <c r="BF785" i="2"/>
  <c r="T785" i="2"/>
  <c r="R785" i="2"/>
  <c r="P785" i="2"/>
  <c r="BI782" i="2"/>
  <c r="BH782" i="2"/>
  <c r="BG782" i="2"/>
  <c r="BF782" i="2"/>
  <c r="T782" i="2"/>
  <c r="R782" i="2"/>
  <c r="P782" i="2"/>
  <c r="BI780" i="2"/>
  <c r="BH780" i="2"/>
  <c r="BG780" i="2"/>
  <c r="BF780" i="2"/>
  <c r="T780" i="2"/>
  <c r="R780" i="2"/>
  <c r="P780" i="2"/>
  <c r="BI778" i="2"/>
  <c r="BH778" i="2"/>
  <c r="BG778" i="2"/>
  <c r="BF778" i="2"/>
  <c r="T778" i="2"/>
  <c r="R778" i="2"/>
  <c r="P778" i="2"/>
  <c r="BI776" i="2"/>
  <c r="BH776" i="2"/>
  <c r="BG776" i="2"/>
  <c r="BF776" i="2"/>
  <c r="T776" i="2"/>
  <c r="R776" i="2"/>
  <c r="P776" i="2"/>
  <c r="BI773" i="2"/>
  <c r="BH773" i="2"/>
  <c r="BG773" i="2"/>
  <c r="BF773" i="2"/>
  <c r="T773" i="2"/>
  <c r="R773" i="2"/>
  <c r="P773" i="2"/>
  <c r="BI767" i="2"/>
  <c r="BH767" i="2"/>
  <c r="BG767" i="2"/>
  <c r="BF767" i="2"/>
  <c r="T767" i="2"/>
  <c r="R767" i="2"/>
  <c r="P767" i="2"/>
  <c r="BI764" i="2"/>
  <c r="BH764" i="2"/>
  <c r="BG764" i="2"/>
  <c r="BF764" i="2"/>
  <c r="T764" i="2"/>
  <c r="R764" i="2"/>
  <c r="P764" i="2"/>
  <c r="BI761" i="2"/>
  <c r="BH761" i="2"/>
  <c r="BG761" i="2"/>
  <c r="BF761" i="2"/>
  <c r="T761" i="2"/>
  <c r="R761" i="2"/>
  <c r="P761" i="2"/>
  <c r="BI759" i="2"/>
  <c r="BH759" i="2"/>
  <c r="BG759" i="2"/>
  <c r="BF759" i="2"/>
  <c r="T759" i="2"/>
  <c r="R759" i="2"/>
  <c r="P759" i="2"/>
  <c r="BI757" i="2"/>
  <c r="BH757" i="2"/>
  <c r="BG757" i="2"/>
  <c r="BF757" i="2"/>
  <c r="T757" i="2"/>
  <c r="R757" i="2"/>
  <c r="P757" i="2"/>
  <c r="BI755" i="2"/>
  <c r="BH755" i="2"/>
  <c r="BG755" i="2"/>
  <c r="BF755" i="2"/>
  <c r="T755" i="2"/>
  <c r="R755" i="2"/>
  <c r="P755" i="2"/>
  <c r="BI753" i="2"/>
  <c r="BH753" i="2"/>
  <c r="BG753" i="2"/>
  <c r="BF753" i="2"/>
  <c r="T753" i="2"/>
  <c r="R753" i="2"/>
  <c r="P753" i="2"/>
  <c r="BI747" i="2"/>
  <c r="BH747" i="2"/>
  <c r="BG747" i="2"/>
  <c r="BF747" i="2"/>
  <c r="T747" i="2"/>
  <c r="R747" i="2"/>
  <c r="P747" i="2"/>
  <c r="BI744" i="2"/>
  <c r="BH744" i="2"/>
  <c r="BG744" i="2"/>
  <c r="BF744" i="2"/>
  <c r="T744" i="2"/>
  <c r="R744" i="2"/>
  <c r="P744" i="2"/>
  <c r="BI742" i="2"/>
  <c r="BH742" i="2"/>
  <c r="BG742" i="2"/>
  <c r="BF742" i="2"/>
  <c r="T742" i="2"/>
  <c r="R742" i="2"/>
  <c r="P742" i="2"/>
  <c r="BI740" i="2"/>
  <c r="BH740" i="2"/>
  <c r="BG740" i="2"/>
  <c r="BF740" i="2"/>
  <c r="T740" i="2"/>
  <c r="R740" i="2"/>
  <c r="P740" i="2"/>
  <c r="BI738" i="2"/>
  <c r="BH738" i="2"/>
  <c r="BG738" i="2"/>
  <c r="BF738" i="2"/>
  <c r="T738" i="2"/>
  <c r="R738" i="2"/>
  <c r="P738" i="2"/>
  <c r="BI736" i="2"/>
  <c r="BH736" i="2"/>
  <c r="BG736" i="2"/>
  <c r="BF736" i="2"/>
  <c r="T736" i="2"/>
  <c r="R736" i="2"/>
  <c r="P736" i="2"/>
  <c r="BI734" i="2"/>
  <c r="BH734" i="2"/>
  <c r="BG734" i="2"/>
  <c r="BF734" i="2"/>
  <c r="T734" i="2"/>
  <c r="R734" i="2"/>
  <c r="P734" i="2"/>
  <c r="BI732" i="2"/>
  <c r="BH732" i="2"/>
  <c r="BG732" i="2"/>
  <c r="BF732" i="2"/>
  <c r="T732" i="2"/>
  <c r="R732" i="2"/>
  <c r="P732" i="2"/>
  <c r="BI729" i="2"/>
  <c r="BH729" i="2"/>
  <c r="BG729" i="2"/>
  <c r="BF729" i="2"/>
  <c r="T729" i="2"/>
  <c r="R729" i="2"/>
  <c r="P729" i="2"/>
  <c r="BI726" i="2"/>
  <c r="BH726" i="2"/>
  <c r="BG726" i="2"/>
  <c r="BF726" i="2"/>
  <c r="T726" i="2"/>
  <c r="R726" i="2"/>
  <c r="P726" i="2"/>
  <c r="BI724" i="2"/>
  <c r="BH724" i="2"/>
  <c r="BG724" i="2"/>
  <c r="BF724" i="2"/>
  <c r="T724" i="2"/>
  <c r="R724" i="2"/>
  <c r="P724" i="2"/>
  <c r="BI721" i="2"/>
  <c r="BH721" i="2"/>
  <c r="BG721" i="2"/>
  <c r="BF721" i="2"/>
  <c r="T721" i="2"/>
  <c r="R721" i="2"/>
  <c r="P721" i="2"/>
  <c r="BI718" i="2"/>
  <c r="BH718" i="2"/>
  <c r="BG718" i="2"/>
  <c r="BF718" i="2"/>
  <c r="T718" i="2"/>
  <c r="R718" i="2"/>
  <c r="P718" i="2"/>
  <c r="BI716" i="2"/>
  <c r="BH716" i="2"/>
  <c r="BG716" i="2"/>
  <c r="BF716" i="2"/>
  <c r="T716" i="2"/>
  <c r="R716" i="2"/>
  <c r="P716" i="2"/>
  <c r="BI713" i="2"/>
  <c r="BH713" i="2"/>
  <c r="BG713" i="2"/>
  <c r="BF713" i="2"/>
  <c r="T713" i="2"/>
  <c r="R713" i="2"/>
  <c r="P713" i="2"/>
  <c r="BI712" i="2"/>
  <c r="BH712" i="2"/>
  <c r="BG712" i="2"/>
  <c r="BF712" i="2"/>
  <c r="T712" i="2"/>
  <c r="R712" i="2"/>
  <c r="P712" i="2"/>
  <c r="BI709" i="2"/>
  <c r="BH709" i="2"/>
  <c r="BG709" i="2"/>
  <c r="BF709" i="2"/>
  <c r="T709" i="2"/>
  <c r="R709" i="2"/>
  <c r="P709" i="2"/>
  <c r="BI707" i="2"/>
  <c r="BH707" i="2"/>
  <c r="BG707" i="2"/>
  <c r="BF707" i="2"/>
  <c r="T707" i="2"/>
  <c r="R707" i="2"/>
  <c r="P707" i="2"/>
  <c r="BI705" i="2"/>
  <c r="BH705" i="2"/>
  <c r="BG705" i="2"/>
  <c r="BF705" i="2"/>
  <c r="T705" i="2"/>
  <c r="R705" i="2"/>
  <c r="P705" i="2"/>
  <c r="BI702" i="2"/>
  <c r="BH702" i="2"/>
  <c r="BG702" i="2"/>
  <c r="BF702" i="2"/>
  <c r="T702" i="2"/>
  <c r="R702" i="2"/>
  <c r="P702" i="2"/>
  <c r="BI699" i="2"/>
  <c r="BH699" i="2"/>
  <c r="BG699" i="2"/>
  <c r="BF699" i="2"/>
  <c r="T699" i="2"/>
  <c r="R699" i="2"/>
  <c r="P699" i="2"/>
  <c r="BI697" i="2"/>
  <c r="BH697" i="2"/>
  <c r="BG697" i="2"/>
  <c r="BF697" i="2"/>
  <c r="T697" i="2"/>
  <c r="R697" i="2"/>
  <c r="P697" i="2"/>
  <c r="BI694" i="2"/>
  <c r="BH694" i="2"/>
  <c r="BG694" i="2"/>
  <c r="BF694" i="2"/>
  <c r="T694" i="2"/>
  <c r="R694" i="2"/>
  <c r="P694" i="2"/>
  <c r="BI691" i="2"/>
  <c r="BH691" i="2"/>
  <c r="BG691" i="2"/>
  <c r="BF691" i="2"/>
  <c r="T691" i="2"/>
  <c r="R691" i="2"/>
  <c r="P691" i="2"/>
  <c r="BI688" i="2"/>
  <c r="BH688" i="2"/>
  <c r="BG688" i="2"/>
  <c r="BF688" i="2"/>
  <c r="T688" i="2"/>
  <c r="R688" i="2"/>
  <c r="P688" i="2"/>
  <c r="BI684" i="2"/>
  <c r="BH684" i="2"/>
  <c r="BG684" i="2"/>
  <c r="BF684" i="2"/>
  <c r="T684" i="2"/>
  <c r="R684" i="2"/>
  <c r="P684" i="2"/>
  <c r="BI683" i="2"/>
  <c r="BH683" i="2"/>
  <c r="BG683" i="2"/>
  <c r="BF683" i="2"/>
  <c r="T683" i="2"/>
  <c r="R683" i="2"/>
  <c r="P683" i="2"/>
  <c r="BI682" i="2"/>
  <c r="BH682" i="2"/>
  <c r="BG682" i="2"/>
  <c r="BF682" i="2"/>
  <c r="T682" i="2"/>
  <c r="R682" i="2"/>
  <c r="P682" i="2"/>
  <c r="BI678" i="2"/>
  <c r="BH678" i="2"/>
  <c r="BG678" i="2"/>
  <c r="BF678" i="2"/>
  <c r="T678" i="2"/>
  <c r="R678" i="2"/>
  <c r="P678" i="2"/>
  <c r="BI676" i="2"/>
  <c r="BH676" i="2"/>
  <c r="BG676" i="2"/>
  <c r="BF676" i="2"/>
  <c r="T676" i="2"/>
  <c r="R676" i="2"/>
  <c r="P676" i="2"/>
  <c r="BI675" i="2"/>
  <c r="BH675" i="2"/>
  <c r="BG675" i="2"/>
  <c r="BF675" i="2"/>
  <c r="T675" i="2"/>
  <c r="R675" i="2"/>
  <c r="P675" i="2"/>
  <c r="BI673" i="2"/>
  <c r="BH673" i="2"/>
  <c r="BG673" i="2"/>
  <c r="BF673" i="2"/>
  <c r="T673" i="2"/>
  <c r="R673" i="2"/>
  <c r="P673" i="2"/>
  <c r="BI671" i="2"/>
  <c r="BH671" i="2"/>
  <c r="BG671" i="2"/>
  <c r="BF671" i="2"/>
  <c r="T671" i="2"/>
  <c r="R671" i="2"/>
  <c r="P671" i="2"/>
  <c r="BI669" i="2"/>
  <c r="BH669" i="2"/>
  <c r="BG669" i="2"/>
  <c r="BF669" i="2"/>
  <c r="T669" i="2"/>
  <c r="R669" i="2"/>
  <c r="P669" i="2"/>
  <c r="BI660" i="2"/>
  <c r="BH660" i="2"/>
  <c r="BG660" i="2"/>
  <c r="BF660" i="2"/>
  <c r="T660" i="2"/>
  <c r="R660" i="2"/>
  <c r="P660" i="2"/>
  <c r="BI657" i="2"/>
  <c r="BH657" i="2"/>
  <c r="BG657" i="2"/>
  <c r="BF657" i="2"/>
  <c r="T657" i="2"/>
  <c r="R657" i="2"/>
  <c r="P657" i="2"/>
  <c r="BI655" i="2"/>
  <c r="BH655" i="2"/>
  <c r="BG655" i="2"/>
  <c r="BF655" i="2"/>
  <c r="T655" i="2"/>
  <c r="R655" i="2"/>
  <c r="P655" i="2"/>
  <c r="BI652" i="2"/>
  <c r="BH652" i="2"/>
  <c r="BG652" i="2"/>
  <c r="BF652" i="2"/>
  <c r="T652" i="2"/>
  <c r="R652" i="2"/>
  <c r="P652" i="2"/>
  <c r="BI647" i="2"/>
  <c r="BH647" i="2"/>
  <c r="BG647" i="2"/>
  <c r="BF647" i="2"/>
  <c r="T647" i="2"/>
  <c r="R647" i="2"/>
  <c r="P647" i="2"/>
  <c r="BI645" i="2"/>
  <c r="BH645" i="2"/>
  <c r="BG645" i="2"/>
  <c r="BF645" i="2"/>
  <c r="T645" i="2"/>
  <c r="R645" i="2"/>
  <c r="P645" i="2"/>
  <c r="BI643" i="2"/>
  <c r="BH643" i="2"/>
  <c r="BG643" i="2"/>
  <c r="BF643" i="2"/>
  <c r="T643" i="2"/>
  <c r="R643" i="2"/>
  <c r="P643" i="2"/>
  <c r="BI639" i="2"/>
  <c r="BH639" i="2"/>
  <c r="BG639" i="2"/>
  <c r="BF639" i="2"/>
  <c r="T639" i="2"/>
  <c r="R639" i="2"/>
  <c r="P639" i="2"/>
  <c r="BI636" i="2"/>
  <c r="BH636" i="2"/>
  <c r="BG636" i="2"/>
  <c r="BF636" i="2"/>
  <c r="T636" i="2"/>
  <c r="R636" i="2"/>
  <c r="P636" i="2"/>
  <c r="BI634" i="2"/>
  <c r="BH634" i="2"/>
  <c r="BG634" i="2"/>
  <c r="BF634" i="2"/>
  <c r="T634" i="2"/>
  <c r="R634" i="2"/>
  <c r="P634" i="2"/>
  <c r="BI632" i="2"/>
  <c r="BH632" i="2"/>
  <c r="BG632" i="2"/>
  <c r="BF632" i="2"/>
  <c r="T632" i="2"/>
  <c r="R632" i="2"/>
  <c r="P632" i="2"/>
  <c r="BI630" i="2"/>
  <c r="BH630" i="2"/>
  <c r="BG630" i="2"/>
  <c r="BF630" i="2"/>
  <c r="T630" i="2"/>
  <c r="R630" i="2"/>
  <c r="P630" i="2"/>
  <c r="BI627" i="2"/>
  <c r="BH627" i="2"/>
  <c r="BG627" i="2"/>
  <c r="BF627" i="2"/>
  <c r="T627" i="2"/>
  <c r="R627" i="2"/>
  <c r="P627" i="2"/>
  <c r="BI624" i="2"/>
  <c r="BH624" i="2"/>
  <c r="BG624" i="2"/>
  <c r="BF624" i="2"/>
  <c r="T624" i="2"/>
  <c r="R624" i="2"/>
  <c r="P624" i="2"/>
  <c r="BI621" i="2"/>
  <c r="BH621" i="2"/>
  <c r="BG621" i="2"/>
  <c r="BF621" i="2"/>
  <c r="T621" i="2"/>
  <c r="R621" i="2"/>
  <c r="P621" i="2"/>
  <c r="BI618" i="2"/>
  <c r="BH618" i="2"/>
  <c r="BG618" i="2"/>
  <c r="BF618" i="2"/>
  <c r="T618" i="2"/>
  <c r="R618" i="2"/>
  <c r="P618" i="2"/>
  <c r="BI617" i="2"/>
  <c r="BH617" i="2"/>
  <c r="BG617" i="2"/>
  <c r="BF617" i="2"/>
  <c r="T617" i="2"/>
  <c r="R617" i="2"/>
  <c r="P617" i="2"/>
  <c r="BI616" i="2"/>
  <c r="BH616" i="2"/>
  <c r="BG616" i="2"/>
  <c r="BF616" i="2"/>
  <c r="T616" i="2"/>
  <c r="R616" i="2"/>
  <c r="P616" i="2"/>
  <c r="BI615" i="2"/>
  <c r="BH615" i="2"/>
  <c r="BG615" i="2"/>
  <c r="BF615" i="2"/>
  <c r="T615" i="2"/>
  <c r="R615" i="2"/>
  <c r="P615" i="2"/>
  <c r="BI614" i="2"/>
  <c r="BH614" i="2"/>
  <c r="BG614" i="2"/>
  <c r="BF614" i="2"/>
  <c r="T614" i="2"/>
  <c r="R614" i="2"/>
  <c r="P614" i="2"/>
  <c r="BI613" i="2"/>
  <c r="BH613" i="2"/>
  <c r="BG613" i="2"/>
  <c r="BF613" i="2"/>
  <c r="T613" i="2"/>
  <c r="R613" i="2"/>
  <c r="P613" i="2"/>
  <c r="BI612" i="2"/>
  <c r="BH612" i="2"/>
  <c r="BG612" i="2"/>
  <c r="BF612" i="2"/>
  <c r="T612" i="2"/>
  <c r="R612" i="2"/>
  <c r="P612" i="2"/>
  <c r="BI609" i="2"/>
  <c r="BH609" i="2"/>
  <c r="BG609" i="2"/>
  <c r="BF609" i="2"/>
  <c r="T609" i="2"/>
  <c r="R609" i="2"/>
  <c r="P609" i="2"/>
  <c r="BI608" i="2"/>
  <c r="BH608" i="2"/>
  <c r="BG608" i="2"/>
  <c r="BF608" i="2"/>
  <c r="T608" i="2"/>
  <c r="R608" i="2"/>
  <c r="P608" i="2"/>
  <c r="BI605" i="2"/>
  <c r="BH605" i="2"/>
  <c r="BG605" i="2"/>
  <c r="BF605" i="2"/>
  <c r="T605" i="2"/>
  <c r="R605" i="2"/>
  <c r="P605" i="2"/>
  <c r="BI603" i="2"/>
  <c r="BH603" i="2"/>
  <c r="BG603" i="2"/>
  <c r="BF603" i="2"/>
  <c r="T603" i="2"/>
  <c r="R603" i="2"/>
  <c r="P603" i="2"/>
  <c r="BI602" i="2"/>
  <c r="BH602" i="2"/>
  <c r="BG602" i="2"/>
  <c r="BF602" i="2"/>
  <c r="T602" i="2"/>
  <c r="R602" i="2"/>
  <c r="P602" i="2"/>
  <c r="BI601" i="2"/>
  <c r="BH601" i="2"/>
  <c r="BG601" i="2"/>
  <c r="BF601" i="2"/>
  <c r="T601" i="2"/>
  <c r="R601" i="2"/>
  <c r="P601" i="2"/>
  <c r="BI600" i="2"/>
  <c r="BH600" i="2"/>
  <c r="BG600" i="2"/>
  <c r="BF600" i="2"/>
  <c r="T600" i="2"/>
  <c r="R600" i="2"/>
  <c r="P600" i="2"/>
  <c r="BI599" i="2"/>
  <c r="BH599" i="2"/>
  <c r="BG599" i="2"/>
  <c r="BF599" i="2"/>
  <c r="T599" i="2"/>
  <c r="R599" i="2"/>
  <c r="P599" i="2"/>
  <c r="BI598" i="2"/>
  <c r="BH598" i="2"/>
  <c r="BG598" i="2"/>
  <c r="BF598" i="2"/>
  <c r="T598" i="2"/>
  <c r="R598" i="2"/>
  <c r="P598" i="2"/>
  <c r="BI597" i="2"/>
  <c r="BH597" i="2"/>
  <c r="BG597" i="2"/>
  <c r="BF597" i="2"/>
  <c r="T597" i="2"/>
  <c r="R597" i="2"/>
  <c r="P597" i="2"/>
  <c r="BI594" i="2"/>
  <c r="BH594" i="2"/>
  <c r="BG594" i="2"/>
  <c r="BF594" i="2"/>
  <c r="T594" i="2"/>
  <c r="R594" i="2"/>
  <c r="P594" i="2"/>
  <c r="BI592" i="2"/>
  <c r="BH592" i="2"/>
  <c r="BG592" i="2"/>
  <c r="BF592" i="2"/>
  <c r="T592" i="2"/>
  <c r="R592" i="2"/>
  <c r="P592" i="2"/>
  <c r="BI590" i="2"/>
  <c r="BH590" i="2"/>
  <c r="BG590" i="2"/>
  <c r="BF590" i="2"/>
  <c r="T590" i="2"/>
  <c r="R590" i="2"/>
  <c r="P590" i="2"/>
  <c r="BI589" i="2"/>
  <c r="BH589" i="2"/>
  <c r="BG589" i="2"/>
  <c r="BF589" i="2"/>
  <c r="T589" i="2"/>
  <c r="R589" i="2"/>
  <c r="P589" i="2"/>
  <c r="BI587" i="2"/>
  <c r="BH587" i="2"/>
  <c r="BG587" i="2"/>
  <c r="BF587" i="2"/>
  <c r="T587" i="2"/>
  <c r="R587" i="2"/>
  <c r="P587" i="2"/>
  <c r="BI586" i="2"/>
  <c r="BH586" i="2"/>
  <c r="BG586" i="2"/>
  <c r="BF586" i="2"/>
  <c r="T586" i="2"/>
  <c r="R586" i="2"/>
  <c r="P586" i="2"/>
  <c r="BI585" i="2"/>
  <c r="BH585" i="2"/>
  <c r="BG585" i="2"/>
  <c r="BF585" i="2"/>
  <c r="T585" i="2"/>
  <c r="R585" i="2"/>
  <c r="P585" i="2"/>
  <c r="BI583" i="2"/>
  <c r="BH583" i="2"/>
  <c r="BG583" i="2"/>
  <c r="BF583" i="2"/>
  <c r="T583" i="2"/>
  <c r="R583" i="2"/>
  <c r="P583" i="2"/>
  <c r="BI582" i="2"/>
  <c r="BH582" i="2"/>
  <c r="BG582" i="2"/>
  <c r="BF582" i="2"/>
  <c r="T582" i="2"/>
  <c r="R582" i="2"/>
  <c r="P582" i="2"/>
  <c r="BI580" i="2"/>
  <c r="BH580" i="2"/>
  <c r="BG580" i="2"/>
  <c r="BF580" i="2"/>
  <c r="T580" i="2"/>
  <c r="R580" i="2"/>
  <c r="P580" i="2"/>
  <c r="BI579" i="2"/>
  <c r="BH579" i="2"/>
  <c r="BG579" i="2"/>
  <c r="BF579" i="2"/>
  <c r="T579" i="2"/>
  <c r="R579" i="2"/>
  <c r="P579" i="2"/>
  <c r="BI577" i="2"/>
  <c r="BH577" i="2"/>
  <c r="BG577" i="2"/>
  <c r="BF577" i="2"/>
  <c r="T577" i="2"/>
  <c r="R577" i="2"/>
  <c r="P577" i="2"/>
  <c r="BI574" i="2"/>
  <c r="BH574" i="2"/>
  <c r="BG574" i="2"/>
  <c r="BF574" i="2"/>
  <c r="T574" i="2"/>
  <c r="R574" i="2"/>
  <c r="P574" i="2"/>
  <c r="BI572" i="2"/>
  <c r="BH572" i="2"/>
  <c r="BG572" i="2"/>
  <c r="BF572" i="2"/>
  <c r="T572" i="2"/>
  <c r="R572" i="2"/>
  <c r="P572" i="2"/>
  <c r="BI571" i="2"/>
  <c r="BH571" i="2"/>
  <c r="BG571" i="2"/>
  <c r="BF571" i="2"/>
  <c r="T571" i="2"/>
  <c r="R571" i="2"/>
  <c r="P571" i="2"/>
  <c r="BI570" i="2"/>
  <c r="BH570" i="2"/>
  <c r="BG570" i="2"/>
  <c r="BF570" i="2"/>
  <c r="T570" i="2"/>
  <c r="R570" i="2"/>
  <c r="P570" i="2"/>
  <c r="BI569" i="2"/>
  <c r="BH569" i="2"/>
  <c r="BG569" i="2"/>
  <c r="BF569" i="2"/>
  <c r="T569" i="2"/>
  <c r="R569" i="2"/>
  <c r="P569" i="2"/>
  <c r="BI568" i="2"/>
  <c r="BH568" i="2"/>
  <c r="BG568" i="2"/>
  <c r="BF568" i="2"/>
  <c r="T568" i="2"/>
  <c r="R568" i="2"/>
  <c r="P568" i="2"/>
  <c r="BI567" i="2"/>
  <c r="BH567" i="2"/>
  <c r="BG567" i="2"/>
  <c r="BF567" i="2"/>
  <c r="T567" i="2"/>
  <c r="R567" i="2"/>
  <c r="P567" i="2"/>
  <c r="BI566" i="2"/>
  <c r="BH566" i="2"/>
  <c r="BG566" i="2"/>
  <c r="BF566" i="2"/>
  <c r="T566" i="2"/>
  <c r="R566" i="2"/>
  <c r="P566" i="2"/>
  <c r="BI565" i="2"/>
  <c r="BH565" i="2"/>
  <c r="BG565" i="2"/>
  <c r="BF565" i="2"/>
  <c r="T565" i="2"/>
  <c r="R565" i="2"/>
  <c r="P565" i="2"/>
  <c r="BI563" i="2"/>
  <c r="BH563" i="2"/>
  <c r="BG563" i="2"/>
  <c r="BF563" i="2"/>
  <c r="T563" i="2"/>
  <c r="R563" i="2"/>
  <c r="P563" i="2"/>
  <c r="BI561" i="2"/>
  <c r="BH561" i="2"/>
  <c r="BG561" i="2"/>
  <c r="BF561" i="2"/>
  <c r="T561" i="2"/>
  <c r="R561" i="2"/>
  <c r="P561" i="2"/>
  <c r="BI558" i="2"/>
  <c r="BH558" i="2"/>
  <c r="BG558" i="2"/>
  <c r="BF558" i="2"/>
  <c r="T558" i="2"/>
  <c r="R558" i="2"/>
  <c r="P558" i="2"/>
  <c r="BI556" i="2"/>
  <c r="BH556" i="2"/>
  <c r="BG556" i="2"/>
  <c r="BF556" i="2"/>
  <c r="T556" i="2"/>
  <c r="R556" i="2"/>
  <c r="P556" i="2"/>
  <c r="BI552" i="2"/>
  <c r="BH552" i="2"/>
  <c r="BG552" i="2"/>
  <c r="BF552" i="2"/>
  <c r="T552" i="2"/>
  <c r="R552" i="2"/>
  <c r="P552" i="2"/>
  <c r="BI550" i="2"/>
  <c r="BH550" i="2"/>
  <c r="BG550" i="2"/>
  <c r="BF550" i="2"/>
  <c r="T550" i="2"/>
  <c r="R550" i="2"/>
  <c r="P550" i="2"/>
  <c r="BI546" i="2"/>
  <c r="BH546" i="2"/>
  <c r="BG546" i="2"/>
  <c r="BF546" i="2"/>
  <c r="T546" i="2"/>
  <c r="R546" i="2"/>
  <c r="P546" i="2"/>
  <c r="BI544" i="2"/>
  <c r="BH544" i="2"/>
  <c r="BG544" i="2"/>
  <c r="BF544" i="2"/>
  <c r="T544" i="2"/>
  <c r="R544" i="2"/>
  <c r="P544" i="2"/>
  <c r="BI540" i="2"/>
  <c r="BH540" i="2"/>
  <c r="BG540" i="2"/>
  <c r="BF540" i="2"/>
  <c r="T540" i="2"/>
  <c r="R540" i="2"/>
  <c r="P540" i="2"/>
  <c r="BI537" i="2"/>
  <c r="BH537" i="2"/>
  <c r="BG537" i="2"/>
  <c r="BF537" i="2"/>
  <c r="T537" i="2"/>
  <c r="R537" i="2"/>
  <c r="P537" i="2"/>
  <c r="BI534" i="2"/>
  <c r="BH534" i="2"/>
  <c r="BG534" i="2"/>
  <c r="BF534" i="2"/>
  <c r="T534" i="2"/>
  <c r="R534" i="2"/>
  <c r="P534" i="2"/>
  <c r="BI532" i="2"/>
  <c r="BH532" i="2"/>
  <c r="BG532" i="2"/>
  <c r="BF532" i="2"/>
  <c r="T532" i="2"/>
  <c r="R532" i="2"/>
  <c r="P532" i="2"/>
  <c r="BI529" i="2"/>
  <c r="BH529" i="2"/>
  <c r="BG529" i="2"/>
  <c r="BF529" i="2"/>
  <c r="T529" i="2"/>
  <c r="R529" i="2"/>
  <c r="P529" i="2"/>
  <c r="BI527" i="2"/>
  <c r="BH527" i="2"/>
  <c r="BG527" i="2"/>
  <c r="BF527" i="2"/>
  <c r="T527" i="2"/>
  <c r="R527" i="2"/>
  <c r="P527" i="2"/>
  <c r="BI524" i="2"/>
  <c r="BH524" i="2"/>
  <c r="BG524" i="2"/>
  <c r="BF524" i="2"/>
  <c r="T524" i="2"/>
  <c r="R524" i="2"/>
  <c r="P524" i="2"/>
  <c r="BI522" i="2"/>
  <c r="BH522" i="2"/>
  <c r="BG522" i="2"/>
  <c r="BF522" i="2"/>
  <c r="T522" i="2"/>
  <c r="R522" i="2"/>
  <c r="P522" i="2"/>
  <c r="BI520" i="2"/>
  <c r="BH520" i="2"/>
  <c r="BG520" i="2"/>
  <c r="BF520" i="2"/>
  <c r="T520" i="2"/>
  <c r="R520" i="2"/>
  <c r="P520" i="2"/>
  <c r="BI518" i="2"/>
  <c r="BH518" i="2"/>
  <c r="BG518" i="2"/>
  <c r="BF518" i="2"/>
  <c r="T518" i="2"/>
  <c r="R518" i="2"/>
  <c r="P518" i="2"/>
  <c r="BI517" i="2"/>
  <c r="BH517" i="2"/>
  <c r="BG517" i="2"/>
  <c r="BF517" i="2"/>
  <c r="T517" i="2"/>
  <c r="R517" i="2"/>
  <c r="P517" i="2"/>
  <c r="BI509" i="2"/>
  <c r="BH509" i="2"/>
  <c r="BG509" i="2"/>
  <c r="BF509" i="2"/>
  <c r="T509" i="2"/>
  <c r="R509" i="2"/>
  <c r="P509" i="2"/>
  <c r="BI507" i="2"/>
  <c r="BH507" i="2"/>
  <c r="BG507" i="2"/>
  <c r="BF507" i="2"/>
  <c r="T507" i="2"/>
  <c r="R507" i="2"/>
  <c r="P507" i="2"/>
  <c r="BI505" i="2"/>
  <c r="BH505" i="2"/>
  <c r="BG505" i="2"/>
  <c r="BF505" i="2"/>
  <c r="T505" i="2"/>
  <c r="R505" i="2"/>
  <c r="P505" i="2"/>
  <c r="BI497" i="2"/>
  <c r="BH497" i="2"/>
  <c r="BG497" i="2"/>
  <c r="BF497" i="2"/>
  <c r="T497" i="2"/>
  <c r="R497" i="2"/>
  <c r="P497" i="2"/>
  <c r="BI496" i="2"/>
  <c r="BH496" i="2"/>
  <c r="BG496" i="2"/>
  <c r="BF496" i="2"/>
  <c r="T496" i="2"/>
  <c r="R496" i="2"/>
  <c r="P496" i="2"/>
  <c r="BI476" i="2"/>
  <c r="BH476" i="2"/>
  <c r="BG476" i="2"/>
  <c r="BF476" i="2"/>
  <c r="T476" i="2"/>
  <c r="R476" i="2"/>
  <c r="P476" i="2"/>
  <c r="BI474" i="2"/>
  <c r="BH474" i="2"/>
  <c r="BG474" i="2"/>
  <c r="BF474" i="2"/>
  <c r="T474" i="2"/>
  <c r="R474" i="2"/>
  <c r="P474" i="2"/>
  <c r="BI472" i="2"/>
  <c r="BH472" i="2"/>
  <c r="BG472" i="2"/>
  <c r="BF472" i="2"/>
  <c r="T472" i="2"/>
  <c r="R472" i="2"/>
  <c r="P472" i="2"/>
  <c r="BI469" i="2"/>
  <c r="BH469" i="2"/>
  <c r="BG469" i="2"/>
  <c r="BF469" i="2"/>
  <c r="T469" i="2"/>
  <c r="R469" i="2"/>
  <c r="P469" i="2"/>
  <c r="BI466" i="2"/>
  <c r="BH466" i="2"/>
  <c r="BG466" i="2"/>
  <c r="BF466" i="2"/>
  <c r="T466" i="2"/>
  <c r="R466" i="2"/>
  <c r="P466" i="2"/>
  <c r="BI463" i="2"/>
  <c r="BH463" i="2"/>
  <c r="BG463" i="2"/>
  <c r="BF463" i="2"/>
  <c r="T463" i="2"/>
  <c r="R463" i="2"/>
  <c r="P463" i="2"/>
  <c r="BI458" i="2"/>
  <c r="BH458" i="2"/>
  <c r="BG458" i="2"/>
  <c r="BF458" i="2"/>
  <c r="T458" i="2"/>
  <c r="R458" i="2"/>
  <c r="P458" i="2"/>
  <c r="BI457" i="2"/>
  <c r="BH457" i="2"/>
  <c r="BG457" i="2"/>
  <c r="BF457" i="2"/>
  <c r="T457" i="2"/>
  <c r="R457" i="2"/>
  <c r="P457" i="2"/>
  <c r="BI454" i="2"/>
  <c r="BH454" i="2"/>
  <c r="BG454" i="2"/>
  <c r="BF454" i="2"/>
  <c r="T454" i="2"/>
  <c r="R454" i="2"/>
  <c r="P454" i="2"/>
  <c r="BI453" i="2"/>
  <c r="BH453" i="2"/>
  <c r="BG453" i="2"/>
  <c r="BF453" i="2"/>
  <c r="T453" i="2"/>
  <c r="R453" i="2"/>
  <c r="P453" i="2"/>
  <c r="BI450" i="2"/>
  <c r="BH450" i="2"/>
  <c r="BG450" i="2"/>
  <c r="BF450" i="2"/>
  <c r="T450" i="2"/>
  <c r="R450" i="2"/>
  <c r="P450" i="2"/>
  <c r="BI449" i="2"/>
  <c r="BH449" i="2"/>
  <c r="BG449" i="2"/>
  <c r="BF449" i="2"/>
  <c r="T449" i="2"/>
  <c r="R449" i="2"/>
  <c r="P449" i="2"/>
  <c r="BI447" i="2"/>
  <c r="BH447" i="2"/>
  <c r="BG447" i="2"/>
  <c r="BF447" i="2"/>
  <c r="T447" i="2"/>
  <c r="R447" i="2"/>
  <c r="P447" i="2"/>
  <c r="BI446" i="2"/>
  <c r="BH446" i="2"/>
  <c r="BG446" i="2"/>
  <c r="BF446" i="2"/>
  <c r="T446" i="2"/>
  <c r="R446" i="2"/>
  <c r="P446" i="2"/>
  <c r="BI443" i="2"/>
  <c r="BH443" i="2"/>
  <c r="BG443" i="2"/>
  <c r="BF443" i="2"/>
  <c r="T443" i="2"/>
  <c r="R443" i="2"/>
  <c r="P443" i="2"/>
  <c r="BI442" i="2"/>
  <c r="BH442" i="2"/>
  <c r="BG442" i="2"/>
  <c r="BF442" i="2"/>
  <c r="T442" i="2"/>
  <c r="R442" i="2"/>
  <c r="P442" i="2"/>
  <c r="BI439" i="2"/>
  <c r="BH439" i="2"/>
  <c r="BG439" i="2"/>
  <c r="BF439" i="2"/>
  <c r="T439" i="2"/>
  <c r="R439" i="2"/>
  <c r="P439" i="2"/>
  <c r="BI436" i="2"/>
  <c r="BH436" i="2"/>
  <c r="BG436" i="2"/>
  <c r="BF436" i="2"/>
  <c r="T436" i="2"/>
  <c r="R436" i="2"/>
  <c r="P436" i="2"/>
  <c r="BI434" i="2"/>
  <c r="BH434" i="2"/>
  <c r="BG434" i="2"/>
  <c r="BF434" i="2"/>
  <c r="T434" i="2"/>
  <c r="R434" i="2"/>
  <c r="P434" i="2"/>
  <c r="BI431" i="2"/>
  <c r="BH431" i="2"/>
  <c r="BG431" i="2"/>
  <c r="BF431" i="2"/>
  <c r="T431" i="2"/>
  <c r="R431" i="2"/>
  <c r="P431" i="2"/>
  <c r="BI428" i="2"/>
  <c r="BH428" i="2"/>
  <c r="BG428" i="2"/>
  <c r="BF428" i="2"/>
  <c r="T428" i="2"/>
  <c r="R428" i="2"/>
  <c r="P428" i="2"/>
  <c r="BI424" i="2"/>
  <c r="BH424" i="2"/>
  <c r="BG424" i="2"/>
  <c r="BF424" i="2"/>
  <c r="T424" i="2"/>
  <c r="R424" i="2"/>
  <c r="P424" i="2"/>
  <c r="BI421" i="2"/>
  <c r="BH421" i="2"/>
  <c r="BG421" i="2"/>
  <c r="BF421" i="2"/>
  <c r="T421" i="2"/>
  <c r="R421" i="2"/>
  <c r="P421" i="2"/>
  <c r="BI419" i="2"/>
  <c r="BH419" i="2"/>
  <c r="BG419" i="2"/>
  <c r="BF419" i="2"/>
  <c r="T419" i="2"/>
  <c r="R419" i="2"/>
  <c r="P419" i="2"/>
  <c r="BI417" i="2"/>
  <c r="BH417" i="2"/>
  <c r="BG417" i="2"/>
  <c r="BF417" i="2"/>
  <c r="T417" i="2"/>
  <c r="R417" i="2"/>
  <c r="P417" i="2"/>
  <c r="BI414" i="2"/>
  <c r="BH414" i="2"/>
  <c r="BG414" i="2"/>
  <c r="BF414" i="2"/>
  <c r="T414" i="2"/>
  <c r="R414" i="2"/>
  <c r="P414" i="2"/>
  <c r="BI411" i="2"/>
  <c r="BH411" i="2"/>
  <c r="BG411" i="2"/>
  <c r="BF411" i="2"/>
  <c r="T411" i="2"/>
  <c r="R411" i="2"/>
  <c r="P411" i="2"/>
  <c r="BI408" i="2"/>
  <c r="BH408" i="2"/>
  <c r="BG408" i="2"/>
  <c r="BF408" i="2"/>
  <c r="T408" i="2"/>
  <c r="R408" i="2"/>
  <c r="P408" i="2"/>
  <c r="BI404" i="2"/>
  <c r="BH404" i="2"/>
  <c r="BG404" i="2"/>
  <c r="BF404" i="2"/>
  <c r="T404" i="2"/>
  <c r="R404" i="2"/>
  <c r="P404" i="2"/>
  <c r="BI401" i="2"/>
  <c r="BH401" i="2"/>
  <c r="BG401" i="2"/>
  <c r="BF401" i="2"/>
  <c r="T401" i="2"/>
  <c r="R401" i="2"/>
  <c r="P401" i="2"/>
  <c r="BI398" i="2"/>
  <c r="BH398" i="2"/>
  <c r="BG398" i="2"/>
  <c r="BF398" i="2"/>
  <c r="T398" i="2"/>
  <c r="R398" i="2"/>
  <c r="P398" i="2"/>
  <c r="BI395" i="2"/>
  <c r="BH395" i="2"/>
  <c r="BG395" i="2"/>
  <c r="BF395" i="2"/>
  <c r="T395" i="2"/>
  <c r="R395" i="2"/>
  <c r="P395" i="2"/>
  <c r="BI393" i="2"/>
  <c r="BH393" i="2"/>
  <c r="BG393" i="2"/>
  <c r="BF393" i="2"/>
  <c r="T393" i="2"/>
  <c r="R393" i="2"/>
  <c r="P393" i="2"/>
  <c r="BI391" i="2"/>
  <c r="BH391" i="2"/>
  <c r="BG391" i="2"/>
  <c r="BF391" i="2"/>
  <c r="T391" i="2"/>
  <c r="R391" i="2"/>
  <c r="P391" i="2"/>
  <c r="BI388" i="2"/>
  <c r="BH388" i="2"/>
  <c r="BG388" i="2"/>
  <c r="BF388" i="2"/>
  <c r="T388" i="2"/>
  <c r="R388" i="2"/>
  <c r="P388" i="2"/>
  <c r="BI386" i="2"/>
  <c r="BH386" i="2"/>
  <c r="BG386" i="2"/>
  <c r="BF386" i="2"/>
  <c r="T386" i="2"/>
  <c r="R386" i="2"/>
  <c r="P386" i="2"/>
  <c r="BI383" i="2"/>
  <c r="BH383" i="2"/>
  <c r="BG383" i="2"/>
  <c r="BF383" i="2"/>
  <c r="T383" i="2"/>
  <c r="R383" i="2"/>
  <c r="P383" i="2"/>
  <c r="BI380" i="2"/>
  <c r="BH380" i="2"/>
  <c r="BG380" i="2"/>
  <c r="BF380" i="2"/>
  <c r="T380" i="2"/>
  <c r="R380" i="2"/>
  <c r="P380" i="2"/>
  <c r="BI377" i="2"/>
  <c r="BH377" i="2"/>
  <c r="BG377" i="2"/>
  <c r="BF377" i="2"/>
  <c r="T377" i="2"/>
  <c r="R377" i="2"/>
  <c r="P377" i="2"/>
  <c r="BI373" i="2"/>
  <c r="BH373" i="2"/>
  <c r="BG373" i="2"/>
  <c r="BF373" i="2"/>
  <c r="T373" i="2"/>
  <c r="R373" i="2"/>
  <c r="P373" i="2"/>
  <c r="BI370" i="2"/>
  <c r="BH370" i="2"/>
  <c r="BG370" i="2"/>
  <c r="BF370" i="2"/>
  <c r="T370" i="2"/>
  <c r="R370" i="2"/>
  <c r="P370" i="2"/>
  <c r="BI368" i="2"/>
  <c r="BH368" i="2"/>
  <c r="BG368" i="2"/>
  <c r="BF368" i="2"/>
  <c r="T368" i="2"/>
  <c r="R368" i="2"/>
  <c r="P368" i="2"/>
  <c r="BI365" i="2"/>
  <c r="BH365" i="2"/>
  <c r="BG365" i="2"/>
  <c r="BF365" i="2"/>
  <c r="T365" i="2"/>
  <c r="R365" i="2"/>
  <c r="P365" i="2"/>
  <c r="BI363" i="2"/>
  <c r="BH363" i="2"/>
  <c r="BG363" i="2"/>
  <c r="BF363" i="2"/>
  <c r="T363" i="2"/>
  <c r="R363" i="2"/>
  <c r="P363" i="2"/>
  <c r="BI360" i="2"/>
  <c r="BH360" i="2"/>
  <c r="BG360" i="2"/>
  <c r="BF360" i="2"/>
  <c r="T360" i="2"/>
  <c r="R360" i="2"/>
  <c r="P360" i="2"/>
  <c r="BI356" i="2"/>
  <c r="BH356" i="2"/>
  <c r="BG356" i="2"/>
  <c r="BF356" i="2"/>
  <c r="T356" i="2"/>
  <c r="T355" i="2" s="1"/>
  <c r="R356" i="2"/>
  <c r="R355" i="2" s="1"/>
  <c r="P356" i="2"/>
  <c r="P355" i="2" s="1"/>
  <c r="BI353" i="2"/>
  <c r="BH353" i="2"/>
  <c r="BG353" i="2"/>
  <c r="BF353" i="2"/>
  <c r="T353" i="2"/>
  <c r="R353" i="2"/>
  <c r="P353" i="2"/>
  <c r="BI351" i="2"/>
  <c r="BH351" i="2"/>
  <c r="BG351" i="2"/>
  <c r="BF351" i="2"/>
  <c r="T351" i="2"/>
  <c r="R351" i="2"/>
  <c r="P351" i="2"/>
  <c r="BI349" i="2"/>
  <c r="BH349" i="2"/>
  <c r="BG349" i="2"/>
  <c r="BF349" i="2"/>
  <c r="T349" i="2"/>
  <c r="R349" i="2"/>
  <c r="P349" i="2"/>
  <c r="BI344" i="2"/>
  <c r="BH344" i="2"/>
  <c r="BG344" i="2"/>
  <c r="BF344" i="2"/>
  <c r="T344" i="2"/>
  <c r="R344" i="2"/>
  <c r="P344" i="2"/>
  <c r="BI343" i="2"/>
  <c r="BH343" i="2"/>
  <c r="BG343" i="2"/>
  <c r="BF343" i="2"/>
  <c r="T343" i="2"/>
  <c r="R343" i="2"/>
  <c r="P343" i="2"/>
  <c r="BI341" i="2"/>
  <c r="BH341" i="2"/>
  <c r="BG341" i="2"/>
  <c r="BF341" i="2"/>
  <c r="T341" i="2"/>
  <c r="R341" i="2"/>
  <c r="P341" i="2"/>
  <c r="BI339" i="2"/>
  <c r="BH339" i="2"/>
  <c r="BG339" i="2"/>
  <c r="BF339" i="2"/>
  <c r="T339" i="2"/>
  <c r="R339" i="2"/>
  <c r="P339" i="2"/>
  <c r="BI337" i="2"/>
  <c r="BH337" i="2"/>
  <c r="BG337" i="2"/>
  <c r="BF337" i="2"/>
  <c r="T337" i="2"/>
  <c r="R337" i="2"/>
  <c r="P337" i="2"/>
  <c r="BI335" i="2"/>
  <c r="BH335" i="2"/>
  <c r="BG335" i="2"/>
  <c r="BF335" i="2"/>
  <c r="T335" i="2"/>
  <c r="R335" i="2"/>
  <c r="P335" i="2"/>
  <c r="BI333" i="2"/>
  <c r="BH333" i="2"/>
  <c r="BG333" i="2"/>
  <c r="BF333" i="2"/>
  <c r="T333" i="2"/>
  <c r="R333" i="2"/>
  <c r="P333" i="2"/>
  <c r="BI330" i="2"/>
  <c r="BH330" i="2"/>
  <c r="BG330" i="2"/>
  <c r="BF330" i="2"/>
  <c r="T330" i="2"/>
  <c r="R330" i="2"/>
  <c r="P330" i="2"/>
  <c r="BI328" i="2"/>
  <c r="BH328" i="2"/>
  <c r="BG328" i="2"/>
  <c r="BF328" i="2"/>
  <c r="T328" i="2"/>
  <c r="R328" i="2"/>
  <c r="P328" i="2"/>
  <c r="BI326" i="2"/>
  <c r="BH326" i="2"/>
  <c r="BG326" i="2"/>
  <c r="BF326" i="2"/>
  <c r="T326" i="2"/>
  <c r="T325" i="2" s="1"/>
  <c r="R326" i="2"/>
  <c r="R325" i="2"/>
  <c r="P326" i="2"/>
  <c r="P325" i="2"/>
  <c r="BI324" i="2"/>
  <c r="BH324" i="2"/>
  <c r="BG324" i="2"/>
  <c r="BF324" i="2"/>
  <c r="T324" i="2"/>
  <c r="R324" i="2"/>
  <c r="P324" i="2"/>
  <c r="BI323" i="2"/>
  <c r="BH323" i="2"/>
  <c r="BG323" i="2"/>
  <c r="BF323" i="2"/>
  <c r="T323" i="2"/>
  <c r="R323" i="2"/>
  <c r="P323" i="2"/>
  <c r="BI321" i="2"/>
  <c r="BH321" i="2"/>
  <c r="BG321" i="2"/>
  <c r="BF321" i="2"/>
  <c r="T321" i="2"/>
  <c r="R321" i="2"/>
  <c r="P321" i="2"/>
  <c r="BI319" i="2"/>
  <c r="BH319" i="2"/>
  <c r="BG319" i="2"/>
  <c r="BF319" i="2"/>
  <c r="T319" i="2"/>
  <c r="R319" i="2"/>
  <c r="P319" i="2"/>
  <c r="BI317" i="2"/>
  <c r="BH317" i="2"/>
  <c r="BG317" i="2"/>
  <c r="BF317" i="2"/>
  <c r="T317" i="2"/>
  <c r="R317" i="2"/>
  <c r="P317" i="2"/>
  <c r="BI314" i="2"/>
  <c r="BH314" i="2"/>
  <c r="BG314" i="2"/>
  <c r="BF314" i="2"/>
  <c r="T314" i="2"/>
  <c r="R314" i="2"/>
  <c r="P314" i="2"/>
  <c r="BI310" i="2"/>
  <c r="BH310" i="2"/>
  <c r="BG310" i="2"/>
  <c r="BF310" i="2"/>
  <c r="T310" i="2"/>
  <c r="R310" i="2"/>
  <c r="P310" i="2"/>
  <c r="BI307" i="2"/>
  <c r="BH307" i="2"/>
  <c r="BG307" i="2"/>
  <c r="BF307" i="2"/>
  <c r="T307" i="2"/>
  <c r="R307" i="2"/>
  <c r="P307" i="2"/>
  <c r="BI306" i="2"/>
  <c r="BH306" i="2"/>
  <c r="BG306" i="2"/>
  <c r="BF306" i="2"/>
  <c r="T306" i="2"/>
  <c r="R306" i="2"/>
  <c r="P306" i="2"/>
  <c r="BI303" i="2"/>
  <c r="BH303" i="2"/>
  <c r="BG303" i="2"/>
  <c r="BF303" i="2"/>
  <c r="T303" i="2"/>
  <c r="R303" i="2"/>
  <c r="P303" i="2"/>
  <c r="BI300" i="2"/>
  <c r="BH300" i="2"/>
  <c r="BG300" i="2"/>
  <c r="BF300" i="2"/>
  <c r="T300" i="2"/>
  <c r="R300" i="2"/>
  <c r="P300" i="2"/>
  <c r="BI297" i="2"/>
  <c r="BH297" i="2"/>
  <c r="BG297" i="2"/>
  <c r="BF297" i="2"/>
  <c r="T297" i="2"/>
  <c r="R297" i="2"/>
  <c r="P297" i="2"/>
  <c r="BI293" i="2"/>
  <c r="BH293" i="2"/>
  <c r="BG293" i="2"/>
  <c r="BF293" i="2"/>
  <c r="T293" i="2"/>
  <c r="R293" i="2"/>
  <c r="P293" i="2"/>
  <c r="BI291" i="2"/>
  <c r="BH291" i="2"/>
  <c r="BG291" i="2"/>
  <c r="BF291" i="2"/>
  <c r="T291" i="2"/>
  <c r="R291" i="2"/>
  <c r="P291" i="2"/>
  <c r="BI287" i="2"/>
  <c r="BH287" i="2"/>
  <c r="BG287" i="2"/>
  <c r="BF287" i="2"/>
  <c r="T287" i="2"/>
  <c r="T286" i="2" s="1"/>
  <c r="R287" i="2"/>
  <c r="R286" i="2" s="1"/>
  <c r="P287" i="2"/>
  <c r="P286" i="2" s="1"/>
  <c r="BI276" i="2"/>
  <c r="BH276" i="2"/>
  <c r="BG276" i="2"/>
  <c r="BF276" i="2"/>
  <c r="T276" i="2"/>
  <c r="R276" i="2"/>
  <c r="P276" i="2"/>
  <c r="BI272" i="2"/>
  <c r="BH272" i="2"/>
  <c r="BG272" i="2"/>
  <c r="BF272" i="2"/>
  <c r="T272" i="2"/>
  <c r="R272" i="2"/>
  <c r="P272" i="2"/>
  <c r="BI266" i="2"/>
  <c r="BH266" i="2"/>
  <c r="BG266" i="2"/>
  <c r="BF266" i="2"/>
  <c r="T266" i="2"/>
  <c r="R266" i="2"/>
  <c r="P266" i="2"/>
  <c r="BI260" i="2"/>
  <c r="BH260" i="2"/>
  <c r="BG260" i="2"/>
  <c r="BF260" i="2"/>
  <c r="T260" i="2"/>
  <c r="R260" i="2"/>
  <c r="P260" i="2"/>
  <c r="BI256" i="2"/>
  <c r="BH256" i="2"/>
  <c r="BG256" i="2"/>
  <c r="BF256" i="2"/>
  <c r="T256" i="2"/>
  <c r="R256" i="2"/>
  <c r="P256" i="2"/>
  <c r="BI253" i="2"/>
  <c r="BH253" i="2"/>
  <c r="BG253" i="2"/>
  <c r="BF253" i="2"/>
  <c r="T253" i="2"/>
  <c r="R253" i="2"/>
  <c r="P253" i="2"/>
  <c r="BI250" i="2"/>
  <c r="BH250" i="2"/>
  <c r="BG250" i="2"/>
  <c r="BF250" i="2"/>
  <c r="T250" i="2"/>
  <c r="R250" i="2"/>
  <c r="P250" i="2"/>
  <c r="BI247" i="2"/>
  <c r="BH247" i="2"/>
  <c r="BG247" i="2"/>
  <c r="BF247" i="2"/>
  <c r="T247" i="2"/>
  <c r="R247" i="2"/>
  <c r="P247" i="2"/>
  <c r="BI244" i="2"/>
  <c r="BH244" i="2"/>
  <c r="BG244" i="2"/>
  <c r="BF244" i="2"/>
  <c r="T244" i="2"/>
  <c r="R244" i="2"/>
  <c r="P244" i="2"/>
  <c r="BI241" i="2"/>
  <c r="BH241" i="2"/>
  <c r="BG241" i="2"/>
  <c r="BF241" i="2"/>
  <c r="T241" i="2"/>
  <c r="R241" i="2"/>
  <c r="P241" i="2"/>
  <c r="BI236" i="2"/>
  <c r="BH236" i="2"/>
  <c r="BG236" i="2"/>
  <c r="BF236" i="2"/>
  <c r="T236" i="2"/>
  <c r="R236" i="2"/>
  <c r="P236" i="2"/>
  <c r="BI232" i="2"/>
  <c r="BH232" i="2"/>
  <c r="BG232" i="2"/>
  <c r="BF232" i="2"/>
  <c r="T232" i="2"/>
  <c r="R232" i="2"/>
  <c r="P232" i="2"/>
  <c r="BI229" i="2"/>
  <c r="BH229" i="2"/>
  <c r="BG229" i="2"/>
  <c r="BF229" i="2"/>
  <c r="T229" i="2"/>
  <c r="R229" i="2"/>
  <c r="P229" i="2"/>
  <c r="BI227" i="2"/>
  <c r="BH227" i="2"/>
  <c r="BG227" i="2"/>
  <c r="BF227" i="2"/>
  <c r="T227" i="2"/>
  <c r="R227" i="2"/>
  <c r="P227" i="2"/>
  <c r="BI225" i="2"/>
  <c r="BH225" i="2"/>
  <c r="BG225" i="2"/>
  <c r="BF225" i="2"/>
  <c r="T225" i="2"/>
  <c r="R225" i="2"/>
  <c r="P225" i="2"/>
  <c r="BI223" i="2"/>
  <c r="BH223" i="2"/>
  <c r="BG223" i="2"/>
  <c r="BF223" i="2"/>
  <c r="T223" i="2"/>
  <c r="R223" i="2"/>
  <c r="P223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9" i="2"/>
  <c r="BH219" i="2"/>
  <c r="BG219" i="2"/>
  <c r="BF219" i="2"/>
  <c r="T219" i="2"/>
  <c r="R219" i="2"/>
  <c r="P219" i="2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6" i="2"/>
  <c r="BH216" i="2"/>
  <c r="BG216" i="2"/>
  <c r="BF216" i="2"/>
  <c r="T216" i="2"/>
  <c r="R216" i="2"/>
  <c r="P216" i="2"/>
  <c r="BI215" i="2"/>
  <c r="BH215" i="2"/>
  <c r="BG215" i="2"/>
  <c r="BF215" i="2"/>
  <c r="T215" i="2"/>
  <c r="R215" i="2"/>
  <c r="P215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1" i="2"/>
  <c r="BH211" i="2"/>
  <c r="BG211" i="2"/>
  <c r="BF211" i="2"/>
  <c r="T211" i="2"/>
  <c r="R211" i="2"/>
  <c r="P211" i="2"/>
  <c r="BI209" i="2"/>
  <c r="BH209" i="2"/>
  <c r="BG209" i="2"/>
  <c r="BF209" i="2"/>
  <c r="T209" i="2"/>
  <c r="R209" i="2"/>
  <c r="P209" i="2"/>
  <c r="BI205" i="2"/>
  <c r="BH205" i="2"/>
  <c r="BG205" i="2"/>
  <c r="BF205" i="2"/>
  <c r="T205" i="2"/>
  <c r="R205" i="2"/>
  <c r="P205" i="2"/>
  <c r="BI202" i="2"/>
  <c r="BH202" i="2"/>
  <c r="BG202" i="2"/>
  <c r="BF202" i="2"/>
  <c r="T202" i="2"/>
  <c r="R202" i="2"/>
  <c r="P202" i="2"/>
  <c r="BI200" i="2"/>
  <c r="BH200" i="2"/>
  <c r="BG200" i="2"/>
  <c r="BF200" i="2"/>
  <c r="T200" i="2"/>
  <c r="R200" i="2"/>
  <c r="P200" i="2"/>
  <c r="BI198" i="2"/>
  <c r="BH198" i="2"/>
  <c r="BG198" i="2"/>
  <c r="BF198" i="2"/>
  <c r="T198" i="2"/>
  <c r="R198" i="2"/>
  <c r="P198" i="2"/>
  <c r="BI195" i="2"/>
  <c r="BH195" i="2"/>
  <c r="BG195" i="2"/>
  <c r="BF195" i="2"/>
  <c r="T195" i="2"/>
  <c r="R195" i="2"/>
  <c r="P195" i="2"/>
  <c r="BI193" i="2"/>
  <c r="BH193" i="2"/>
  <c r="BG193" i="2"/>
  <c r="BF193" i="2"/>
  <c r="T193" i="2"/>
  <c r="R193" i="2"/>
  <c r="P193" i="2"/>
  <c r="BI190" i="2"/>
  <c r="BH190" i="2"/>
  <c r="BG190" i="2"/>
  <c r="BF190" i="2"/>
  <c r="T190" i="2"/>
  <c r="R190" i="2"/>
  <c r="P190" i="2"/>
  <c r="BI187" i="2"/>
  <c r="BH187" i="2"/>
  <c r="BG187" i="2"/>
  <c r="BF187" i="2"/>
  <c r="T187" i="2"/>
  <c r="R187" i="2"/>
  <c r="P187" i="2"/>
  <c r="BI185" i="2"/>
  <c r="BH185" i="2"/>
  <c r="BG185" i="2"/>
  <c r="BF185" i="2"/>
  <c r="T185" i="2"/>
  <c r="R185" i="2"/>
  <c r="P185" i="2"/>
  <c r="BI177" i="2"/>
  <c r="BH177" i="2"/>
  <c r="BG177" i="2"/>
  <c r="BF177" i="2"/>
  <c r="T177" i="2"/>
  <c r="R177" i="2"/>
  <c r="P177" i="2"/>
  <c r="BI174" i="2"/>
  <c r="BH174" i="2"/>
  <c r="BG174" i="2"/>
  <c r="BF174" i="2"/>
  <c r="T174" i="2"/>
  <c r="R174" i="2"/>
  <c r="P174" i="2"/>
  <c r="BI166" i="2"/>
  <c r="BH166" i="2"/>
  <c r="BG166" i="2"/>
  <c r="BF166" i="2"/>
  <c r="T166" i="2"/>
  <c r="R166" i="2"/>
  <c r="P166" i="2"/>
  <c r="BI160" i="2"/>
  <c r="BH160" i="2"/>
  <c r="BG160" i="2"/>
  <c r="BF160" i="2"/>
  <c r="T160" i="2"/>
  <c r="R160" i="2"/>
  <c r="P160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4" i="2"/>
  <c r="BH144" i="2"/>
  <c r="BG144" i="2"/>
  <c r="BF144" i="2"/>
  <c r="T144" i="2"/>
  <c r="R144" i="2"/>
  <c r="P144" i="2"/>
  <c r="F135" i="2"/>
  <c r="E133" i="2"/>
  <c r="F89" i="2"/>
  <c r="E87" i="2"/>
  <c r="J24" i="2"/>
  <c r="E24" i="2"/>
  <c r="J138" i="2" s="1"/>
  <c r="J23" i="2"/>
  <c r="J21" i="2"/>
  <c r="E21" i="2"/>
  <c r="J137" i="2" s="1"/>
  <c r="J20" i="2"/>
  <c r="J18" i="2"/>
  <c r="E18" i="2"/>
  <c r="F138" i="2" s="1"/>
  <c r="J17" i="2"/>
  <c r="J15" i="2"/>
  <c r="E15" i="2"/>
  <c r="F137" i="2"/>
  <c r="J14" i="2"/>
  <c r="J12" i="2"/>
  <c r="J135" i="2" s="1"/>
  <c r="E7" i="2"/>
  <c r="E131" i="2" s="1"/>
  <c r="L90" i="1"/>
  <c r="AM90" i="1"/>
  <c r="AM89" i="1"/>
  <c r="L89" i="1"/>
  <c r="AM87" i="1"/>
  <c r="L87" i="1"/>
  <c r="L85" i="1"/>
  <c r="L84" i="1"/>
  <c r="J815" i="2"/>
  <c r="BK811" i="2"/>
  <c r="BK803" i="2"/>
  <c r="J790" i="2"/>
  <c r="BK780" i="2"/>
  <c r="J764" i="2"/>
  <c r="J757" i="2"/>
  <c r="J744" i="2"/>
  <c r="J736" i="2"/>
  <c r="BK726" i="2"/>
  <c r="BK718" i="2"/>
  <c r="J709" i="2"/>
  <c r="J705" i="2"/>
  <c r="J694" i="2"/>
  <c r="BK683" i="2"/>
  <c r="J675" i="2"/>
  <c r="J669" i="2"/>
  <c r="J652" i="2"/>
  <c r="J639" i="2"/>
  <c r="J630" i="2"/>
  <c r="BK621" i="2"/>
  <c r="BK615" i="2"/>
  <c r="BK609" i="2"/>
  <c r="J603" i="2"/>
  <c r="BK598" i="2"/>
  <c r="BK590" i="2"/>
  <c r="J586" i="2"/>
  <c r="J580" i="2"/>
  <c r="J572" i="2"/>
  <c r="BK567" i="2"/>
  <c r="J561" i="2"/>
  <c r="BK546" i="2"/>
  <c r="J534" i="2"/>
  <c r="BK524" i="2"/>
  <c r="BK517" i="2"/>
  <c r="J496" i="2"/>
  <c r="J472" i="2"/>
  <c r="J458" i="2"/>
  <c r="J453" i="2"/>
  <c r="J447" i="2"/>
  <c r="BK436" i="2"/>
  <c r="J434" i="2"/>
  <c r="BK424" i="2"/>
  <c r="BK417" i="2"/>
  <c r="BK404" i="2"/>
  <c r="J395" i="2"/>
  <c r="J388" i="2"/>
  <c r="BK370" i="2"/>
  <c r="J356" i="2"/>
  <c r="BK343" i="2"/>
  <c r="J337" i="2"/>
  <c r="J330" i="2"/>
  <c r="J323" i="2"/>
  <c r="J314" i="2"/>
  <c r="J306" i="2"/>
  <c r="BK293" i="2"/>
  <c r="BK266" i="2"/>
  <c r="BK247" i="2"/>
  <c r="J229" i="2"/>
  <c r="BK223" i="2"/>
  <c r="BK219" i="2"/>
  <c r="J215" i="2"/>
  <c r="BK209" i="2"/>
  <c r="J200" i="2"/>
  <c r="J195" i="2"/>
  <c r="J187" i="2"/>
  <c r="J174" i="2"/>
  <c r="BK152" i="2"/>
  <c r="J193" i="3"/>
  <c r="BK175" i="3"/>
  <c r="BK150" i="3"/>
  <c r="BK192" i="3"/>
  <c r="J179" i="3"/>
  <c r="BK155" i="3"/>
  <c r="BK193" i="3"/>
  <c r="J178" i="3"/>
  <c r="BK156" i="3"/>
  <c r="J132" i="3"/>
  <c r="BK198" i="3"/>
  <c r="BK194" i="3"/>
  <c r="J163" i="3"/>
  <c r="J146" i="3"/>
  <c r="BK152" i="3"/>
  <c r="J124" i="3"/>
  <c r="BK170" i="3"/>
  <c r="BK183" i="3"/>
  <c r="BK163" i="3"/>
  <c r="BK148" i="3"/>
  <c r="BK117" i="3"/>
  <c r="BK138" i="3"/>
  <c r="BK188" i="4"/>
  <c r="J165" i="4"/>
  <c r="J142" i="4"/>
  <c r="J212" i="4"/>
  <c r="J171" i="4"/>
  <c r="J148" i="4"/>
  <c r="J225" i="4"/>
  <c r="BK192" i="4"/>
  <c r="J156" i="4"/>
  <c r="J211" i="4"/>
  <c r="J229" i="4"/>
  <c r="J207" i="4"/>
  <c r="BK186" i="4"/>
  <c r="J137" i="4"/>
  <c r="BK207" i="4"/>
  <c r="BK162" i="4"/>
  <c r="J136" i="4"/>
  <c r="BK196" i="4"/>
  <c r="J179" i="4"/>
  <c r="J161" i="4"/>
  <c r="J134" i="4"/>
  <c r="BK143" i="4"/>
  <c r="BK154" i="5"/>
  <c r="J142" i="5"/>
  <c r="J158" i="5"/>
  <c r="BK142" i="5"/>
  <c r="BK130" i="5"/>
  <c r="BK155" i="5"/>
  <c r="BK134" i="5"/>
  <c r="J126" i="5"/>
  <c r="BK160" i="5"/>
  <c r="J131" i="5"/>
  <c r="J160" i="6"/>
  <c r="BK156" i="6"/>
  <c r="BK163" i="6"/>
  <c r="J156" i="6"/>
  <c r="J124" i="6"/>
  <c r="BK140" i="6"/>
  <c r="BK124" i="6"/>
  <c r="J129" i="6"/>
  <c r="BK139" i="6"/>
  <c r="J148" i="6"/>
  <c r="J123" i="6"/>
  <c r="BK197" i="7"/>
  <c r="J158" i="7"/>
  <c r="BK138" i="7"/>
  <c r="J225" i="7"/>
  <c r="J148" i="7"/>
  <c r="J248" i="7"/>
  <c r="J217" i="7"/>
  <c r="J131" i="7"/>
  <c r="J256" i="7"/>
  <c r="BK219" i="7"/>
  <c r="J152" i="7"/>
  <c r="J234" i="7"/>
  <c r="BK187" i="7"/>
  <c r="BK147" i="7"/>
  <c r="BK124" i="7"/>
  <c r="J232" i="7"/>
  <c r="J151" i="7"/>
  <c r="J124" i="7"/>
  <c r="J219" i="7"/>
  <c r="J183" i="7"/>
  <c r="BK163" i="7"/>
  <c r="J138" i="7"/>
  <c r="J167" i="8"/>
  <c r="BK173" i="8"/>
  <c r="BK157" i="8"/>
  <c r="BK141" i="8"/>
  <c r="BK164" i="8"/>
  <c r="BK139" i="8"/>
  <c r="J149" i="8"/>
  <c r="J142" i="8"/>
  <c r="BK138" i="8"/>
  <c r="J124" i="8"/>
  <c r="J175" i="8"/>
  <c r="BK169" i="8"/>
  <c r="BK163" i="8"/>
  <c r="J159" i="8"/>
  <c r="J156" i="8"/>
  <c r="J148" i="8"/>
  <c r="BK143" i="8"/>
  <c r="BK134" i="8"/>
  <c r="BK127" i="8"/>
  <c r="J179" i="8"/>
  <c r="BK177" i="8"/>
  <c r="BK159" i="8"/>
  <c r="BK149" i="8"/>
  <c r="J126" i="8"/>
  <c r="J177" i="8"/>
  <c r="BK167" i="8"/>
  <c r="J165" i="8"/>
  <c r="J155" i="8"/>
  <c r="J143" i="8"/>
  <c r="BK140" i="8"/>
  <c r="BK136" i="8"/>
  <c r="BK133" i="8"/>
  <c r="J131" i="8"/>
  <c r="BK122" i="8"/>
  <c r="BK144" i="9"/>
  <c r="J139" i="9"/>
  <c r="J144" i="9"/>
  <c r="J823" i="2"/>
  <c r="J811" i="2"/>
  <c r="BK800" i="2"/>
  <c r="J792" i="2"/>
  <c r="BK776" i="2"/>
  <c r="J767" i="2"/>
  <c r="BK755" i="2"/>
  <c r="BK742" i="2"/>
  <c r="BK729" i="2"/>
  <c r="J718" i="2"/>
  <c r="J712" i="2"/>
  <c r="BK702" i="2"/>
  <c r="J688" i="2"/>
  <c r="J682" i="2"/>
  <c r="J671" i="2"/>
  <c r="BK655" i="2"/>
  <c r="J645" i="2"/>
  <c r="BK634" i="2"/>
  <c r="J627" i="2"/>
  <c r="J616" i="2"/>
  <c r="BK612" i="2"/>
  <c r="BK605" i="2"/>
  <c r="J600" i="2"/>
  <c r="J592" i="2"/>
  <c r="J585" i="2"/>
  <c r="BK577" i="2"/>
  <c r="J570" i="2"/>
  <c r="BK566" i="2"/>
  <c r="J563" i="2"/>
  <c r="J550" i="2"/>
  <c r="J537" i="2"/>
  <c r="J524" i="2"/>
  <c r="BK507" i="2"/>
  <c r="J476" i="2"/>
  <c r="J469" i="2"/>
  <c r="J457" i="2"/>
  <c r="J450" i="2"/>
  <c r="BK443" i="2"/>
  <c r="BK431" i="2"/>
  <c r="J419" i="2"/>
  <c r="J411" i="2"/>
  <c r="J398" i="2"/>
  <c r="BK388" i="2"/>
  <c r="BK377" i="2"/>
  <c r="BK365" i="2"/>
  <c r="BK356" i="2"/>
  <c r="BK344" i="2"/>
  <c r="J339" i="2"/>
  <c r="J326" i="2"/>
  <c r="BK321" i="2"/>
  <c r="BK310" i="2"/>
  <c r="J303" i="2"/>
  <c r="J287" i="2"/>
  <c r="J272" i="2"/>
  <c r="BK250" i="2"/>
  <c r="J241" i="2"/>
  <c r="J225" i="2"/>
  <c r="J220" i="2"/>
  <c r="BK215" i="2"/>
  <c r="BK211" i="2"/>
  <c r="BK202" i="2"/>
  <c r="J193" i="2"/>
  <c r="J177" i="2"/>
  <c r="J160" i="2"/>
  <c r="BK148" i="2"/>
  <c r="J184" i="3"/>
  <c r="J154" i="3"/>
  <c r="J119" i="3"/>
  <c r="J185" i="3"/>
  <c r="J165" i="3"/>
  <c r="J198" i="3"/>
  <c r="BK191" i="3"/>
  <c r="J169" i="3"/>
  <c r="J149" i="3"/>
  <c r="J130" i="3"/>
  <c r="J197" i="3"/>
  <c r="BK177" i="3"/>
  <c r="J158" i="3"/>
  <c r="J167" i="3"/>
  <c r="J131" i="3"/>
  <c r="J145" i="3"/>
  <c r="J122" i="3"/>
  <c r="BK169" i="3"/>
  <c r="J157" i="3"/>
  <c r="J127" i="3"/>
  <c r="BK153" i="3"/>
  <c r="BK135" i="3"/>
  <c r="BK220" i="4"/>
  <c r="J186" i="4"/>
  <c r="BK148" i="4"/>
  <c r="J216" i="4"/>
  <c r="J194" i="4"/>
  <c r="BK142" i="4"/>
  <c r="BK194" i="4"/>
  <c r="J162" i="4"/>
  <c r="BK135" i="4"/>
  <c r="J202" i="4"/>
  <c r="BK221" i="4"/>
  <c r="BK197" i="4"/>
  <c r="J170" i="4"/>
  <c r="BK230" i="4"/>
  <c r="BK206" i="4"/>
  <c r="J166" i="4"/>
  <c r="BK139" i="4"/>
  <c r="J189" i="4"/>
  <c r="BK153" i="4"/>
  <c r="BK158" i="4"/>
  <c r="J140" i="4"/>
  <c r="BK153" i="5"/>
  <c r="J125" i="5"/>
  <c r="BK148" i="5"/>
  <c r="BK126" i="5"/>
  <c r="BK151" i="5"/>
  <c r="BK135" i="5"/>
  <c r="J140" i="5"/>
  <c r="J144" i="5"/>
  <c r="BK131" i="5"/>
  <c r="J149" i="6"/>
  <c r="BK122" i="6"/>
  <c r="J140" i="6"/>
  <c r="BK142" i="6"/>
  <c r="J154" i="6"/>
  <c r="BK135" i="6"/>
  <c r="J157" i="6"/>
  <c r="BK145" i="6"/>
  <c r="J122" i="6"/>
  <c r="BK132" i="6"/>
  <c r="BK242" i="7"/>
  <c r="BK155" i="7"/>
  <c r="BK134" i="7"/>
  <c r="BK177" i="7"/>
  <c r="BK125" i="7"/>
  <c r="J236" i="7"/>
  <c r="J197" i="7"/>
  <c r="BK148" i="7"/>
  <c r="BK234" i="7"/>
  <c r="J175" i="7"/>
  <c r="BK260" i="7"/>
  <c r="BK240" i="7"/>
  <c r="BK205" i="7"/>
  <c r="BK151" i="7"/>
  <c r="J270" i="7"/>
  <c r="BK231" i="7"/>
  <c r="J169" i="7"/>
  <c r="J125" i="7"/>
  <c r="BK238" i="7"/>
  <c r="BK160" i="7"/>
  <c r="BK183" i="7"/>
  <c r="J140" i="7"/>
  <c r="BK168" i="8"/>
  <c r="BK144" i="8"/>
  <c r="BK176" i="8"/>
  <c r="J137" i="8"/>
  <c r="J181" i="8"/>
  <c r="J151" i="8"/>
  <c r="BK132" i="8"/>
  <c r="BK137" i="9"/>
  <c r="J130" i="9"/>
  <c r="BK815" i="2"/>
  <c r="J807" i="2"/>
  <c r="BK797" i="2"/>
  <c r="BK785" i="2"/>
  <c r="J780" i="2"/>
  <c r="BK767" i="2"/>
  <c r="BK757" i="2"/>
  <c r="BK744" i="2"/>
  <c r="BK738" i="2"/>
  <c r="BK732" i="2"/>
  <c r="J721" i="2"/>
  <c r="BK712" i="2"/>
  <c r="BK699" i="2"/>
  <c r="BK688" i="2"/>
  <c r="BK678" i="2"/>
  <c r="J673" i="2"/>
  <c r="J657" i="2"/>
  <c r="BK645" i="2"/>
  <c r="J634" i="2"/>
  <c r="BK624" i="2"/>
  <c r="J617" i="2"/>
  <c r="BK613" i="2"/>
  <c r="J605" i="2"/>
  <c r="J601" i="2"/>
  <c r="J598" i="2"/>
  <c r="BK587" i="2"/>
  <c r="BK582" i="2"/>
  <c r="BK574" i="2"/>
  <c r="BK569" i="2"/>
  <c r="J566" i="2"/>
  <c r="J558" i="2"/>
  <c r="BK544" i="2"/>
  <c r="BK529" i="2"/>
  <c r="J522" i="2"/>
  <c r="BK509" i="2"/>
  <c r="BK497" i="2"/>
  <c r="BK469" i="2"/>
  <c r="BK457" i="2"/>
  <c r="BK446" i="2"/>
  <c r="J443" i="2"/>
  <c r="J436" i="2"/>
  <c r="J421" i="2"/>
  <c r="J408" i="2"/>
  <c r="BK398" i="2"/>
  <c r="J391" i="2"/>
  <c r="J380" i="2"/>
  <c r="J370" i="2"/>
  <c r="J360" i="2"/>
  <c r="J349" i="2"/>
  <c r="BK339" i="2"/>
  <c r="BK330" i="2"/>
  <c r="BK323" i="2"/>
  <c r="BK317" i="2"/>
  <c r="BK306" i="2"/>
  <c r="J297" i="2"/>
  <c r="BK272" i="2"/>
  <c r="BK256" i="2"/>
  <c r="BK244" i="2"/>
  <c r="BK229" i="2"/>
  <c r="BK221" i="2"/>
  <c r="J219" i="2"/>
  <c r="BK200" i="2"/>
  <c r="BK160" i="2"/>
  <c r="J150" i="2"/>
  <c r="BK189" i="3"/>
  <c r="J133" i="3"/>
  <c r="J195" i="3"/>
  <c r="J176" i="3"/>
  <c r="BK143" i="3"/>
  <c r="J194" i="3"/>
  <c r="BK188" i="3"/>
  <c r="J166" i="3"/>
  <c r="BK141" i="3"/>
  <c r="J123" i="3"/>
  <c r="BK186" i="3"/>
  <c r="J150" i="3"/>
  <c r="BK120" i="3"/>
  <c r="J136" i="3"/>
  <c r="J143" i="3"/>
  <c r="J177" i="3"/>
  <c r="BK159" i="3"/>
  <c r="BK147" i="3"/>
  <c r="J120" i="3"/>
  <c r="BK136" i="3"/>
  <c r="BK198" i="4"/>
  <c r="BK171" i="4"/>
  <c r="BK154" i="4"/>
  <c r="J138" i="4"/>
  <c r="BK209" i="4"/>
  <c r="BK172" i="4"/>
  <c r="BK211" i="4"/>
  <c r="J183" i="4"/>
  <c r="BK140" i="4"/>
  <c r="J224" i="4"/>
  <c r="J213" i="4"/>
  <c r="J196" i="4"/>
  <c r="BK159" i="4"/>
  <c r="BK224" i="4"/>
  <c r="BK189" i="4"/>
  <c r="BK149" i="4"/>
  <c r="J198" i="4"/>
  <c r="J187" i="4"/>
  <c r="BK165" i="4"/>
  <c r="BK160" i="4"/>
  <c r="BK138" i="4"/>
  <c r="BK149" i="5"/>
  <c r="BK161" i="5"/>
  <c r="J151" i="5"/>
  <c r="J135" i="5"/>
  <c r="J156" i="5"/>
  <c r="J132" i="5"/>
  <c r="J133" i="5"/>
  <c r="BK137" i="5"/>
  <c r="J159" i="6"/>
  <c r="BK159" i="6"/>
  <c r="BK129" i="6"/>
  <c r="BK126" i="6"/>
  <c r="BK146" i="6"/>
  <c r="BK133" i="6"/>
  <c r="BK152" i="6"/>
  <c r="BK141" i="6"/>
  <c r="BK123" i="6"/>
  <c r="BK151" i="6"/>
  <c r="BK215" i="7"/>
  <c r="J189" i="7"/>
  <c r="BK139" i="7"/>
  <c r="BK244" i="7"/>
  <c r="BK152" i="7"/>
  <c r="BK266" i="7"/>
  <c r="BK232" i="7"/>
  <c r="J167" i="7"/>
  <c r="J126" i="7"/>
  <c r="BK189" i="7"/>
  <c r="BK144" i="7"/>
  <c r="BK248" i="7"/>
  <c r="J211" i="7"/>
  <c r="BK179" i="7"/>
  <c r="BK167" i="7"/>
  <c r="J137" i="7"/>
  <c r="BK254" i="7"/>
  <c r="J181" i="7"/>
  <c r="BK133" i="7"/>
  <c r="BK223" i="7"/>
  <c r="J193" i="7"/>
  <c r="BK145" i="7"/>
  <c r="BK158" i="7"/>
  <c r="BK126" i="7"/>
  <c r="BK171" i="8"/>
  <c r="BK145" i="8"/>
  <c r="J125" i="8"/>
  <c r="J161" i="8"/>
  <c r="J128" i="8"/>
  <c r="J130" i="8"/>
  <c r="J152" i="8"/>
  <c r="BK141" i="9"/>
  <c r="J135" i="9"/>
  <c r="J132" i="9"/>
  <c r="J824" i="2"/>
  <c r="J813" i="2"/>
  <c r="J805" i="2"/>
  <c r="BK794" i="2"/>
  <c r="J785" i="2"/>
  <c r="J773" i="2"/>
  <c r="J761" i="2"/>
  <c r="J747" i="2"/>
  <c r="BK736" i="2"/>
  <c r="J726" i="2"/>
  <c r="J713" i="2"/>
  <c r="BK707" i="2"/>
  <c r="BK697" i="2"/>
  <c r="BK684" i="2"/>
  <c r="J678" i="2"/>
  <c r="BK671" i="2"/>
  <c r="BK652" i="2"/>
  <c r="J643" i="2"/>
  <c r="BK632" i="2"/>
  <c r="BK618" i="2"/>
  <c r="J615" i="2"/>
  <c r="J608" i="2"/>
  <c r="BK599" i="2"/>
  <c r="BK597" i="2"/>
  <c r="J590" i="2"/>
  <c r="BK585" i="2"/>
  <c r="BK580" i="2"/>
  <c r="J574" i="2"/>
  <c r="J568" i="2"/>
  <c r="BK563" i="2"/>
  <c r="BK552" i="2"/>
  <c r="J544" i="2"/>
  <c r="BK532" i="2"/>
  <c r="BK520" i="2"/>
  <c r="J507" i="2"/>
  <c r="J474" i="2"/>
  <c r="J463" i="2"/>
  <c r="J449" i="2"/>
  <c r="J442" i="2"/>
  <c r="BK428" i="2"/>
  <c r="J424" i="2"/>
  <c r="BK414" i="2"/>
  <c r="J401" i="2"/>
  <c r="BK383" i="2"/>
  <c r="J368" i="2"/>
  <c r="BK353" i="2"/>
  <c r="BK341" i="2"/>
  <c r="BK333" i="2"/>
  <c r="BK326" i="2"/>
  <c r="J319" i="2"/>
  <c r="J300" i="2"/>
  <c r="BK291" i="2"/>
  <c r="J266" i="2"/>
  <c r="J253" i="2"/>
  <c r="BK236" i="2"/>
  <c r="BK227" i="2"/>
  <c r="BK217" i="2"/>
  <c r="BK214" i="2"/>
  <c r="J211" i="2"/>
  <c r="J202" i="2"/>
  <c r="J190" i="2"/>
  <c r="BK177" i="2"/>
  <c r="BK154" i="2"/>
  <c r="J148" i="2"/>
  <c r="BK179" i="3"/>
  <c r="J171" i="3"/>
  <c r="J129" i="3"/>
  <c r="J190" i="3"/>
  <c r="BK166" i="3"/>
  <c r="J138" i="3"/>
  <c r="J192" i="3"/>
  <c r="J187" i="3"/>
  <c r="BK154" i="3"/>
  <c r="BK137" i="3"/>
  <c r="BK125" i="3"/>
  <c r="BK182" i="3"/>
  <c r="BK149" i="3"/>
  <c r="BK168" i="3"/>
  <c r="J117" i="3"/>
  <c r="BK133" i="3"/>
  <c r="BK171" i="3"/>
  <c r="J164" i="3"/>
  <c r="J156" i="3"/>
  <c r="J134" i="3"/>
  <c r="J141" i="3"/>
  <c r="J221" i="4"/>
  <c r="J181" i="4"/>
  <c r="BK150" i="4"/>
  <c r="BK229" i="4"/>
  <c r="BK205" i="4"/>
  <c r="J158" i="4"/>
  <c r="J139" i="4"/>
  <c r="J197" i="4"/>
  <c r="BK173" i="4"/>
  <c r="BK136" i="4"/>
  <c r="J206" i="4"/>
  <c r="J228" i="4"/>
  <c r="J205" i="4"/>
  <c r="J173" i="4"/>
  <c r="BK232" i="4"/>
  <c r="BK187" i="4"/>
  <c r="J145" i="4"/>
  <c r="BK201" i="4"/>
  <c r="BK175" i="4"/>
  <c r="J157" i="4"/>
  <c r="BK156" i="4"/>
  <c r="BK137" i="4"/>
  <c r="J160" i="5"/>
  <c r="BK143" i="5"/>
  <c r="J159" i="5"/>
  <c r="BK144" i="5"/>
  <c r="BK133" i="5"/>
  <c r="J143" i="5"/>
  <c r="BK123" i="5"/>
  <c r="J127" i="5"/>
  <c r="BK125" i="5"/>
  <c r="J141" i="5"/>
  <c r="J151" i="6"/>
  <c r="J141" i="6"/>
  <c r="J147" i="6"/>
  <c r="J137" i="6"/>
  <c r="BK160" i="6"/>
  <c r="J138" i="6"/>
  <c r="J130" i="6"/>
  <c r="BK134" i="6"/>
  <c r="J128" i="6"/>
  <c r="BK121" i="6"/>
  <c r="J125" i="6"/>
  <c r="BK209" i="7"/>
  <c r="J156" i="7"/>
  <c r="BK135" i="7"/>
  <c r="J215" i="7"/>
  <c r="J128" i="7"/>
  <c r="J254" i="7"/>
  <c r="BK221" i="7"/>
  <c r="J159" i="7"/>
  <c r="J129" i="7"/>
  <c r="J227" i="7"/>
  <c r="J141" i="7"/>
  <c r="BK252" i="7"/>
  <c r="BK229" i="7"/>
  <c r="BK191" i="7"/>
  <c r="BK159" i="7"/>
  <c r="J133" i="7"/>
  <c r="J213" i="7"/>
  <c r="BK140" i="7"/>
  <c r="BK250" i="7"/>
  <c r="J207" i="7"/>
  <c r="J173" i="7"/>
  <c r="J161" i="7"/>
  <c r="BK131" i="7"/>
  <c r="J172" i="8"/>
  <c r="BK155" i="8"/>
  <c r="BK131" i="8"/>
  <c r="J162" i="8"/>
  <c r="BK129" i="8"/>
  <c r="BK184" i="8"/>
  <c r="J123" i="8"/>
  <c r="J122" i="8"/>
  <c r="BK181" i="8"/>
  <c r="J171" i="8"/>
  <c r="J168" i="8"/>
  <c r="BK162" i="8"/>
  <c r="BK156" i="8"/>
  <c r="J153" i="8"/>
  <c r="BK148" i="8"/>
  <c r="J139" i="8"/>
  <c r="J129" i="8"/>
  <c r="BK179" i="8"/>
  <c r="J170" i="8"/>
  <c r="J166" i="8"/>
  <c r="J160" i="8"/>
  <c r="BK158" i="8"/>
  <c r="J154" i="8"/>
  <c r="BK147" i="8"/>
  <c r="J140" i="8"/>
  <c r="BK125" i="8"/>
  <c r="J180" i="8"/>
  <c r="BK165" i="8"/>
  <c r="BK154" i="8"/>
  <c r="BK130" i="8"/>
  <c r="J182" i="8"/>
  <c r="J173" i="8"/>
  <c r="BK166" i="8"/>
  <c r="J157" i="8"/>
  <c r="J147" i="8"/>
  <c r="BK142" i="8"/>
  <c r="BK137" i="8"/>
  <c r="BK135" i="8"/>
  <c r="J132" i="8"/>
  <c r="BK128" i="8"/>
  <c r="J125" i="9"/>
  <c r="BK130" i="9"/>
  <c r="BK139" i="9"/>
  <c r="BK823" i="2"/>
  <c r="BK813" i="2"/>
  <c r="BK805" i="2"/>
  <c r="J794" i="2"/>
  <c r="BK782" i="2"/>
  <c r="BK773" i="2"/>
  <c r="BK764" i="2"/>
  <c r="BK753" i="2"/>
  <c r="J740" i="2"/>
  <c r="J732" i="2"/>
  <c r="BK716" i="2"/>
  <c r="BK709" i="2"/>
  <c r="J702" i="2"/>
  <c r="BK691" i="2"/>
  <c r="BK676" i="2"/>
  <c r="BK660" i="2"/>
  <c r="BK647" i="2"/>
  <c r="BK636" i="2"/>
  <c r="J624" i="2"/>
  <c r="BK616" i="2"/>
  <c r="J612" i="2"/>
  <c r="BK603" i="2"/>
  <c r="BK600" i="2"/>
  <c r="J597" i="2"/>
  <c r="J587" i="2"/>
  <c r="J582" i="2"/>
  <c r="BK572" i="2"/>
  <c r="J569" i="2"/>
  <c r="J565" i="2"/>
  <c r="J556" i="2"/>
  <c r="J546" i="2"/>
  <c r="BK534" i="2"/>
  <c r="J527" i="2"/>
  <c r="J509" i="2"/>
  <c r="J497" i="2"/>
  <c r="BK472" i="2"/>
  <c r="BK458" i="2"/>
  <c r="BK450" i="2"/>
  <c r="BK442" i="2"/>
  <c r="BK434" i="2"/>
  <c r="BK419" i="2"/>
  <c r="BK411" i="2"/>
  <c r="BK395" i="2"/>
  <c r="BK386" i="2"/>
  <c r="J377" i="2"/>
  <c r="J365" i="2"/>
  <c r="J353" i="2"/>
  <c r="J344" i="2"/>
  <c r="BK337" i="2"/>
  <c r="J328" i="2"/>
  <c r="BK314" i="2"/>
  <c r="J307" i="2"/>
  <c r="J293" i="2"/>
  <c r="J276" i="2"/>
  <c r="J256" i="2"/>
  <c r="BK241" i="2"/>
  <c r="BK225" i="2"/>
  <c r="BK220" i="2"/>
  <c r="J217" i="2"/>
  <c r="J214" i="2"/>
  <c r="BK205" i="2"/>
  <c r="BK195" i="2"/>
  <c r="BK187" i="2"/>
  <c r="BK174" i="2"/>
  <c r="J154" i="2"/>
  <c r="J144" i="2"/>
  <c r="J180" i="3"/>
  <c r="BK142" i="3"/>
  <c r="BK118" i="3"/>
  <c r="J183" i="3"/>
  <c r="J168" i="3"/>
  <c r="BK129" i="3"/>
  <c r="J196" i="3"/>
  <c r="J181" i="3"/>
  <c r="BK164" i="3"/>
  <c r="BK139" i="3"/>
  <c r="J121" i="3"/>
  <c r="BK187" i="3"/>
  <c r="J161" i="3"/>
  <c r="BK145" i="3"/>
  <c r="J147" i="3"/>
  <c r="BK178" i="3"/>
  <c r="BK134" i="3"/>
  <c r="J170" i="3"/>
  <c r="BK160" i="3"/>
  <c r="J153" i="3"/>
  <c r="BK124" i="3"/>
  <c r="J137" i="3"/>
  <c r="BK215" i="4"/>
  <c r="BK183" i="4"/>
  <c r="J143" i="4"/>
  <c r="BK225" i="4"/>
  <c r="BK170" i="4"/>
  <c r="BK145" i="4"/>
  <c r="BK212" i="4"/>
  <c r="J175" i="4"/>
  <c r="BK146" i="4"/>
  <c r="J218" i="4"/>
  <c r="J230" i="4"/>
  <c r="J209" i="4"/>
  <c r="BK191" i="4"/>
  <c r="J153" i="4"/>
  <c r="BK202" i="4"/>
  <c r="J160" i="4"/>
  <c r="J135" i="4"/>
  <c r="J193" i="4"/>
  <c r="J153" i="5"/>
  <c r="J134" i="5"/>
  <c r="J149" i="5"/>
  <c r="J129" i="5"/>
  <c r="BK141" i="5"/>
  <c r="BK129" i="5"/>
  <c r="BK130" i="6"/>
  <c r="BK138" i="6"/>
  <c r="J127" i="6"/>
  <c r="BK131" i="6"/>
  <c r="BK149" i="6"/>
  <c r="BK137" i="6"/>
  <c r="J163" i="6"/>
  <c r="J146" i="6"/>
  <c r="J126" i="6"/>
  <c r="BK162" i="6"/>
  <c r="BK256" i="7"/>
  <c r="J195" i="7"/>
  <c r="J154" i="7"/>
  <c r="BK128" i="7"/>
  <c r="BK203" i="7"/>
  <c r="J149" i="7"/>
  <c r="J252" i="7"/>
  <c r="J199" i="7"/>
  <c r="J157" i="7"/>
  <c r="BK127" i="7"/>
  <c r="BK213" i="7"/>
  <c r="J139" i="7"/>
  <c r="J223" i="7"/>
  <c r="J185" i="7"/>
  <c r="BK171" i="7"/>
  <c r="J145" i="7"/>
  <c r="J266" i="7"/>
  <c r="J203" i="7"/>
  <c r="J135" i="7"/>
  <c r="BK258" i="7"/>
  <c r="J209" i="7"/>
  <c r="BK161" i="7"/>
  <c r="BK195" i="7"/>
  <c r="J144" i="7"/>
  <c r="BK175" i="8"/>
  <c r="J163" i="8"/>
  <c r="J136" i="8"/>
  <c r="J169" i="8"/>
  <c r="J138" i="8"/>
  <c r="BK123" i="8"/>
  <c r="J145" i="8"/>
  <c r="BK132" i="9"/>
  <c r="J127" i="9"/>
  <c r="J137" i="9"/>
  <c r="J819" i="2"/>
  <c r="BK809" i="2"/>
  <c r="J797" i="2"/>
  <c r="BK790" i="2"/>
  <c r="J778" i="2"/>
  <c r="BK759" i="2"/>
  <c r="J755" i="2"/>
  <c r="BK740" i="2"/>
  <c r="J734" i="2"/>
  <c r="BK724" i="2"/>
  <c r="J716" i="2"/>
  <c r="BK705" i="2"/>
  <c r="BK694" i="2"/>
  <c r="J683" i="2"/>
  <c r="BK675" i="2"/>
  <c r="J660" i="2"/>
  <c r="J647" i="2"/>
  <c r="J636" i="2"/>
  <c r="BK627" i="2"/>
  <c r="BK617" i="2"/>
  <c r="J614" i="2"/>
  <c r="J609" i="2"/>
  <c r="BK601" i="2"/>
  <c r="J594" i="2"/>
  <c r="BK589" i="2"/>
  <c r="BK583" i="2"/>
  <c r="J579" i="2"/>
  <c r="BK571" i="2"/>
  <c r="BK565" i="2"/>
  <c r="BK558" i="2"/>
  <c r="BK550" i="2"/>
  <c r="BK540" i="2"/>
  <c r="J532" i="2"/>
  <c r="BK522" i="2"/>
  <c r="J518" i="2"/>
  <c r="J505" i="2"/>
  <c r="BK474" i="2"/>
  <c r="J466" i="2"/>
  <c r="BK453" i="2"/>
  <c r="BK447" i="2"/>
  <c r="J439" i="2"/>
  <c r="J431" i="2"/>
  <c r="BK421" i="2"/>
  <c r="J414" i="2"/>
  <c r="BK401" i="2"/>
  <c r="BK391" i="2"/>
  <c r="BK380" i="2"/>
  <c r="BK368" i="2"/>
  <c r="BK360" i="2"/>
  <c r="BK349" i="2"/>
  <c r="J341" i="2"/>
  <c r="J333" i="2"/>
  <c r="J324" i="2"/>
  <c r="J317" i="2"/>
  <c r="BK303" i="2"/>
  <c r="J291" i="2"/>
  <c r="BK253" i="2"/>
  <c r="J244" i="2"/>
  <c r="J232" i="2"/>
  <c r="J223" i="2"/>
  <c r="BK218" i="2"/>
  <c r="J216" i="2"/>
  <c r="BK213" i="2"/>
  <c r="J205" i="2"/>
  <c r="BK193" i="2"/>
  <c r="BK185" i="2"/>
  <c r="BK166" i="2"/>
  <c r="BK150" i="2"/>
  <c r="AS94" i="1"/>
  <c r="BK197" i="3"/>
  <c r="J175" i="3"/>
  <c r="J152" i="3"/>
  <c r="J128" i="3"/>
  <c r="BK196" i="3"/>
  <c r="BK180" i="3"/>
  <c r="J151" i="3"/>
  <c r="BK119" i="3"/>
  <c r="J126" i="3"/>
  <c r="BK144" i="3"/>
  <c r="BK121" i="3"/>
  <c r="BK167" i="3"/>
  <c r="J162" i="3"/>
  <c r="J155" i="3"/>
  <c r="BK132" i="3"/>
  <c r="BK174" i="3"/>
  <c r="BK228" i="4"/>
  <c r="BK185" i="4"/>
  <c r="J159" i="4"/>
  <c r="BK141" i="4"/>
  <c r="BK218" i="4"/>
  <c r="J192" i="4"/>
  <c r="J150" i="4"/>
  <c r="BK216" i="4"/>
  <c r="J177" i="4"/>
  <c r="J227" i="4"/>
  <c r="J200" i="4"/>
  <c r="J215" i="4"/>
  <c r="J199" i="4"/>
  <c r="BK177" i="4"/>
  <c r="J144" i="4"/>
  <c r="BK169" i="4"/>
  <c r="BK155" i="4"/>
  <c r="J222" i="4"/>
  <c r="BK166" i="4"/>
  <c r="J141" i="4"/>
  <c r="J155" i="4"/>
  <c r="BK134" i="4"/>
  <c r="J152" i="5"/>
  <c r="J139" i="5"/>
  <c r="BK156" i="5"/>
  <c r="BK138" i="5"/>
  <c r="BK158" i="5"/>
  <c r="BK140" i="5"/>
  <c r="BK145" i="5"/>
  <c r="J138" i="5"/>
  <c r="J155" i="5"/>
  <c r="BK161" i="6"/>
  <c r="J142" i="6"/>
  <c r="J153" i="6"/>
  <c r="BK150" i="6"/>
  <c r="J162" i="6"/>
  <c r="J145" i="6"/>
  <c r="J131" i="6"/>
  <c r="J135" i="6"/>
  <c r="J134" i="6"/>
  <c r="J144" i="6"/>
  <c r="J246" i="7"/>
  <c r="J165" i="7"/>
  <c r="BK146" i="7"/>
  <c r="BK132" i="7"/>
  <c r="J179" i="7"/>
  <c r="J238" i="7"/>
  <c r="BK169" i="7"/>
  <c r="J155" i="7"/>
  <c r="BK268" i="7"/>
  <c r="J221" i="7"/>
  <c r="BK185" i="7"/>
  <c r="J244" i="7"/>
  <c r="BK207" i="7"/>
  <c r="J177" i="7"/>
  <c r="J163" i="7"/>
  <c r="BK136" i="7"/>
  <c r="BK236" i="7"/>
  <c r="J171" i="7"/>
  <c r="J127" i="7"/>
  <c r="BK246" i="7"/>
  <c r="J191" i="7"/>
  <c r="J134" i="7"/>
  <c r="BK154" i="7"/>
  <c r="BK180" i="8"/>
  <c r="BK151" i="8"/>
  <c r="BK126" i="8"/>
  <c r="J158" i="8"/>
  <c r="BK153" i="8"/>
  <c r="BK172" i="8"/>
  <c r="J135" i="8"/>
  <c r="J147" i="9"/>
  <c r="BK125" i="9"/>
  <c r="BK819" i="2"/>
  <c r="J809" i="2"/>
  <c r="J803" i="2"/>
  <c r="BK792" i="2"/>
  <c r="BK778" i="2"/>
  <c r="BK761" i="2"/>
  <c r="J753" i="2"/>
  <c r="J742" i="2"/>
  <c r="BK734" i="2"/>
  <c r="J724" i="2"/>
  <c r="BK713" i="2"/>
  <c r="J699" i="2"/>
  <c r="J691" i="2"/>
  <c r="BK682" i="2"/>
  <c r="BK673" i="2"/>
  <c r="BK657" i="2"/>
  <c r="BK643" i="2"/>
  <c r="J632" i="2"/>
  <c r="J621" i="2"/>
  <c r="BK614" i="2"/>
  <c r="BK602" i="2"/>
  <c r="J599" i="2"/>
  <c r="BK592" i="2"/>
  <c r="J589" i="2"/>
  <c r="J583" i="2"/>
  <c r="J577" i="2"/>
  <c r="J571" i="2"/>
  <c r="BK568" i="2"/>
  <c r="BK556" i="2"/>
  <c r="J540" i="2"/>
  <c r="BK527" i="2"/>
  <c r="BK518" i="2"/>
  <c r="BK505" i="2"/>
  <c r="BK476" i="2"/>
  <c r="BK463" i="2"/>
  <c r="J454" i="2"/>
  <c r="BK449" i="2"/>
  <c r="BK408" i="2"/>
  <c r="J393" i="2"/>
  <c r="J383" i="2"/>
  <c r="BK373" i="2"/>
  <c r="BK363" i="2"/>
  <c r="BK351" i="2"/>
  <c r="BK335" i="2"/>
  <c r="BK328" i="2"/>
  <c r="BK319" i="2"/>
  <c r="J310" i="2"/>
  <c r="BK300" i="2"/>
  <c r="BK276" i="2"/>
  <c r="BK260" i="2"/>
  <c r="J247" i="2"/>
  <c r="J236" i="2"/>
  <c r="J227" i="2"/>
  <c r="J218" i="2"/>
  <c r="BK216" i="2"/>
  <c r="J213" i="2"/>
  <c r="J209" i="2"/>
  <c r="BK198" i="2"/>
  <c r="BK190" i="2"/>
  <c r="J185" i="2"/>
  <c r="J166" i="2"/>
  <c r="BK144" i="2"/>
  <c r="BK181" i="3"/>
  <c r="BK157" i="3"/>
  <c r="BK123" i="3"/>
  <c r="J182" i="3"/>
  <c r="BK162" i="3"/>
  <c r="BK128" i="3"/>
  <c r="J189" i="3"/>
  <c r="BK173" i="3"/>
  <c r="BK140" i="3"/>
  <c r="BK127" i="3"/>
  <c r="BK195" i="3"/>
  <c r="BK176" i="3"/>
  <c r="J144" i="3"/>
  <c r="BK146" i="3"/>
  <c r="BK184" i="3"/>
  <c r="J140" i="3"/>
  <c r="J188" i="3"/>
  <c r="BK165" i="3"/>
  <c r="BK151" i="3"/>
  <c r="BK122" i="3"/>
  <c r="J139" i="3"/>
  <c r="BK130" i="3"/>
  <c r="J195" i="4"/>
  <c r="BK163" i="4"/>
  <c r="J147" i="4"/>
  <c r="J231" i="4"/>
  <c r="J204" i="4"/>
  <c r="BK168" i="4"/>
  <c r="BK227" i="4"/>
  <c r="BK193" i="4"/>
  <c r="J172" i="4"/>
  <c r="BK231" i="4"/>
  <c r="J201" i="4"/>
  <c r="J219" i="4"/>
  <c r="BK204" i="4"/>
  <c r="J188" i="4"/>
  <c r="BK157" i="4"/>
  <c r="J214" i="4"/>
  <c r="BK181" i="4"/>
  <c r="J154" i="4"/>
  <c r="J191" i="4"/>
  <c r="J168" i="4"/>
  <c r="J151" i="4"/>
  <c r="BK151" i="4"/>
  <c r="BK162" i="5"/>
  <c r="BK147" i="5"/>
  <c r="BK127" i="5"/>
  <c r="J154" i="5"/>
  <c r="BK139" i="5"/>
  <c r="J148" i="5"/>
  <c r="J145" i="5"/>
  <c r="J123" i="5"/>
  <c r="BK157" i="6"/>
  <c r="J150" i="6"/>
  <c r="BK158" i="6"/>
  <c r="J158" i="6"/>
  <c r="J132" i="6"/>
  <c r="J143" i="6"/>
  <c r="BK128" i="6"/>
  <c r="BK148" i="6"/>
  <c r="BK125" i="6"/>
  <c r="BK143" i="6"/>
  <c r="BK199" i="7"/>
  <c r="J147" i="7"/>
  <c r="J264" i="7"/>
  <c r="BK157" i="7"/>
  <c r="BK129" i="7"/>
  <c r="BK225" i="7"/>
  <c r="BK141" i="7"/>
  <c r="J242" i="7"/>
  <c r="J205" i="7"/>
  <c r="J268" i="7"/>
  <c r="J231" i="7"/>
  <c r="BK193" i="7"/>
  <c r="BK173" i="7"/>
  <c r="J142" i="7"/>
  <c r="J240" i="7"/>
  <c r="J187" i="7"/>
  <c r="BK137" i="7"/>
  <c r="BK270" i="7"/>
  <c r="BK201" i="7"/>
  <c r="J153" i="7"/>
  <c r="BK156" i="7"/>
  <c r="J184" i="8"/>
  <c r="J164" i="8"/>
  <c r="J150" i="8"/>
  <c r="BK124" i="8"/>
  <c r="BK152" i="8"/>
  <c r="J127" i="8"/>
  <c r="BK160" i="8"/>
  <c r="J134" i="8"/>
  <c r="BK147" i="9"/>
  <c r="BK127" i="9"/>
  <c r="BK824" i="2"/>
  <c r="BK807" i="2"/>
  <c r="J800" i="2"/>
  <c r="J782" i="2"/>
  <c r="J776" i="2"/>
  <c r="J759" i="2"/>
  <c r="BK747" i="2"/>
  <c r="J738" i="2"/>
  <c r="J729" i="2"/>
  <c r="BK721" i="2"/>
  <c r="J707" i="2"/>
  <c r="J697" i="2"/>
  <c r="J684" i="2"/>
  <c r="J676" i="2"/>
  <c r="BK669" i="2"/>
  <c r="J655" i="2"/>
  <c r="BK639" i="2"/>
  <c r="BK630" i="2"/>
  <c r="J618" i="2"/>
  <c r="J613" i="2"/>
  <c r="BK608" i="2"/>
  <c r="J602" i="2"/>
  <c r="BK594" i="2"/>
  <c r="BK586" i="2"/>
  <c r="BK579" i="2"/>
  <c r="BK570" i="2"/>
  <c r="J567" i="2"/>
  <c r="BK561" i="2"/>
  <c r="J552" i="2"/>
  <c r="BK537" i="2"/>
  <c r="J529" i="2"/>
  <c r="J520" i="2"/>
  <c r="J517" i="2"/>
  <c r="BK496" i="2"/>
  <c r="BK466" i="2"/>
  <c r="BK454" i="2"/>
  <c r="J446" i="2"/>
  <c r="BK439" i="2"/>
  <c r="J428" i="2"/>
  <c r="J417" i="2"/>
  <c r="J404" i="2"/>
  <c r="BK393" i="2"/>
  <c r="J386" i="2"/>
  <c r="J373" i="2"/>
  <c r="J363" i="2"/>
  <c r="J351" i="2"/>
  <c r="J343" i="2"/>
  <c r="J335" i="2"/>
  <c r="BK324" i="2"/>
  <c r="J321" i="2"/>
  <c r="BK307" i="2"/>
  <c r="BK297" i="2"/>
  <c r="BK287" i="2"/>
  <c r="J260" i="2"/>
  <c r="J250" i="2"/>
  <c r="BK232" i="2"/>
  <c r="J221" i="2"/>
  <c r="J198" i="2"/>
  <c r="J152" i="2"/>
  <c r="J186" i="3"/>
  <c r="J172" i="3"/>
  <c r="J191" i="3"/>
  <c r="J174" i="3"/>
  <c r="BK190" i="3"/>
  <c r="J159" i="3"/>
  <c r="J135" i="3"/>
  <c r="J118" i="3"/>
  <c r="BK185" i="3"/>
  <c r="J160" i="3"/>
  <c r="J142" i="3"/>
  <c r="J148" i="3"/>
  <c r="J173" i="3"/>
  <c r="J125" i="3"/>
  <c r="BK172" i="3"/>
  <c r="BK158" i="3"/>
  <c r="BK131" i="3"/>
  <c r="BK161" i="3"/>
  <c r="BK126" i="3"/>
  <c r="BK199" i="4"/>
  <c r="J174" i="4"/>
  <c r="J149" i="4"/>
  <c r="BK219" i="4"/>
  <c r="BK200" i="4"/>
  <c r="J169" i="4"/>
  <c r="BK213" i="4"/>
  <c r="J185" i="4"/>
  <c r="BK161" i="4"/>
  <c r="J220" i="4"/>
  <c r="J232" i="4"/>
  <c r="BK214" i="4"/>
  <c r="J163" i="4"/>
  <c r="BK222" i="4"/>
  <c r="BK179" i="4"/>
  <c r="BK144" i="4"/>
  <c r="BK195" i="4"/>
  <c r="BK174" i="4"/>
  <c r="BK147" i="4"/>
  <c r="J146" i="4"/>
  <c r="J162" i="5"/>
  <c r="BK132" i="5"/>
  <c r="BK152" i="5"/>
  <c r="J137" i="5"/>
  <c r="BK159" i="5"/>
  <c r="J147" i="5"/>
  <c r="J128" i="5"/>
  <c r="J130" i="5"/>
  <c r="J161" i="5"/>
  <c r="BK128" i="5"/>
  <c r="BK154" i="6"/>
  <c r="J139" i="6"/>
  <c r="J152" i="6"/>
  <c r="BK147" i="6"/>
  <c r="J161" i="6"/>
  <c r="BK144" i="6"/>
  <c r="BK127" i="6"/>
  <c r="J121" i="6"/>
  <c r="J133" i="6"/>
  <c r="BK153" i="6"/>
  <c r="J250" i="7"/>
  <c r="J160" i="7"/>
  <c r="BK142" i="7"/>
  <c r="J260" i="7"/>
  <c r="BK153" i="7"/>
  <c r="BK264" i="7"/>
  <c r="J229" i="7"/>
  <c r="BK165" i="7"/>
  <c r="J262" i="7"/>
  <c r="BK211" i="7"/>
  <c r="BK149" i="7"/>
  <c r="J258" i="7"/>
  <c r="J201" i="7"/>
  <c r="BK175" i="7"/>
  <c r="J146" i="7"/>
  <c r="J132" i="7"/>
  <c r="BK227" i="7"/>
  <c r="BK150" i="7"/>
  <c r="BK262" i="7"/>
  <c r="BK217" i="7"/>
  <c r="BK181" i="7"/>
  <c r="J136" i="7"/>
  <c r="J150" i="7"/>
  <c r="BK182" i="8"/>
  <c r="BK161" i="8"/>
  <c r="J133" i="8"/>
  <c r="BK170" i="8"/>
  <c r="J144" i="8"/>
  <c r="BK150" i="8"/>
  <c r="J176" i="8"/>
  <c r="J141" i="8"/>
  <c r="BK135" i="9"/>
  <c r="J141" i="9"/>
  <c r="F36" i="9"/>
  <c r="R203" i="4" l="1"/>
  <c r="P203" i="4"/>
  <c r="T203" i="4"/>
  <c r="R143" i="2"/>
  <c r="T290" i="2"/>
  <c r="T327" i="2"/>
  <c r="R390" i="2"/>
  <c r="P413" i="2"/>
  <c r="BK465" i="2"/>
  <c r="J465" i="2" s="1"/>
  <c r="J111" i="2" s="1"/>
  <c r="R471" i="2"/>
  <c r="T638" i="2"/>
  <c r="P746" i="2"/>
  <c r="BK796" i="2"/>
  <c r="J796" i="2" s="1"/>
  <c r="J120" i="2" s="1"/>
  <c r="R116" i="3"/>
  <c r="T152" i="4"/>
  <c r="T133" i="4" s="1"/>
  <c r="R184" i="4"/>
  <c r="P217" i="4"/>
  <c r="P210" i="4" s="1"/>
  <c r="BK122" i="5"/>
  <c r="J122" i="5"/>
  <c r="J97" i="5" s="1"/>
  <c r="P146" i="5"/>
  <c r="T157" i="5"/>
  <c r="P136" i="6"/>
  <c r="BK162" i="7"/>
  <c r="J162" i="7" s="1"/>
  <c r="J101" i="7" s="1"/>
  <c r="T143" i="2"/>
  <c r="T296" i="2"/>
  <c r="R359" i="2"/>
  <c r="T438" i="2"/>
  <c r="R531" i="2"/>
  <c r="T620" i="2"/>
  <c r="T711" i="2"/>
  <c r="T728" i="2"/>
  <c r="R784" i="2"/>
  <c r="P818" i="2"/>
  <c r="R167" i="4"/>
  <c r="R164" i="4"/>
  <c r="R190" i="4"/>
  <c r="P226" i="4"/>
  <c r="P223" i="4" s="1"/>
  <c r="P136" i="5"/>
  <c r="P150" i="5"/>
  <c r="P120" i="6"/>
  <c r="BK155" i="6"/>
  <c r="J155" i="6" s="1"/>
  <c r="J99" i="6" s="1"/>
  <c r="T162" i="7"/>
  <c r="R228" i="2"/>
  <c r="P290" i="2"/>
  <c r="P327" i="2"/>
  <c r="T359" i="2"/>
  <c r="R413" i="2"/>
  <c r="P465" i="2"/>
  <c r="P471" i="2"/>
  <c r="R638" i="2"/>
  <c r="BK728" i="2"/>
  <c r="J728" i="2" s="1"/>
  <c r="J117" i="2" s="1"/>
  <c r="T784" i="2"/>
  <c r="BK818" i="2"/>
  <c r="J818" i="2" s="1"/>
  <c r="J121" i="2" s="1"/>
  <c r="T116" i="3"/>
  <c r="T167" i="4"/>
  <c r="T190" i="4"/>
  <c r="T217" i="4"/>
  <c r="T210" i="4" s="1"/>
  <c r="T136" i="5"/>
  <c r="P157" i="5"/>
  <c r="BK136" i="6"/>
  <c r="J136" i="6" s="1"/>
  <c r="J98" i="6" s="1"/>
  <c r="P155" i="6"/>
  <c r="P123" i="7"/>
  <c r="R130" i="7"/>
  <c r="P143" i="7"/>
  <c r="R146" i="8"/>
  <c r="P228" i="2"/>
  <c r="R290" i="2"/>
  <c r="R327" i="2"/>
  <c r="T390" i="2"/>
  <c r="R438" i="2"/>
  <c r="BK531" i="2"/>
  <c r="J531" i="2" s="1"/>
  <c r="J113" i="2" s="1"/>
  <c r="BK620" i="2"/>
  <c r="J620" i="2"/>
  <c r="J114" i="2" s="1"/>
  <c r="P711" i="2"/>
  <c r="R746" i="2"/>
  <c r="P796" i="2"/>
  <c r="BK116" i="3"/>
  <c r="J116" i="3" s="1"/>
  <c r="BK152" i="4"/>
  <c r="J152" i="4"/>
  <c r="J98" i="4" s="1"/>
  <c r="P184" i="4"/>
  <c r="R226" i="4"/>
  <c r="R223" i="4" s="1"/>
  <c r="P122" i="5"/>
  <c r="BK146" i="5"/>
  <c r="J146" i="5" s="1"/>
  <c r="J99" i="5" s="1"/>
  <c r="R157" i="5"/>
  <c r="T120" i="6"/>
  <c r="R155" i="6"/>
  <c r="R162" i="7"/>
  <c r="T146" i="8"/>
  <c r="T228" i="2"/>
  <c r="BK296" i="2"/>
  <c r="J296" i="2" s="1"/>
  <c r="J102" i="2" s="1"/>
  <c r="BK390" i="2"/>
  <c r="J390" i="2"/>
  <c r="J108" i="2" s="1"/>
  <c r="T413" i="2"/>
  <c r="R465" i="2"/>
  <c r="T471" i="2"/>
  <c r="P638" i="2"/>
  <c r="T746" i="2"/>
  <c r="T796" i="2"/>
  <c r="R152" i="4"/>
  <c r="R133" i="4"/>
  <c r="T184" i="4"/>
  <c r="BK217" i="4"/>
  <c r="J217" i="4" s="1"/>
  <c r="J110" i="4" s="1"/>
  <c r="T122" i="5"/>
  <c r="T146" i="5"/>
  <c r="R150" i="5"/>
  <c r="BK120" i="6"/>
  <c r="R136" i="6"/>
  <c r="P162" i="7"/>
  <c r="R121" i="8"/>
  <c r="T121" i="8"/>
  <c r="BK174" i="8"/>
  <c r="J174" i="8"/>
  <c r="J99" i="8" s="1"/>
  <c r="T178" i="8"/>
  <c r="BK143" i="2"/>
  <c r="J143" i="2" s="1"/>
  <c r="J98" i="2" s="1"/>
  <c r="P296" i="2"/>
  <c r="P390" i="2"/>
  <c r="P438" i="2"/>
  <c r="BK471" i="2"/>
  <c r="J471" i="2" s="1"/>
  <c r="J112" i="2" s="1"/>
  <c r="BK638" i="2"/>
  <c r="J638" i="2" s="1"/>
  <c r="J115" i="2" s="1"/>
  <c r="R728" i="2"/>
  <c r="BK784" i="2"/>
  <c r="J784" i="2"/>
  <c r="J119" i="2" s="1"/>
  <c r="R818" i="2"/>
  <c r="P167" i="4"/>
  <c r="BK190" i="4"/>
  <c r="J190" i="4" s="1"/>
  <c r="J106" i="4" s="1"/>
  <c r="R217" i="4"/>
  <c r="R210" i="4" s="1"/>
  <c r="R122" i="5"/>
  <c r="R146" i="5"/>
  <c r="T150" i="5"/>
  <c r="T136" i="6"/>
  <c r="BK129" i="9"/>
  <c r="J129" i="9"/>
  <c r="J99" i="9" s="1"/>
  <c r="P143" i="2"/>
  <c r="P142" i="2" s="1"/>
  <c r="R296" i="2"/>
  <c r="BK359" i="2"/>
  <c r="J359" i="2" s="1"/>
  <c r="J107" i="2" s="1"/>
  <c r="BK438" i="2"/>
  <c r="J438" i="2" s="1"/>
  <c r="J110" i="2" s="1"/>
  <c r="P531" i="2"/>
  <c r="P620" i="2"/>
  <c r="R711" i="2"/>
  <c r="P728" i="2"/>
  <c r="P784" i="2"/>
  <c r="T818" i="2"/>
  <c r="P116" i="3"/>
  <c r="AU96" i="1" s="1"/>
  <c r="P152" i="4"/>
  <c r="P133" i="4" s="1"/>
  <c r="P190" i="4"/>
  <c r="BK226" i="4"/>
  <c r="BK223" i="4" s="1"/>
  <c r="J223" i="4" s="1"/>
  <c r="J111" i="4" s="1"/>
  <c r="J226" i="4"/>
  <c r="J112" i="4" s="1"/>
  <c r="R136" i="5"/>
  <c r="BK157" i="5"/>
  <c r="J157" i="5" s="1"/>
  <c r="J101" i="5" s="1"/>
  <c r="T123" i="7"/>
  <c r="BK130" i="7"/>
  <c r="J130" i="7" s="1"/>
  <c r="J99" i="7" s="1"/>
  <c r="BK143" i="7"/>
  <c r="J143" i="7" s="1"/>
  <c r="J100" i="7" s="1"/>
  <c r="T143" i="7"/>
  <c r="P121" i="8"/>
  <c r="BK146" i="8"/>
  <c r="J146" i="8" s="1"/>
  <c r="J98" i="8" s="1"/>
  <c r="R174" i="8"/>
  <c r="BK178" i="8"/>
  <c r="J178" i="8"/>
  <c r="J100" i="8" s="1"/>
  <c r="R178" i="8"/>
  <c r="P124" i="9"/>
  <c r="R124" i="9"/>
  <c r="P129" i="9"/>
  <c r="BK134" i="9"/>
  <c r="J134" i="9"/>
  <c r="J100" i="9" s="1"/>
  <c r="BK228" i="2"/>
  <c r="J228" i="2" s="1"/>
  <c r="J99" i="2" s="1"/>
  <c r="BK290" i="2"/>
  <c r="J290" i="2" s="1"/>
  <c r="J101" i="2" s="1"/>
  <c r="BK327" i="2"/>
  <c r="J327" i="2" s="1"/>
  <c r="J104" i="2" s="1"/>
  <c r="P359" i="2"/>
  <c r="BK413" i="2"/>
  <c r="J413" i="2" s="1"/>
  <c r="J109" i="2" s="1"/>
  <c r="T465" i="2"/>
  <c r="T531" i="2"/>
  <c r="R620" i="2"/>
  <c r="BK711" i="2"/>
  <c r="J711" i="2" s="1"/>
  <c r="J116" i="2" s="1"/>
  <c r="BK746" i="2"/>
  <c r="J746" i="2" s="1"/>
  <c r="J118" i="2" s="1"/>
  <c r="R796" i="2"/>
  <c r="BK167" i="4"/>
  <c r="BK184" i="4"/>
  <c r="J184" i="4" s="1"/>
  <c r="J105" i="4" s="1"/>
  <c r="T226" i="4"/>
  <c r="T223" i="4" s="1"/>
  <c r="BK136" i="5"/>
  <c r="J136" i="5" s="1"/>
  <c r="J98" i="5" s="1"/>
  <c r="BK150" i="5"/>
  <c r="J150" i="5" s="1"/>
  <c r="J100" i="5" s="1"/>
  <c r="R120" i="6"/>
  <c r="T155" i="6"/>
  <c r="BK123" i="7"/>
  <c r="J123" i="7" s="1"/>
  <c r="J98" i="7" s="1"/>
  <c r="R123" i="7"/>
  <c r="P130" i="7"/>
  <c r="T130" i="7"/>
  <c r="R143" i="7"/>
  <c r="BK121" i="8"/>
  <c r="J121" i="8" s="1"/>
  <c r="J97" i="8" s="1"/>
  <c r="P146" i="8"/>
  <c r="P174" i="8"/>
  <c r="T174" i="8"/>
  <c r="P178" i="8"/>
  <c r="BK124" i="9"/>
  <c r="T124" i="9"/>
  <c r="R129" i="9"/>
  <c r="T129" i="9"/>
  <c r="P134" i="9"/>
  <c r="R134" i="9"/>
  <c r="T134" i="9"/>
  <c r="BK208" i="4"/>
  <c r="BK203" i="4" s="1"/>
  <c r="J203" i="4" s="1"/>
  <c r="J107" i="4" s="1"/>
  <c r="J208" i="4"/>
  <c r="J108" i="4" s="1"/>
  <c r="BK133" i="4"/>
  <c r="J133" i="4" s="1"/>
  <c r="J97" i="4" s="1"/>
  <c r="BK178" i="4"/>
  <c r="J178" i="4" s="1"/>
  <c r="J102" i="4" s="1"/>
  <c r="BK182" i="4"/>
  <c r="J182" i="4"/>
  <c r="J104" i="4" s="1"/>
  <c r="BK325" i="2"/>
  <c r="J325" i="2" s="1"/>
  <c r="J103" i="2" s="1"/>
  <c r="BK180" i="4"/>
  <c r="J180" i="4" s="1"/>
  <c r="J103" i="4" s="1"/>
  <c r="BK355" i="2"/>
  <c r="J355" i="2" s="1"/>
  <c r="J105" i="2" s="1"/>
  <c r="BK286" i="2"/>
  <c r="J286" i="2" s="1"/>
  <c r="J100" i="2" s="1"/>
  <c r="BK176" i="4"/>
  <c r="J176" i="4"/>
  <c r="J101" i="4" s="1"/>
  <c r="BK143" i="9"/>
  <c r="J143" i="9"/>
  <c r="J101" i="9" s="1"/>
  <c r="BK146" i="9"/>
  <c r="J146" i="9" s="1"/>
  <c r="J102" i="9" s="1"/>
  <c r="J89" i="9"/>
  <c r="F118" i="9"/>
  <c r="BE130" i="9"/>
  <c r="J92" i="9"/>
  <c r="F119" i="9"/>
  <c r="E112" i="9"/>
  <c r="BE125" i="9"/>
  <c r="BE127" i="9"/>
  <c r="BE137" i="9"/>
  <c r="BE132" i="9"/>
  <c r="J118" i="9"/>
  <c r="BE135" i="9"/>
  <c r="BE141" i="9"/>
  <c r="BE144" i="9"/>
  <c r="BC102" i="1"/>
  <c r="BE139" i="9"/>
  <c r="BE147" i="9"/>
  <c r="BE138" i="8"/>
  <c r="BE160" i="8"/>
  <c r="BE169" i="8"/>
  <c r="BE175" i="8"/>
  <c r="F91" i="8"/>
  <c r="J116" i="8"/>
  <c r="BE134" i="8"/>
  <c r="BE140" i="8"/>
  <c r="BE147" i="8"/>
  <c r="BE150" i="8"/>
  <c r="BE152" i="8"/>
  <c r="BE170" i="8"/>
  <c r="BE172" i="8"/>
  <c r="BE176" i="8"/>
  <c r="J92" i="8"/>
  <c r="J114" i="8"/>
  <c r="BE124" i="8"/>
  <c r="BE126" i="8"/>
  <c r="BE129" i="8"/>
  <c r="BE131" i="8"/>
  <c r="BE139" i="8"/>
  <c r="BE149" i="8"/>
  <c r="BE153" i="8"/>
  <c r="BE157" i="8"/>
  <c r="BE164" i="8"/>
  <c r="BE168" i="8"/>
  <c r="BE180" i="8"/>
  <c r="BE181" i="8"/>
  <c r="BE182" i="8"/>
  <c r="BE184" i="8"/>
  <c r="BE144" i="8"/>
  <c r="BE151" i="8"/>
  <c r="BE163" i="8"/>
  <c r="BE166" i="8"/>
  <c r="F92" i="8"/>
  <c r="BE128" i="8"/>
  <c r="BE130" i="8"/>
  <c r="BE142" i="8"/>
  <c r="BE155" i="8"/>
  <c r="BE177" i="8"/>
  <c r="BE179" i="8"/>
  <c r="E110" i="8"/>
  <c r="BE122" i="8"/>
  <c r="BE125" i="8"/>
  <c r="BE127" i="8"/>
  <c r="BE135" i="8"/>
  <c r="BE137" i="8"/>
  <c r="BE145" i="8"/>
  <c r="BE148" i="8"/>
  <c r="BE154" i="8"/>
  <c r="BE156" i="8"/>
  <c r="BE161" i="8"/>
  <c r="BE171" i="8"/>
  <c r="BE173" i="8"/>
  <c r="BE132" i="8"/>
  <c r="BE136" i="8"/>
  <c r="BE141" i="8"/>
  <c r="BE165" i="8"/>
  <c r="BE167" i="8"/>
  <c r="BE123" i="8"/>
  <c r="BE133" i="8"/>
  <c r="BE143" i="8"/>
  <c r="BE158" i="8"/>
  <c r="BE159" i="8"/>
  <c r="BE162" i="8"/>
  <c r="E85" i="7"/>
  <c r="J91" i="7"/>
  <c r="BE125" i="7"/>
  <c r="BE133" i="7"/>
  <c r="BE155" i="7"/>
  <c r="BE159" i="7"/>
  <c r="BE160" i="7"/>
  <c r="BE171" i="7"/>
  <c r="BE181" i="7"/>
  <c r="J118" i="7"/>
  <c r="BE138" i="7"/>
  <c r="BE139" i="7"/>
  <c r="BE142" i="7"/>
  <c r="BE146" i="7"/>
  <c r="BE148" i="7"/>
  <c r="BE169" i="7"/>
  <c r="BE177" i="7"/>
  <c r="BE187" i="7"/>
  <c r="BE215" i="7"/>
  <c r="BE254" i="7"/>
  <c r="BE132" i="7"/>
  <c r="BE134" i="7"/>
  <c r="BE144" i="7"/>
  <c r="BE156" i="7"/>
  <c r="BE183" i="7"/>
  <c r="BE189" i="7"/>
  <c r="BE207" i="7"/>
  <c r="J89" i="7"/>
  <c r="BE126" i="7"/>
  <c r="BE127" i="7"/>
  <c r="BE128" i="7"/>
  <c r="BE131" i="7"/>
  <c r="BE135" i="7"/>
  <c r="BE140" i="7"/>
  <c r="BE141" i="7"/>
  <c r="BE150" i="7"/>
  <c r="BE153" i="7"/>
  <c r="BE154" i="7"/>
  <c r="BE157" i="7"/>
  <c r="BE158" i="7"/>
  <c r="BE199" i="7"/>
  <c r="BE203" i="7"/>
  <c r="BE209" i="7"/>
  <c r="BE219" i="7"/>
  <c r="BE221" i="7"/>
  <c r="BE225" i="7"/>
  <c r="BE227" i="7"/>
  <c r="BE236" i="7"/>
  <c r="BE242" i="7"/>
  <c r="BE250" i="7"/>
  <c r="BE256" i="7"/>
  <c r="BE147" i="7"/>
  <c r="BE163" i="7"/>
  <c r="BE165" i="7"/>
  <c r="BE191" i="7"/>
  <c r="BE195" i="7"/>
  <c r="BE201" i="7"/>
  <c r="BE223" i="7"/>
  <c r="BE229" i="7"/>
  <c r="BE231" i="7"/>
  <c r="BE232" i="7"/>
  <c r="BE240" i="7"/>
  <c r="BE244" i="7"/>
  <c r="BE246" i="7"/>
  <c r="BE248" i="7"/>
  <c r="BE266" i="7"/>
  <c r="F91" i="7"/>
  <c r="BE152" i="7"/>
  <c r="BE185" i="7"/>
  <c r="BE205" i="7"/>
  <c r="BE260" i="7"/>
  <c r="BE262" i="7"/>
  <c r="BE270" i="7"/>
  <c r="J120" i="6"/>
  <c r="J97" i="6" s="1"/>
  <c r="F92" i="7"/>
  <c r="BE124" i="7"/>
  <c r="BE136" i="7"/>
  <c r="BE137" i="7"/>
  <c r="BE145" i="7"/>
  <c r="BE161" i="7"/>
  <c r="BE167" i="7"/>
  <c r="BE173" i="7"/>
  <c r="BE193" i="7"/>
  <c r="BE197" i="7"/>
  <c r="BE211" i="7"/>
  <c r="BE217" i="7"/>
  <c r="BE234" i="7"/>
  <c r="BE258" i="7"/>
  <c r="BE268" i="7"/>
  <c r="BE129" i="7"/>
  <c r="BE149" i="7"/>
  <c r="BE151" i="7"/>
  <c r="BE175" i="7"/>
  <c r="BE179" i="7"/>
  <c r="BE213" i="7"/>
  <c r="BE238" i="7"/>
  <c r="BE252" i="7"/>
  <c r="BE264" i="7"/>
  <c r="J92" i="6"/>
  <c r="F116" i="6"/>
  <c r="BE128" i="6"/>
  <c r="BE133" i="6"/>
  <c r="BE135" i="6"/>
  <c r="BE141" i="6"/>
  <c r="BE146" i="6"/>
  <c r="BE149" i="6"/>
  <c r="BE159" i="6"/>
  <c r="E85" i="6"/>
  <c r="BE132" i="6"/>
  <c r="BE144" i="6"/>
  <c r="BE140" i="6"/>
  <c r="BE147" i="6"/>
  <c r="BE150" i="6"/>
  <c r="BE153" i="6"/>
  <c r="BE154" i="6"/>
  <c r="BE158" i="6"/>
  <c r="J91" i="6"/>
  <c r="F115" i="6"/>
  <c r="BE125" i="6"/>
  <c r="BE139" i="6"/>
  <c r="BE121" i="6"/>
  <c r="BE143" i="6"/>
  <c r="BE145" i="6"/>
  <c r="BE160" i="6"/>
  <c r="BE124" i="6"/>
  <c r="BE130" i="6"/>
  <c r="BE138" i="6"/>
  <c r="BE142" i="6"/>
  <c r="BE148" i="6"/>
  <c r="BE156" i="6"/>
  <c r="BE157" i="6"/>
  <c r="BE162" i="6"/>
  <c r="J89" i="6"/>
  <c r="BE126" i="6"/>
  <c r="BE127" i="6"/>
  <c r="BE151" i="6"/>
  <c r="BE161" i="6"/>
  <c r="BE122" i="6"/>
  <c r="BE123" i="6"/>
  <c r="BE129" i="6"/>
  <c r="BE131" i="6"/>
  <c r="BE134" i="6"/>
  <c r="BE137" i="6"/>
  <c r="BE152" i="6"/>
  <c r="BE163" i="6"/>
  <c r="BE123" i="5"/>
  <c r="J167" i="4"/>
  <c r="J100" i="4" s="1"/>
  <c r="J91" i="5"/>
  <c r="BE130" i="5"/>
  <c r="BE149" i="5"/>
  <c r="E111" i="5"/>
  <c r="J118" i="5"/>
  <c r="BE128" i="5"/>
  <c r="BE131" i="5"/>
  <c r="BE140" i="5"/>
  <c r="BE151" i="5"/>
  <c r="BE143" i="5"/>
  <c r="BE155" i="5"/>
  <c r="BE156" i="5"/>
  <c r="BE160" i="5"/>
  <c r="BE162" i="5"/>
  <c r="F92" i="5"/>
  <c r="F117" i="5"/>
  <c r="BE133" i="5"/>
  <c r="BE138" i="5"/>
  <c r="BE141" i="5"/>
  <c r="BE142" i="5"/>
  <c r="BE144" i="5"/>
  <c r="BE148" i="5"/>
  <c r="BE152" i="5"/>
  <c r="BE153" i="5"/>
  <c r="BE159" i="5"/>
  <c r="J89" i="5"/>
  <c r="BE125" i="5"/>
  <c r="BE129" i="5"/>
  <c r="BE132" i="5"/>
  <c r="BE137" i="5"/>
  <c r="BE139" i="5"/>
  <c r="BE145" i="5"/>
  <c r="BE154" i="5"/>
  <c r="BE126" i="5"/>
  <c r="BE127" i="5"/>
  <c r="BE134" i="5"/>
  <c r="BE135" i="5"/>
  <c r="BE147" i="5"/>
  <c r="BE158" i="5"/>
  <c r="BE161" i="5"/>
  <c r="J89" i="4"/>
  <c r="J128" i="4"/>
  <c r="BE136" i="4"/>
  <c r="BE145" i="4"/>
  <c r="BE150" i="4"/>
  <c r="BE154" i="4"/>
  <c r="BE159" i="4"/>
  <c r="BE219" i="4"/>
  <c r="J92" i="4"/>
  <c r="BE155" i="4"/>
  <c r="BE173" i="4"/>
  <c r="BE177" i="4"/>
  <c r="BE181" i="4"/>
  <c r="BE186" i="4"/>
  <c r="BE188" i="4"/>
  <c r="BE192" i="4"/>
  <c r="BE194" i="4"/>
  <c r="BE216" i="4"/>
  <c r="BE224" i="4"/>
  <c r="BE227" i="4"/>
  <c r="F129" i="4"/>
  <c r="BE141" i="4"/>
  <c r="BE142" i="4"/>
  <c r="BE143" i="4"/>
  <c r="BE146" i="4"/>
  <c r="BE151" i="4"/>
  <c r="BE183" i="4"/>
  <c r="BE201" i="4"/>
  <c r="BE204" i="4"/>
  <c r="BE205" i="4"/>
  <c r="BE211" i="4"/>
  <c r="BE220" i="4"/>
  <c r="BE221" i="4"/>
  <c r="BE134" i="4"/>
  <c r="BE135" i="4"/>
  <c r="BE138" i="4"/>
  <c r="BE139" i="4"/>
  <c r="BE147" i="4"/>
  <c r="BE148" i="4"/>
  <c r="BE149" i="4"/>
  <c r="BE156" i="4"/>
  <c r="BE168" i="4"/>
  <c r="BE169" i="4"/>
  <c r="BE171" i="4"/>
  <c r="BE172" i="4"/>
  <c r="BE175" i="4"/>
  <c r="BE185" i="4"/>
  <c r="BE189" i="4"/>
  <c r="BE206" i="4"/>
  <c r="BE212" i="4"/>
  <c r="BE215" i="4"/>
  <c r="BE218" i="4"/>
  <c r="BE229" i="4"/>
  <c r="BE231" i="4"/>
  <c r="BE199" i="4"/>
  <c r="BE214" i="4"/>
  <c r="BE225" i="4"/>
  <c r="BE228" i="4"/>
  <c r="BE230" i="4"/>
  <c r="F91" i="4"/>
  <c r="BE144" i="4"/>
  <c r="BE174" i="4"/>
  <c r="BE187" i="4"/>
  <c r="BE195" i="4"/>
  <c r="BE196" i="4"/>
  <c r="BE198" i="4"/>
  <c r="BE207" i="4"/>
  <c r="BE209" i="4"/>
  <c r="BE222" i="4"/>
  <c r="BE232" i="4"/>
  <c r="E85" i="4"/>
  <c r="BE160" i="4"/>
  <c r="BE161" i="4"/>
  <c r="BE162" i="4"/>
  <c r="BE163" i="4"/>
  <c r="BE165" i="4"/>
  <c r="BE166" i="4"/>
  <c r="BE179" i="4"/>
  <c r="BE202" i="4"/>
  <c r="BE137" i="4"/>
  <c r="BE140" i="4"/>
  <c r="BE153" i="4"/>
  <c r="BE157" i="4"/>
  <c r="BE158" i="4"/>
  <c r="BE170" i="4"/>
  <c r="BE191" i="4"/>
  <c r="BE193" i="4"/>
  <c r="BE197" i="4"/>
  <c r="BE200" i="4"/>
  <c r="BE213" i="4"/>
  <c r="F92" i="3"/>
  <c r="J112" i="3"/>
  <c r="BE118" i="3"/>
  <c r="BE119" i="3"/>
  <c r="BE120" i="3"/>
  <c r="BE127" i="3"/>
  <c r="BE128" i="3"/>
  <c r="BE144" i="3"/>
  <c r="BE148" i="3"/>
  <c r="BE154" i="3"/>
  <c r="BE157" i="3"/>
  <c r="BE169" i="3"/>
  <c r="BE171" i="3"/>
  <c r="BE175" i="3"/>
  <c r="BE177" i="3"/>
  <c r="BE185" i="3"/>
  <c r="E106" i="3"/>
  <c r="BE123" i="3"/>
  <c r="BE141" i="3"/>
  <c r="BE143" i="3"/>
  <c r="BE145" i="3"/>
  <c r="BE146" i="3"/>
  <c r="BE150" i="3"/>
  <c r="BE161" i="3"/>
  <c r="BE170" i="3"/>
  <c r="BE173" i="3"/>
  <c r="BE178" i="3"/>
  <c r="BE181" i="3"/>
  <c r="F112" i="3"/>
  <c r="BE135" i="3"/>
  <c r="BE147" i="3"/>
  <c r="BE155" i="3"/>
  <c r="BE156" i="3"/>
  <c r="BE167" i="3"/>
  <c r="BE187" i="3"/>
  <c r="BE122" i="3"/>
  <c r="BE132" i="3"/>
  <c r="BE133" i="3"/>
  <c r="BE139" i="3"/>
  <c r="BE159" i="3"/>
  <c r="BE164" i="3"/>
  <c r="BE176" i="3"/>
  <c r="BE190" i="3"/>
  <c r="BE194" i="3"/>
  <c r="BE196" i="3"/>
  <c r="J92" i="3"/>
  <c r="BE117" i="3"/>
  <c r="BE134" i="3"/>
  <c r="BE140" i="3"/>
  <c r="BE166" i="3"/>
  <c r="BE179" i="3"/>
  <c r="BE183" i="3"/>
  <c r="BE189" i="3"/>
  <c r="BE191" i="3"/>
  <c r="BE124" i="3"/>
  <c r="BE129" i="3"/>
  <c r="BE131" i="3"/>
  <c r="BE136" i="3"/>
  <c r="BE138" i="3"/>
  <c r="BE142" i="3"/>
  <c r="BE153" i="3"/>
  <c r="BE162" i="3"/>
  <c r="BE163" i="3"/>
  <c r="BE165" i="3"/>
  <c r="BE168" i="3"/>
  <c r="BE172" i="3"/>
  <c r="BE174" i="3"/>
  <c r="BE180" i="3"/>
  <c r="BE182" i="3"/>
  <c r="BE184" i="3"/>
  <c r="BE186" i="3"/>
  <c r="BE195" i="3"/>
  <c r="BE125" i="3"/>
  <c r="BE130" i="3"/>
  <c r="BE149" i="3"/>
  <c r="BE151" i="3"/>
  <c r="BE160" i="3"/>
  <c r="BE193" i="3"/>
  <c r="J89" i="3"/>
  <c r="BE121" i="3"/>
  <c r="BE126" i="3"/>
  <c r="BE137" i="3"/>
  <c r="BE152" i="3"/>
  <c r="BE158" i="3"/>
  <c r="BE188" i="3"/>
  <c r="BE192" i="3"/>
  <c r="BE197" i="3"/>
  <c r="BE198" i="3"/>
  <c r="E85" i="2"/>
  <c r="J89" i="2"/>
  <c r="F91" i="2"/>
  <c r="J91" i="2"/>
  <c r="F92" i="2"/>
  <c r="J92" i="2"/>
  <c r="BE144" i="2"/>
  <c r="BE148" i="2"/>
  <c r="BE150" i="2"/>
  <c r="BE152" i="2"/>
  <c r="BE154" i="2"/>
  <c r="BE160" i="2"/>
  <c r="BE166" i="2"/>
  <c r="BE174" i="2"/>
  <c r="BE177" i="2"/>
  <c r="BE185" i="2"/>
  <c r="BE187" i="2"/>
  <c r="BE190" i="2"/>
  <c r="BE193" i="2"/>
  <c r="BE195" i="2"/>
  <c r="BE198" i="2"/>
  <c r="BE200" i="2"/>
  <c r="BE202" i="2"/>
  <c r="BE205" i="2"/>
  <c r="BE209" i="2"/>
  <c r="BE211" i="2"/>
  <c r="BE213" i="2"/>
  <c r="BE214" i="2"/>
  <c r="BE215" i="2"/>
  <c r="BE216" i="2"/>
  <c r="BE217" i="2"/>
  <c r="BE218" i="2"/>
  <c r="BE219" i="2"/>
  <c r="BE220" i="2"/>
  <c r="BE221" i="2"/>
  <c r="BE223" i="2"/>
  <c r="BE225" i="2"/>
  <c r="BE227" i="2"/>
  <c r="BE229" i="2"/>
  <c r="BE232" i="2"/>
  <c r="BE236" i="2"/>
  <c r="BE241" i="2"/>
  <c r="BE244" i="2"/>
  <c r="BE247" i="2"/>
  <c r="BE250" i="2"/>
  <c r="BE253" i="2"/>
  <c r="BE256" i="2"/>
  <c r="BE260" i="2"/>
  <c r="BE266" i="2"/>
  <c r="BE272" i="2"/>
  <c r="BE276" i="2"/>
  <c r="BE287" i="2"/>
  <c r="BE291" i="2"/>
  <c r="BE293" i="2"/>
  <c r="BE297" i="2"/>
  <c r="BE300" i="2"/>
  <c r="BE303" i="2"/>
  <c r="BE306" i="2"/>
  <c r="BE307" i="2"/>
  <c r="BE310" i="2"/>
  <c r="BE314" i="2"/>
  <c r="BE317" i="2"/>
  <c r="BE319" i="2"/>
  <c r="BE321" i="2"/>
  <c r="BE323" i="2"/>
  <c r="BE324" i="2"/>
  <c r="BE326" i="2"/>
  <c r="BE328" i="2"/>
  <c r="BE330" i="2"/>
  <c r="BE333" i="2"/>
  <c r="BE335" i="2"/>
  <c r="BE337" i="2"/>
  <c r="BE339" i="2"/>
  <c r="BE341" i="2"/>
  <c r="BE343" i="2"/>
  <c r="BE344" i="2"/>
  <c r="BE349" i="2"/>
  <c r="BE351" i="2"/>
  <c r="BE353" i="2"/>
  <c r="BE356" i="2"/>
  <c r="BE360" i="2"/>
  <c r="BE363" i="2"/>
  <c r="BE365" i="2"/>
  <c r="BE368" i="2"/>
  <c r="BE370" i="2"/>
  <c r="BE373" i="2"/>
  <c r="BE377" i="2"/>
  <c r="BE380" i="2"/>
  <c r="BE383" i="2"/>
  <c r="BE386" i="2"/>
  <c r="BE388" i="2"/>
  <c r="BE391" i="2"/>
  <c r="BE393" i="2"/>
  <c r="BE395" i="2"/>
  <c r="BE398" i="2"/>
  <c r="BE401" i="2"/>
  <c r="BE404" i="2"/>
  <c r="BE408" i="2"/>
  <c r="BE411" i="2"/>
  <c r="BE414" i="2"/>
  <c r="BE417" i="2"/>
  <c r="BE419" i="2"/>
  <c r="BE421" i="2"/>
  <c r="BE424" i="2"/>
  <c r="BE428" i="2"/>
  <c r="BE431" i="2"/>
  <c r="BE434" i="2"/>
  <c r="BE436" i="2"/>
  <c r="BE439" i="2"/>
  <c r="BE442" i="2"/>
  <c r="BE443" i="2"/>
  <c r="BE446" i="2"/>
  <c r="BE447" i="2"/>
  <c r="BE449" i="2"/>
  <c r="BE450" i="2"/>
  <c r="BE453" i="2"/>
  <c r="BE454" i="2"/>
  <c r="BE457" i="2"/>
  <c r="BE458" i="2"/>
  <c r="BE463" i="2"/>
  <c r="BE466" i="2"/>
  <c r="BE469" i="2"/>
  <c r="BE472" i="2"/>
  <c r="BE474" i="2"/>
  <c r="BE476" i="2"/>
  <c r="BE496" i="2"/>
  <c r="BE497" i="2"/>
  <c r="BE505" i="2"/>
  <c r="BE507" i="2"/>
  <c r="BE509" i="2"/>
  <c r="BE517" i="2"/>
  <c r="BE518" i="2"/>
  <c r="BE520" i="2"/>
  <c r="BE522" i="2"/>
  <c r="BE524" i="2"/>
  <c r="BE527" i="2"/>
  <c r="BE529" i="2"/>
  <c r="BE532" i="2"/>
  <c r="BE534" i="2"/>
  <c r="BE537" i="2"/>
  <c r="BE540" i="2"/>
  <c r="BE544" i="2"/>
  <c r="BE546" i="2"/>
  <c r="BE550" i="2"/>
  <c r="BE552" i="2"/>
  <c r="BE556" i="2"/>
  <c r="BE558" i="2"/>
  <c r="BE561" i="2"/>
  <c r="BE563" i="2"/>
  <c r="BE565" i="2"/>
  <c r="BE566" i="2"/>
  <c r="BE567" i="2"/>
  <c r="BE568" i="2"/>
  <c r="BE569" i="2"/>
  <c r="BE570" i="2"/>
  <c r="BE571" i="2"/>
  <c r="BE572" i="2"/>
  <c r="BE574" i="2"/>
  <c r="BE577" i="2"/>
  <c r="BE579" i="2"/>
  <c r="BE580" i="2"/>
  <c r="BE582" i="2"/>
  <c r="BE583" i="2"/>
  <c r="BE585" i="2"/>
  <c r="BE586" i="2"/>
  <c r="BE587" i="2"/>
  <c r="BE589" i="2"/>
  <c r="BE590" i="2"/>
  <c r="BE592" i="2"/>
  <c r="BE594" i="2"/>
  <c r="BE597" i="2"/>
  <c r="BE598" i="2"/>
  <c r="BE599" i="2"/>
  <c r="BE600" i="2"/>
  <c r="BE601" i="2"/>
  <c r="BE602" i="2"/>
  <c r="BE603" i="2"/>
  <c r="BE605" i="2"/>
  <c r="BE608" i="2"/>
  <c r="BE609" i="2"/>
  <c r="BE612" i="2"/>
  <c r="BE613" i="2"/>
  <c r="BE614" i="2"/>
  <c r="BE615" i="2"/>
  <c r="BE616" i="2"/>
  <c r="BE617" i="2"/>
  <c r="BE618" i="2"/>
  <c r="BE621" i="2"/>
  <c r="BE624" i="2"/>
  <c r="BE627" i="2"/>
  <c r="BE630" i="2"/>
  <c r="BE632" i="2"/>
  <c r="BE634" i="2"/>
  <c r="BE636" i="2"/>
  <c r="BE639" i="2"/>
  <c r="BE643" i="2"/>
  <c r="BE645" i="2"/>
  <c r="BE647" i="2"/>
  <c r="BE652" i="2"/>
  <c r="BE655" i="2"/>
  <c r="BE657" i="2"/>
  <c r="BE660" i="2"/>
  <c r="BE669" i="2"/>
  <c r="BE671" i="2"/>
  <c r="BE673" i="2"/>
  <c r="BE675" i="2"/>
  <c r="BE676" i="2"/>
  <c r="BE678" i="2"/>
  <c r="BE682" i="2"/>
  <c r="BE683" i="2"/>
  <c r="BE684" i="2"/>
  <c r="BE688" i="2"/>
  <c r="BE691" i="2"/>
  <c r="BE694" i="2"/>
  <c r="BE697" i="2"/>
  <c r="BE699" i="2"/>
  <c r="BE702" i="2"/>
  <c r="BE705" i="2"/>
  <c r="BE707" i="2"/>
  <c r="BE709" i="2"/>
  <c r="BE712" i="2"/>
  <c r="BE713" i="2"/>
  <c r="BE716" i="2"/>
  <c r="BE718" i="2"/>
  <c r="BE721" i="2"/>
  <c r="BE724" i="2"/>
  <c r="BE726" i="2"/>
  <c r="BE729" i="2"/>
  <c r="BE732" i="2"/>
  <c r="BE734" i="2"/>
  <c r="BE736" i="2"/>
  <c r="BE738" i="2"/>
  <c r="BE740" i="2"/>
  <c r="BE742" i="2"/>
  <c r="BE744" i="2"/>
  <c r="BE747" i="2"/>
  <c r="BE753" i="2"/>
  <c r="BE755" i="2"/>
  <c r="BE757" i="2"/>
  <c r="BE759" i="2"/>
  <c r="BE761" i="2"/>
  <c r="BE764" i="2"/>
  <c r="BE767" i="2"/>
  <c r="BE773" i="2"/>
  <c r="BE776" i="2"/>
  <c r="BE778" i="2"/>
  <c r="BE780" i="2"/>
  <c r="BE782" i="2"/>
  <c r="BE785" i="2"/>
  <c r="BE790" i="2"/>
  <c r="BE792" i="2"/>
  <c r="BE794" i="2"/>
  <c r="BE797" i="2"/>
  <c r="BE800" i="2"/>
  <c r="BE803" i="2"/>
  <c r="BE805" i="2"/>
  <c r="BE807" i="2"/>
  <c r="BE809" i="2"/>
  <c r="BE811" i="2"/>
  <c r="BE813" i="2"/>
  <c r="BE815" i="2"/>
  <c r="BE819" i="2"/>
  <c r="BE823" i="2"/>
  <c r="BE824" i="2"/>
  <c r="F36" i="2"/>
  <c r="BC95" i="1" s="1"/>
  <c r="J34" i="8"/>
  <c r="AW101" i="1" s="1"/>
  <c r="F37" i="2"/>
  <c r="BD95" i="1" s="1"/>
  <c r="F34" i="9"/>
  <c r="BA102" i="1"/>
  <c r="J34" i="9"/>
  <c r="AW102" i="1"/>
  <c r="F37" i="9"/>
  <c r="BD102" i="1"/>
  <c r="F35" i="9"/>
  <c r="BB102" i="1" s="1"/>
  <c r="F37" i="3"/>
  <c r="BD96" i="1" s="1"/>
  <c r="F35" i="3"/>
  <c r="BB96" i="1" s="1"/>
  <c r="F36" i="4"/>
  <c r="BC97" i="1" s="1"/>
  <c r="J34" i="5"/>
  <c r="AW98" i="1" s="1"/>
  <c r="F34" i="5"/>
  <c r="BA98" i="1" s="1"/>
  <c r="J34" i="6"/>
  <c r="AW99" i="1" s="1"/>
  <c r="F35" i="6"/>
  <c r="BB99" i="1"/>
  <c r="F35" i="7"/>
  <c r="BB100" i="1" s="1"/>
  <c r="F37" i="8"/>
  <c r="BD101" i="1" s="1"/>
  <c r="F34" i="2"/>
  <c r="BA95" i="1" s="1"/>
  <c r="F36" i="7"/>
  <c r="BC100" i="1" s="1"/>
  <c r="F35" i="2"/>
  <c r="BB95" i="1" s="1"/>
  <c r="F35" i="8"/>
  <c r="BB101" i="1"/>
  <c r="J34" i="2"/>
  <c r="AW95" i="1" s="1"/>
  <c r="F34" i="8"/>
  <c r="BA101" i="1" s="1"/>
  <c r="F34" i="3"/>
  <c r="BA96" i="1" s="1"/>
  <c r="F34" i="4"/>
  <c r="BA97" i="1"/>
  <c r="F37" i="4"/>
  <c r="BD97" i="1" s="1"/>
  <c r="F36" i="5"/>
  <c r="BC98" i="1" s="1"/>
  <c r="F36" i="6"/>
  <c r="BC99" i="1" s="1"/>
  <c r="F37" i="6"/>
  <c r="BD99" i="1"/>
  <c r="J34" i="7"/>
  <c r="AW100" i="1" s="1"/>
  <c r="F37" i="7"/>
  <c r="BD100" i="1" s="1"/>
  <c r="J34" i="3"/>
  <c r="AW96" i="1" s="1"/>
  <c r="F36" i="3"/>
  <c r="BC96" i="1" s="1"/>
  <c r="F35" i="4"/>
  <c r="BB97" i="1" s="1"/>
  <c r="J34" i="4"/>
  <c r="AW97" i="1" s="1"/>
  <c r="F37" i="5"/>
  <c r="BD98" i="1" s="1"/>
  <c r="F35" i="5"/>
  <c r="BB98" i="1" s="1"/>
  <c r="F34" i="6"/>
  <c r="BA99" i="1" s="1"/>
  <c r="F34" i="7"/>
  <c r="BA100" i="1" s="1"/>
  <c r="F36" i="8"/>
  <c r="BC101" i="1" s="1"/>
  <c r="P358" i="2" l="1"/>
  <c r="P141" i="2" s="1"/>
  <c r="AU95" i="1" s="1"/>
  <c r="R132" i="4"/>
  <c r="P121" i="5"/>
  <c r="AU98" i="1" s="1"/>
  <c r="BK122" i="7"/>
  <c r="J122" i="7" s="1"/>
  <c r="J97" i="7" s="1"/>
  <c r="R119" i="6"/>
  <c r="BK358" i="2"/>
  <c r="J358" i="2" s="1"/>
  <c r="J106" i="2" s="1"/>
  <c r="J96" i="3"/>
  <c r="J30" i="3"/>
  <c r="AG96" i="1" s="1"/>
  <c r="BK142" i="2"/>
  <c r="J142" i="2" s="1"/>
  <c r="J97" i="2" s="1"/>
  <c r="BK120" i="8"/>
  <c r="J120" i="8" s="1"/>
  <c r="J96" i="8" s="1"/>
  <c r="BK119" i="6"/>
  <c r="J119" i="6" s="1"/>
  <c r="BK210" i="4"/>
  <c r="J210" i="4" s="1"/>
  <c r="J109" i="4" s="1"/>
  <c r="BK123" i="9"/>
  <c r="BK122" i="9" s="1"/>
  <c r="J122" i="9" s="1"/>
  <c r="J96" i="9" s="1"/>
  <c r="T121" i="5"/>
  <c r="R120" i="8"/>
  <c r="T123" i="9"/>
  <c r="T122" i="9" s="1"/>
  <c r="T122" i="7"/>
  <c r="T121" i="7" s="1"/>
  <c r="P123" i="9"/>
  <c r="P122" i="9" s="1"/>
  <c r="AU102" i="1" s="1"/>
  <c r="BK164" i="4"/>
  <c r="J164" i="4" s="1"/>
  <c r="J99" i="4" s="1"/>
  <c r="T164" i="4"/>
  <c r="T132" i="4"/>
  <c r="P119" i="6"/>
  <c r="AU99" i="1" s="1"/>
  <c r="P120" i="8"/>
  <c r="AU101" i="1" s="1"/>
  <c r="P164" i="4"/>
  <c r="P132" i="4" s="1"/>
  <c r="AU97" i="1" s="1"/>
  <c r="T358" i="2"/>
  <c r="T142" i="2"/>
  <c r="R142" i="2"/>
  <c r="R123" i="9"/>
  <c r="R122" i="9"/>
  <c r="R121" i="5"/>
  <c r="T120" i="8"/>
  <c r="R122" i="7"/>
  <c r="R121" i="7" s="1"/>
  <c r="P122" i="7"/>
  <c r="P121" i="7" s="1"/>
  <c r="AU100" i="1" s="1"/>
  <c r="T119" i="6"/>
  <c r="R358" i="2"/>
  <c r="BK121" i="5"/>
  <c r="J121" i="5" s="1"/>
  <c r="J96" i="5" s="1"/>
  <c r="J124" i="9"/>
  <c r="J98" i="9" s="1"/>
  <c r="BK132" i="4"/>
  <c r="J132" i="4" s="1"/>
  <c r="J96" i="4" s="1"/>
  <c r="J33" i="4"/>
  <c r="AV97" i="1" s="1"/>
  <c r="AT97" i="1" s="1"/>
  <c r="J33" i="8"/>
  <c r="AV101" i="1" s="1"/>
  <c r="AT101" i="1" s="1"/>
  <c r="J33" i="2"/>
  <c r="AV95" i="1" s="1"/>
  <c r="AT95" i="1" s="1"/>
  <c r="F33" i="5"/>
  <c r="AZ98" i="1" s="1"/>
  <c r="J33" i="6"/>
  <c r="AV99" i="1" s="1"/>
  <c r="AT99" i="1" s="1"/>
  <c r="F33" i="9"/>
  <c r="AZ102" i="1" s="1"/>
  <c r="BB94" i="1"/>
  <c r="W31" i="1" s="1"/>
  <c r="BA94" i="1"/>
  <c r="W30" i="1" s="1"/>
  <c r="F33" i="3"/>
  <c r="AZ96" i="1" s="1"/>
  <c r="F33" i="7"/>
  <c r="AZ100" i="1" s="1"/>
  <c r="F33" i="2"/>
  <c r="AZ95" i="1" s="1"/>
  <c r="J33" i="3"/>
  <c r="AV96" i="1" s="1"/>
  <c r="AT96" i="1" s="1"/>
  <c r="J33" i="7"/>
  <c r="AV100" i="1" s="1"/>
  <c r="AT100" i="1" s="1"/>
  <c r="F33" i="4"/>
  <c r="AZ97" i="1" s="1"/>
  <c r="F33" i="8"/>
  <c r="AZ101" i="1" s="1"/>
  <c r="J33" i="5"/>
  <c r="AV98" i="1" s="1"/>
  <c r="AT98" i="1" s="1"/>
  <c r="F33" i="6"/>
  <c r="AZ99" i="1" s="1"/>
  <c r="J30" i="8"/>
  <c r="AG101" i="1" s="1"/>
  <c r="J33" i="9"/>
  <c r="AV102" i="1" s="1"/>
  <c r="AT102" i="1" s="1"/>
  <c r="BC94" i="1"/>
  <c r="W32" i="1" s="1"/>
  <c r="BD94" i="1"/>
  <c r="W33" i="1" s="1"/>
  <c r="BK121" i="7" l="1"/>
  <c r="J121" i="7" s="1"/>
  <c r="J96" i="7" s="1"/>
  <c r="BK141" i="2"/>
  <c r="J141" i="2" s="1"/>
  <c r="J96" i="2" s="1"/>
  <c r="AN96" i="1"/>
  <c r="J30" i="6"/>
  <c r="AG99" i="1" s="1"/>
  <c r="AN99" i="1" s="1"/>
  <c r="J96" i="6"/>
  <c r="R141" i="2"/>
  <c r="T141" i="2"/>
  <c r="J123" i="9"/>
  <c r="J97" i="9" s="1"/>
  <c r="AN101" i="1"/>
  <c r="J39" i="8"/>
  <c r="J39" i="6"/>
  <c r="J39" i="3"/>
  <c r="J30" i="9"/>
  <c r="AG102" i="1" s="1"/>
  <c r="J30" i="5"/>
  <c r="AG98" i="1"/>
  <c r="AY94" i="1"/>
  <c r="AU94" i="1"/>
  <c r="J30" i="4"/>
  <c r="AG97" i="1" s="1"/>
  <c r="AN97" i="1" s="1"/>
  <c r="AZ94" i="1"/>
  <c r="AV94" i="1" s="1"/>
  <c r="AK29" i="1" s="1"/>
  <c r="AW94" i="1"/>
  <c r="AK30" i="1" s="1"/>
  <c r="AX94" i="1"/>
  <c r="J30" i="7" l="1"/>
  <c r="AG100" i="1" s="1"/>
  <c r="AN100" i="1" s="1"/>
  <c r="J30" i="2"/>
  <c r="AG95" i="1" s="1"/>
  <c r="AN95" i="1" s="1"/>
  <c r="J39" i="9"/>
  <c r="J39" i="5"/>
  <c r="J39" i="4"/>
  <c r="AN98" i="1"/>
  <c r="AN102" i="1"/>
  <c r="AT94" i="1"/>
  <c r="W29" i="1"/>
  <c r="J39" i="7" l="1"/>
  <c r="AG94" i="1"/>
  <c r="AK26" i="1" s="1"/>
  <c r="AK35" i="1" s="1"/>
  <c r="J39" i="2"/>
  <c r="AN94" i="1" l="1"/>
</calcChain>
</file>

<file path=xl/sharedStrings.xml><?xml version="1.0" encoding="utf-8"?>
<sst xmlns="http://schemas.openxmlformats.org/spreadsheetml/2006/main" count="14814" uniqueCount="2492">
  <si>
    <t>Export Komplet</t>
  </si>
  <si>
    <t/>
  </si>
  <si>
    <t>2.0</t>
  </si>
  <si>
    <t>False</t>
  </si>
  <si>
    <t>{616f8143-d8f5-4f7b-a0d2-b3c673e54374}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</si>
  <si>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</si>
  <si>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</si>
  <si>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</si>
  <si>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</si>
  <si>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</si>
  <si>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</si>
  <si>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</si>
  <si>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</si>
  <si>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</si>
  <si>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20240102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</si>
  <si>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</si>
  <si>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</si>
  <si>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Zahrady GASK - hygienické zázemí pro konzumaci to-go (Bistro)</t>
  </si>
  <si>
    <t>KSO:</t>
  </si>
  <si>
    <t>CC-CZ:</t>
  </si>
  <si>
    <t>Místo:</t>
  </si>
  <si>
    <t>Kutná Hora</t>
  </si>
  <si>
    <t>Datum:</t>
  </si>
  <si>
    <t>8. 2. 2024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</si>
  <si>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</si>
  <si>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</si>
  <si>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</si>
  <si>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</si>
  <si>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</si>
  <si>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</si>
  <si>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</si>
  <si>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</si>
  <si>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</si>
  <si>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</si>
  <si>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</si>
  <si>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</si>
  <si>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</si>
  <si>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</si>
  <si>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</si>
  <si>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</si>
  <si>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</si>
  <si>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</si>
  <si>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</si>
  <si>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</si>
  <si>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</si>
  <si>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</si>
  <si>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</si>
  <si>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</si>
  <si>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</si>
  <si>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</si>
  <si>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</si>
  <si>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</si>
  <si>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</si>
  <si>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</si>
  <si>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</si>
  <si>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</si>
  <si>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</si>
  <si>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</si>
  <si>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</si>
  <si>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</si>
  <si>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</si>
  <si>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</si>
  <si>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</si>
  <si>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</si>
  <si>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</si>
  <si>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</si>
  <si>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</si>
  <si>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</si>
  <si>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</si>
  <si>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</si>
  <si>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</si>
  <si>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</si>
  <si>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</si>
  <si>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</si>
  <si>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</si>
  <si>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</si>
  <si>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</si>
  <si>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</si>
  <si>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</si>
  <si>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</si>
  <si>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D.1.1</t>
  </si>
  <si>
    <t>Stavebně architektonické řešení</t>
  </si>
  <si>
    <t>STA</t>
  </si>
  <si>
    <t>1</t>
  </si>
  <si>
    <t>{1bfc094e-06cb-4e8e-b487-ad6e2cd94af3}</t>
  </si>
  <si>
    <t>2</t>
  </si>
  <si>
    <t>D.1.2</t>
  </si>
  <si>
    <t>Elektroinstalace silnoproud</t>
  </si>
  <si>
    <t>{f27047f0-4f87-433d-ac45-289f13b68832}</t>
  </si>
  <si>
    <t>D.1.3</t>
  </si>
  <si>
    <t>Slaboproud</t>
  </si>
  <si>
    <t>{5ba49f30-7354-4091-8c0b-0e6bfcc37b27}</t>
  </si>
  <si>
    <t>D.1.4</t>
  </si>
  <si>
    <t>Vytápění</t>
  </si>
  <si>
    <t>{ac6f3502-3b94-45f1-8dca-146cda3f5f61}</t>
  </si>
  <si>
    <t>D.1.5</t>
  </si>
  <si>
    <t>Vzduchotechnika</t>
  </si>
  <si>
    <t>{918b57f1-fe11-46df-8110-5d1a064aa737}</t>
  </si>
  <si>
    <t>D.1.6</t>
  </si>
  <si>
    <t>Zdravotně technické instalace</t>
  </si>
  <si>
    <t>{a1f198db-2827-4183-afa5-e62a8e86dcff}</t>
  </si>
  <si>
    <t>D.1.7</t>
  </si>
  <si>
    <t>{d3a6744a-52d3-4a81-a9a1-6c60c774bd92}</t>
  </si>
  <si>
    <t>VRN</t>
  </si>
  <si>
    <t>Vedlejší rozpočtové náklady</t>
  </si>
  <si>
    <t>{590dbefe-51c4-4d61-905a-c17f038a3d5d}</t>
  </si>
  <si>
    <t>VV0008</t>
  </si>
  <si>
    <t>Nový výkaz (4)</t>
  </si>
  <si>
    <t>4,283</t>
  </si>
  <si>
    <t>3</t>
  </si>
  <si>
    <t>Plocha_zakldesky</t>
  </si>
  <si>
    <t>Plocha základové desky</t>
  </si>
  <si>
    <t>m2</t>
  </si>
  <si>
    <t>108,64</t>
  </si>
  <si>
    <t>KRYCÍ LIST SOUPISU PRACÍ</t>
  </si>
  <si>
    <t>Plocha_střechy</t>
  </si>
  <si>
    <t>Celková plocha střešní konstrukce</t>
  </si>
  <si>
    <t>120</t>
  </si>
  <si>
    <t>F0001</t>
  </si>
  <si>
    <t>Střechy - Izolační vrstvy střech s povlakovou hydroizolací</t>
  </si>
  <si>
    <t>F0002</t>
  </si>
  <si>
    <t>Objekt:</t>
  </si>
  <si>
    <t>D.1.1 - Stavebně architektonické řešení</t>
  </si>
  <si>
    <t>Výměry materiálů a prací  v rozpočtu jsou zadány dle podkladů a pokynů  autora projektu.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</si>
  <si>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</si>
  <si>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</si>
  <si>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</si>
  <si>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</si>
  <si>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</si>
  <si>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</si>
  <si>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</si>
  <si>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</si>
  <si>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</si>
  <si>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</si>
  <si>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</si>
  <si>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</si>
  <si>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</si>
  <si>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</si>
  <si>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</si>
  <si>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</si>
  <si>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</si>
  <si>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</si>
  <si>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725 - Zdravotechnika - zařizovací předměty</t>
  </si>
  <si>
    <t xml:space="preserve">    735 - Ústřední vytápění - otopná tělesa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</si>
  <si>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</si>
  <si>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</si>
  <si>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</si>
  <si>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</si>
  <si>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</si>
  <si>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</si>
  <si>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</si>
  <si>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</si>
  <si>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</si>
  <si>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</si>
  <si>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</si>
  <si>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</si>
  <si>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</si>
  <si>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</si>
  <si>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</si>
  <si>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</si>
  <si>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</si>
  <si>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</si>
  <si>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</si>
  <si>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</si>
  <si>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</si>
  <si>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</si>
  <si>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</si>
  <si>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</si>
  <si>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</si>
  <si>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</si>
  <si>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</si>
  <si>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</si>
  <si>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111111311</t>
  </si>
  <si>
    <t>Odstranění ruderálního porostu do 100 m2 naložení a odvoz do 20 km v rovině nebo svahu do 1:5</t>
  </si>
  <si>
    <t>CS ÚRS 2024 01</t>
  </si>
  <si>
    <t>4</t>
  </si>
  <si>
    <t>-521293498</t>
  </si>
  <si>
    <t>Online PSC</t>
  </si>
  <si>
    <t>https://podminky.urs.cz/item/CS_URS_2024_01/111111311</t>
  </si>
  <si>
    <t>VV</t>
  </si>
  <si>
    <t>"viz osazovací plán"</t>
  </si>
  <si>
    <t>28,0+40,0+10,0</t>
  </si>
  <si>
    <t>111111411</t>
  </si>
  <si>
    <t>Odstranění stařiny do 100 m2 s naložením a odvozem do 20 km v rovině nebo svahu do 1:5</t>
  </si>
  <si>
    <t>822533483</t>
  </si>
  <si>
    <t>https://podminky.urs.cz/item/CS_URS_2024_01/111111411</t>
  </si>
  <si>
    <t>112151114</t>
  </si>
  <si>
    <t>Směrové kácení stromů s rozřezáním a odvětvením D kmene přes 400 do 500 mm</t>
  </si>
  <si>
    <t>kus</t>
  </si>
  <si>
    <t>-1420482008</t>
  </si>
  <si>
    <t>https://podminky.urs.cz/item/CS_URS_2024_01/112151114</t>
  </si>
  <si>
    <t>112201114</t>
  </si>
  <si>
    <t>Odstranění pařezů D přes 0,4 do 0,5 m v rovině a svahu do 1:5 s odklizením do 20 m a zasypáním jámy</t>
  </si>
  <si>
    <t>-1105906181</t>
  </si>
  <si>
    <t>https://podminky.urs.cz/item/CS_URS_2024_01/112201114</t>
  </si>
  <si>
    <t>5</t>
  </si>
  <si>
    <t>121151104</t>
  </si>
  <si>
    <t>Sejmutí ornice plochy do 100 m2 tl vrstvy přes 200 do 250 mm strojně</t>
  </si>
  <si>
    <t>-518503621</t>
  </si>
  <si>
    <t>https://podminky.urs.cz/item/CS_URS_2024_01/121151104</t>
  </si>
  <si>
    <t>odměřeno z PD</t>
  </si>
  <si>
    <t xml:space="preserve">"vegetační vrstva pod terasou"57,8 </t>
  </si>
  <si>
    <t>"vegetační vrstva pod bistrem" 69,0</t>
  </si>
  <si>
    <t>Součet</t>
  </si>
  <si>
    <t>6</t>
  </si>
  <si>
    <t>131251103</t>
  </si>
  <si>
    <t>Hloubení jam nezapažených v hornině třídy těžitelnosti I skupiny 3 objem do 100 m3 strojně</t>
  </si>
  <si>
    <t>m3</t>
  </si>
  <si>
    <t>-361678519</t>
  </si>
  <si>
    <t>https://podminky.urs.cz/item/CS_URS_2024_01/131251103</t>
  </si>
  <si>
    <t>"jámy pro  bistro:"17,826+18,0</t>
  </si>
  <si>
    <t>"jámy pro pilíře dubových pražců"5,000</t>
  </si>
  <si>
    <t>"mlatová cesta"11,75</t>
  </si>
  <si>
    <t>7</t>
  </si>
  <si>
    <t>162251102</t>
  </si>
  <si>
    <t>Vodorovné přemístění přes 20 do 50 m výkopku/sypaniny z horniny třídy těžitelnosti I skupiny 1 až 3</t>
  </si>
  <si>
    <t>-663933460</t>
  </si>
  <si>
    <t>https://podminky.urs.cz/item/CS_URS_2024_01/162251102</t>
  </si>
  <si>
    <t>"ornice a výkopek k obsypům"</t>
  </si>
  <si>
    <t>"ornice"(57,08+69,0)*0,200</t>
  </si>
  <si>
    <t>"jámy"52,576</t>
  </si>
  <si>
    <t>"stávající mlat"47,0*0,150</t>
  </si>
  <si>
    <t>"odvoz do 500m"-60,0</t>
  </si>
  <si>
    <t>8</t>
  </si>
  <si>
    <t>162351103</t>
  </si>
  <si>
    <t>Vodorovné přemístění přes 50 do 500 m výkopku/sypaniny z horniny třídy těžitelnosti I skupiny 1 až 3</t>
  </si>
  <si>
    <t>1477961951</t>
  </si>
  <si>
    <t>https://podminky.urs.cz/item/CS_URS_2024_01/162351103</t>
  </si>
  <si>
    <t>"zemina bude trvale uložena na vedlejší parcele ve vzdálenosti 300 m"60,0</t>
  </si>
  <si>
    <t>9</t>
  </si>
  <si>
    <t>167151101</t>
  </si>
  <si>
    <t>Nakládání výkopku z hornin třídy těžitelnosti I skupiny 1 až 3 do 100 m3</t>
  </si>
  <si>
    <t>-1236344148</t>
  </si>
  <si>
    <t>https://podminky.urs.cz/item/CS_URS_2024_01/167151101</t>
  </si>
  <si>
    <t>"ornice a výkopek k obsypům a konečným úpravám"</t>
  </si>
  <si>
    <t>10</t>
  </si>
  <si>
    <t>171251201</t>
  </si>
  <si>
    <t>Uložení sypaniny na skládky nebo meziskládky</t>
  </si>
  <si>
    <t>-609364395</t>
  </si>
  <si>
    <t>https://podminky.urs.cz/item/CS_URS_2024_01/171251201</t>
  </si>
  <si>
    <t>11</t>
  </si>
  <si>
    <t>175151201</t>
  </si>
  <si>
    <t>Obsypání objektu nad přilehlým původním terénem sypaninou bez prohození, uloženou do 3 m strojně</t>
  </si>
  <si>
    <t>673218947</t>
  </si>
  <si>
    <t>https://podminky.urs.cz/item/CS_URS_2024_01/175151201</t>
  </si>
  <si>
    <t>"konečné obsypy a terenní úpravy vykopkem"24,824</t>
  </si>
  <si>
    <t>-1635104678</t>
  </si>
  <si>
    <t>" podél stávající zdi drenáž"0,300*0,500*20,0</t>
  </si>
  <si>
    <t>13</t>
  </si>
  <si>
    <t>M</t>
  </si>
  <si>
    <t>58333674</t>
  </si>
  <si>
    <t>kamenivo těžené hrubé frakce 16/32</t>
  </si>
  <si>
    <t>t</t>
  </si>
  <si>
    <t>-630782208</t>
  </si>
  <si>
    <t>3*2 'Přepočtené koeficientem množství</t>
  </si>
  <si>
    <t>14</t>
  </si>
  <si>
    <t>181351004</t>
  </si>
  <si>
    <t>Rozprostření ornice tl vrstvy přes 200 do 250 mm pl do 100 m2 v rovině nebo ve svahu do 1:5 strojně</t>
  </si>
  <si>
    <t>-206106139</t>
  </si>
  <si>
    <t>https://podminky.urs.cz/item/CS_URS_2024_01/181351004</t>
  </si>
  <si>
    <t>"konečné terenní úpravy-ornice"126,8</t>
  </si>
  <si>
    <t>15</t>
  </si>
  <si>
    <t>181411121</t>
  </si>
  <si>
    <t>Založení lučního trávníku výsevem pl do 1000 m2 v rovině a ve svahu do 1:5</t>
  </si>
  <si>
    <t>-2079409417</t>
  </si>
  <si>
    <t>https://podminky.urs.cz/item/CS_URS_2024_01/181411121</t>
  </si>
  <si>
    <t>16</t>
  </si>
  <si>
    <t>00572472</t>
  </si>
  <si>
    <t>osivo směs travní krajinná-rovinná</t>
  </si>
  <si>
    <t>kg</t>
  </si>
  <si>
    <t>-1606265469</t>
  </si>
  <si>
    <t>126,8*0,02 'Přepočtené koeficientem množství</t>
  </si>
  <si>
    <t>17</t>
  </si>
  <si>
    <t>181951112</t>
  </si>
  <si>
    <t>Úprava pláně v hornině třídy těžitelnosti I skupiny 1 až 3 se zhutněním strojně</t>
  </si>
  <si>
    <t>-753964311</t>
  </si>
  <si>
    <t>https://podminky.urs.cz/item/CS_URS_2024_01/181951112</t>
  </si>
  <si>
    <t>"pod nové konstrukce - bistro, patky lavic"20,000*6,000+4,140+0,500+0,400+1,200+0,500+0,450+0,500+0,300*2,0</t>
  </si>
  <si>
    <t>18</t>
  </si>
  <si>
    <t>183111312</t>
  </si>
  <si>
    <t>Jamky pro výsadbu s výměnou 100 % půdy zeminy skupiny 1 až 4 obj přes 0,002 do 0,005 m3 v rovině a svahu do 1:5</t>
  </si>
  <si>
    <t>267368801</t>
  </si>
  <si>
    <t>https://podminky.urs.cz/item/CS_URS_2024_01/183111312</t>
  </si>
  <si>
    <t>"viz sortiment"</t>
  </si>
  <si>
    <t>5,0+37,0+30,0+9,0+20,0+16,0+30,0+20,0</t>
  </si>
  <si>
    <t>19</t>
  </si>
  <si>
    <t>10321100</t>
  </si>
  <si>
    <t>zahradní substrát pro výsadbu VL</t>
  </si>
  <si>
    <t>1185198274</t>
  </si>
  <si>
    <t>167*0,0025 'Přepočtené koeficientem množství</t>
  </si>
  <si>
    <t>20</t>
  </si>
  <si>
    <t>184102111</t>
  </si>
  <si>
    <t>Výsadba dřeviny s balem D přes 0,1 do 0,2 m do jamky se zalitím v rovině a svahu do 1:5</t>
  </si>
  <si>
    <t>492530049</t>
  </si>
  <si>
    <t>https://podminky.urs.cz/item/CS_URS_2024_01/184102111</t>
  </si>
  <si>
    <t>K1</t>
  </si>
  <si>
    <t>Bobkovišeň</t>
  </si>
  <si>
    <t>ks</t>
  </si>
  <si>
    <t>1482025005</t>
  </si>
  <si>
    <t>22</t>
  </si>
  <si>
    <t>OT1</t>
  </si>
  <si>
    <t>Pěchava</t>
  </si>
  <si>
    <t>51224388</t>
  </si>
  <si>
    <t>23</t>
  </si>
  <si>
    <t>OT2</t>
  </si>
  <si>
    <t>Bezkolenec</t>
  </si>
  <si>
    <t>66701492</t>
  </si>
  <si>
    <t>24</t>
  </si>
  <si>
    <t>OT3</t>
  </si>
  <si>
    <t>Dochan</t>
  </si>
  <si>
    <t>-1599594284</t>
  </si>
  <si>
    <t>25</t>
  </si>
  <si>
    <t>OT4</t>
  </si>
  <si>
    <t>Svíčkovec</t>
  </si>
  <si>
    <t>-1783109390</t>
  </si>
  <si>
    <t>26</t>
  </si>
  <si>
    <t>OT6</t>
  </si>
  <si>
    <t>Třapatka</t>
  </si>
  <si>
    <t>-65901562</t>
  </si>
  <si>
    <t>27</t>
  </si>
  <si>
    <t>OT7</t>
  </si>
  <si>
    <t>Rozchodník</t>
  </si>
  <si>
    <t>-323676773</t>
  </si>
  <si>
    <t>28</t>
  </si>
  <si>
    <t>OT8</t>
  </si>
  <si>
    <t>Kakost</t>
  </si>
  <si>
    <t>2007720531</t>
  </si>
  <si>
    <t>29</t>
  </si>
  <si>
    <t>184911421</t>
  </si>
  <si>
    <t>Mulčování rostlin kůrou tl do 0,1 m v rovině a svahu do 1:5</t>
  </si>
  <si>
    <t>-496532448</t>
  </si>
  <si>
    <t>https://podminky.urs.cz/item/CS_URS_2024_01/184911421</t>
  </si>
  <si>
    <t>30</t>
  </si>
  <si>
    <t>10391100</t>
  </si>
  <si>
    <t>kůra mulčovací VL</t>
  </si>
  <si>
    <t>47973642</t>
  </si>
  <si>
    <t>30*0,103 'Přepočtené koeficientem množství</t>
  </si>
  <si>
    <t>31</t>
  </si>
  <si>
    <t>185804111</t>
  </si>
  <si>
    <t>Ošetření vysazených květin v rovině a svahu do 1:5</t>
  </si>
  <si>
    <t>322461018</t>
  </si>
  <si>
    <t>https://podminky.urs.cz/item/CS_URS_2024_01/185804111</t>
  </si>
  <si>
    <t>32</t>
  </si>
  <si>
    <t>185804R</t>
  </si>
  <si>
    <t>soub</t>
  </si>
  <si>
    <t>-898618840</t>
  </si>
  <si>
    <t>Zakládání</t>
  </si>
  <si>
    <t>33</t>
  </si>
  <si>
    <t>212755215</t>
  </si>
  <si>
    <t>Trativody z drenážních trubek plastových flexibilních D 125 mm bez lože</t>
  </si>
  <si>
    <t>m</t>
  </si>
  <si>
    <t>1081607975</t>
  </si>
  <si>
    <t>https://podminky.urs.cz/item/CS_URS_2024_01/212755215</t>
  </si>
  <si>
    <t>"kolem stávající zdi"25,0</t>
  </si>
  <si>
    <t>34</t>
  </si>
  <si>
    <t>271532212</t>
  </si>
  <si>
    <t>Podsyp pod základové konstrukce se zhutněním z hrubého kameniva frakce 16 až 32 mm</t>
  </si>
  <si>
    <t>1668408082</t>
  </si>
  <si>
    <t>https://podminky.urs.cz/item/CS_URS_2024_01/271532212</t>
  </si>
  <si>
    <t>"Množství určené pomocí aplikace Výměry.</t>
  </si>
  <si>
    <t>"podsyp"(0,834+2,627+0,822)*2,0</t>
  </si>
  <si>
    <t>35</t>
  </si>
  <si>
    <t>273313811</t>
  </si>
  <si>
    <t>Základové desky z betonu tř. C 25/30</t>
  </si>
  <si>
    <t>-1525151548</t>
  </si>
  <si>
    <t>https://podminky.urs.cz/item/CS_URS_2024_01/273313811</t>
  </si>
  <si>
    <t>"podkladní beton 50 mm"(0,834+2,627+0,822)</t>
  </si>
  <si>
    <t>36</t>
  </si>
  <si>
    <t>273321511</t>
  </si>
  <si>
    <t>Základové desky ze ŽB bez zvýšených nároků na prostředí tř. C 25/30</t>
  </si>
  <si>
    <t>1390798438</t>
  </si>
  <si>
    <t>https://podminky.urs.cz/item/CS_URS_2024_01/273321511</t>
  </si>
  <si>
    <t>Plocha_zakldesky*0,180</t>
  </si>
  <si>
    <t>37</t>
  </si>
  <si>
    <t>273361821</t>
  </si>
  <si>
    <t>Výztuž základových desek betonářskou ocelí 10 505 (R)</t>
  </si>
  <si>
    <t>-1742310298</t>
  </si>
  <si>
    <t>https://podminky.urs.cz/item/CS_URS_2024_01/273361821</t>
  </si>
  <si>
    <t>"0,130kg/m3"19,555*0,130</t>
  </si>
  <si>
    <t>38</t>
  </si>
  <si>
    <t>274321511</t>
  </si>
  <si>
    <t>Základové pasy ze ŽB bez zvýšených nároků na prostředí tř. C 25/30</t>
  </si>
  <si>
    <t>-877625682</t>
  </si>
  <si>
    <t>https://podminky.urs.cz/item/CS_URS_2024_01/274321511</t>
  </si>
  <si>
    <t>"základové pásy bistro podkladní beton"26,9*0,115</t>
  </si>
  <si>
    <t>39</t>
  </si>
  <si>
    <t>274361821</t>
  </si>
  <si>
    <t>Výztuž základových pasů betonářskou ocelí 10 505 (R)</t>
  </si>
  <si>
    <t>-1044747014</t>
  </si>
  <si>
    <t>https://podminky.urs.cz/item/CS_URS_2024_01/274361821</t>
  </si>
  <si>
    <t>"0,130kg/m3"3,09*0,130</t>
  </si>
  <si>
    <t>40</t>
  </si>
  <si>
    <t>279113150</t>
  </si>
  <si>
    <t>Základová zeď tl do 100 mm z tvárnic ztraceného bednění včetně výplně z betonu tř. C 25/30</t>
  </si>
  <si>
    <t>97778367</t>
  </si>
  <si>
    <t>https://podminky.urs.cz/item/CS_URS_2024_01/279113150</t>
  </si>
  <si>
    <t>"sokl u stávající zdi"19,600*0,905</t>
  </si>
  <si>
    <t>41</t>
  </si>
  <si>
    <t>279113151</t>
  </si>
  <si>
    <t>Základová zeď tl přes 100 do 150 mm z tvárnic ztraceného bednění včetně výplně z betonu tř. C 25/30</t>
  </si>
  <si>
    <t>766320278</t>
  </si>
  <si>
    <t>https://podminky.urs.cz/item/CS_URS_2024_01/279113151</t>
  </si>
  <si>
    <t>Tvárnice prolévané betonem, šířka 15 cm pod schodem</t>
  </si>
  <si>
    <t xml:space="preserve">(1+2+4*3+7,5)*0,5 </t>
  </si>
  <si>
    <t>42</t>
  </si>
  <si>
    <t>279113152</t>
  </si>
  <si>
    <t>Základová zeď tl přes 150 do 200 mm z tvárnic ztraceného bednění včetně výplně z betonu tř. C 25/30</t>
  </si>
  <si>
    <t>-980717110</t>
  </si>
  <si>
    <t>https://podminky.urs.cz/item/CS_URS_2024_01/279113152</t>
  </si>
  <si>
    <t xml:space="preserve">"Plocha"2,375 + 3,75 </t>
  </si>
  <si>
    <t xml:space="preserve">"pod schody"2 *0,625 + 1,125 </t>
  </si>
  <si>
    <t>"opěrná zídka"3,75</t>
  </si>
  <si>
    <t>43</t>
  </si>
  <si>
    <t>279113154</t>
  </si>
  <si>
    <t>Základová zeď tl přes 250 do 300 mm z tvárnic ztraceného bednění včetně výplně z betonu tř. C 25/30</t>
  </si>
  <si>
    <t>1036339184</t>
  </si>
  <si>
    <t>https://podminky.urs.cz/item/CS_URS_2024_01/279113154</t>
  </si>
  <si>
    <t>"základy bistro"</t>
  </si>
  <si>
    <t xml:space="preserve">(5,75 *2 + 19,5 + 7,25*2 + 3 *2) * 0,5 + 2,125 * 0,375 + 2*0,5 + 2*0,25 </t>
  </si>
  <si>
    <t>4,0*0,625</t>
  </si>
  <si>
    <t>44</t>
  </si>
  <si>
    <t>279113155</t>
  </si>
  <si>
    <t>Základová zeď tl přes 300 do 400 mm z tvárnic ztraceného bednění včetně výplně z betonu tř. C 25/30</t>
  </si>
  <si>
    <t>-647732550</t>
  </si>
  <si>
    <t>https://podminky.urs.cz/item/CS_URS_2024_01/279113155</t>
  </si>
  <si>
    <t>( 2*7 + 4,5)*0,25</t>
  </si>
  <si>
    <t>45</t>
  </si>
  <si>
    <t>279361821</t>
  </si>
  <si>
    <t>Výztuž základových zdí nosných betonářskou ocelí 10 505</t>
  </si>
  <si>
    <t>1130846118</t>
  </si>
  <si>
    <t>https://podminky.urs.cz/item/CS_URS_2024_01/279361821</t>
  </si>
  <si>
    <t>"základové zdi "</t>
  </si>
  <si>
    <t>"sokl"0,1424</t>
  </si>
  <si>
    <t>"základy bistro"(8,06+1,85)*0,130</t>
  </si>
  <si>
    <t>"základy pásy schody"144,0*0,00089</t>
  </si>
  <si>
    <t>"tvárnice š.150"36*0,00089+0,0267+0,0587</t>
  </si>
  <si>
    <t>"tvárnice š.200"3,750*0,032</t>
  </si>
  <si>
    <t>"tvárnice 200+250"0,0744</t>
  </si>
  <si>
    <t>Svislé a kompletní konstrukce</t>
  </si>
  <si>
    <t>46</t>
  </si>
  <si>
    <t>311273901</t>
  </si>
  <si>
    <t>Zakládací vrstva pórobetonového zdiva tloušťky 250 mm z hydrofobizovaných tvárnic P4-550</t>
  </si>
  <si>
    <t>-2069664697</t>
  </si>
  <si>
    <t>https://podminky.urs.cz/item/CS_URS_2024_01/311273901</t>
  </si>
  <si>
    <t>"čelní stěna, boční stěny"19,810+5,900*2,0</t>
  </si>
  <si>
    <t>Vodorovné konstrukce</t>
  </si>
  <si>
    <t>47</t>
  </si>
  <si>
    <t>29111111R</t>
  </si>
  <si>
    <t>Okrová mlatová vrstva z mechanicky zpevněného kameniva MZK</t>
  </si>
  <si>
    <t>1956852420</t>
  </si>
  <si>
    <t>95,0*0,040</t>
  </si>
  <si>
    <t>48</t>
  </si>
  <si>
    <t>45753211R</t>
  </si>
  <si>
    <t>Podkaldní vrstvy  vrstvy jakékoliv tloušťky a sklonu z hrubého drceného kameniva se zhutněním do 10 pojezdů/m3, frakce od 16-63 do 32-63 mm</t>
  </si>
  <si>
    <t>1415244095</t>
  </si>
  <si>
    <t>mlatová komunikace</t>
  </si>
  <si>
    <t>95,0*(0,06+0,150)</t>
  </si>
  <si>
    <t>Úpravy povrchů, podlahy a osazování výplní</t>
  </si>
  <si>
    <t>49</t>
  </si>
  <si>
    <t>612322141</t>
  </si>
  <si>
    <t>Vápenocementová lehčená omítka štuková dvouvrstvá vnitřních stěn nanášená ručně</t>
  </si>
  <si>
    <t>-540313524</t>
  </si>
  <si>
    <t>https://podminky.urs.cz/item/CS_URS_2024_01/612322141</t>
  </si>
  <si>
    <t>"viz PD a TZ, vnitřní plochy - OSB desky "31,26</t>
  </si>
  <si>
    <t>50</t>
  </si>
  <si>
    <t>622131121</t>
  </si>
  <si>
    <t>Penetrační nátěr vnějších stěn nanášený ručně</t>
  </si>
  <si>
    <t>269695194</t>
  </si>
  <si>
    <t>https://podminky.urs.cz/item/CS_URS_2024_01/622131121</t>
  </si>
  <si>
    <t>"svislá izolace XPS po obvodu"19,600*0,400+5,800*2,0*0,800</t>
  </si>
  <si>
    <t>51</t>
  </si>
  <si>
    <t>622142001</t>
  </si>
  <si>
    <t>Sklovláknité pletivo vnějších stěn vtlačené do tmelu</t>
  </si>
  <si>
    <t>-679298850</t>
  </si>
  <si>
    <t>https://podminky.urs.cz/item/CS_URS_2024_01/622142001</t>
  </si>
  <si>
    <t>"svislá po obvodu"19,600*0,400+5,800*2,0*0,800</t>
  </si>
  <si>
    <t>52</t>
  </si>
  <si>
    <t>62238100R</t>
  </si>
  <si>
    <t>Tenkovrstvá minerální zatíraná (škrábaná) omítka zrnitost 0,5 mm vnějších stěn</t>
  </si>
  <si>
    <t>220903480</t>
  </si>
  <si>
    <t>53</t>
  </si>
  <si>
    <t>631311126</t>
  </si>
  <si>
    <t>Mazanina tl přes 80 do 120 mm z betonu prostého bez zvýšených nároků na prostředí tř. C 25/30</t>
  </si>
  <si>
    <t>-1237415077</t>
  </si>
  <si>
    <t>https://podminky.urs.cz/item/CS_URS_2024_01/631311126</t>
  </si>
  <si>
    <t>"podkladní beton, základové pásy bistro"26,9*0,115</t>
  </si>
  <si>
    <t>54</t>
  </si>
  <si>
    <t>631362021</t>
  </si>
  <si>
    <t>Výztuž mazanin svařovanými sítěmi Kari</t>
  </si>
  <si>
    <t>-1346732013</t>
  </si>
  <si>
    <t>https://podminky.urs.cz/item/CS_URS_2024_01/631362021</t>
  </si>
  <si>
    <t>"síť kari 4/150/150"</t>
  </si>
  <si>
    <t>Plocha_zakldesky*0,001351</t>
  </si>
  <si>
    <t>55</t>
  </si>
  <si>
    <t>632451214</t>
  </si>
  <si>
    <t>Potěr cementový samonivelační litý C20 tl přes 45 do 50 mm</t>
  </si>
  <si>
    <t>-1869882843</t>
  </si>
  <si>
    <t>https://podminky.urs.cz/item/CS_URS_2024_01/632451214</t>
  </si>
  <si>
    <t>56</t>
  </si>
  <si>
    <t>633811111</t>
  </si>
  <si>
    <t>Broušení nerovností betonových podlah do 2 mm - stržení šlemu</t>
  </si>
  <si>
    <t>-799386600</t>
  </si>
  <si>
    <t>https://podminky.urs.cz/item/CS_URS_2024_01/633811111</t>
  </si>
  <si>
    <t>57</t>
  </si>
  <si>
    <t>642944121</t>
  </si>
  <si>
    <t>Osazování ocelových zárubní dodatečné pl do 2,5 m2</t>
  </si>
  <si>
    <t>1107292684</t>
  </si>
  <si>
    <t>https://podminky.urs.cz/item/CS_URS_2024_01/642944121</t>
  </si>
  <si>
    <t>58</t>
  </si>
  <si>
    <t>55331441</t>
  </si>
  <si>
    <t>zárubeň jednokřídlá ocelová pro dodatečnou montáž tl stěny 160-200mm rozměru 700/1970, 2100mm</t>
  </si>
  <si>
    <t>1389852338</t>
  </si>
  <si>
    <t>"D2,5,6,8"1,0+3,0+2,0</t>
  </si>
  <si>
    <t>59</t>
  </si>
  <si>
    <t>55331440</t>
  </si>
  <si>
    <t>zárubeň jednokřídlá ocelová pro dodatečnou montáž tl stěny 160-200mm rozměru 600/1970, 2100mm</t>
  </si>
  <si>
    <t>-74904312</t>
  </si>
  <si>
    <t>60</t>
  </si>
  <si>
    <t>55331442</t>
  </si>
  <si>
    <t>zárubeň jednokřídlá ocelová pro dodatečnou montáž tl stěny 160-200mm rozměru 800/1970, 2100mm</t>
  </si>
  <si>
    <t>-1491602371</t>
  </si>
  <si>
    <t>Trubní vedení</t>
  </si>
  <si>
    <t>61</t>
  </si>
  <si>
    <t>87127031R</t>
  </si>
  <si>
    <t>Montáž kanalizačního potrubí hladkého plnostěnného SN 10 z polypropylenu DN 125</t>
  </si>
  <si>
    <t>kpl</t>
  </si>
  <si>
    <t>722314609</t>
  </si>
  <si>
    <t>Ostatní konstrukce a práce, bourání</t>
  </si>
  <si>
    <t>65</t>
  </si>
  <si>
    <t>943311111</t>
  </si>
  <si>
    <t>Montáž lešení prostorového modulového lehkého bez podlah zatížení do 200 kg/m2 v do 10 m</t>
  </si>
  <si>
    <t>-1501160814</t>
  </si>
  <si>
    <t>https://podminky.urs.cz/item/CS_URS_2024_01/943311111</t>
  </si>
  <si>
    <t>66</t>
  </si>
  <si>
    <t>943311211</t>
  </si>
  <si>
    <t>Příplatek k lešení prostorovému modulovému lehkému bez podlah do 200 kg/m2 v do 10 m za každý den použití</t>
  </si>
  <si>
    <t>-1229396756</t>
  </si>
  <si>
    <t>https://podminky.urs.cz/item/CS_URS_2024_01/943311211</t>
  </si>
  <si>
    <t>"60 dnů"60,0*50,0</t>
  </si>
  <si>
    <t>67</t>
  </si>
  <si>
    <t>943311811</t>
  </si>
  <si>
    <t>Demontáž lešení prostorového modulového lehkého bez podlah zatížení do 200 kg/m2 v do 10 m</t>
  </si>
  <si>
    <t>949942435</t>
  </si>
  <si>
    <t>https://podminky.urs.cz/item/CS_URS_2024_01/943311811</t>
  </si>
  <si>
    <t>68</t>
  </si>
  <si>
    <t>952901111</t>
  </si>
  <si>
    <t>Vyčištění budov bytové a občanské výstavby při výšce podlaží do 4 m</t>
  </si>
  <si>
    <t>-61977336</t>
  </si>
  <si>
    <t>https://podminky.urs.cz/item/CS_URS_2024_01/952901111</t>
  </si>
  <si>
    <t>69</t>
  </si>
  <si>
    <t>953511821.SCW</t>
  </si>
  <si>
    <t>Nosný tepelně-izolační prvek Isokorb T typ S-N-R0-D16 KSTZ 16 pro připojení ocelových dílů volně vyložených tahový modul šroub D16</t>
  </si>
  <si>
    <t>-246473826</t>
  </si>
  <si>
    <t>"sloupy proskleného čela"17,0</t>
  </si>
  <si>
    <t>70</t>
  </si>
  <si>
    <t>953511822.SCW</t>
  </si>
  <si>
    <t>Nosný tepelně-izolační prvek Isokorb T typ S-V-R0-D16 KSTQ 16 pro připojení ocelových dílů volně vyložených tlakový modul šroub D16</t>
  </si>
  <si>
    <t>2019243201</t>
  </si>
  <si>
    <t>71</t>
  </si>
  <si>
    <t>953943211</t>
  </si>
  <si>
    <t>Osazování hasicího přístroje</t>
  </si>
  <si>
    <t>-682220242</t>
  </si>
  <si>
    <t>https://podminky.urs.cz/item/CS_URS_2024_01/953943211</t>
  </si>
  <si>
    <t>72</t>
  </si>
  <si>
    <t>44932114</t>
  </si>
  <si>
    <t>přístroj hasicí ruční práškový PG 6 LE</t>
  </si>
  <si>
    <t>-2115121311</t>
  </si>
  <si>
    <t>73</t>
  </si>
  <si>
    <t>953961213</t>
  </si>
  <si>
    <t>Kotva chemickou patronou M 12 hl 110 mm do betonu, ŽB nebo kamene s vyvrtáním otvoru</t>
  </si>
  <si>
    <t>188542428</t>
  </si>
  <si>
    <t>https://podminky.urs.cz/item/CS_URS_2024_01/953961213</t>
  </si>
  <si>
    <t>"ostatní vnitřní prvky"33,0</t>
  </si>
  <si>
    <t>74</t>
  </si>
  <si>
    <t>953965121</t>
  </si>
  <si>
    <t>Kotevní šroub pro chemické kotvy M 12 dl 160 mm</t>
  </si>
  <si>
    <t>-394031700</t>
  </si>
  <si>
    <t>https://podminky.urs.cz/item/CS_URS_2024_01/953965121</t>
  </si>
  <si>
    <t>261</t>
  </si>
  <si>
    <t>31197004</t>
  </si>
  <si>
    <t>tyč závitová Pz 4.6 M12</t>
  </si>
  <si>
    <t>-1980671298</t>
  </si>
  <si>
    <t>"viz PD a TZ"50,0*0,130</t>
  </si>
  <si>
    <t>262</t>
  </si>
  <si>
    <t>953R</t>
  </si>
  <si>
    <t>Zámečnický výrobek dle TZ a PD</t>
  </si>
  <si>
    <t>980329769</t>
  </si>
  <si>
    <t>"9x kotvení sloupů"23,83*9,0</t>
  </si>
  <si>
    <t>998</t>
  </si>
  <si>
    <t>Přesun hmot</t>
  </si>
  <si>
    <t>75</t>
  </si>
  <si>
    <t>998014011</t>
  </si>
  <si>
    <t>Přesun hmot pro budovy jednopodlažní z betonových dílců s nezděným pláštěm</t>
  </si>
  <si>
    <t>1012840803</t>
  </si>
  <si>
    <t>https://podminky.urs.cz/item/CS_URS_2024_01/998014011</t>
  </si>
  <si>
    <t>PSV</t>
  </si>
  <si>
    <t>Práce a dodávky PSV</t>
  </si>
  <si>
    <t>711</t>
  </si>
  <si>
    <t>Izolace proti vodě, vlhkosti a plynům</t>
  </si>
  <si>
    <t>76</t>
  </si>
  <si>
    <t>711111001</t>
  </si>
  <si>
    <t>Provedení izolace proti zemní vlhkosti vodorovné za studena nátěrem penetračním</t>
  </si>
  <si>
    <t>222193327</t>
  </si>
  <si>
    <t>https://podminky.urs.cz/item/CS_URS_2024_01/711111001</t>
  </si>
  <si>
    <t>77</t>
  </si>
  <si>
    <t>11163150</t>
  </si>
  <si>
    <t>lak penetrační asfaltový</t>
  </si>
  <si>
    <t>581746305</t>
  </si>
  <si>
    <t>108,64*0,0003 'Přepočtené koeficientem množství</t>
  </si>
  <si>
    <t>78</t>
  </si>
  <si>
    <t>711112001</t>
  </si>
  <si>
    <t>Provedení izolace proti zemní vlhkosti svislé za studena nátěrem penetračním</t>
  </si>
  <si>
    <t>-1971412182</t>
  </si>
  <si>
    <t>https://podminky.urs.cz/item/CS_URS_2024_01/711112001</t>
  </si>
  <si>
    <t>"obvod bistra"0,950*(19,600+2,900)+0,450*(19,600+2,900++5,800)</t>
  </si>
  <si>
    <t>79</t>
  </si>
  <si>
    <t>-1841184562</t>
  </si>
  <si>
    <t>34,11*0,00034 'Přepočtené koeficientem množství</t>
  </si>
  <si>
    <t>80</t>
  </si>
  <si>
    <t>711141559</t>
  </si>
  <si>
    <t>Provedení izolace proti zemní vlhkosti pásy přitavením vodorovné NAIP</t>
  </si>
  <si>
    <t>2100322173</t>
  </si>
  <si>
    <t>https://podminky.urs.cz/item/CS_URS_2024_01/711141559</t>
  </si>
  <si>
    <t>"2 vrstvy"Plocha_zakldesky*2,0</t>
  </si>
  <si>
    <t>81</t>
  </si>
  <si>
    <t>711142559</t>
  </si>
  <si>
    <t>Provedení izolace proti zemní vlhkosti pásy přitavením svislé NAIP</t>
  </si>
  <si>
    <t>-1760367915</t>
  </si>
  <si>
    <t>https://podminky.urs.cz/item/CS_URS_2024_01/711142559</t>
  </si>
  <si>
    <t>"obvod bistra"</t>
  </si>
  <si>
    <t>0,950*19,600+2,900*2,0*0,700+(19,600+2,800*2,0)*0,400</t>
  </si>
  <si>
    <t>82</t>
  </si>
  <si>
    <t>62836110</t>
  </si>
  <si>
    <t>pás asfaltový natavitelný oxidovaný s vložkou z hliníkové fólie / hliníkové fólie s textilií, se spalitelnou PE folií nebo jemnozrnným minerálním posypem tl 4,0mm</t>
  </si>
  <si>
    <t>1974399046</t>
  </si>
  <si>
    <t>217,280+32,760</t>
  </si>
  <si>
    <t>250,04*1,1655 'Přepočtené koeficientem množství</t>
  </si>
  <si>
    <t>83</t>
  </si>
  <si>
    <t>711161112</t>
  </si>
  <si>
    <t>Izolace proti zemní vlhkosti nopovou fólií vodorovná, nopek v 8,0 mm, tl do 0,6 mm</t>
  </si>
  <si>
    <t>-1554155242</t>
  </si>
  <si>
    <t>https://podminky.urs.cz/item/CS_URS_2024_01/711161112</t>
  </si>
  <si>
    <t>"svislá po obvodu"19,600*0,600+5,800*2,0*1,000</t>
  </si>
  <si>
    <t>84</t>
  </si>
  <si>
    <t>711491471</t>
  </si>
  <si>
    <t>Provedení izolace proti vodě volně položenou pojistně hydroizolační fólií na vodorovné ploše</t>
  </si>
  <si>
    <t>895114000</t>
  </si>
  <si>
    <t>https://podminky.urs.cz/item/CS_URS_2024_01/711491471</t>
  </si>
  <si>
    <t>Plocha_střechy*1,2</t>
  </si>
  <si>
    <t>85</t>
  </si>
  <si>
    <t>59660235</t>
  </si>
  <si>
    <t>fólie kontaktní difuzně propustná pro doplňkovou hydroizolační vrstvu, mikrofleece 145g/m2</t>
  </si>
  <si>
    <t>989321749</t>
  </si>
  <si>
    <t>144*1,0605 'Přepočtené koeficientem množství</t>
  </si>
  <si>
    <t>86</t>
  </si>
  <si>
    <t>998711201</t>
  </si>
  <si>
    <t>Přesun hmot procentní pro izolace proti vodě, vlhkosti a plynům v objektech v do 6 m</t>
  </si>
  <si>
    <t>%</t>
  </si>
  <si>
    <t>-1332688751</t>
  </si>
  <si>
    <t>https://podminky.urs.cz/item/CS_URS_2024_01/998711201</t>
  </si>
  <si>
    <t>712</t>
  </si>
  <si>
    <t>Povlakové krytiny</t>
  </si>
  <si>
    <t>87</t>
  </si>
  <si>
    <t>712363452</t>
  </si>
  <si>
    <t>Provedení povlak krytiny mechanicky kotvenou do trapézu TI tl přes 100 do 140 mm krajní pole, budova v do 18 m</t>
  </si>
  <si>
    <t>-1064906436</t>
  </si>
  <si>
    <t>https://podminky.urs.cz/item/CS_URS_2024_01/712363452</t>
  </si>
  <si>
    <t>88</t>
  </si>
  <si>
    <t>28322014</t>
  </si>
  <si>
    <t>fólie hydroizolační střešní mPVC mechanicky kotvená šedá tl 1,2mm</t>
  </si>
  <si>
    <t>-1686118569</t>
  </si>
  <si>
    <t>144*1,1655 'Přepočtené koeficientem množství</t>
  </si>
  <si>
    <t>89</t>
  </si>
  <si>
    <t>712391171</t>
  </si>
  <si>
    <t>Provedení povlakové krytiny střech plochých do 10° -ostatní práce provedení vrstvy textilní podkladní</t>
  </si>
  <si>
    <t>-1488284933</t>
  </si>
  <si>
    <t>https://podminky.urs.cz/item/CS_URS_2024_01/712391171</t>
  </si>
  <si>
    <t>90</t>
  </si>
  <si>
    <t>69311082</t>
  </si>
  <si>
    <t>geotextilie netkaná separační, ochranná, filtrační, drenážní PP 500g/m2</t>
  </si>
  <si>
    <t>19301800</t>
  </si>
  <si>
    <t>výměra skladby*koeficient</t>
  </si>
  <si>
    <t>F0001*1,1</t>
  </si>
  <si>
    <t>91</t>
  </si>
  <si>
    <t>69311068</t>
  </si>
  <si>
    <t>geotextilie netkaná separační, ochranná, filtrační, drenážní PP 300g/m2</t>
  </si>
  <si>
    <t>-1034453668</t>
  </si>
  <si>
    <t>F0002*1,1</t>
  </si>
  <si>
    <t>92</t>
  </si>
  <si>
    <t>712391382</t>
  </si>
  <si>
    <t>Provedení povlakové krytiny střech plochých do 10° -ostatní práce dokončení izolace násypem z hrubého kameniva frakce 16 - 22, tl. 50 mm</t>
  </si>
  <si>
    <t>379897468</t>
  </si>
  <si>
    <t>https://podminky.urs.cz/item/CS_URS_2024_01/712391382</t>
  </si>
  <si>
    <t>Střecha</t>
  </si>
  <si>
    <t>93</t>
  </si>
  <si>
    <t>58337403</t>
  </si>
  <si>
    <t>kamenivo dekorační (kačírek) frakce 16/32</t>
  </si>
  <si>
    <t>-633456720</t>
  </si>
  <si>
    <t>F0001*0,09</t>
  </si>
  <si>
    <t>94</t>
  </si>
  <si>
    <t>998712201</t>
  </si>
  <si>
    <t>Přesun hmot procentní pro krytiny povlakové v objektech v do 6 m</t>
  </si>
  <si>
    <t>-1060894789</t>
  </si>
  <si>
    <t>https://podminky.urs.cz/item/CS_URS_2024_01/998712201</t>
  </si>
  <si>
    <t>713</t>
  </si>
  <si>
    <t>Izolace tepelné</t>
  </si>
  <si>
    <t>95</t>
  </si>
  <si>
    <t>713121111</t>
  </si>
  <si>
    <t>Montáž izolace tepelné podlah volně kladenými rohožemi, pásy, dílci, deskami 1 vrstva</t>
  </si>
  <si>
    <t>-1674563101</t>
  </si>
  <si>
    <t>https://podminky.urs.cz/item/CS_URS_2024_01/713121111</t>
  </si>
  <si>
    <t>96</t>
  </si>
  <si>
    <t>28375991</t>
  </si>
  <si>
    <t>deska EPS 150 pro konstrukce s vysokým zatížením λ=0,035 tl 160mm</t>
  </si>
  <si>
    <t>-947918345</t>
  </si>
  <si>
    <t>108,64*1,05 'Přepočtené koeficientem množství</t>
  </si>
  <si>
    <t>97</t>
  </si>
  <si>
    <t>713123211</t>
  </si>
  <si>
    <t>Montáž tepelné izolace z XPS tepelně izolačního systému základové desky svisle 1 vrstva do 100 mm</t>
  </si>
  <si>
    <t>-1640467019</t>
  </si>
  <si>
    <t>https://podminky.urs.cz/item/CS_URS_2024_01/713123211</t>
  </si>
  <si>
    <t>98</t>
  </si>
  <si>
    <t>28376382</t>
  </si>
  <si>
    <t>deska XPS hrana polodrážková a hladký povrch 500kPA λ=0,035 tl 100mm</t>
  </si>
  <si>
    <t>-300105427</t>
  </si>
  <si>
    <t>17,12*1,08 'Přepočtené koeficientem množství</t>
  </si>
  <si>
    <t>99</t>
  </si>
  <si>
    <t>713141136</t>
  </si>
  <si>
    <t>Montáž tepelné izolace střech plochých rohožemi, pásy, deskami, dílci, bloky (izolační materiál ve specifikaci) přilepenými za studena jednovrstvá nízkoexpanzní (PUR) pěnou</t>
  </si>
  <si>
    <t>-1168850693</t>
  </si>
  <si>
    <t>https://podminky.urs.cz/item/CS_URS_2024_01/713141136</t>
  </si>
  <si>
    <t>F0001*2</t>
  </si>
  <si>
    <t>100</t>
  </si>
  <si>
    <t>28376519</t>
  </si>
  <si>
    <t>deska izolační PIR s oboustrannou kompozitní fólií s hliníkovou vložkou pro ploché střechy λ=0,023 tl 140mm</t>
  </si>
  <si>
    <t>1026283210</t>
  </si>
  <si>
    <t>F0001*1,02</t>
  </si>
  <si>
    <t>101</t>
  </si>
  <si>
    <t>713191512</t>
  </si>
  <si>
    <t>Montáž podkladového profilu pro zatepletní spodní části oken a dveří šířky do 50 mm výšky přes 100 do 200 mm</t>
  </si>
  <si>
    <t>-251242679</t>
  </si>
  <si>
    <t>https://podminky.urs.cz/item/CS_URS_2024_01/713191512</t>
  </si>
  <si>
    <t>"pod výplně otvorů"19,600+3,000*2,0+1,000</t>
  </si>
  <si>
    <t>102</t>
  </si>
  <si>
    <t>28376189</t>
  </si>
  <si>
    <t>profil podkladový sendvičový s vloženou PIR vložkou pro zateplení spodní části oken a dveří (15/20/15) š 50mm v 200mm</t>
  </si>
  <si>
    <t>65520226</t>
  </si>
  <si>
    <t>26,6*1,2 'Přepočtené koeficientem množství</t>
  </si>
  <si>
    <t>103</t>
  </si>
  <si>
    <t>998713201</t>
  </si>
  <si>
    <t>Přesun hmot procentní pro izolace tepelné v objektech v do 6 m</t>
  </si>
  <si>
    <t>-1350363310</t>
  </si>
  <si>
    <t>https://podminky.urs.cz/item/CS_URS_2024_01/998713201</t>
  </si>
  <si>
    <t>725</t>
  </si>
  <si>
    <t>Zdravotechnika - zařizovací předměty</t>
  </si>
  <si>
    <t>104</t>
  </si>
  <si>
    <t>725291653</t>
  </si>
  <si>
    <t>Montáž zásobníku toaletních papírů</t>
  </si>
  <si>
    <t>813292948</t>
  </si>
  <si>
    <t>https://podminky.urs.cz/item/CS_URS_2024_01/725291653</t>
  </si>
  <si>
    <t>"V6"3,0</t>
  </si>
  <si>
    <t>105</t>
  </si>
  <si>
    <t>55431090</t>
  </si>
  <si>
    <t>zásobník toaletních papírů nerez D 310mm</t>
  </si>
  <si>
    <t>-1295445784</t>
  </si>
  <si>
    <t>106</t>
  </si>
  <si>
    <t>725291654</t>
  </si>
  <si>
    <t>Montáž zásobníku papírových ručníků</t>
  </si>
  <si>
    <t>1880194910</t>
  </si>
  <si>
    <t>https://podminky.urs.cz/item/CS_URS_2024_01/725291654</t>
  </si>
  <si>
    <t>"V4-V6"3,0</t>
  </si>
  <si>
    <t>107</t>
  </si>
  <si>
    <t>55431084</t>
  </si>
  <si>
    <t>zásobník papírových ručníků skládaných nerezové provedení</t>
  </si>
  <si>
    <t>636596221</t>
  </si>
  <si>
    <t>108</t>
  </si>
  <si>
    <t>725291668</t>
  </si>
  <si>
    <t>Montáž madla invalidního rovného</t>
  </si>
  <si>
    <t>-1456254475</t>
  </si>
  <si>
    <t>https://podminky.urs.cz/item/CS_URS_2024_01/725291668</t>
  </si>
  <si>
    <t>109</t>
  </si>
  <si>
    <t>55147107</t>
  </si>
  <si>
    <t>madlo invalidní krakorcové nerez mat 900mm</t>
  </si>
  <si>
    <t>-169208158</t>
  </si>
  <si>
    <t>110</t>
  </si>
  <si>
    <t>725291670</t>
  </si>
  <si>
    <t>Montáž madla invalidního krakorcového sklopného</t>
  </si>
  <si>
    <t>-475320412</t>
  </si>
  <si>
    <t>https://podminky.urs.cz/item/CS_URS_2024_01/725291670</t>
  </si>
  <si>
    <t>"V11"1,0</t>
  </si>
  <si>
    <t>111</t>
  </si>
  <si>
    <t>55147117</t>
  </si>
  <si>
    <t>madlo invalidní krakorcové sklopné nerez mat 900mm</t>
  </si>
  <si>
    <t>-264587431</t>
  </si>
  <si>
    <t>112</t>
  </si>
  <si>
    <t>725291674</t>
  </si>
  <si>
    <t>Montáž madla umyvadlového</t>
  </si>
  <si>
    <t>-396233463</t>
  </si>
  <si>
    <t>https://podminky.urs.cz/item/CS_URS_2024_01/725291674</t>
  </si>
  <si>
    <t>"V12"1,0</t>
  </si>
  <si>
    <t>113</t>
  </si>
  <si>
    <t>55147213</t>
  </si>
  <si>
    <t>madlo umyvadlové pravé/levé nerez mat 500x305mm</t>
  </si>
  <si>
    <t>-1495144101</t>
  </si>
  <si>
    <t>114</t>
  </si>
  <si>
    <t>725R1</t>
  </si>
  <si>
    <t xml:space="preserve">Vybavení interieru </t>
  </si>
  <si>
    <t>305443862</t>
  </si>
  <si>
    <t>"V7-8,3,0+2,0+3,0"</t>
  </si>
  <si>
    <t>"V13-15"</t>
  </si>
  <si>
    <t>"T1-3,9-10"</t>
  </si>
  <si>
    <t>1,0</t>
  </si>
  <si>
    <t>115</t>
  </si>
  <si>
    <t>998725201</t>
  </si>
  <si>
    <t>Přesun hmot procentní pro zařizovací předměty v objektech v do 6 m</t>
  </si>
  <si>
    <t>-1228982979</t>
  </si>
  <si>
    <t>https://podminky.urs.cz/item/CS_URS_2024_01/998725201</t>
  </si>
  <si>
    <t>735</t>
  </si>
  <si>
    <t>Ústřední vytápění - otopná tělesa</t>
  </si>
  <si>
    <t>116</t>
  </si>
  <si>
    <t>735511061</t>
  </si>
  <si>
    <t>Podlahové vytápění - krycí a separační PE fólie</t>
  </si>
  <si>
    <t>2090371519</t>
  </si>
  <si>
    <t>https://podminky.urs.cz/item/CS_URS_2024_01/735511061</t>
  </si>
  <si>
    <t>117</t>
  </si>
  <si>
    <t>998735201</t>
  </si>
  <si>
    <t>Přesun hmot procentní pro otopná tělesa v objektech v do 6 m</t>
  </si>
  <si>
    <t>1871559228</t>
  </si>
  <si>
    <t>https://podminky.urs.cz/item/CS_URS_2024_01/998735201</t>
  </si>
  <si>
    <t>762</t>
  </si>
  <si>
    <t>Konstrukce tesařské</t>
  </si>
  <si>
    <t>118</t>
  </si>
  <si>
    <t>61225R</t>
  </si>
  <si>
    <t>Kompletní dodávka a montáž pražců dle PD a TZ</t>
  </si>
  <si>
    <t>-1863508781</t>
  </si>
  <si>
    <t>"viz PD"1,945</t>
  </si>
  <si>
    <t>119</t>
  </si>
  <si>
    <t>60552001</t>
  </si>
  <si>
    <t>hranol stavební řezivo dub průřezu do 224cm2 přes dl 8m</t>
  </si>
  <si>
    <t>-1987152418</t>
  </si>
  <si>
    <t>" ostatní dubový hranol 0,100/0,100"1,945</t>
  </si>
  <si>
    <t>762083122</t>
  </si>
  <si>
    <t>Impregnace řeziva proti dřevokaznému hmyzu, houbám a plísním máčením třída ohrožení 3 a 4</t>
  </si>
  <si>
    <t>436747620</t>
  </si>
  <si>
    <t>https://podminky.urs.cz/item/CS_URS_2024_01/762083122</t>
  </si>
  <si>
    <t>"Dřevěné prvky a konstrukce - materiál v m3, viz pol.materiál"</t>
  </si>
  <si>
    <t>5,760+(30,940+2,738+5,765)*0,025+2,056+1,283+0,933+114,620*0,020</t>
  </si>
  <si>
    <t>"pražce, hranoly "1,945</t>
  </si>
  <si>
    <t>"pergola"25,760*0,020+9,52*0,028</t>
  </si>
  <si>
    <t>"palubky 00,01,02,03,05"(2,200*2,0+0,650*7,0+3,000*2,0+11,000+46,000+22,000)*0,028</t>
  </si>
  <si>
    <t xml:space="preserve">1.N.S.1 – Vnitřní nosná stěna </t>
  </si>
  <si>
    <t>"KVH"0,060*0,120*3,000*30,0+0,100*0,120*3,000*10,0+0,120*0,180*3,000*2,00+0,180*0,360*6,000</t>
  </si>
  <si>
    <t>"ostatní"0,950+0,11+0,720</t>
  </si>
  <si>
    <t>Vnější nosná stěna – východní</t>
  </si>
  <si>
    <t>"KVH"0,160*0,240*2,760*10,0+0,120*0,160*5,00*4,0+0,040*0,060*180,0+0,040*0,030*120,0</t>
  </si>
  <si>
    <t>"ostatní"1,620</t>
  </si>
  <si>
    <t>Vnější nosná stěna – severní, jižní</t>
  </si>
  <si>
    <t>"KVH"0,080*0,160*3,000*6,0*2,0+0,060*0,140*2,500*2,0+0,040*0,060*(85,000+25,000)*2,0*1,1</t>
  </si>
  <si>
    <t>"ostatní"0,640</t>
  </si>
  <si>
    <t>Západní stěna</t>
  </si>
  <si>
    <t>"KVH"0,080*0,160*3,000*33,0</t>
  </si>
  <si>
    <t>"ostatní"2,423</t>
  </si>
  <si>
    <t>121</t>
  </si>
  <si>
    <t>7620861R</t>
  </si>
  <si>
    <t>Montáž kovových doplňkových konstrukcí - svislé a vodorovné dřevěné konstrukce hmotnosti prvku přes 10 do 15 kg včetně materiálu</t>
  </si>
  <si>
    <t>1260399365</t>
  </si>
  <si>
    <t>122</t>
  </si>
  <si>
    <t>762195000</t>
  </si>
  <si>
    <t>Spojovací prostředky pro montáž stěn, příček, bednění stěn</t>
  </si>
  <si>
    <t>488579316</t>
  </si>
  <si>
    <t>https://podminky.urs.cz/item/CS_URS_2024_01/762195000</t>
  </si>
  <si>
    <t>dřevěné konstrukce střecha</t>
  </si>
  <si>
    <t>"fošny"5,760</t>
  </si>
  <si>
    <t>"dřevoštěpka"13,2*0,025+120,0*0,015</t>
  </si>
  <si>
    <t>"hranoly"2,056+0,388+0,384*2,0+2,0*0,108</t>
  </si>
  <si>
    <t>"ostatní"5,00</t>
  </si>
  <si>
    <t>Mezisoučet</t>
  </si>
  <si>
    <t>123</t>
  </si>
  <si>
    <t>76234121R</t>
  </si>
  <si>
    <t xml:space="preserve">Montáž bednění střech rovných a šikmých sklonu do 60° z fošen tl 40mm na péro a dréžku </t>
  </si>
  <si>
    <t>-1750917143</t>
  </si>
  <si>
    <t>124</t>
  </si>
  <si>
    <t>6051610R</t>
  </si>
  <si>
    <t>řezivo smrkové sušené tl 50mm</t>
  </si>
  <si>
    <t>-1601617459</t>
  </si>
  <si>
    <t>Plocha_střechy*0,040*1,2</t>
  </si>
  <si>
    <t>125</t>
  </si>
  <si>
    <t>762713211</t>
  </si>
  <si>
    <t>Montáž prostorové vázané kce s ocelovými spojkami z hoblovaného řeziva průřezové pl do 120 cm2</t>
  </si>
  <si>
    <t>2036623489</t>
  </si>
  <si>
    <t>https://podminky.urs.cz/item/CS_URS_2024_01/762713211</t>
  </si>
  <si>
    <t>"pergola a nadpraží"</t>
  </si>
  <si>
    <t>(2,0*0,14*5*16+0,14*2*2,0+20,0*0,14)/0,140</t>
  </si>
  <si>
    <t>(2,0*0,14*2,0*16,0+2,0*2,0*0,140)/0,140</t>
  </si>
  <si>
    <t>"osb desky"19,800</t>
  </si>
  <si>
    <t>"ostatní" 75,0</t>
  </si>
  <si>
    <t>126</t>
  </si>
  <si>
    <t>61191163</t>
  </si>
  <si>
    <t>-628325111</t>
  </si>
  <si>
    <t>127</t>
  </si>
  <si>
    <t>60726286</t>
  </si>
  <si>
    <t>deska dřevoštěpková OSB 3 P+D broušená tl 25mm</t>
  </si>
  <si>
    <t>-1762420694</t>
  </si>
  <si>
    <t>"atika"13,2</t>
  </si>
  <si>
    <t>128</t>
  </si>
  <si>
    <t>60726272</t>
  </si>
  <si>
    <t>deska dřevoštěpková OSB 3 P+D nebroušená tl 15mm</t>
  </si>
  <si>
    <t>-158607212</t>
  </si>
  <si>
    <t>"střecha"120,0</t>
  </si>
  <si>
    <t>263</t>
  </si>
  <si>
    <t>6122326R</t>
  </si>
  <si>
    <t>hranol konstrukční KVH lepený průřezu 80x140-240mm nepohledový</t>
  </si>
  <si>
    <t>100782925</t>
  </si>
  <si>
    <t>45,0*0,080*0,160</t>
  </si>
  <si>
    <t>129</t>
  </si>
  <si>
    <t>762824120</t>
  </si>
  <si>
    <t>Montáž stropního trámu z lepeného hranolu průřezové pl přes 144 do 288 cm2 s výměnami</t>
  </si>
  <si>
    <t>2054102933</t>
  </si>
  <si>
    <t>https://podminky.urs.cz/item/CS_URS_2024_01/762824120</t>
  </si>
  <si>
    <t>"viz PD střecha"6,000*17,0</t>
  </si>
  <si>
    <t>130</t>
  </si>
  <si>
    <t>61223271</t>
  </si>
  <si>
    <t>hranol konstrukční KVH lepený průřezu 120x120-280mm pohledový</t>
  </si>
  <si>
    <t>-2097586548</t>
  </si>
  <si>
    <t>"viz PD"6,000*17,0*0,120*0,140*1,2</t>
  </si>
  <si>
    <t>131</t>
  </si>
  <si>
    <t>998762201</t>
  </si>
  <si>
    <t>Přesun hmot procentní pro kce tesařské v objektech v do 6 m</t>
  </si>
  <si>
    <t>74809501</t>
  </si>
  <si>
    <t>https://podminky.urs.cz/item/CS_URS_2024_01/998762201</t>
  </si>
  <si>
    <t>763</t>
  </si>
  <si>
    <t>Konstrukce suché výstavby</t>
  </si>
  <si>
    <t>132</t>
  </si>
  <si>
    <t>76311131R</t>
  </si>
  <si>
    <t>-2132385023</t>
  </si>
  <si>
    <t>"I.S.2"2,5*3,0+2,6*3,0-0,8*2</t>
  </si>
  <si>
    <t>133</t>
  </si>
  <si>
    <t>76311132R</t>
  </si>
  <si>
    <t>710974076</t>
  </si>
  <si>
    <t>I.S.3.  (12,5 sdk + 50cw, mineral vlna 40 +12,5 mm) – opláštění je do vlhkého prostředí, viz PD</t>
  </si>
  <si>
    <t>21,4</t>
  </si>
  <si>
    <t>134</t>
  </si>
  <si>
    <t>76311133R</t>
  </si>
  <si>
    <t>1020121702</t>
  </si>
  <si>
    <t>I.S.1</t>
  </si>
  <si>
    <t>"dělící příčka "2,9*3+2,51*3</t>
  </si>
  <si>
    <t>135</t>
  </si>
  <si>
    <t>763111741</t>
  </si>
  <si>
    <t>Montáž parotěsné zábrany do SDK příčky</t>
  </si>
  <si>
    <t>-265103714</t>
  </si>
  <si>
    <t>https://podminky.urs.cz/item/CS_URS_2024_01/763111741</t>
  </si>
  <si>
    <t>"SDK a biodesky  - obvodové stěny celkem"</t>
  </si>
  <si>
    <t>28,000*3,000</t>
  </si>
  <si>
    <t>136</t>
  </si>
  <si>
    <t>28329274</t>
  </si>
  <si>
    <t>fólie PE vyztužená pro parotěsnou vrstvu (reakce na oheň - třída E) 110g/m2</t>
  </si>
  <si>
    <t>-1227476278</t>
  </si>
  <si>
    <t>84*1,1235 'Přepočtené koeficientem množství</t>
  </si>
  <si>
    <t>137</t>
  </si>
  <si>
    <t>76312142R</t>
  </si>
  <si>
    <t>17858775</t>
  </si>
  <si>
    <t>"Předstěna SDK do vlhkého prostředí"</t>
  </si>
  <si>
    <t>4,60*3,00+0,80*2,0+11,53*3,00+6,30*3,00-0,80*2,00+3,50*3,00</t>
  </si>
  <si>
    <t>138</t>
  </si>
  <si>
    <t>763183111</t>
  </si>
  <si>
    <t>Montáž pouzdra posuvných dveří s jednou kapsou pro jedno křídlo š do 800 mm do SDK příčky</t>
  </si>
  <si>
    <t>-1195196249</t>
  </si>
  <si>
    <t>https://podminky.urs.cz/item/CS_URS_2024_01/763183111</t>
  </si>
  <si>
    <t>139</t>
  </si>
  <si>
    <t>763121623</t>
  </si>
  <si>
    <t>-792751159</t>
  </si>
  <si>
    <t>https://podminky.urs.cz/item/CS_URS_2024_01/763121623</t>
  </si>
  <si>
    <t>"nadpraží okna"23,72*(0,3+0,1)</t>
  </si>
  <si>
    <t>9,488*1,1 'Přepočtené koeficientem množství</t>
  </si>
  <si>
    <t>140</t>
  </si>
  <si>
    <t>59030023</t>
  </si>
  <si>
    <t>sádrokartonová deska 1 x 12,5 mm, požární odolnost min EI 15 (nadpraží oken)</t>
  </si>
  <si>
    <t>-1678066388</t>
  </si>
  <si>
    <t>4,518*1,1 'Přepočtené koeficientem množství</t>
  </si>
  <si>
    <t>141</t>
  </si>
  <si>
    <t>76321312R</t>
  </si>
  <si>
    <t>-933525741</t>
  </si>
  <si>
    <t>I.PS2</t>
  </si>
  <si>
    <t>(4,37+0,9)*3,0*1,1</t>
  </si>
  <si>
    <t>142</t>
  </si>
  <si>
    <t>76371122R</t>
  </si>
  <si>
    <t>Montáž dřevostaveb stěn a příček z  tl přes 120 do 240 mm pl přes  40 m2</t>
  </si>
  <si>
    <t>686640805</t>
  </si>
  <si>
    <t>"vnitřní stěna skladba ISN1- kompletní realizace všech komponentů dle PD"(7,280+2,750)*2,0*2,750</t>
  </si>
  <si>
    <t>143</t>
  </si>
  <si>
    <t>61223210</t>
  </si>
  <si>
    <t>hranol konstrukční BSH vrstvený lepený pohledový</t>
  </si>
  <si>
    <t>1354091301</t>
  </si>
  <si>
    <t>"středový průvlak"0,180*0,360*6,000</t>
  </si>
  <si>
    <t>144</t>
  </si>
  <si>
    <t>1.N.S.1.R1</t>
  </si>
  <si>
    <t>Biodeska tl. 19 mm: 10 bidesek 2100x2500, Objem: 50* 0,019 = 0,95 m3</t>
  </si>
  <si>
    <t>-963407421</t>
  </si>
  <si>
    <t>145</t>
  </si>
  <si>
    <t>1.N.S.1.R2</t>
  </si>
  <si>
    <t>Osb deska tl. 15 mm, 61,4 m2*1,2</t>
  </si>
  <si>
    <t>2024619351</t>
  </si>
  <si>
    <t>146</t>
  </si>
  <si>
    <t>1.N.S.1.R3</t>
  </si>
  <si>
    <t xml:space="preserve">KVH sloupky 60/120 – délka 3 m: 30 kusů_x000D_
</t>
  </si>
  <si>
    <t>954875086</t>
  </si>
  <si>
    <t>147</t>
  </si>
  <si>
    <t>1.N.S.1.R4</t>
  </si>
  <si>
    <t>KVH sloupky 100/120 – délka 3 m: 10 kusů</t>
  </si>
  <si>
    <t>1757859585</t>
  </si>
  <si>
    <t>148</t>
  </si>
  <si>
    <t>1.N.S.1.R5</t>
  </si>
  <si>
    <t>KVH sloupky 120/180 – délka 3m: 2 kusy</t>
  </si>
  <si>
    <t>2083688733</t>
  </si>
  <si>
    <t>149</t>
  </si>
  <si>
    <t>1.N.S.1.R6</t>
  </si>
  <si>
    <t>KVH hranol 120/120 -délka 3m: celková délka 24 m</t>
  </si>
  <si>
    <t>1733090235</t>
  </si>
  <si>
    <t>150</t>
  </si>
  <si>
    <t>1.N.S.1.R8</t>
  </si>
  <si>
    <t xml:space="preserve">Spojovací materiál: 3,276 _x000D_
Objem: 0,648 (kvh 60/120) + 0,36 (kvh 100/120) + 0,11 (kvh120/180) + 0,288 (180/360) + 0,95(biodeska) +0, 921 (osb deska) = 3,2761 m3_x000D_
</t>
  </si>
  <si>
    <t>1964157686</t>
  </si>
  <si>
    <t>151</t>
  </si>
  <si>
    <t>63152146</t>
  </si>
  <si>
    <t>pás tepelně izolační univerzální λ=0,038-0,039 tl 120mm</t>
  </si>
  <si>
    <t>-1493482596</t>
  </si>
  <si>
    <t>"celk tl.120mm"((7,280+2,740)*2,0-0,800*2,05*2,0-0,700*2,050*2,0-0,800)*2,750</t>
  </si>
  <si>
    <t>153</t>
  </si>
  <si>
    <t>763181421</t>
  </si>
  <si>
    <t>Ztužující výplň otvoru pro dveře s UA a UW profilem pro příčky přes 2,80 do 3,25 m</t>
  </si>
  <si>
    <t>548872088</t>
  </si>
  <si>
    <t>https://podminky.urs.cz/item/CS_URS_2024_01/763181421</t>
  </si>
  <si>
    <t>"I.S.2"1,0</t>
  </si>
  <si>
    <t>154</t>
  </si>
  <si>
    <t>-785273</t>
  </si>
  <si>
    <t>155</t>
  </si>
  <si>
    <t>55331611</t>
  </si>
  <si>
    <t>pouzdro stavební posuvných dveří jednopouzdrové 700mm standardní rozměr</t>
  </si>
  <si>
    <t>336645881</t>
  </si>
  <si>
    <t>158</t>
  </si>
  <si>
    <t>76371121R</t>
  </si>
  <si>
    <t>Montáž svislé konstrukce stěny tl. přes 350mm až 470 mm</t>
  </si>
  <si>
    <t>-104303726</t>
  </si>
  <si>
    <t>"vnější  západní stěna"19,800*3,000</t>
  </si>
  <si>
    <t>159</t>
  </si>
  <si>
    <t>RMAT0001</t>
  </si>
  <si>
    <t>KVH 40/60</t>
  </si>
  <si>
    <t>1800177728</t>
  </si>
  <si>
    <t>265</t>
  </si>
  <si>
    <t>61223265</t>
  </si>
  <si>
    <t>hranol konstrukční KVH lepený průřezu 80x120-280mm nepohledový</t>
  </si>
  <si>
    <t>-259540912</t>
  </si>
  <si>
    <t>99,0*0,080*0,160</t>
  </si>
  <si>
    <t>160</t>
  </si>
  <si>
    <t>RMAT0002</t>
  </si>
  <si>
    <t>difuzně otevřená deska tl.15mm</t>
  </si>
  <si>
    <t>-844867735</t>
  </si>
  <si>
    <t>161</t>
  </si>
  <si>
    <t>RMAT0003</t>
  </si>
  <si>
    <t>OSB deska 15mm</t>
  </si>
  <si>
    <t>-1767814059</t>
  </si>
  <si>
    <t>162</t>
  </si>
  <si>
    <t>RMAT0004</t>
  </si>
  <si>
    <t>spojovací materiál</t>
  </si>
  <si>
    <t>1128875081</t>
  </si>
  <si>
    <t xml:space="preserve">1,267 + 0,8 + 0,77 +0,855 + 0,384 + 1 </t>
  </si>
  <si>
    <t>163</t>
  </si>
  <si>
    <t>RMAT0006</t>
  </si>
  <si>
    <t>obklad modřín</t>
  </si>
  <si>
    <t>1661995730</t>
  </si>
  <si>
    <t>164</t>
  </si>
  <si>
    <t>224923424</t>
  </si>
  <si>
    <t>"středový průvlak"0,160*0,120*20,0</t>
  </si>
  <si>
    <t>165</t>
  </si>
  <si>
    <t>61223274</t>
  </si>
  <si>
    <t>hranol konstrukční DUO/TRIO lepený průřezu 160x160-240mm</t>
  </si>
  <si>
    <t>-1588565176</t>
  </si>
  <si>
    <t>"sloupky prosklené části"0,160*0,240*2,700*9,0</t>
  </si>
  <si>
    <t>166</t>
  </si>
  <si>
    <t>76371124R</t>
  </si>
  <si>
    <t>Montáž svislé konstrukce stěny a příčky tl. přes 350 do 470 mm, plochy přes 30 do 40 m2</t>
  </si>
  <si>
    <t>-1597465125</t>
  </si>
  <si>
    <t>" vnější stěna východní viz. PD"</t>
  </si>
  <si>
    <t>19,800*3,000-2,180*2,35*8,0</t>
  </si>
  <si>
    <t>167</t>
  </si>
  <si>
    <t>Vnějšístěnavých.R.1</t>
  </si>
  <si>
    <t xml:space="preserve">Sloupy 160/240 – délka 2,76  9ks m: _x000D_
Objem: 0,16x0,24x2,76 x 9 = 0,95 m3_x000D_
</t>
  </si>
  <si>
    <t>-1407464069</t>
  </si>
  <si>
    <t>168</t>
  </si>
  <si>
    <t>Vnějšístěnavých.R.2</t>
  </si>
  <si>
    <t>Kvh hranol  120/160 – délky 5 m: Objem: 0,12x0,16x5x4 = 0,384 m3</t>
  </si>
  <si>
    <t>1684223998</t>
  </si>
  <si>
    <t>169</t>
  </si>
  <si>
    <t>Vnějšístěnavých.R.3</t>
  </si>
  <si>
    <t xml:space="preserve">KVH 40/60 – celkem délka 90 mx2: _x000D_
4x19,7  + 17x2x0,3 + 17 x2x45 = 89 – zaokrouhleno na 90m_x000D_
Objem: 0.04 x 0,06 x 90 = 0,216 m3… _x000D_
</t>
  </si>
  <si>
    <t>1087635393</t>
  </si>
  <si>
    <t>170</t>
  </si>
  <si>
    <t>Vnějšístěnavých.R.4</t>
  </si>
  <si>
    <t>KVH 40/30 – celkem délka 60 mx2(zaokrouhleno na 60), Objem: 0,04x0,03x60 = 0,072 m3</t>
  </si>
  <si>
    <t>832033005</t>
  </si>
  <si>
    <t>171</t>
  </si>
  <si>
    <t>Vnějšístěnavých.R.5</t>
  </si>
  <si>
    <t>OSB deska tl.15  – celkem plocha: 12,5 m2</t>
  </si>
  <si>
    <t>-1328369908</t>
  </si>
  <si>
    <t>264</t>
  </si>
  <si>
    <t>607151R</t>
  </si>
  <si>
    <t>deska dřevovláknitá tepelně izolační elastická λ=0,036 tl 15,0mm</t>
  </si>
  <si>
    <t>-182857298</t>
  </si>
  <si>
    <t>173</t>
  </si>
  <si>
    <t>6122327R</t>
  </si>
  <si>
    <t>-1824756314</t>
  </si>
  <si>
    <t>"spojovací materiál"2,285</t>
  </si>
  <si>
    <t>174</t>
  </si>
  <si>
    <t>63152151</t>
  </si>
  <si>
    <t>pás tepelně izolační univerzální λ=0,038-0,039 tl 220mm</t>
  </si>
  <si>
    <t>-2146551694</t>
  </si>
  <si>
    <t>" vnější stěna západní viz. PD"</t>
  </si>
  <si>
    <t>(55,0+12,0+11,0*2,0)*1,3</t>
  </si>
  <si>
    <t>175</t>
  </si>
  <si>
    <t>63150823</t>
  </si>
  <si>
    <t>pás tepelně izolační univerzální λ=0,038-0,039 tl 50mm</t>
  </si>
  <si>
    <t>1444834502</t>
  </si>
  <si>
    <t>176</t>
  </si>
  <si>
    <t>76371124R1</t>
  </si>
  <si>
    <t>-1849033771</t>
  </si>
  <si>
    <t>" vnější stěna západní a jižní viz. PD"</t>
  </si>
  <si>
    <t>(3,200*2,0*3,000-0,900*2,050)*2,0</t>
  </si>
  <si>
    <t>177</t>
  </si>
  <si>
    <t>VnějšístěnaSJiž.R.1</t>
  </si>
  <si>
    <t xml:space="preserve">KVH sloupky 80/160 – délka 2,88 –_x000D_
Počet: 6 kusůx2,0,Objem: 0,46 m3_x000D_
</t>
  </si>
  <si>
    <t>703108169</t>
  </si>
  <si>
    <t>178</t>
  </si>
  <si>
    <t>VnějšístěnaSJiž.R.2</t>
  </si>
  <si>
    <t xml:space="preserve">KVH 60/140, dl. 2,5 m (nadpraží okna) – 1 kusx2,0_x000D_
Objem : 0,42m3_x000D_
</t>
  </si>
  <si>
    <t>1169299806</t>
  </si>
  <si>
    <t>179</t>
  </si>
  <si>
    <t>VnějšístěnaSJiž.R.3</t>
  </si>
  <si>
    <t>KVH 40/60: celkem délka 85 m ,KVH 40/60, objem :0,204x2,0</t>
  </si>
  <si>
    <t>-600426377</t>
  </si>
  <si>
    <t>180</t>
  </si>
  <si>
    <t>VnějšístěnaSJiž.R.4</t>
  </si>
  <si>
    <t>Osb deska tl. 15 mm: 12,6 m2 x2,0,Objem 12,6 x 0x0,15x2,0 = 0,380 m3</t>
  </si>
  <si>
    <t>719324386</t>
  </si>
  <si>
    <t>181</t>
  </si>
  <si>
    <t>VnějšístěnaSJiž.R.5</t>
  </si>
  <si>
    <t>Spojovací materiál</t>
  </si>
  <si>
    <t>2028742761</t>
  </si>
  <si>
    <t>182</t>
  </si>
  <si>
    <t>VnějšístěnaSJiž.R.6</t>
  </si>
  <si>
    <t>Difůzně otevřená dřevovláknitá deska tl. 15 mm – celkem spotřeba 6 x 0,625x2500 = 9,75 m2 x2,0</t>
  </si>
  <si>
    <t>1186565176</t>
  </si>
  <si>
    <t>183</t>
  </si>
  <si>
    <t>998763200</t>
  </si>
  <si>
    <t>Přesun hmot procentní pro dřevostavby v objektech v do 6 m</t>
  </si>
  <si>
    <t>282889899</t>
  </si>
  <si>
    <t>https://podminky.urs.cz/item/CS_URS_2024_01/998763200</t>
  </si>
  <si>
    <t>764</t>
  </si>
  <si>
    <t>Konstrukce klempířské</t>
  </si>
  <si>
    <t>184</t>
  </si>
  <si>
    <t>764212663</t>
  </si>
  <si>
    <t>Oplechování rovné okapové hrany z Pz s povrchovou úpravou rš 250 mm</t>
  </si>
  <si>
    <t>-1580442588</t>
  </si>
  <si>
    <t>https://podminky.urs.cz/item/CS_URS_2024_01/764212663</t>
  </si>
  <si>
    <t>"dle PD"19,810</t>
  </si>
  <si>
    <t>185</t>
  </si>
  <si>
    <t>764214604</t>
  </si>
  <si>
    <t>Oplechování horních ploch a atik bez rohů z Pz s povrch úpravou mechanicky kotvené rš 330 mm</t>
  </si>
  <si>
    <t>-523959009</t>
  </si>
  <si>
    <t>https://podminky.urs.cz/item/CS_URS_2024_01/764214604</t>
  </si>
  <si>
    <t>"dle PD"5,890*2,0</t>
  </si>
  <si>
    <t>186</t>
  </si>
  <si>
    <t>764214605</t>
  </si>
  <si>
    <t>Oplechování horních ploch a atik bez rohů z Pz s povrch úpravou mechanicky kotvené rš 400 mm</t>
  </si>
  <si>
    <t>1023235479</t>
  </si>
  <si>
    <t>https://podminky.urs.cz/item/CS_URS_2024_01/764214605</t>
  </si>
  <si>
    <t>"dle PD"19,810+5,890*2,0</t>
  </si>
  <si>
    <t>187</t>
  </si>
  <si>
    <t>764511603</t>
  </si>
  <si>
    <t>Žlab podokapní půlkruhový z Pz s povrchovou úpravou rš 400 mm</t>
  </si>
  <si>
    <t>-474483137</t>
  </si>
  <si>
    <t>https://podminky.urs.cz/item/CS_URS_2024_01/764511603</t>
  </si>
  <si>
    <t>188</t>
  </si>
  <si>
    <t>764511644</t>
  </si>
  <si>
    <t>Žlab podokapní z pozinkovaného plechu s povrchovou úpravou včetně háků a čel kotlík oválný (trychtýřový), rš žlabu/průměr svodu 400/120 mm</t>
  </si>
  <si>
    <t>1977547067</t>
  </si>
  <si>
    <t>https://podminky.urs.cz/item/CS_URS_2024_01/764511644</t>
  </si>
  <si>
    <t>189</t>
  </si>
  <si>
    <t>764518623</t>
  </si>
  <si>
    <t>Svody kruhové včetně objímek, kolen, odskoků z Pz s povrchovou úpravou průměru 120 mm</t>
  </si>
  <si>
    <t>1975524782</t>
  </si>
  <si>
    <t>https://podminky.urs.cz/item/CS_URS_2024_01/764518623</t>
  </si>
  <si>
    <t>190</t>
  </si>
  <si>
    <t>998764201</t>
  </si>
  <si>
    <t>Přesun hmot procentní pro konstrukce klempířské v objektech v do 6 m</t>
  </si>
  <si>
    <t>-258797077</t>
  </si>
  <si>
    <t>https://podminky.urs.cz/item/CS_URS_2024_01/998764201</t>
  </si>
  <si>
    <t>766</t>
  </si>
  <si>
    <t>Konstrukce truhlářské</t>
  </si>
  <si>
    <t>191</t>
  </si>
  <si>
    <t>766412224</t>
  </si>
  <si>
    <t>Montáž obložení stěn pl přes 5 m2 palubkami modřínovými přes 100 mm</t>
  </si>
  <si>
    <t>-1191327539</t>
  </si>
  <si>
    <t>https://podminky.urs.cz/item/CS_URS_2024_01/766412224</t>
  </si>
  <si>
    <t>"viz. PD kompletní realizace včetně všech komponentů, vnější obklady mimo západní stěnu"</t>
  </si>
  <si>
    <t>0,600*9,0+7,800*2,0+3,600*2,0+12,0+13,00+0,400*10,0</t>
  </si>
  <si>
    <t>192</t>
  </si>
  <si>
    <t>61191161</t>
  </si>
  <si>
    <t>palubky obkladové evropský modřín profil klasický 20x146mm jakost A/B</t>
  </si>
  <si>
    <t>1114258558</t>
  </si>
  <si>
    <t>57,2*1,1 'Přepočtené koeficientem množství</t>
  </si>
  <si>
    <t>193</t>
  </si>
  <si>
    <t>76642122R</t>
  </si>
  <si>
    <t>Montáž obložení podhledů jednoduchých palubkami modřínovými š přes 40 do 60 mm</t>
  </si>
  <si>
    <t>728172099</t>
  </si>
  <si>
    <t>"dodávka a montáž T9,10, kompletní realizace dle PD"4,560*1,600+18,860*2,340</t>
  </si>
  <si>
    <t>194</t>
  </si>
  <si>
    <t>766621002</t>
  </si>
  <si>
    <t>Montáž dřevěných oken plochy přes 1 m2 pevných výšky do 2,5 m s rámem do dřevěné konstrukce</t>
  </si>
  <si>
    <t>208945726</t>
  </si>
  <si>
    <t>https://podminky.urs.cz/item/CS_URS_2024_01/766621002</t>
  </si>
  <si>
    <t>"O4"2,325*2,500*2,0</t>
  </si>
  <si>
    <t>"O5"2,260*2,500*5,0</t>
  </si>
  <si>
    <t>195</t>
  </si>
  <si>
    <t>6111000R</t>
  </si>
  <si>
    <t>okno dřevěné s fixním zasklením dvojsklo, bezpečnostní sklo přes plochu 1m2 v 1,5-2,5m</t>
  </si>
  <si>
    <t>-1380979594</t>
  </si>
  <si>
    <t>"O4"2,248*2,460*2,0+2,180*2,460*5,0</t>
  </si>
  <si>
    <t>196</t>
  </si>
  <si>
    <t>766641341</t>
  </si>
  <si>
    <t>Montáž balkónových dveří zdvojených jednokřídlových s pevnými bočními díly včetně rámu do dřeva</t>
  </si>
  <si>
    <t>95516103</t>
  </si>
  <si>
    <t>https://podminky.urs.cz/item/CS_URS_2024_01/766641341</t>
  </si>
  <si>
    <t>197</t>
  </si>
  <si>
    <t>6111001R</t>
  </si>
  <si>
    <t>balkonové dveře a pevný díl s bezpečnostním sklem přes plochu 1m2 v 1,5-2,5m</t>
  </si>
  <si>
    <t>1058249680</t>
  </si>
  <si>
    <t>"O6,7"2,180*2,460*2,0</t>
  </si>
  <si>
    <t>198</t>
  </si>
  <si>
    <t>766629631</t>
  </si>
  <si>
    <t>Montáž těsnění připojovací spáry ostění nebo nadpraží komprimační páskou</t>
  </si>
  <si>
    <t>1393382239</t>
  </si>
  <si>
    <t>https://podminky.urs.cz/item/CS_URS_2024_01/766629631</t>
  </si>
  <si>
    <t>kompletní realizace dle PD a TZ</t>
  </si>
  <si>
    <t>"O1 "(2,260+2,500)*2,0</t>
  </si>
  <si>
    <t>"O2,3"(0,960+2,050)*2,0+(0,990+2,370)*2,0</t>
  </si>
  <si>
    <t>"O4"(2,325+2,500)*2,0</t>
  </si>
  <si>
    <t>"O5"(2,260+2,500)*5,0</t>
  </si>
  <si>
    <t>"O6"(2,260+2,500)*2,0</t>
  </si>
  <si>
    <t>199</t>
  </si>
  <si>
    <t>59071025</t>
  </si>
  <si>
    <t>páska okenní těsnící měkčený pěnový PUR impregnovaná s integrovanou páskou 6-22x58mm</t>
  </si>
  <si>
    <t>-1673281197</t>
  </si>
  <si>
    <t>65,23*1,1 'Přepočtené koeficientem množství</t>
  </si>
  <si>
    <t>200</t>
  </si>
  <si>
    <t>766660001</t>
  </si>
  <si>
    <t>Montáž dveřních křídel otvíravých jednokřídlových š do 0,8 m do ocelové zárubně</t>
  </si>
  <si>
    <t>-754563968</t>
  </si>
  <si>
    <t>https://podminky.urs.cz/item/CS_URS_2024_01/766660001</t>
  </si>
  <si>
    <t>201</t>
  </si>
  <si>
    <t>61162072</t>
  </si>
  <si>
    <t>dveře jednokřídlé voštinové povrch laminátový plné 600x1970-2100mm</t>
  </si>
  <si>
    <t>-1571936988</t>
  </si>
  <si>
    <t>"D8"2,0</t>
  </si>
  <si>
    <t>202</t>
  </si>
  <si>
    <t>61162073</t>
  </si>
  <si>
    <t>dveře jednokřídlé voštinové povrch laminátový plné 700x1970-2100mm</t>
  </si>
  <si>
    <t>-766238389</t>
  </si>
  <si>
    <t>203</t>
  </si>
  <si>
    <t>61164071</t>
  </si>
  <si>
    <t>dveře jednokřídlé voštinové profilované povrch lakovaný plné 700x1970-2100mm</t>
  </si>
  <si>
    <t>-23738287</t>
  </si>
  <si>
    <t>"D2"1,0</t>
  </si>
  <si>
    <t>204</t>
  </si>
  <si>
    <t>766660101</t>
  </si>
  <si>
    <t>Montáž dveřních křídel otvíravých jednokřídlových š do 0,8 m do dřevěné rámové zárubně</t>
  </si>
  <si>
    <t>-1700845929</t>
  </si>
  <si>
    <t>https://podminky.urs.cz/item/CS_URS_2024_01/766660101</t>
  </si>
  <si>
    <t>"kompletní realizace dle PD"</t>
  </si>
  <si>
    <t>"D1,3,4"2,0+1,0+1,0</t>
  </si>
  <si>
    <t>205</t>
  </si>
  <si>
    <t>61160051</t>
  </si>
  <si>
    <t>dveře jednokřídlé dřevěné bez povrchové úpravy plné 700x1970mm</t>
  </si>
  <si>
    <t>161265769</t>
  </si>
  <si>
    <t>206</t>
  </si>
  <si>
    <t>61160052</t>
  </si>
  <si>
    <t>dveře jednokřídlé dřevěné bez povrchové úpravy plné 800x1970mm</t>
  </si>
  <si>
    <t>-633423072</t>
  </si>
  <si>
    <t>207</t>
  </si>
  <si>
    <t>766660311</t>
  </si>
  <si>
    <t>Montáž posuvných dveří jednokřídlových průchozí š do 800 mm do pouzdra s jednou kapsou</t>
  </si>
  <si>
    <t>-688207065</t>
  </si>
  <si>
    <t>https://podminky.urs.cz/item/CS_URS_2024_01/766660311</t>
  </si>
  <si>
    <t>"D7"1,0</t>
  </si>
  <si>
    <t>208</t>
  </si>
  <si>
    <t>61162014</t>
  </si>
  <si>
    <t>dveře jednokřídlé voštinové povrch fóliový plné 800x1970-2100mm</t>
  </si>
  <si>
    <t>868632380</t>
  </si>
  <si>
    <t>209</t>
  </si>
  <si>
    <t>766660511</t>
  </si>
  <si>
    <t>Montáž vchodových dveří včetně rámu jednokřídlových bez nadsvětlíku do dřevěné konstrukce</t>
  </si>
  <si>
    <t>-93406306</t>
  </si>
  <si>
    <t>https://podminky.urs.cz/item/CS_URS_2024_01/766660511</t>
  </si>
  <si>
    <t>"O2 O3 kompletní realizace dle PD a TZ"1,0</t>
  </si>
  <si>
    <t>210</t>
  </si>
  <si>
    <t>61173202</t>
  </si>
  <si>
    <t>dveře jednokřídlé dřevěné plné max rozměru otvoru 2,42m2 bezpečnostní třídy RC2</t>
  </si>
  <si>
    <t>-31429512</t>
  </si>
  <si>
    <t>"O2kompletní realizace dle PD a TZ"0,960*2,050+0,990*2,500</t>
  </si>
  <si>
    <t>4,443*1,8 'Přepočtené koeficientem množství</t>
  </si>
  <si>
    <t>211</t>
  </si>
  <si>
    <t>766660531</t>
  </si>
  <si>
    <t>Montáž vchodových dveří včetně rámu jednokřídlových s pevnými bočními díly do dřevěné konstrukce</t>
  </si>
  <si>
    <t>1624441622</t>
  </si>
  <si>
    <t>https://podminky.urs.cz/item/CS_URS_2024_01/766660531</t>
  </si>
  <si>
    <t>212</t>
  </si>
  <si>
    <t>6117321R</t>
  </si>
  <si>
    <t>dveře jednokřídlé dřevěné prosklené s bezpečnostním sklem bezpečnostní třídy RC2</t>
  </si>
  <si>
    <t>-2133859440</t>
  </si>
  <si>
    <t>"O1"1,800*2,450</t>
  </si>
  <si>
    <t>4,41*3 'Přepočtené koeficientem množství</t>
  </si>
  <si>
    <t>213</t>
  </si>
  <si>
    <t>766681114</t>
  </si>
  <si>
    <t>Montáž zárubní rámových pro dveře jednokřídlové š do 900 mm</t>
  </si>
  <si>
    <t>1439944356</t>
  </si>
  <si>
    <t>https://podminky.urs.cz/item/CS_URS_2024_01/766681114</t>
  </si>
  <si>
    <t>"D1-4,kompletní realizace dle PD a TZ"4,0</t>
  </si>
  <si>
    <t>214</t>
  </si>
  <si>
    <t>61182254</t>
  </si>
  <si>
    <t>zárubeň jednokřídlá smrková rámová  rozměru 700/1970mm</t>
  </si>
  <si>
    <t>1658861016</t>
  </si>
  <si>
    <t>"D1"2,0</t>
  </si>
  <si>
    <t>215</t>
  </si>
  <si>
    <t>61182251</t>
  </si>
  <si>
    <t>zárubeň jednokřídlá smrková rámová  rozměru 800/1970mm</t>
  </si>
  <si>
    <t>-697100152</t>
  </si>
  <si>
    <t>"D3,4"2,0</t>
  </si>
  <si>
    <t>216</t>
  </si>
  <si>
    <t>998766201</t>
  </si>
  <si>
    <t>Přesun hmot procentní pro kce truhlářské v objektech v do 6 m</t>
  </si>
  <si>
    <t>1150565936</t>
  </si>
  <si>
    <t>https://podminky.urs.cz/item/CS_URS_2024_01/998766201</t>
  </si>
  <si>
    <t>767</t>
  </si>
  <si>
    <t>Konstrukce zámečnické</t>
  </si>
  <si>
    <t>217</t>
  </si>
  <si>
    <t>62861361R</t>
  </si>
  <si>
    <t>Žárové zinkování ponorem dílů ocelových konstrukcí mostů hmotnosti do 100 kg</t>
  </si>
  <si>
    <t>70640661</t>
  </si>
  <si>
    <t>218</t>
  </si>
  <si>
    <t>767163221</t>
  </si>
  <si>
    <t>Montáž přímého kovového zábradlí z dílců do betonu konstrukce na schodišti</t>
  </si>
  <si>
    <t>1925594560</t>
  </si>
  <si>
    <t>https://podminky.urs.cz/item/CS_URS_2024_01/767163221</t>
  </si>
  <si>
    <t>"Z1"1,100</t>
  </si>
  <si>
    <t>219</t>
  </si>
  <si>
    <t>5534228R</t>
  </si>
  <si>
    <t>zábradlí - ocelová tyč</t>
  </si>
  <si>
    <t>1823922960</t>
  </si>
  <si>
    <t>"Z1"2,740</t>
  </si>
  <si>
    <t>220</t>
  </si>
  <si>
    <t>767995113</t>
  </si>
  <si>
    <t>Montáž atypických zámečnických konstrukcí hm přes 10 do 20 kg</t>
  </si>
  <si>
    <t>1891245254</t>
  </si>
  <si>
    <t>https://podminky.urs.cz/item/CS_URS_2024_01/767995113</t>
  </si>
  <si>
    <t>"Z2"(2,290*8,0+2,340*2,0+1,000)*15,1</t>
  </si>
  <si>
    <t>221</t>
  </si>
  <si>
    <t>13010442</t>
  </si>
  <si>
    <t>úhelník ocelový rovnostranný jakost S235JR (11 375) 100x100x10mm</t>
  </si>
  <si>
    <t>-222066153</t>
  </si>
  <si>
    <t>"Z2"(2,290*8,0+2,340*2,0+1,000)*15,1*0,001</t>
  </si>
  <si>
    <t>222</t>
  </si>
  <si>
    <t>76799511R</t>
  </si>
  <si>
    <t>Montáž atypických zámečnických konstrukcí hm přes 20 do 50 kg</t>
  </si>
  <si>
    <t>1143724806</t>
  </si>
  <si>
    <t>"D+M, ostatní materiál pro montáž trámů"41,520*17,0</t>
  </si>
  <si>
    <t>223</t>
  </si>
  <si>
    <t>998767201</t>
  </si>
  <si>
    <t>Přesun hmot procentní pro zámečnické konstrukce v objektech v do 6 m</t>
  </si>
  <si>
    <t>1393007788</t>
  </si>
  <si>
    <t>https://podminky.urs.cz/item/CS_URS_2024_01/998767201</t>
  </si>
  <si>
    <t>771</t>
  </si>
  <si>
    <t>Podlahy z dlaždic</t>
  </si>
  <si>
    <t>224</t>
  </si>
  <si>
    <t>771111011</t>
  </si>
  <si>
    <t>Vysátí podkladu před pokládkou dlažby</t>
  </si>
  <si>
    <t>-1711161621</t>
  </si>
  <si>
    <t>https://podminky.urs.cz/item/CS_URS_2024_01/771111011</t>
  </si>
  <si>
    <t>"plocha keramických dlažeb"3,8+3,0+1,7+9,1+5,15+1,4+0,65+0,7</t>
  </si>
  <si>
    <t>225</t>
  </si>
  <si>
    <t>771121011</t>
  </si>
  <si>
    <t>Nátěr penetrační na podlahu</t>
  </si>
  <si>
    <t>-665266710</t>
  </si>
  <si>
    <t>https://podminky.urs.cz/item/CS_URS_2024_01/771121011</t>
  </si>
  <si>
    <t>226</t>
  </si>
  <si>
    <t>771151012</t>
  </si>
  <si>
    <t>Samonivelační stěrka podlah pevnosti 20 MPa tl přes 3 do 5 mm</t>
  </si>
  <si>
    <t>1887916424</t>
  </si>
  <si>
    <t>https://podminky.urs.cz/item/CS_URS_2024_01/771151012</t>
  </si>
  <si>
    <t>227</t>
  </si>
  <si>
    <t>771574413</t>
  </si>
  <si>
    <t>Montáž podlah keramických hladkých lepených cementovým flexibilním lepidlem přes 2 do 4 ks/m2</t>
  </si>
  <si>
    <t>757825189</t>
  </si>
  <si>
    <t>https://podminky.urs.cz/item/CS_URS_2024_01/771574413</t>
  </si>
  <si>
    <t>228</t>
  </si>
  <si>
    <t>59761116</t>
  </si>
  <si>
    <t>dlažba keramická slinutá mrazuvzdorná R9 povrch hladký/matný tl do 10mm přes 2 do 4ks/m2</t>
  </si>
  <si>
    <t>711460792</t>
  </si>
  <si>
    <t>61*1,15 'Přepočtené koeficientem množství</t>
  </si>
  <si>
    <t>229</t>
  </si>
  <si>
    <t>771574414</t>
  </si>
  <si>
    <t>Montáž podlah keramických hladkých lepených cementovým flexibilním lepidlem přes 4 do 6 ks/m2</t>
  </si>
  <si>
    <t>-1841655709</t>
  </si>
  <si>
    <t>https://podminky.urs.cz/item/CS_URS_2024_01/771574414</t>
  </si>
  <si>
    <t>230</t>
  </si>
  <si>
    <t>59761108</t>
  </si>
  <si>
    <t>dlažba keramická slinutá mrazuvzdorná R10/B povrch hladký/matný tl do 10mm přes 4 do 6ks/m2</t>
  </si>
  <si>
    <t>1347678054</t>
  </si>
  <si>
    <t>33,1*1,15 'Přepočtené koeficientem množství</t>
  </si>
  <si>
    <t>231</t>
  </si>
  <si>
    <t>998771201</t>
  </si>
  <si>
    <t>Přesun hmot procentní pro podlahy z dlaždic v objektech v do 6 m</t>
  </si>
  <si>
    <t>1518140839</t>
  </si>
  <si>
    <t>https://podminky.urs.cz/item/CS_URS_2024_01/998771201</t>
  </si>
  <si>
    <t>781</t>
  </si>
  <si>
    <t>Dokončovací práce - obklady</t>
  </si>
  <si>
    <t>232</t>
  </si>
  <si>
    <t>781111011</t>
  </si>
  <si>
    <t>Ometení (oprášení) stěny při přípravě podkladu</t>
  </si>
  <si>
    <t>-1062969627</t>
  </si>
  <si>
    <t>https://podminky.urs.cz/item/CS_URS_2024_01/781111011</t>
  </si>
  <si>
    <t>"místnost 03-05"1,08+5,22+5,04</t>
  </si>
  <si>
    <t>"místnost 08"3,78</t>
  </si>
  <si>
    <t>"místnost 7.1-2,0.9,11,12"3,78+15,9</t>
  </si>
  <si>
    <t>233</t>
  </si>
  <si>
    <t>781121015</t>
  </si>
  <si>
    <t>Nátěr kontaktní pro nesavé podklady na stěnu</t>
  </si>
  <si>
    <t>-167848753</t>
  </si>
  <si>
    <t>https://podminky.urs.cz/item/CS_URS_2024_01/781121015</t>
  </si>
  <si>
    <t>234</t>
  </si>
  <si>
    <t>781131112</t>
  </si>
  <si>
    <t>Izolace pod obklad nátěrem nebo stěrkou ve dvou vrstvách</t>
  </si>
  <si>
    <t>-1438075050</t>
  </si>
  <si>
    <t>https://podminky.urs.cz/item/CS_URS_2024_01/781131112</t>
  </si>
  <si>
    <t>235</t>
  </si>
  <si>
    <t>781161021</t>
  </si>
  <si>
    <t>Příprava podkladu před provedením obkladu montáž profilu ukončujícího</t>
  </si>
  <si>
    <t>-1162621378</t>
  </si>
  <si>
    <t>https://podminky.urs.cz/item/CS_URS_2024_01/781161021</t>
  </si>
  <si>
    <t>236</t>
  </si>
  <si>
    <t>59054122</t>
  </si>
  <si>
    <t>profil ukončovací pro vnější hrany obkladů hliník matně eloxovaný 8x2500mm</t>
  </si>
  <si>
    <t>132048966</t>
  </si>
  <si>
    <t>24*1,1 'Přepočtené koeficientem množství</t>
  </si>
  <si>
    <t>237</t>
  </si>
  <si>
    <t>781472219</t>
  </si>
  <si>
    <t>Montáž obkladů keramických hladkých lepených cementovým flexibilním lepidlem přes 22 do 25 ks/m2</t>
  </si>
  <si>
    <t>-54206994</t>
  </si>
  <si>
    <t>https://podminky.urs.cz/item/CS_URS_2024_01/781472219</t>
  </si>
  <si>
    <t>238</t>
  </si>
  <si>
    <t>59761704</t>
  </si>
  <si>
    <t>obklad keramický nemrazuvzdorný povrch hladký/lesklý tl do 10mm přes 22 do 25ks/m2</t>
  </si>
  <si>
    <t>1274418402</t>
  </si>
  <si>
    <t>19,68*1,1 'Přepočtené koeficientem množství</t>
  </si>
  <si>
    <t>239</t>
  </si>
  <si>
    <t>781472221</t>
  </si>
  <si>
    <t>Montáž obkladů keramických hladkých lepených cementovým flexibilním lepidlem přes 35 do 45 ks/m2</t>
  </si>
  <si>
    <t>1347717087</t>
  </si>
  <si>
    <t>https://podminky.urs.cz/item/CS_URS_2024_01/781472221</t>
  </si>
  <si>
    <t>240</t>
  </si>
  <si>
    <t>59761706</t>
  </si>
  <si>
    <t>obklad keramický nemrazuvzdorný povrch hladký/lesklý tl do 10mm přes 35 do 45ks/m2</t>
  </si>
  <si>
    <t>526027758</t>
  </si>
  <si>
    <t>11,34*1,1 'Přepočtené koeficientem množství</t>
  </si>
  <si>
    <t>241</t>
  </si>
  <si>
    <t>59761716</t>
  </si>
  <si>
    <t>obklad keramický nemrazuvzdorný povrch hladký/matný tl do 10mm přes 35 do 45ks/m2</t>
  </si>
  <si>
    <t>-536992468</t>
  </si>
  <si>
    <t>242</t>
  </si>
  <si>
    <t>78149101R</t>
  </si>
  <si>
    <t>Montáž zrcadel plochy do 1 m2 lepených silikonovým tmelem na podkladní omítku</t>
  </si>
  <si>
    <t>-1333742978</t>
  </si>
  <si>
    <t>"viz PD V1-3"0,942*0,956+1,100*0,600+0,600*0,480</t>
  </si>
  <si>
    <t>243</t>
  </si>
  <si>
    <t>63465122</t>
  </si>
  <si>
    <t>zrcadlo nemontované čiré tl 3mm max rozměr 3210x2250mm</t>
  </si>
  <si>
    <t>1760597733</t>
  </si>
  <si>
    <t>1,849*1,1 'Přepočtené koeficientem množství</t>
  </si>
  <si>
    <t>244</t>
  </si>
  <si>
    <t>998781201</t>
  </si>
  <si>
    <t>Přesun hmot procentní pro obklady keramické v objektech v do 6 m</t>
  </si>
  <si>
    <t>-670598498</t>
  </si>
  <si>
    <t>https://podminky.urs.cz/item/CS_URS_2024_01/998781201</t>
  </si>
  <si>
    <t>783</t>
  </si>
  <si>
    <t>Dokončovací práce - nátěry</t>
  </si>
  <si>
    <t>245</t>
  </si>
  <si>
    <t>783101401</t>
  </si>
  <si>
    <t>Ometení podkladu truhlářských konstrukcí před provedením nátěru</t>
  </si>
  <si>
    <t>-1677733034</t>
  </si>
  <si>
    <t>https://podminky.urs.cz/item/CS_URS_2024_01/783101401</t>
  </si>
  <si>
    <t>"dřevěné konstrukce viz PD a TZ"105,3+78,90</t>
  </si>
  <si>
    <t>"dřevěné dveře, zárubně"1,000*2,100*4,0*1,3</t>
  </si>
  <si>
    <t>246</t>
  </si>
  <si>
    <t>783101403</t>
  </si>
  <si>
    <t>Oprášení podkladu truhlářských konstrukcí před provedením nátěru</t>
  </si>
  <si>
    <t>-1313993905</t>
  </si>
  <si>
    <t>https://podminky.urs.cz/item/CS_URS_2024_01/783101403</t>
  </si>
  <si>
    <t>247</t>
  </si>
  <si>
    <t>783122101</t>
  </si>
  <si>
    <t>Lokální tmelení truhlářských konstrukcí včetně přebroušení disperzním tmelem plochy do 10%</t>
  </si>
  <si>
    <t>352765520</t>
  </si>
  <si>
    <t>https://podminky.urs.cz/item/CS_URS_2024_01/783122101</t>
  </si>
  <si>
    <t>248</t>
  </si>
  <si>
    <t>783128211</t>
  </si>
  <si>
    <t>Lakovací dvojnásobný akrylátový nátěr truhlářských konstrukcí s mezibroušením</t>
  </si>
  <si>
    <t>-1906947440</t>
  </si>
  <si>
    <t>https://podminky.urs.cz/item/CS_URS_2024_01/783128211</t>
  </si>
  <si>
    <t>784</t>
  </si>
  <si>
    <t>Dokončovací práce - malby a tapety</t>
  </si>
  <si>
    <t>249</t>
  </si>
  <si>
    <t>784111001</t>
  </si>
  <si>
    <t>Oprášení (ometení ) podkladu v místnostech v do 3,80 m</t>
  </si>
  <si>
    <t>563928675</t>
  </si>
  <si>
    <t>https://podminky.urs.cz/item/CS_URS_2024_01/784111001</t>
  </si>
  <si>
    <t>"dle PD a TZ"109,69+39,17+9,5</t>
  </si>
  <si>
    <t>250</t>
  </si>
  <si>
    <t>784161501</t>
  </si>
  <si>
    <t>Celoplošné vyhlazení podkladu disperzní stěrkou v místnostech v do 3,80 m</t>
  </si>
  <si>
    <t>-244123363</t>
  </si>
  <si>
    <t>https://podminky.urs.cz/item/CS_URS_2024_01/784161501</t>
  </si>
  <si>
    <t>"viz PD a TZ, vnitřní plochy "31,26</t>
  </si>
  <si>
    <t>251</t>
  </si>
  <si>
    <t>784171101</t>
  </si>
  <si>
    <t>Zakrytí vnitřních podlah včetně pozdějšího odkrytí</t>
  </si>
  <si>
    <t>-255192044</t>
  </si>
  <si>
    <t>https://podminky.urs.cz/item/CS_URS_2024_01/784171101</t>
  </si>
  <si>
    <t>252</t>
  </si>
  <si>
    <t>28323157</t>
  </si>
  <si>
    <t>fólie pro malířské potřeby zakrývací tl 14µ 4x5m</t>
  </si>
  <si>
    <t>-2112483744</t>
  </si>
  <si>
    <t>105*1,05 'Přepočtené koeficientem množství</t>
  </si>
  <si>
    <t>253</t>
  </si>
  <si>
    <t>784171111</t>
  </si>
  <si>
    <t>Zakrytí vnitřních ploch stěn v místnostech v do 3,80 m</t>
  </si>
  <si>
    <t>-1360082680</t>
  </si>
  <si>
    <t>https://podminky.urs.cz/item/CS_URS_2024_01/784171111</t>
  </si>
  <si>
    <t>254</t>
  </si>
  <si>
    <t>58124842</t>
  </si>
  <si>
    <t>fólie pro malířské potřeby zakrývací tl 7µ 4x5m</t>
  </si>
  <si>
    <t>-39045666</t>
  </si>
  <si>
    <t>290*1,05 'Přepočtené koeficientem množství</t>
  </si>
  <si>
    <t>255</t>
  </si>
  <si>
    <t>784181101</t>
  </si>
  <si>
    <t>Základní akrylátová jednonásobná bezbarvá penetrace podkladu v místnostech v do 3,80 m</t>
  </si>
  <si>
    <t>535086376</t>
  </si>
  <si>
    <t>https://podminky.urs.cz/item/CS_URS_2024_01/784181101</t>
  </si>
  <si>
    <t>256</t>
  </si>
  <si>
    <t>784211111</t>
  </si>
  <si>
    <t>Dvojnásobné bílé malby ze směsí za mokra velmi dobře oděruvzdorných v místnostech v do 3,80 m</t>
  </si>
  <si>
    <t>-1145401717</t>
  </si>
  <si>
    <t>https://podminky.urs.cz/item/CS_URS_2024_01/784211111</t>
  </si>
  <si>
    <t>257</t>
  </si>
  <si>
    <t>784221141</t>
  </si>
  <si>
    <t>Příplatek k cenám 2x maleb za sucha otěruvzdorných za barevnou malbu tónovanou tónovacími přípravky</t>
  </si>
  <si>
    <t>-1825006316</t>
  </si>
  <si>
    <t>https://podminky.urs.cz/item/CS_URS_2024_01/784221141</t>
  </si>
  <si>
    <t>"dle PD a TZ"39,17+9,5</t>
  </si>
  <si>
    <t>786</t>
  </si>
  <si>
    <t>Dokončovací práce - čalounické úpravy</t>
  </si>
  <si>
    <t>258</t>
  </si>
  <si>
    <t>786624111</t>
  </si>
  <si>
    <t>Montáž lamelové žaluzie do oken zdvojených dřevěných otevíravých, sklápěcích a vyklápěcích</t>
  </si>
  <si>
    <t>1696264904</t>
  </si>
  <si>
    <t>https://podminky.urs.cz/item/CS_URS_2024_01/786624111</t>
  </si>
  <si>
    <t>"T6-8"</t>
  </si>
  <si>
    <t>2,300*2,500+1,100*2,500*4,0+2,200*2,500*5,0</t>
  </si>
  <si>
    <t>259</t>
  </si>
  <si>
    <t>55346200</t>
  </si>
  <si>
    <t>žaluzie horizontální interiérové</t>
  </si>
  <si>
    <t>-1621344568</t>
  </si>
  <si>
    <t>260</t>
  </si>
  <si>
    <t>998786201</t>
  </si>
  <si>
    <t>Přesun hmot procentní pro stínění a čalounické úpravy v objektech v do 6 m</t>
  </si>
  <si>
    <t>-1693228800</t>
  </si>
  <si>
    <t>https://podminky.urs.cz/item/CS_URS_2024_01/998786201</t>
  </si>
  <si>
    <t>D.1.2 - Elektroinstalace silnoproud</t>
  </si>
  <si>
    <t>E1</t>
  </si>
  <si>
    <t>Trubka plastová tuhá D 16 mm</t>
  </si>
  <si>
    <t>E2</t>
  </si>
  <si>
    <t>Trubka plastová tuhá D 26 mm</t>
  </si>
  <si>
    <t>E3</t>
  </si>
  <si>
    <t>Trubka plastová ohebná D 16 mm</t>
  </si>
  <si>
    <t>E4</t>
  </si>
  <si>
    <t>Trubka plastová ohebná D 29 mm</t>
  </si>
  <si>
    <t>E5</t>
  </si>
  <si>
    <t>Trukka KOPOFLEX D63</t>
  </si>
  <si>
    <t>E6</t>
  </si>
  <si>
    <t>Krabice univerzální 1901</t>
  </si>
  <si>
    <t>E7</t>
  </si>
  <si>
    <t>Krabice univerzální 1902 s víkem</t>
  </si>
  <si>
    <t>E8</t>
  </si>
  <si>
    <t>Krabice KO125 s víkem</t>
  </si>
  <si>
    <t>E9</t>
  </si>
  <si>
    <t>Svorkovnice HDP do KO125</t>
  </si>
  <si>
    <t>E10</t>
  </si>
  <si>
    <t>Rozvodka 6455-11</t>
  </si>
  <si>
    <t>E11</t>
  </si>
  <si>
    <t>Žlab 62/50 vč víka a příslušenství</t>
  </si>
  <si>
    <t>E12</t>
  </si>
  <si>
    <t>Žlab 125/50 vč víka a příslušenství</t>
  </si>
  <si>
    <t>E13</t>
  </si>
  <si>
    <t>Žlab š. 50  PO 30MIN</t>
  </si>
  <si>
    <t>E14</t>
  </si>
  <si>
    <t>Příchytka kabelového svazku</t>
  </si>
  <si>
    <t>E15</t>
  </si>
  <si>
    <t>Koncovka kabelová</t>
  </si>
  <si>
    <t>E16</t>
  </si>
  <si>
    <t>Spínač polozapuštěný ř. 6</t>
  </si>
  <si>
    <t>E17</t>
  </si>
  <si>
    <t>Spínač sporákový vč. doutnavky</t>
  </si>
  <si>
    <t>E18</t>
  </si>
  <si>
    <t>Tlačítko havarijní ve skříňce</t>
  </si>
  <si>
    <t>E19</t>
  </si>
  <si>
    <t>Spínač infrapasivní - pohybové čidlo</t>
  </si>
  <si>
    <t>E20</t>
  </si>
  <si>
    <t>Zásuvky polozapuštěná jednonásobná</t>
  </si>
  <si>
    <t>E21</t>
  </si>
  <si>
    <t>Zásuvky polozapuštěná dvojnonásobná</t>
  </si>
  <si>
    <t>E22</t>
  </si>
  <si>
    <t>Zásuvky polozapuštěná dvojnonásobná s přep. ochranou</t>
  </si>
  <si>
    <t>E23</t>
  </si>
  <si>
    <t>Zásuvky polozapuštěná jednonásobná IP44</t>
  </si>
  <si>
    <t>E24</t>
  </si>
  <si>
    <t>Zásuvky nástěnná jednonásobná IP44</t>
  </si>
  <si>
    <t>E25</t>
  </si>
  <si>
    <t>Zásuvky průmyslová 230 jednonásobná IP44</t>
  </si>
  <si>
    <t>E26</t>
  </si>
  <si>
    <t>Zásuvky nástěnná třífázová IP44</t>
  </si>
  <si>
    <t>E27</t>
  </si>
  <si>
    <t>Rozvaděč RHB (osazení dle výkresu)</t>
  </si>
  <si>
    <t>E28</t>
  </si>
  <si>
    <t>LED osvětlení (pásek), LEDlight flex 08 8 VIBRANT 2000</t>
  </si>
  <si>
    <t>E29</t>
  </si>
  <si>
    <t>Sestava LED 24VDC - Napáječ</t>
  </si>
  <si>
    <t>E30</t>
  </si>
  <si>
    <t>Sestava LED 24VDC - Stmívač</t>
  </si>
  <si>
    <t>E31</t>
  </si>
  <si>
    <t>Sestava LED 24VDC - Ovladač otočný</t>
  </si>
  <si>
    <t>62</t>
  </si>
  <si>
    <t>E32</t>
  </si>
  <si>
    <t>Sestava LED 24VDC - Master</t>
  </si>
  <si>
    <t>64</t>
  </si>
  <si>
    <t>E33</t>
  </si>
  <si>
    <t>B - stropní interiérové LED svítidlo,  4400/840, IP 66, 26 W, 3780 lm, délka 612 mm, š. 146 mm</t>
  </si>
  <si>
    <t>E34</t>
  </si>
  <si>
    <t>B2 - stropní interiérové LED svítidlo,  IP 65, 8 W, 230V, 720 lm, délka 651 mm, š. 67 mm</t>
  </si>
  <si>
    <t>E35</t>
  </si>
  <si>
    <t>I - nástěnné interiérové svítidlo, IP43, Ø 42 cm, sklo triplex opál, 2920 lm, 20W</t>
  </si>
  <si>
    <t>E36</t>
  </si>
  <si>
    <t>Svítidlo nouzové</t>
  </si>
  <si>
    <t>E37</t>
  </si>
  <si>
    <t>E - nástěnné exteriérové svítidlo, Nástěnné venkovní svítidlo, výklopné +-90°, těleso hliník, povrch černá grafit, krycí sklo čiré, pro žárovku 1x10W, GU10, 230V, IP54, tř.1, rozměry d=62mm, h=140mm</t>
  </si>
  <si>
    <t>E38</t>
  </si>
  <si>
    <t>Pásek FeZn 30/4 mm</t>
  </si>
  <si>
    <t>E39</t>
  </si>
  <si>
    <t>Vodič FeZn D 8 mm</t>
  </si>
  <si>
    <t>E40</t>
  </si>
  <si>
    <t>Vodič FeZn D 10 mm</t>
  </si>
  <si>
    <t>E41</t>
  </si>
  <si>
    <t>Jímací tyč JP30 s podstavcem</t>
  </si>
  <si>
    <t>E42</t>
  </si>
  <si>
    <t>Ochr stříška svorky Osh</t>
  </si>
  <si>
    <t>E43</t>
  </si>
  <si>
    <t>podpěra vedení dle  krytiny (PV21)</t>
  </si>
  <si>
    <t>E44</t>
  </si>
  <si>
    <t>podpěra vedení PV 01 do zdi</t>
  </si>
  <si>
    <t>E45</t>
  </si>
  <si>
    <t>svorka k jímací tyči SJ 01svorka k jímací tyči SJ 01</t>
  </si>
  <si>
    <t>E46</t>
  </si>
  <si>
    <t>Svorka ST</t>
  </si>
  <si>
    <t>E47</t>
  </si>
  <si>
    <t>Svorka SO</t>
  </si>
  <si>
    <t>E48</t>
  </si>
  <si>
    <t>Svorka SP1</t>
  </si>
  <si>
    <t>E49</t>
  </si>
  <si>
    <t>Svorka SK</t>
  </si>
  <si>
    <t>E50</t>
  </si>
  <si>
    <t>Svorka SS (SU)</t>
  </si>
  <si>
    <t>E51</t>
  </si>
  <si>
    <t>Svorka SR02</t>
  </si>
  <si>
    <t>E52</t>
  </si>
  <si>
    <t>Svorka SR03</t>
  </si>
  <si>
    <t>E53</t>
  </si>
  <si>
    <t>Krabice KUZ</t>
  </si>
  <si>
    <t>E54</t>
  </si>
  <si>
    <t>Svorka SZ</t>
  </si>
  <si>
    <t>E55</t>
  </si>
  <si>
    <t>Ochranný úhelník OU</t>
  </si>
  <si>
    <t>E56</t>
  </si>
  <si>
    <t>Držák DOUz</t>
  </si>
  <si>
    <t>E57</t>
  </si>
  <si>
    <t>Označovací štítek OR01-03</t>
  </si>
  <si>
    <t>E58</t>
  </si>
  <si>
    <t>Svorka Bernard</t>
  </si>
  <si>
    <t>E59</t>
  </si>
  <si>
    <t>Vodič pro pospojení CMA 6 mm2</t>
  </si>
  <si>
    <t>E60</t>
  </si>
  <si>
    <t>Vodič pro pospojení CMA 25 mm2</t>
  </si>
  <si>
    <t>E61</t>
  </si>
  <si>
    <t>Zapojení ohřívače TUV - bez dodávky</t>
  </si>
  <si>
    <t>E62</t>
  </si>
  <si>
    <t>Zapojení ventilátoru - bez dodávky</t>
  </si>
  <si>
    <t>63</t>
  </si>
  <si>
    <t>E63</t>
  </si>
  <si>
    <t>Zapojení VZT jednotek - bez dodávky</t>
  </si>
  <si>
    <t>E64</t>
  </si>
  <si>
    <t>CYKY 3x1,5 mm2</t>
  </si>
  <si>
    <t>E65</t>
  </si>
  <si>
    <t>CYKY 3x2,5 mm2</t>
  </si>
  <si>
    <t>E66</t>
  </si>
  <si>
    <t>CYKY 5x2,5 mm2</t>
  </si>
  <si>
    <t>E67</t>
  </si>
  <si>
    <t>CYKY 5x16 mm2</t>
  </si>
  <si>
    <t>E68</t>
  </si>
  <si>
    <t>CHKE-V- 3x1.5</t>
  </si>
  <si>
    <t>E69</t>
  </si>
  <si>
    <t>Rezerva</t>
  </si>
  <si>
    <t>E70</t>
  </si>
  <si>
    <t>Výchozí revize</t>
  </si>
  <si>
    <t>E71</t>
  </si>
  <si>
    <t>Měření intenzity osvětlení</t>
  </si>
  <si>
    <t>E72</t>
  </si>
  <si>
    <t>Koordinace uložení kabelových tras</t>
  </si>
  <si>
    <t>E73</t>
  </si>
  <si>
    <t>Koordinace profesí</t>
  </si>
  <si>
    <t>E74</t>
  </si>
  <si>
    <t>Likvidace odpadů</t>
  </si>
  <si>
    <t>E75</t>
  </si>
  <si>
    <t>Dopracování PD dle potřeb stavby - Dílenská dokumentace</t>
  </si>
  <si>
    <t>E76</t>
  </si>
  <si>
    <t>PD skutečného provedení</t>
  </si>
  <si>
    <t>152</t>
  </si>
  <si>
    <t>E77</t>
  </si>
  <si>
    <t>Kontrola rozvodů termokamerou</t>
  </si>
  <si>
    <t>E78</t>
  </si>
  <si>
    <t>Kontrola rozvodů orgánem státní správy</t>
  </si>
  <si>
    <t>156</t>
  </si>
  <si>
    <t>E79</t>
  </si>
  <si>
    <t>E80</t>
  </si>
  <si>
    <t>Podružný materiál</t>
  </si>
  <si>
    <t>E81</t>
  </si>
  <si>
    <t>Podíl přidružených výkonů</t>
  </si>
  <si>
    <t>E82</t>
  </si>
  <si>
    <t>Zednické výpomoci</t>
  </si>
  <si>
    <t>D.1.3 - Slaboproud</t>
  </si>
  <si>
    <t>oddíl 1 - Poplachový zabezpečovací a tísňový systém PZTS</t>
  </si>
  <si>
    <t xml:space="preserve">    220990019 - Kabely a elektroinstalační </t>
  </si>
  <si>
    <t xml:space="preserve">oddíl 2 - Strukturovaná kabeláž </t>
  </si>
  <si>
    <t xml:space="preserve">    220990033 - 19" datový rozvaděč DR1</t>
  </si>
  <si>
    <t xml:space="preserve">    220990042 - Aktivní prvky - DR1</t>
  </si>
  <si>
    <t xml:space="preserve">    220990044 - Zdroj UPS - DR1</t>
  </si>
  <si>
    <t xml:space="preserve">    220990046 - Access Point</t>
  </si>
  <si>
    <t xml:space="preserve">    220990048 - Venkovní jednotka</t>
  </si>
  <si>
    <t xml:space="preserve">    220990050 - Dovybavení a úpravy na objektu "D"</t>
  </si>
  <si>
    <t xml:space="preserve">    220990056 - Kabely a elektroinstalační materiál</t>
  </si>
  <si>
    <t>oddíl 3 - Kamerový systém  (UTP kabely jsou součástí strukturované kabeláže)</t>
  </si>
  <si>
    <t xml:space="preserve">    220990073 - Kabely a elektroinstalační materiál (součástí dodávky strukturované kabeláže)</t>
  </si>
  <si>
    <t>oddíl 4 - Signalizační zařízení INV</t>
  </si>
  <si>
    <t xml:space="preserve">    oddíl 4 1 - Kabely a elektroinstalační materiál</t>
  </si>
  <si>
    <t>oddíl 5 - Ozvučení</t>
  </si>
  <si>
    <t xml:space="preserve">    5 1 - Kabely a elektroinstalační materiál</t>
  </si>
  <si>
    <t>oddíl 1</t>
  </si>
  <si>
    <t>Poplachový zabezpečovací a tísňový systém PZTS</t>
  </si>
  <si>
    <t>220990001</t>
  </si>
  <si>
    <t>Ústředna až 48 zón a 8 grup v krytu bez klávesnice s komunikátorem a zdrojem</t>
  </si>
  <si>
    <t>220990002</t>
  </si>
  <si>
    <t>akumulátor 12V,17Ah-ústředna</t>
  </si>
  <si>
    <t>220990003</t>
  </si>
  <si>
    <t>LCD klávesnice , tamper,zeleně podsvětlený displej 2x16 znaků, akustická signalizace</t>
  </si>
  <si>
    <t>220990004</t>
  </si>
  <si>
    <t>uzamykatelný kryt pro klávesnici s tamper kontaktem</t>
  </si>
  <si>
    <t>220990005</t>
  </si>
  <si>
    <t>PIR detektor s dosahem 12m, pohledem pod sebe a PLUG-IN konstrukcí, stupeň 2</t>
  </si>
  <si>
    <t>220990006</t>
  </si>
  <si>
    <t>Kloubový držák na stěnu, dodává se po balení, 1ks balení obsahuje 5ks držáků</t>
  </si>
  <si>
    <t>220990007</t>
  </si>
  <si>
    <t>Magnetický kontakt povrchový 2cm, plast, NC , stupeň 2</t>
  </si>
  <si>
    <t>220990008</t>
  </si>
  <si>
    <t>svorkovnicová deska se šroubovacími kontakty a kovovým hranatým víkem určena pro zápustnou montáž do krabic KU68. Počet svorek 18 (z toho 2 pro ochranný NC kontakt), barva bílá.</t>
  </si>
  <si>
    <t>220990009</t>
  </si>
  <si>
    <t>Plastová povrchová propojovací krabice 8 + 2 šroubovací svorky</t>
  </si>
  <si>
    <t>220990010</t>
  </si>
  <si>
    <t>Modul v krytu s obousměrnou komunikací s bezdrátovými prvky GD, max.16/24</t>
  </si>
  <si>
    <t>220990011</t>
  </si>
  <si>
    <t>Bezdrátový MG kontakt a univerzální vysílač (bezdrátový miniaturní MG kontakt a univerzální vysílač včetně baterie, životnost baterií 4 roky) v=130mm, š=100mm, hl=36mm, plast, montáž povrchová</t>
  </si>
  <si>
    <t>220990012</t>
  </si>
  <si>
    <t>vnitřní siréna 12VDC. / 95dB/1m</t>
  </si>
  <si>
    <t>220990013</t>
  </si>
  <si>
    <t>venkovní zálohovaná siréna s majákem</t>
  </si>
  <si>
    <t>220990014</t>
  </si>
  <si>
    <t>Systémový GSM modul v kovovém krytu pro posílání SMS a volání uživateli</t>
  </si>
  <si>
    <t>220990015</t>
  </si>
  <si>
    <t>Systémový Ethernet (TCP/IP) komunikátor bez krytu</t>
  </si>
  <si>
    <t>220990016</t>
  </si>
  <si>
    <t>Optický kouřový hlásič 12VDC</t>
  </si>
  <si>
    <t>220990017</t>
  </si>
  <si>
    <t>Teplotní hlásič 12VDC</t>
  </si>
  <si>
    <t>220990018</t>
  </si>
  <si>
    <t>Tlačítkový hlásič se sklíčkem</t>
  </si>
  <si>
    <t>220990019</t>
  </si>
  <si>
    <t xml:space="preserve">Kabely a elektroinstalační </t>
  </si>
  <si>
    <t>220990020</t>
  </si>
  <si>
    <t>kabel FTP 4p cat6</t>
  </si>
  <si>
    <t>220990021</t>
  </si>
  <si>
    <t>kabel FIHT06 6X0.22</t>
  </si>
  <si>
    <t>220990022</t>
  </si>
  <si>
    <t>H05VV-F 2x1,5 (CYSY 2Dx1,5)</t>
  </si>
  <si>
    <t>220990023</t>
  </si>
  <si>
    <t>trubka obebná - SUPER MONOFLEX 20 750N PVC (EN)</t>
  </si>
  <si>
    <t>220990024</t>
  </si>
  <si>
    <t>trubka obebná - SUPER MONOFLEX 25 750N PVC (EN)</t>
  </si>
  <si>
    <t>220990025</t>
  </si>
  <si>
    <t>trubka obebná - SUPER MONOFLEX 32 750N PVC (EN)</t>
  </si>
  <si>
    <t>220990026</t>
  </si>
  <si>
    <t>elektroinstalační krabice do SDK</t>
  </si>
  <si>
    <t>220990027</t>
  </si>
  <si>
    <t>stavební a zednické přípomoci</t>
  </si>
  <si>
    <t>hod</t>
  </si>
  <si>
    <t>220990028</t>
  </si>
  <si>
    <t>programování ústředny, nastavení a zprovoznění systému</t>
  </si>
  <si>
    <t>220990029</t>
  </si>
  <si>
    <t>revize zařízení</t>
  </si>
  <si>
    <t>220990030</t>
  </si>
  <si>
    <t>drobný elektroinstalační materiál (5kg)</t>
  </si>
  <si>
    <t>oddíl 2</t>
  </si>
  <si>
    <t xml:space="preserve">Strukturovaná kabeláž </t>
  </si>
  <si>
    <t>220990031</t>
  </si>
  <si>
    <t>zásuvka pod omítku 2xRJ45 U/UTP CAT6 včetně rámečku</t>
  </si>
  <si>
    <t>220990032</t>
  </si>
  <si>
    <t>keyston UTP CAT6</t>
  </si>
  <si>
    <t>220990033</t>
  </si>
  <si>
    <t>19" datový rozvaděč DR1</t>
  </si>
  <si>
    <t>220990034</t>
  </si>
  <si>
    <t>Rozvaděč nástěnný 18U/60x50 nedělený</t>
  </si>
  <si>
    <t>220990035</t>
  </si>
  <si>
    <t>Rozvodný panel 5x 230V včetně vany 2U v černé barvě</t>
  </si>
  <si>
    <t>220990036</t>
  </si>
  <si>
    <t>19" polička s perforací 1U/450mm, max. nosnost 40kg</t>
  </si>
  <si>
    <t>220990037</t>
  </si>
  <si>
    <t>Patch panel UTP 24 x RJ45 1U, CAT6</t>
  </si>
  <si>
    <t>220990038</t>
  </si>
  <si>
    <t>Vyvazovací panel 1U plastová oka BK černý</t>
  </si>
  <si>
    <t>220990039</t>
  </si>
  <si>
    <t>Patch kabel UTP  3m, CAT6</t>
  </si>
  <si>
    <t>220990040</t>
  </si>
  <si>
    <t>Patch kabel UTP  5m, CAT6</t>
  </si>
  <si>
    <t>220990041</t>
  </si>
  <si>
    <t>Patch kabel UTP  10m, CAT6</t>
  </si>
  <si>
    <t>220990042</t>
  </si>
  <si>
    <t>Aktivní prvky - DR1</t>
  </si>
  <si>
    <t>220990043</t>
  </si>
  <si>
    <t>Switch 16x PoE+ Gigabit, 2x Gigabit SFP/RJ-45, 36Gbp, 220W (Web Smart Gigabitový 16 portový PoE switch Mezi speciální funkce patří: zobrazení dostupného PoE budgetu, ping na každý port s možností jej vypnout/zapnout, kalendář pro PoE porty, použití PoE+ a</t>
  </si>
  <si>
    <t>220990044</t>
  </si>
  <si>
    <t>Zdroj UPS - DR1</t>
  </si>
  <si>
    <t>220990045</t>
  </si>
  <si>
    <t>Záložní zdroj - 1500 VA / 1000 W, Line interactive, 2×IEC Jumpers, 4×IEC 320 C13, USB, RS-232 a Ethernet (Smart-UPS 1500VA LCD RM 2U 230V do stojanu, se síťovou kartou) Šířka 432 mm x Výška 89 mm x Hloubka 457 mm</t>
  </si>
  <si>
    <t>220990046</t>
  </si>
  <si>
    <t>Access Point</t>
  </si>
  <si>
    <t>220990047</t>
  </si>
  <si>
    <t>UniFi AP AC Long Range (pasivní 24V PoE, nebo 802.3af) - 3x3 MIMO 2,4GHz a 2x2 MIMO5GHz Acess Point s rychlostí přenosu až 867+450Mbps a podporou norem 802.11a/b/g/n/ac</t>
  </si>
  <si>
    <t>220990048</t>
  </si>
  <si>
    <t>Venkovní jednotka</t>
  </si>
  <si>
    <t>220990049</t>
  </si>
  <si>
    <t>NanoBeam M5-16 M5-16 Outdoor 5 GHz, 802.11a / n, 1x10 / 100BaseT - 16 dBi 2x2 MIMO antény pro pásmo 5 GHzvhodná jako CPE řešení. Jednotka umožňuje komunikacireálnou rychlostí až 300 Mbps</t>
  </si>
  <si>
    <t>220990050</t>
  </si>
  <si>
    <t>Dovybavení a úpravy na objektu "D"</t>
  </si>
  <si>
    <t>220990051</t>
  </si>
  <si>
    <t>220990052</t>
  </si>
  <si>
    <t>220990053</t>
  </si>
  <si>
    <t>PoE injektor</t>
  </si>
  <si>
    <t>220990054</t>
  </si>
  <si>
    <t>úprava stáv. dat. rozvaděče</t>
  </si>
  <si>
    <t>220990055</t>
  </si>
  <si>
    <t>trubka tuhá PVC 320N 1525 (3m) včetně příchytek a spoj.mat.</t>
  </si>
  <si>
    <t>220990056</t>
  </si>
  <si>
    <t>Kabely a elektroinstalační materiál</t>
  </si>
  <si>
    <t>220990057</t>
  </si>
  <si>
    <t>Kabel U/UTP drát  CAT6</t>
  </si>
  <si>
    <t>220990058</t>
  </si>
  <si>
    <t>220990059</t>
  </si>
  <si>
    <t>220990060</t>
  </si>
  <si>
    <t>220990061</t>
  </si>
  <si>
    <t>trubka obebná - SUPER MONOFLEX 40 750N PVC (EN)</t>
  </si>
  <si>
    <t>220990062</t>
  </si>
  <si>
    <t>Kabelová příchytka KB 16 (s natloukací hmoždinkou N 6) rozm.15x230mm  - bal.50ks - oboustranná</t>
  </si>
  <si>
    <t>220990063</t>
  </si>
  <si>
    <t>220990064</t>
  </si>
  <si>
    <t>220990065</t>
  </si>
  <si>
    <t>ICT měření UTP kabelů (počet portů)</t>
  </si>
  <si>
    <t>220990066</t>
  </si>
  <si>
    <t>vystavení měřícího protokolu</t>
  </si>
  <si>
    <t>220990067</t>
  </si>
  <si>
    <t>integrace do stáv. sítě - konektivita</t>
  </si>
  <si>
    <t>220990068</t>
  </si>
  <si>
    <t>oddíl 3</t>
  </si>
  <si>
    <t>220990069</t>
  </si>
  <si>
    <t>IP dome kamera, 4MP, 2.8mm, WDR 120dB, IR 20m, VA - venkovní</t>
  </si>
  <si>
    <t>220990070</t>
  </si>
  <si>
    <t>Instalační krabice pro montáž dome kamer - venkovní</t>
  </si>
  <si>
    <t>220990071</t>
  </si>
  <si>
    <t>Ekonomický NVR pro 4 IP kamery, až 12MP, bez HDD (Ekonomický síťový videorekordér (NVR) pro záznam až 4 IP kamer. Záznamová kapacita až 80Mbps s podporou kamer s rozlišením až 12MP. K NVR lze připojit monitor přes VGA nebo HDMI (4K) výstup. Do rekordéru l</t>
  </si>
  <si>
    <t>220990072</t>
  </si>
  <si>
    <t>Přídavný HDD k rekordérům, 1TB</t>
  </si>
  <si>
    <t>220990073</t>
  </si>
  <si>
    <t>Kabely a elektroinstalační materiál (součástí dodávky strukturované kabeláže)</t>
  </si>
  <si>
    <t>220990074</t>
  </si>
  <si>
    <t>oživení a nastavení systému IP CCTV</t>
  </si>
  <si>
    <t>oddíl 4</t>
  </si>
  <si>
    <t>Signalizační zařízení INV</t>
  </si>
  <si>
    <t>220990075</t>
  </si>
  <si>
    <t>Modul kontrolní s alarmem 15-28 V AC / 18-35 V DC  (do KU68)</t>
  </si>
  <si>
    <t>220990076</t>
  </si>
  <si>
    <t>Tlačítko prosvětlené signální s táhlem (do KU68)</t>
  </si>
  <si>
    <t>220990077</t>
  </si>
  <si>
    <t>Resetovací tlačítko (do KU68)</t>
  </si>
  <si>
    <t>220990078</t>
  </si>
  <si>
    <t>Transformátor 230V/14V 2A (do KU68)</t>
  </si>
  <si>
    <t>220990079</t>
  </si>
  <si>
    <t>Tlačítko signální prosvětlené</t>
  </si>
  <si>
    <t>220990080</t>
  </si>
  <si>
    <t>Alarm optická a akustická signalizace (KU68)</t>
  </si>
  <si>
    <t>oddíl 4 1</t>
  </si>
  <si>
    <t>220990083</t>
  </si>
  <si>
    <t>kabel JYSTY 2x2x0,8</t>
  </si>
  <si>
    <t>220990084</t>
  </si>
  <si>
    <t>kabel JYSTY 3x2x0,8</t>
  </si>
  <si>
    <t>220990085</t>
  </si>
  <si>
    <t>220990086</t>
  </si>
  <si>
    <t>220990081</t>
  </si>
  <si>
    <t>konektory RJ45 F/UTP 4p, RJ45 UTP 4p</t>
  </si>
  <si>
    <t>oddíl 5</t>
  </si>
  <si>
    <t>220990087</t>
  </si>
  <si>
    <t>Rozhlasová ústředna- 3 Aux + 2 Mic vstupy, oddělené korekce pro mic i pro aux vstupy, 1 zóna s dvojím výstupem, mono 1× 60 W / 100 V + stereo 2×30 W / 8 Ω, 2×50 W / 4 Ω, přehrávač MP3, SD + USB čtečka, tuner, Bluetooth, IR dálkové ovládání, napájení i z 1</t>
  </si>
  <si>
    <t>220990088</t>
  </si>
  <si>
    <t>Podhledový reproduktor, plastový koš, kovová mřížka, 6 W / 100 V, 90 dB, 90 – 20 000 Hz, Ø 187 mm</t>
  </si>
  <si>
    <t>5 1</t>
  </si>
  <si>
    <t>220990090</t>
  </si>
  <si>
    <t>Reproduktorový kabel pro 100V rozvody 2×1,5 mm² (CCA měď, kroucené žíly – lanka, nízká kapacita)</t>
  </si>
  <si>
    <t>220990091</t>
  </si>
  <si>
    <t>220990092</t>
  </si>
  <si>
    <t>220990093</t>
  </si>
  <si>
    <t>220990094</t>
  </si>
  <si>
    <t>172</t>
  </si>
  <si>
    <t>220990095</t>
  </si>
  <si>
    <t>drobný elektroinstalační materiál (3kg)</t>
  </si>
  <si>
    <t>D.1.4 - Vytápění</t>
  </si>
  <si>
    <t>D1 - A) Hlavní zařízení</t>
  </si>
  <si>
    <t>D2 - B) Podalhové topení</t>
  </si>
  <si>
    <t>D3 - C)Potrubní rozvody v.č.montáže a tvarovek</t>
  </si>
  <si>
    <t>D4 - D)Amatury</t>
  </si>
  <si>
    <t>D5 - E)Ostatní</t>
  </si>
  <si>
    <t>D1</t>
  </si>
  <si>
    <t>A) Hlavní zařízení</t>
  </si>
  <si>
    <t>Splitové tepelné čerpadlo - sestava vnější + vnitřní jednotka - chladivo R410A, vestavěná</t>
  </si>
  <si>
    <t>ks.</t>
  </si>
  <si>
    <t>P</t>
  </si>
  <si>
    <t>Poznámka k položce:_x000D_
EN 10L, A-7/W35 = 6,7 kW, COP A2/W35 = 3,8, včetně přepínacího ventilu pro TV,_x000D_
ekvitermní regulace, venkovního čidla, elektrodotopu 6kW, vyhřívané sběrné vany kondenzátu,_x000D_
pojistného ventilu a manometru, akustický výkon vnější jednotky 56 dB(A)</t>
  </si>
  <si>
    <t>Modul regulace pro externí oběhové čerpadlo</t>
  </si>
  <si>
    <t>Akumulační nádoba včetně izolace 45L</t>
  </si>
  <si>
    <t>Nepřímotopený zásobník TV pro TČ 250L</t>
  </si>
  <si>
    <t>Elektrický topný kabel na kondenzátní potrubí</t>
  </si>
  <si>
    <t>soub.</t>
  </si>
  <si>
    <t>Odvod kondenzátu</t>
  </si>
  <si>
    <t>Silentbloky pro osazení venkovní jednotky</t>
  </si>
  <si>
    <t>Instalační sada potrubí chladiva 18 m</t>
  </si>
  <si>
    <t>Ohebná dvouplášťová korugovaná chránička pro zemní vedení chladiva D100</t>
  </si>
  <si>
    <t>Seřízení a spuštění</t>
  </si>
  <si>
    <t>Instalace zařízení, včetně zapojení regulace a kabeláže</t>
  </si>
  <si>
    <t>D2</t>
  </si>
  <si>
    <t>B) Podalhové topení</t>
  </si>
  <si>
    <t>Trubka PE-Xb 17x2 s kyslík. bar.</t>
  </si>
  <si>
    <t>Rastrová PE fólie</t>
  </si>
  <si>
    <t>Kotvící sponky pro takr</t>
  </si>
  <si>
    <t>Okraj. Dilatační páska</t>
  </si>
  <si>
    <t>Rozdělovač a sběrač podlahového vytápění 1" s průtokoměry 5okr. Včetně skříně na stěnu</t>
  </si>
  <si>
    <t>Adaptér pro PE-Xb 17x2</t>
  </si>
  <si>
    <t>Ochranná trubka</t>
  </si>
  <si>
    <t>Montáž</t>
  </si>
  <si>
    <t>D3</t>
  </si>
  <si>
    <t>C)Potrubní rozvody v.č.montáže a tvarovek</t>
  </si>
  <si>
    <t>Předizolované potrubí AL-PEX 32x3</t>
  </si>
  <si>
    <t>Uchycovací prvky ( objímky, konzoly ) vč. Montáže a materiálu</t>
  </si>
  <si>
    <t>přesun hmot</t>
  </si>
  <si>
    <t>D4</t>
  </si>
  <si>
    <t>D)Amatury</t>
  </si>
  <si>
    <t>Kulový kohout</t>
  </si>
  <si>
    <t>Filtr do potrubí s magnetem DN 25</t>
  </si>
  <si>
    <t>Elektronické oběhové čerpadlo s plynulou regulací 25-60</t>
  </si>
  <si>
    <t>Vypouštěcí kohout DN10</t>
  </si>
  <si>
    <t>Montáž armatur</t>
  </si>
  <si>
    <t>D5</t>
  </si>
  <si>
    <t>E)Ostatní</t>
  </si>
  <si>
    <t>Stavební přípomoci</t>
  </si>
  <si>
    <t>Napuštění, propl. a zkouška těsnosti</t>
  </si>
  <si>
    <t>h</t>
  </si>
  <si>
    <t>Topná, dilatační zkouška</t>
  </si>
  <si>
    <t>Úprava topné vody pro prvotní napuštění</t>
  </si>
  <si>
    <t>Hydraulické zaregulování otopné soustavy</t>
  </si>
  <si>
    <t>D.1.5 - Vzduchotechnika</t>
  </si>
  <si>
    <t>D1 - Zařízení č.1 – Větrání odbytové a výdejní části</t>
  </si>
  <si>
    <t>D2 - Zařízení č. 2 – Větrání gastra</t>
  </si>
  <si>
    <t>D3 - Zařízení č. 3 – Větrání sociálních zařízení</t>
  </si>
  <si>
    <t>Zařízení č.1 – Větrání odbytové a výdejní části</t>
  </si>
  <si>
    <t>1,10</t>
  </si>
  <si>
    <t>1,11</t>
  </si>
  <si>
    <t>1,12</t>
  </si>
  <si>
    <t>1,13</t>
  </si>
  <si>
    <t>Ocelová konzole pro VZT jednotku, stojaté provedení atyp/zámečnický výrobek</t>
  </si>
  <si>
    <t>1,20</t>
  </si>
  <si>
    <t>1,25</t>
  </si>
  <si>
    <t>1,26</t>
  </si>
  <si>
    <t>1,30</t>
  </si>
  <si>
    <t>1,31</t>
  </si>
  <si>
    <t>1,32</t>
  </si>
  <si>
    <t>1,33</t>
  </si>
  <si>
    <t>1,40</t>
  </si>
  <si>
    <t>Spiro potrubí D250 20 % tvarovek</t>
  </si>
  <si>
    <t>bm</t>
  </si>
  <si>
    <t>1,41</t>
  </si>
  <si>
    <t>Spiro potrubí D180 10 % tvarovek</t>
  </si>
  <si>
    <t>1,42</t>
  </si>
  <si>
    <t>Spiro potrubí D125 50 % tvarovek</t>
  </si>
  <si>
    <t>1,50</t>
  </si>
  <si>
    <t>Zařízení č. 2 – Větrání gastra</t>
  </si>
  <si>
    <t>2,10</t>
  </si>
  <si>
    <t>2,11</t>
  </si>
  <si>
    <t>2,12</t>
  </si>
  <si>
    <t>Měření a regulace podrobná specifikace viz. příloha PD VZT č. 04</t>
  </si>
  <si>
    <t>2,15</t>
  </si>
  <si>
    <t>2,20</t>
  </si>
  <si>
    <t>2,25</t>
  </si>
  <si>
    <t>2,26</t>
  </si>
  <si>
    <t>2,27</t>
  </si>
  <si>
    <t>2,28</t>
  </si>
  <si>
    <t>2,29</t>
  </si>
  <si>
    <t>2,30</t>
  </si>
  <si>
    <t>2,31</t>
  </si>
  <si>
    <t>2,32</t>
  </si>
  <si>
    <t>2,33</t>
  </si>
  <si>
    <t>2,40</t>
  </si>
  <si>
    <t>Spiro potrubí D250 30 % tvarovek</t>
  </si>
  <si>
    <t>2,41</t>
  </si>
  <si>
    <t>Spiro potrubí D200 40 % tvarovek</t>
  </si>
  <si>
    <t>2,42</t>
  </si>
  <si>
    <t>Spiro potrubí D100 30 % tvarovek</t>
  </si>
  <si>
    <t>2,50</t>
  </si>
  <si>
    <t>Tepelná izolace kaučuková samolepící izolace s kovovým polyesterovým povlakem  (tl. 25 mm; součinitel tepelné vodivosti λ = 0,035 W/(m.K))</t>
  </si>
  <si>
    <t>Zařízení č. 3 – Větrání sociálních zařízení</t>
  </si>
  <si>
    <t>3,10</t>
  </si>
  <si>
    <t>3,11</t>
  </si>
  <si>
    <t>3,20</t>
  </si>
  <si>
    <t>3,40</t>
  </si>
  <si>
    <t>Spiro potrubí D125 30 % tvarovek</t>
  </si>
  <si>
    <t>3,41</t>
  </si>
  <si>
    <t>Spiro potrubí D100 80 % tvarovek</t>
  </si>
  <si>
    <t>Montážní, spojovací a těsnící materiál</t>
  </si>
  <si>
    <t>Provozní zkoušky, spuštění zařízen</t>
  </si>
  <si>
    <t>Doprava</t>
  </si>
  <si>
    <t>D.1.6 - Zdravotně technické instalace</t>
  </si>
  <si>
    <t>D1 - ZDRAVOTNĚ TECHNICKÉ INSTALCE</t>
  </si>
  <si>
    <t xml:space="preserve">    D2 - ZAŘIZOVACÍ PŘEDĚMTY - dodávka stavby - specifikace referenční</t>
  </si>
  <si>
    <t xml:space="preserve">    D3 - DEŠŤOVÁ KANALIZACE + HOSPODAŘENÍ S DEŠŤOVOU VODOU</t>
  </si>
  <si>
    <t xml:space="preserve">    D4 - SPLAŠKOVÁ KANALIZACE</t>
  </si>
  <si>
    <t xml:space="preserve">    D5 - VNITŘNÍ VODOVOD</t>
  </si>
  <si>
    <t>ZDRAVOTNĚ TECHNICKÉ INSTALCE</t>
  </si>
  <si>
    <t>ZAŘIZOVACÍ PŘEDĚMTY - dodávka stavby - specifikace referenční</t>
  </si>
  <si>
    <t>Pol47</t>
  </si>
  <si>
    <t>Klozet závěsný - WC - závěsné  + sedátko bílé  hluboké splachování, závěsný systém s nádržkou, ovládání zpředu modul; ovládací tlačítko pro WC, dvojčinné, plastové bílá, souprava pro odhlučnění vč.montáže</t>
  </si>
  <si>
    <t>Pol48</t>
  </si>
  <si>
    <t>Klozet závěsný - WC - bezbariérové +  sedátko   hluboké splachování, sedátko barva bílá; závěsný systém s nádržkou, ovládání zpředu modul; ovládací tlačítko pro WC, dvojčinné, plastové bílá, souprava pro odhlučnění vč.montáže</t>
  </si>
  <si>
    <t>Pol49</t>
  </si>
  <si>
    <t>Umyvadlo - U - klasické umyvadlo, sanitární keramika,  50 x 42 cm, sifon umyvadlový chrom; baterie stojánková páková, ovládání zátky; 2x rohový ventil s filtrem včetně montáže</t>
  </si>
  <si>
    <t>Pol50</t>
  </si>
  <si>
    <t>Umyvadlo - U - klasické umyvadlo, sanitární keramika, 50x25cm,  s přepadem Ideal standard Strada II, sifon umyvadlový chrom; baterie stojánková, ovládání zátky; 2x rohový ventil s filtrem včetně montáže</t>
  </si>
  <si>
    <t>Pol51</t>
  </si>
  <si>
    <t>Umyvadlo - U - bezbariérové umyvadlo  sanitární keramika bílá 60 x 55 cm, sifon umyvadlový chrom; baterie stojánková páková bezbariérová, ovládání zátky; 2x rohový ventil s filtrem včetně montáže</t>
  </si>
  <si>
    <t>Pol52</t>
  </si>
  <si>
    <t>Výlevka závěsná - VL - keramická úklidová výlevka 45,5 x 38 cm s mřížkou, odpad DN100, podomítkový modul pro závěsnou výlevku včetně tlačítka, baterie nástěnná (výlevková) sprchová DN15 se sprchou, chrom včetně montáže,</t>
  </si>
  <si>
    <t>DEŠŤOVÁ KANALIZACE + HOSPODAŘENÍ S DEŠŤOVOU VODOU</t>
  </si>
  <si>
    <t>Pol53</t>
  </si>
  <si>
    <t>Akumulační nádrž plastová samonosná o objemu 4 m3, včetně včetně vstupního komínku DN625, pochozího poklopu DN625, ocelových stupů, prostupů (vodotěsné, plynotěsné) pro potrubí dešťové kanalizace DN160 (2 ks), příslušenství. Včetně zemních prací, základov</t>
  </si>
  <si>
    <t>Pol54</t>
  </si>
  <si>
    <t xml:space="preserve">Vsakovací objekt o rozměrech 4,8 x 3,2 x 0,32 m, sestávající se z: prefabrikované boxy (24 ks - 0,8 x 0,8 x 0,32 m), geotextilie, větrací potrubí DN200, včetně příslušenství, zemních prací, podsypu, obsypu, zásypu, terénních úpravy, pomocného materiálu a </t>
  </si>
  <si>
    <t>Pol55</t>
  </si>
  <si>
    <t>Filtrační zařízení  - průtok 3,5 l/s (pro plochu 116 m2), včetně příslušenství, kotvícího materiálu, pomocného materiálu a montáže.</t>
  </si>
  <si>
    <t>Pol56</t>
  </si>
  <si>
    <t>Nátoková tvarovka DN160, včetně příslušenství, kotvícího materiálu, pomocného materiálu a montáže.</t>
  </si>
  <si>
    <t>Pol57</t>
  </si>
  <si>
    <t>Zápachová uzávěra přepadu filtru dešťové vody DN160, včetně příslušenství, kotvícího materiálu, pomocného materiálu a montáže.</t>
  </si>
  <si>
    <t>Pol58</t>
  </si>
  <si>
    <t>Potrubí dešťové kanalizace v zemi hrdlové potrubí s těsněním "o" kroužky, včetně tvarovek, zemních prací, podsypu, obsypu, zásypu, pomocného materiálu a montáže PVC-KG systém - DN110</t>
  </si>
  <si>
    <t>Pol59</t>
  </si>
  <si>
    <t>Potrubí dešťové kanalizace v zemi hrdlové potrubí s těsněním "o" kroužky, včetně tvarovek, zemních prací, podsypu, obsypu, zásypu, pomocného materiálu a montáže PVC-KG systém - DN125</t>
  </si>
  <si>
    <t>Pol60</t>
  </si>
  <si>
    <t>Potrubí dešťové kanalizace v zemi hrdlové potrubí s těsněním "o" kroužky, včetně tvarovek, zemních prací, podsypu, obsypu, zásypu, pomocného materiálu a montáže PVC-KG systém - DN160</t>
  </si>
  <si>
    <t>Pol61</t>
  </si>
  <si>
    <t>Potrubí dešťové kanalizace v zemi hrdlové potrubí s těsněním "o" kroužky, včetně tvarovek, zemních prací, podsypu, obsypu, zásypu, pomocného materiálu a montáže PVC-KG systém - DN200</t>
  </si>
  <si>
    <t>Pol62</t>
  </si>
  <si>
    <t>Liniový betonový žlab s pozinkovaným roštem, šířka 200, výška 250 mm, včetně koncovek a příslušenství - zatížení A15</t>
  </si>
  <si>
    <t>Pol63</t>
  </si>
  <si>
    <t xml:space="preserve">Lapač střešních splavenin DN110/125 s otáčivým kulovým kloubem 360° na odtoku (plynule stavitelný od 0° - 90°), s košem pro zachytávání nečistot s integrovaným přepadem, se suchou a nezámrznou klapkou a čistícím víkem s těsněním proti pronikání zápachu s </t>
  </si>
  <si>
    <t>Pol64</t>
  </si>
  <si>
    <t>Sběrná vpusť žlab BETON 200 standard rošt, šířka 200 mm, výška 600 mm včetně příslušenství - zatížení A15,</t>
  </si>
  <si>
    <t>SPLAŠKOVÁ KANALIZACE</t>
  </si>
  <si>
    <t>Pol65</t>
  </si>
  <si>
    <t>Napojení do stávající revizní šachty, včetně příslušenství, zemních prací, podsypu, obsypu, zásypu, pomocného materiálu a montáže.</t>
  </si>
  <si>
    <t>Pol66</t>
  </si>
  <si>
    <t>Revizní šachta plastová samonosná DN400, do pojezdu, vnitřní rozměry DN400, výška 980 mm, sestávající se z např.: šachtové dno výška 432 mm, šachtová trouba výška 1273 mm, teleskop s litinovým poklopem B125 výška 495 mm. Včetně příslušenství, zemních prac</t>
  </si>
  <si>
    <t>Pol67</t>
  </si>
  <si>
    <t>Lapol tuku OTP-2, velikost NS2, materiál polypropylénové desky, 2 ocelové pozinkované vodotěsné poklopy pro betonovou výplň 600 x 900 mm,  Typové označení:	OTP-2 Velikost lapáku:	NS 2 Rozměry odlučovače (d x š x v) :	1330 x 900 x 1015mm Rozměry poklopu:	9</t>
  </si>
  <si>
    <t>Pol68</t>
  </si>
  <si>
    <t>Potrubí splaškové kanalizace v zemi hrdlové potrubí s těsněním "o" kroužky, včetně tvarovek, zemních prací, podsypu, obsypu, zásypu, pomocného materiálu a montáže PVC-KG systém - DN110</t>
  </si>
  <si>
    <t>Pol69</t>
  </si>
  <si>
    <t>Potrubí splaškové kanalizace v zemi hrdlové potrubí s těsněním "o" kroužky, včetně tvarovek, zemních prací, podsypu, obsypu, zásypu, pomocného materiálu a montáže PVC-KG systém - DN125</t>
  </si>
  <si>
    <t>Pol70</t>
  </si>
  <si>
    <t>Potrubí splaškové kanalizace v zemi hrdlové potrubí s těsněním "o" kroužky, včetně tvarovek, zemních prací, podsypu, obsypu, zásypu, pomocného materiálu a montáže PVC-KG systém - DN160</t>
  </si>
  <si>
    <t>Pol71</t>
  </si>
  <si>
    <t>Potrubí splaškové kanalizace v zemi hrdlové potrubí s těsněním "o" kroužky, včetně tvarovek, zemních prací, podsypu, obsypu, zásypu, pomocného materiálu a montáže PVC-KG systém - DN200</t>
  </si>
  <si>
    <t>Pol72</t>
  </si>
  <si>
    <t>Potrubí splaškové kanalizace svislé a ležaté potrubí, připojovací hrdlové potrubí s těsněním "o" kroužky, včetně tvarovek, příslušenství, kotvícího materiálu, pomocného materiálu a montáže PP - HT systém - DN50</t>
  </si>
  <si>
    <t>Pol73</t>
  </si>
  <si>
    <t>Potrubí splaškové kanalizace svislé a ležaté potrubí, připojovací hrdlové potrubí s těsněním "o" kroužky, včetně tvarovek, příslušenství, kotvícího materiálu, pomocného materiálu a montáže PP - HT systém - DN75</t>
  </si>
  <si>
    <t>Pol74</t>
  </si>
  <si>
    <t>Potrubí splaškové kanalizace svislé a ležaté potrubí, připojovací hrdlové potrubí s těsněním "o" kroužky, včetně tvarovek, příslušenství, kotvícího materiálu, pomocného materiálu a montáže PP - HT systém - DN110</t>
  </si>
  <si>
    <t>Pol75</t>
  </si>
  <si>
    <t>Potrubí splaškové kanalizace kondenzát hrdlové potrubí s těsněním "o" kroužky, včetně tvarovek, příslušenství, kotvícího materiálu, pomocného materiálu a montáže PP - HT systém - DN32</t>
  </si>
  <si>
    <t>Pol76</t>
  </si>
  <si>
    <t>Souprava větrací hlavice polypropylen PP - DN110, včetně příslušenství, kotvícího materiálu, pomocného materiálu a montáže.</t>
  </si>
  <si>
    <t>Pol77</t>
  </si>
  <si>
    <t>Souprava větrací hlavice polypropylen PP - DN50, včetně příslušenství, kotvícího materiálu, pomocného materiálu a montáže.</t>
  </si>
  <si>
    <t>Pol78</t>
  </si>
  <si>
    <t>Přivzdušňovací ventil podomítkový DN50 (např. HL 905), včetně příslušenství, kotvícího materiálu, pomocného materiálu a montáže.</t>
  </si>
  <si>
    <t>Pol79</t>
  </si>
  <si>
    <t>Podlahová vpust DN110 se svislým odtokem, suchou zápachovou uzávěrou, včetně prodloužení, koncovek a příslušenství DN110 - např. HL310</t>
  </si>
  <si>
    <t>Pol80</t>
  </si>
  <si>
    <t>Kondenzátní sifon s dvojitou zápachovou uzávěrou DN32, včetně montáže a montážních prvků</t>
  </si>
  <si>
    <t>Pol81</t>
  </si>
  <si>
    <t>Čistící tvarovka HL98 s hladkým koncem DN110 na plastová potrubí, pohledové krycí dvířka a rámeček 150 x 150 mm z nerezové oceli. Jednoduchý přístup do potrubí přes rychlouzávěr, do podlahy.</t>
  </si>
  <si>
    <t>Pol82</t>
  </si>
  <si>
    <t>Revizní dvířka plastová 300 x 300 mm (pro čistící kusy kanalizace / přivzdušňovací ventily)</t>
  </si>
  <si>
    <t>VNITŘNÍ VODOVOD</t>
  </si>
  <si>
    <t>Pol83</t>
  </si>
  <si>
    <t>Navrtávající pas 80 / 50 pro připojení vodovodu, včetně montáže a montážních prvků</t>
  </si>
  <si>
    <t>Poznámka k položce:_x000D_
areálový vodovod</t>
  </si>
  <si>
    <t>Pol84</t>
  </si>
  <si>
    <t>Šoupě se zemní soupravou DN80, včetně litinového poklopu, montáže a montážních prvků</t>
  </si>
  <si>
    <t>Pol85</t>
  </si>
  <si>
    <t>Šoupě se zemní soupravou DN50, včetně litinového poklopu, montáže a montážních prvků</t>
  </si>
  <si>
    <t>Pol86</t>
  </si>
  <si>
    <t>Šoupě se zemní soupravou DN25, včetně litinového poklopu, montáže a montážních prvků</t>
  </si>
  <si>
    <t>Pol87</t>
  </si>
  <si>
    <t>Napojení na stávající areálový vodovod PVC 80, včetně příslušenství, zemních prací, podsypu, obsypu, zásypu, pomocného materiálu a montáže.</t>
  </si>
  <si>
    <t>Pol88</t>
  </si>
  <si>
    <t>armaturní šachta závlahy - dodávka závlahy</t>
  </si>
  <si>
    <t>Pol89</t>
  </si>
  <si>
    <t>Vodoměrná šachta plastová samonosná DN1200, vnitřní rozměry DN1200, výška 2300 mm (světlá výška bez komínku 1600 mm. Včetně příslušenství, zemních prací, podsypu, obsypu, zásypu, pomocného materiálu a montáže.</t>
  </si>
  <si>
    <t>Poznámka k položce:_x000D_
přípojka vodovodu</t>
  </si>
  <si>
    <t>Pol90</t>
  </si>
  <si>
    <t>Přechodka se závitem DN25, včetně montáže a montážních prvků</t>
  </si>
  <si>
    <t>Poznámka k položce:_x000D_
SV - vodoměrná sestava</t>
  </si>
  <si>
    <t>Pol91</t>
  </si>
  <si>
    <t>Kulový kohout DN25, včetně montáže a montážních prvků</t>
  </si>
  <si>
    <t>Pol92</t>
  </si>
  <si>
    <t>Závitová vsuvka DN25, včetně montáže a montážních prvků</t>
  </si>
  <si>
    <t>Pol93</t>
  </si>
  <si>
    <t>Mechanický filtr DN25, včetně montáže a montážních prvků</t>
  </si>
  <si>
    <t>Pol94</t>
  </si>
  <si>
    <t>Redukce DN25/DN20, včetně montáže a montážních prvků</t>
  </si>
  <si>
    <t>Pol95</t>
  </si>
  <si>
    <t>Převlečná matice pro připojení vodoměru DN20, včetně montáže a montážních prvků</t>
  </si>
  <si>
    <t>Pol96</t>
  </si>
  <si>
    <t>Vodoměr DN20 - Q3 = 4,0 m3/hod, včetně montáže a montážních prvků</t>
  </si>
  <si>
    <t>Pol97</t>
  </si>
  <si>
    <t>Kulový kohout s vypouštěním DN25, včetně montáže a montážních prvků</t>
  </si>
  <si>
    <t>Pol98</t>
  </si>
  <si>
    <t>Zpětná klapka DN25, včetně montáže a montážních prvků</t>
  </si>
  <si>
    <t>Poznámka k položce:_x000D_
SV - vnitřní vodovod</t>
  </si>
  <si>
    <t>Pol99</t>
  </si>
  <si>
    <t>Zásobníkový nepřímotopný ohřívač TUV - dodávka UT</t>
  </si>
  <si>
    <t>Poznámka k položce:_x000D_
TUV</t>
  </si>
  <si>
    <t>Poznámka k položce:_x000D_
SV - pojistná sestava TUV</t>
  </si>
  <si>
    <t>Pol100</t>
  </si>
  <si>
    <t>Manomentr, včetně montáže a montážních prvků</t>
  </si>
  <si>
    <t>Pol101</t>
  </si>
  <si>
    <t>Pojistný ventil DN20, včetně montáže a montážních prvků</t>
  </si>
  <si>
    <t>Pol102</t>
  </si>
  <si>
    <t>Expanzní nádoba o objemu 8 l s průtočnou armaturou flowjet, včetně montáže a montážních prvků</t>
  </si>
  <si>
    <t>Pol103</t>
  </si>
  <si>
    <t>Vypouštěcí ventil DN20, včetně montáže a montážních prvků</t>
  </si>
  <si>
    <t>Poznámka k položce:_x000D_
TV - sestava ohřívače TUV</t>
  </si>
  <si>
    <t>Pol104</t>
  </si>
  <si>
    <t>Teplotní čidlo, včetně montáže a montážních prvků</t>
  </si>
  <si>
    <t>Pol105</t>
  </si>
  <si>
    <t>Cirkulační čerpadlo s plynulou regulací otáček Q =0,4 m3/h, H = 1,0 m, DN25, 230 V, integrovaný časový spínač, termostat a automatická detekce teplotní dezinfekce, včetně montáže a montážních prvků</t>
  </si>
  <si>
    <t>Poznámka k položce:_x000D_
CV - sestava cirkulačního čerpadla</t>
  </si>
  <si>
    <t>Pol106</t>
  </si>
  <si>
    <t>Filtr DN15, včetně montáže a montážních prvků</t>
  </si>
  <si>
    <t>Pol107</t>
  </si>
  <si>
    <t>Zpětná klapka DN15, včetně montáže a montážních prvků</t>
  </si>
  <si>
    <t>Pol108</t>
  </si>
  <si>
    <t>Kulový kohout DN15, včetně montáže a montážních prvků</t>
  </si>
  <si>
    <t>Pol109</t>
  </si>
  <si>
    <t>Kulový kohout s vypouštěním DN15, včetně montáže a montážních prvků</t>
  </si>
  <si>
    <t>Pol110</t>
  </si>
  <si>
    <t>Rohový ventil DN15, včetně montáže a montážních prvků</t>
  </si>
  <si>
    <t>Pol111</t>
  </si>
  <si>
    <t>Potrubí vodovodu - areálový vodovod svařované potrubí, včetně napojení na veřejný vodovod, tvarovek, zemních prací, podsypu, obsypu, zásypu, signalizačního vodiče, výstražné fólie, pomocného materiálu a montáže, PE 100 RC, SDR11 - 63 x 5,8 mm (DN50)</t>
  </si>
  <si>
    <t>Pol112</t>
  </si>
  <si>
    <t>Potrubí vodovodu - areálový vodovod svařované potrubí, včetně napojení na veřejný vodovod, tvarovek, zemních prací, podsypu, obsypu, zásypu, signalizačního vodiče, výstražné fólie, pomocného materiálu a montáže, PE 100 RC, SDR11 - 32 x 3,0 mm (DN25)</t>
  </si>
  <si>
    <t>Pol113</t>
  </si>
  <si>
    <t>Potrubí pro hlavní rozvody a stoupačky studené vody - SV  včetně tvarovek, příslušenství, kotvícího materiálu, pomocného materiálu a montáže EVO - PP-RCT- D20</t>
  </si>
  <si>
    <t>Poznámka k položce:_x000D_
SV -</t>
  </si>
  <si>
    <t>Pol114</t>
  </si>
  <si>
    <t>Potrubí pro hlavní rozvody a stoupačky studené vody - SV  včetně tvarovek, příslušenství, kotvícího materiálu, pomocného materiálu a montáže EVO - PP-RCT- D25</t>
  </si>
  <si>
    <t>Pol115</t>
  </si>
  <si>
    <t>Potrubí pro hlavní rozvody a stoupačky studené vody - SV  včetně tvarovek, příslušenství, kotvícího materiálu, pomocného materiálu a montáže EVO - PP-RCT- D32</t>
  </si>
  <si>
    <t>Pol116</t>
  </si>
  <si>
    <t>Potrubí pro hlavní rozvody a stoupačky teplé vody - TV  včetně tvarovek, příslušenství, kotvícího materiálu, pomocného materiálu a montáže EVO - PP-RCT- D20</t>
  </si>
  <si>
    <t>Poznámka k položce:_x000D_
TV -</t>
  </si>
  <si>
    <t>Pol117</t>
  </si>
  <si>
    <t>Potrubí pro hlavní rozvody a stoupačky teplé vody - TV  včetně tvarovek, příslušenství, kotvícího materiálu, pomocného materiálu a montáže EVO - PP-RCT- D25</t>
  </si>
  <si>
    <t>Pol118</t>
  </si>
  <si>
    <t>Potrubí pro hlavní rozvody a stoupačky teplé vody - TV  včetně tvarovek, příslušenství, kotvícího materiálu, pomocného materiálu a montáže EVO - PP-RCT- D32</t>
  </si>
  <si>
    <t>Pol119</t>
  </si>
  <si>
    <t>Potrubí pro hlavní rozvody a stoupačky cirkulace - CV  včetně tvarovek, příslušenství, kotvícího materiálu, pomocného materiálu a montáže EVO - PP-RCT- D20</t>
  </si>
  <si>
    <t>Poznámka k položce:_x000D_
CV -</t>
  </si>
  <si>
    <t>Pol120</t>
  </si>
  <si>
    <t>Potrubí pro připojovací trasy studené vody - SV  včetně tvarovek, příslušenství, kotvícího materiálu, pomocného materiálu a montáže Wavin Evo - PP-RCT- PP-RCT- D20</t>
  </si>
  <si>
    <t>Poznámka k položce:_x000D_
SV - připojovací</t>
  </si>
  <si>
    <t>Pol121</t>
  </si>
  <si>
    <t>Potrubí pro připojovací trasy teplé vody - TV včetně tvarovek, příslušenství, kotvícího materiálu, pomocného materiálu a montáže Wavin Evo - PP-RCT- PP-RCT- D20</t>
  </si>
  <si>
    <t>Poznámka k položce:_x000D_
TV - připojovací</t>
  </si>
  <si>
    <t>Pol122</t>
  </si>
  <si>
    <t>Návleková izolace z PE tl. 13mm pro izolaci rozvodného potrubí studené vody EVO - PP-RCT- D20, včetně izolace tvarovek a armatur. Včetně pomocného materiálu a montáže.</t>
  </si>
  <si>
    <t>Pol123</t>
  </si>
  <si>
    <t>Návleková izolace z PE tl. 13mm pro izolaci rozvodného potrubí studené vody EVO - PP-RCT- D25, včetně izolace tvarovek a armatur. Včetně pomocného materiálu a montáže.</t>
  </si>
  <si>
    <t>Pol124</t>
  </si>
  <si>
    <t>Návleková izolace z PE tl. 13mm pro izolaci rozvodného potrubí studené vody EVO - PP-RCT- D32, včetně izolace tvarovek a armatur. Včetně pomocného materiálu a montáže.</t>
  </si>
  <si>
    <t>Pol125</t>
  </si>
  <si>
    <t>Návleková izolace z PE tl. 20 mm pro izolaci rozvodného potrubí teplé vody EVO - PP-RCT- D20, včetně izolace tvarovek a armatur. Včetně pomocného materiálu a montáže.</t>
  </si>
  <si>
    <t>Pol126</t>
  </si>
  <si>
    <t>Návleková izolace z PE tl. 25 mm pro izolaci rozvodného potrubí teplé vody EVO - PP-RCT- D25, včetně izolace tvarovek a armatur. Včetně pomocného materiálu a montáže.</t>
  </si>
  <si>
    <t>Pol127</t>
  </si>
  <si>
    <t>Návleková izolace z PE  tl. 30 mm pro izolaci rozvodného potrubí teplé vody EVO - PP-RCT- D32, včetně izolace tvarovek a armatur. Včetně pomocného materiálu a montáže.</t>
  </si>
  <si>
    <t>Pol128</t>
  </si>
  <si>
    <t>Návleková izolace z PE tl. 20 mm pro izolaci rozvodného potrubí cirkulace teplé vody EVO - PP-RCT- D20, včetně izolace tvarovek a armatur. Včetně pomocného materiálu a montáže.</t>
  </si>
  <si>
    <t>Pol129</t>
  </si>
  <si>
    <t>Návleková izolace z PE tl. 9 mm pro izolaci připojovacího potrubí studené vody EVO - PP-RCT- D20, včetně izolace tvarovek a armatur. Včetně pomocného materiálu a montáže.</t>
  </si>
  <si>
    <t>Pol130</t>
  </si>
  <si>
    <t>Návleková izolace z PE tl. 9 mm pro izolaci připojovacího potrubí teplé vody EVO - PP-RCT- D20, včetně izolace tvarovek a armatur. Včetně pomocného materiálu a montáže.</t>
  </si>
  <si>
    <t>PSC</t>
  </si>
  <si>
    <t>Poznámka k souboru cen:_x000D_
POZNÁMKA: VV OBSAHUJE: v jednotlivých položkách montáž i přesuny hmot VV NEOBAHUJE: Stavební přípomoce - sekání drážek a prostupů Zhotovování otvorů v SDK konstrukcích, osazování revizních dvířek, montážní prvky pro společná vedení Klempířské a zámečnické prvky Dodávku vybavení kuchyně zařizovací předměty Zprovoznění a zaškolení obsluhy</t>
  </si>
  <si>
    <t>D.1.7 - Gastro zařízení</t>
  </si>
  <si>
    <t>D1 - 08. BAR</t>
  </si>
  <si>
    <t>D2 - 09. KUCHYNĚ</t>
  </si>
  <si>
    <t>D3 - 10. SKLAD</t>
  </si>
  <si>
    <t>D4 - 11. HRUBÁ PŘÍPRAVNA ZELENINY</t>
  </si>
  <si>
    <t>08. BAR</t>
  </si>
  <si>
    <t>8.1</t>
  </si>
  <si>
    <t>Vinotéka, nastavitelná teplota v horní i spodní části, nucený oběh v chlazeném prostoru, automatické odtávání, digitální termostat, zámek dveří, min. 6 roštů na lahve, LED osvětlení vnitřního prostoru, kapacita 190 lahví (á 0,75 litru), s možností změny o</t>
  </si>
  <si>
    <t>8.2</t>
  </si>
  <si>
    <t xml:space="preserve">Myčka na sklo, koš 400x400, včetně změkčovače vody externího nebo interního (pokud bude externí, musí se vejít s kanystry na mycí a oplachový prostředek do prostoru pod dřezem 8.3.a), dávkovače mycího a oplachového prostředku, oplachové čerpadlo, odpadní </t>
  </si>
  <si>
    <t>8.3</t>
  </si>
  <si>
    <t>Pracovní stůl s dřezem, zadní lem 40mm, vnější a nosné konstrukce z nemagnetické potravinářské nerez oceli, plošně podlepená pracovní plocha vhodným deskovým materiálem s nenasákavou, protiplísňovou úpravou.  NEREZ 1900x700x900, včetně pol.8.3.1-3.a</t>
  </si>
  <si>
    <t>8.3.1</t>
  </si>
  <si>
    <t>Krycí plech z nemagnetické potravinářské nerez oceli.  NEREZ 1400x140</t>
  </si>
  <si>
    <t>8.3.2</t>
  </si>
  <si>
    <t>Krycí plech z nemagnetické potravinářské nerez oceli.  NEREZ 350x140</t>
  </si>
  <si>
    <t>8.3.3</t>
  </si>
  <si>
    <t>Dvířka z nemagnetické potravinářské nerez oceli, nerezové panty.  NEREZ 500x700</t>
  </si>
  <si>
    <t>8.3.4</t>
  </si>
  <si>
    <t>Dvířka z nemagnetické potravinářské nerez oceli, nerezové panty.  NEREZ 350x700</t>
  </si>
  <si>
    <t>8.3a</t>
  </si>
  <si>
    <t>Dřez 300x400x250mm, hlubokotažený, bezespáré zavaření do desky, zaoblené rohy, podlepení dna dřezu tlumící vrstvou.  NEREZ</t>
  </si>
  <si>
    <t>8.3b</t>
  </si>
  <si>
    <t>Páková baterie, provedení profi – pro gastroprovozy, prodloužená páka na zavírání loktem.  OSTATNÍ</t>
  </si>
  <si>
    <t>8.4</t>
  </si>
  <si>
    <t>Výrobník ledu podpultový, 22kg/den, zásobník 6kg, vzduchem chlazený uzpůsobený pro zabudování do baru.  CHLAZENÍ 400x600x650</t>
  </si>
  <si>
    <t>8.5</t>
  </si>
  <si>
    <t>Mlýnek na kávu, nastavitelná rozteč kamenů, nastavitelná porce.  OSTATNÍ</t>
  </si>
  <si>
    <t>8.6</t>
  </si>
  <si>
    <t>Kávovar, 2 páky, bojler, tryska na páru, samostatně ventil na horkou vodu.  OSTATNÍ</t>
  </si>
  <si>
    <t>8.7</t>
  </si>
  <si>
    <t>Pracovní stůl s umyvadlem na ruce, posuvné dveře, vnější a nosné konstrukce z nemagnetické potravinářské nerez oceli, plošně podlepená pracovní plocha vhodným deskovým materiálem s nenasákavou, protiplísňovou úpravou.  NEREZ 1500x700x900, včetně pol.8.7a</t>
  </si>
  <si>
    <t>8.7a</t>
  </si>
  <si>
    <t>Umyvadlo 250x250x200mm,  hlubokotažené, bezespáré zavaření do desky, zaoblené rohy, podlepení dna umyvadla tlumící vrstvou.  NEREZ</t>
  </si>
  <si>
    <t>8.7b</t>
  </si>
  <si>
    <t>8.8</t>
  </si>
  <si>
    <t>Pípa 2 kohouty + chlazení, design zvolí investor, chlazení uzpůsobené provozu pod barem, výšku uzpůsobit polici.  CHLAZENÍ</t>
  </si>
  <si>
    <t>8.9</t>
  </si>
  <si>
    <t>Chladnička na nápoje, nucený oběh v chlazeném prostoru, automatické odtávání, mechanický nebo digitální termostat, LED osvětlení, nastavitelné police, zámek dveří, možnost změny otevírání dveří, celoprosklené dveře, kapacita 450 plechovek 330mm, design up</t>
  </si>
  <si>
    <t>8.10</t>
  </si>
  <si>
    <t>Stolní chlazená vitrína, obslužná, design upřesní investor.  CHLAZENÍ 1000x700x700</t>
  </si>
  <si>
    <t>8.11</t>
  </si>
  <si>
    <t>Podestavba pod vitrínu - interiér INTERIER 1200x800x500</t>
  </si>
  <si>
    <t>8.12</t>
  </si>
  <si>
    <t>Podstolová chladnička, prosklené dveře, nucený oběh v chlazeném prostoru, automatické odtávání, mechanický nebo digitální termostat, zámek dveří, vnitřní LED osvětlení, madlo integrované do dveří, nastavitelné police, uzpůsobené pro zasunutí pod stůl 8.13</t>
  </si>
  <si>
    <t>8.13</t>
  </si>
  <si>
    <t>Výdejní pult s úložnými prostory - interiér INTERIER 2400x800x900</t>
  </si>
  <si>
    <t>8.14</t>
  </si>
  <si>
    <t>Police - interiér INTERIER 3100x300</t>
  </si>
  <si>
    <t>8.15</t>
  </si>
  <si>
    <t>Police - interiér INTERIER 900x300</t>
  </si>
  <si>
    <t>8.16</t>
  </si>
  <si>
    <t>Rezervní zásuvky 230V</t>
  </si>
  <si>
    <t>09. KUCHYNĚ</t>
  </si>
  <si>
    <t>9.1</t>
  </si>
  <si>
    <t>Mycí stůl s dřezem, zadní a levý lem, vnější a nosné konstrukce z nemagnetické potravinářské nerez oceli, plošně podlepená pracovní plocha vhodným deskovým materiálem s nenasákavou, protiplísňovou úpravou.  NEREZ 1250x700x900, včetně pol.9.1b</t>
  </si>
  <si>
    <t>9.1a</t>
  </si>
  <si>
    <t>9.1b</t>
  </si>
  <si>
    <t>9.2</t>
  </si>
  <si>
    <t>Myčka na sklo podpultová, koš 500x500, včetně změkčovače vody externího nebo interního (pokud bude externí, musí se vejít s kanystry na mycí a oplachový prostředek do prostoru pod dřezem 8.3.a), dávkovače mycího a oplachového prostředku, oplachové čerpadl</t>
  </si>
  <si>
    <t>9.3</t>
  </si>
  <si>
    <t>Nástěnná police, 2 patra, vnější a nosné konstrukce z nemagnetické potravinářské nerez oceli NEREZ 1200x300x400</t>
  </si>
  <si>
    <t>9.4</t>
  </si>
  <si>
    <t>Mycí stůl s dřezem, zadní lem, vnější a nosné konstrukce z nemagnetické potravinářské nerez oceli, plošně podlepená pracovní plocha vhodným deskovým materiálem s nenasákavou, protiplísňovou úpravou.  NEREZ 1000x700x900, včetně pol.9.4a</t>
  </si>
  <si>
    <t>9.4a</t>
  </si>
  <si>
    <t>Dřez 500x500x300mm, hlubokotažený, bezespáré zavaření do desky, zaoblené rohy, podlepení dna dřezu tlumící vrstvou.  NEREZ</t>
  </si>
  <si>
    <t>9.4b</t>
  </si>
  <si>
    <t>Tlaková sprcha – profi provedení pro gastroprovozy, hadice s ochranou proti prasknutí ostrým ohybem, výšku uzpůsobit policím nad sprchou.  OSTATNÍ</t>
  </si>
  <si>
    <t>9.5</t>
  </si>
  <si>
    <t>Nástěnná police, 1 patro, vnější a nosné konstrukce z nemagnetické potravinářské nerez oceli NEREZ 1000x300</t>
  </si>
  <si>
    <t>9.6</t>
  </si>
  <si>
    <t>Nástěnná police, 2 patra, vnější a nosné konstrukce z nemagnetické potravinářské nerez oceli NEREZ 1300x300x400</t>
  </si>
  <si>
    <t>9.7</t>
  </si>
  <si>
    <t xml:space="preserve">Chladicí stůl (saladeta), 4 zásuvky, agregát u podlahy, chladicí rozmezí 0-10°C, bez pracovní desky nebo s výškou uzpůsobenou pro zasunutí pod stůl 9.8, chlazení uzpůsobené provozu pod stolem, doporučuje se tropikalizované provedení s max. Teplotou okolí </t>
  </si>
  <si>
    <t>9.8</t>
  </si>
  <si>
    <t>Pracovní stůl s dřezem, zadní a pravý lem NEREZ 1300x700x900, včetně pol.9.8a</t>
  </si>
  <si>
    <t>9.8a</t>
  </si>
  <si>
    <t>Dřez 250x250x200mm NEREZ</t>
  </si>
  <si>
    <t>9.8b</t>
  </si>
  <si>
    <t>9.9</t>
  </si>
  <si>
    <t>Chladicí skříň cca 400l, teplotní rozsah +2°C až +10°C, nastavitelné roštové police (5x), zámek dveří, možnost otočení otevírání dveří, digitální termostat, automatické odtávání, nucený oběh v chlazeném prostoru.  CHLAZENÍ 600x600x1850, včetně pol.9.10a b</t>
  </si>
  <si>
    <t>9.10</t>
  </si>
  <si>
    <t>Pracovní stůl s dřezem a umyvadlem na ruce, police pod dřezem, místo pro podpultový chladicí stůl, zadní a levý lem, vnější a nosné konstrukce z nemagnetické potravinářské nerez oceli, plošně podlepená pracovní plocha vhodným deskovým materiálem s nenasák</t>
  </si>
  <si>
    <t>9.10a</t>
  </si>
  <si>
    <t>9.10b</t>
  </si>
  <si>
    <t>Umyvadlo GN 1/3, hlubokotažené, bezespáré zavaření do desky, zaoblené rohy, podlepení dna umyvadla tlumící vrstvou.  NEREZ</t>
  </si>
  <si>
    <t>9.10c</t>
  </si>
  <si>
    <t>9.11</t>
  </si>
  <si>
    <t>Nástěnná police, 2 patra, vnější a nosné konstrukce z nemagnetické potravinářské nerez oceli NEREZ 1500x350x400</t>
  </si>
  <si>
    <t>9.12</t>
  </si>
  <si>
    <t>Chladicí stůl (saladeta), 2 dveře, agregát u podlahy, chladicí rozmezí 0-10°C, bez pracovní desky nebo s výškou uzpůsobenou pro zasunutí pod stůl 9.10, chlazení uzpůsobené provozu pod stolem, doporučuje se tropikalizované provedení s max. Teplotou okolí 4</t>
  </si>
  <si>
    <t>9.13</t>
  </si>
  <si>
    <t>Nástěnná digestoř s osvětlením, vnější a nosné konstrukce z nemagnetické potravinářské nerez oceli, tukové filtry, osvětlení určené pro použití v digestoři s ohledem na vyšší teploty, mastnotu a vlhkost.  NEREZ 1400x800x400</t>
  </si>
  <si>
    <t>9.14</t>
  </si>
  <si>
    <t>Pracovní stůl, spodní plná police, zadní a pravý lem, vnější a nosné konstrukce z nemagnetické potravinářské nerez oceli, plošně podlepená pracovní plocha vhodným deskovým materiálem s nenasákavou, protiplísňovou úpravou.  NEREZ 1350x700x900</t>
  </si>
  <si>
    <t>9.15</t>
  </si>
  <si>
    <t>Stolní fritéza 5 litrů, vypouštěcí kohout.  VARNÁ</t>
  </si>
  <si>
    <t>9.16</t>
  </si>
  <si>
    <t>Stolní indukce, 1 plotna, profi provedení určené pro gastroprovozy VARNÁ</t>
  </si>
  <si>
    <t>9.17</t>
  </si>
  <si>
    <t>9.18</t>
  </si>
  <si>
    <t>10. SKLAD</t>
  </si>
  <si>
    <t>10.1</t>
  </si>
  <si>
    <t>Skříň na suché potraviny, 4 police NEREZ 850x600x1800</t>
  </si>
  <si>
    <t>10.2</t>
  </si>
  <si>
    <t>Mrazicí skříň cca 400l, teplotní rozsah -10°C až -24°C, pevné výparníkové rošty (6x), zámek dveří, možnost otočení otevírání dveří, digitální termostat, statické chlazení.  CHLAZENÍ 600x600x1850</t>
  </si>
  <si>
    <t>10.3</t>
  </si>
  <si>
    <t>Chladicí skříň cca 400l, teplotní rozsah +2°C až +10°C, nastavitelné roštové police (5x), zámek dveří, možnost otočení otevírání dveří, digitální termostat, automatické odtávání, nucený oběh v chlazeném prostoru.  CHLAZENÍ 600x600x1850</t>
  </si>
  <si>
    <t>11. HRUBÁ PŘÍPRAVNA ZELENINY</t>
  </si>
  <si>
    <t>11.1</t>
  </si>
  <si>
    <t>Pracovní stůl, zadní, levý a pravý lem, vnější a nosné konstrukce z nemagnetické potravinářské nerez oceli, plošně podlepená pracovní plocha vhodným deskovým materiálem s nenasákavou, protiplísňovou úpravou.  NEREZ 880x700x900, včetně pol.11.1a</t>
  </si>
  <si>
    <t>11.1a</t>
  </si>
  <si>
    <t>11.1b</t>
  </si>
  <si>
    <t>11.2</t>
  </si>
  <si>
    <t>Poznámka k položce:_x000D_
Celková energetická bilance_x000D_
Předpokládaná součinnost elektro 0,6</t>
  </si>
  <si>
    <t>12.0</t>
  </si>
  <si>
    <t xml:space="preserve">Doprava, montáž a zaškolení </t>
  </si>
  <si>
    <t>-59800457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</si>
  <si>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</si>
  <si>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</si>
  <si>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</si>
  <si>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</si>
  <si>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</si>
  <si>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</si>
  <si>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VRN1</t>
  </si>
  <si>
    <t>Průzkumné, geodetické a projektové práce</t>
  </si>
  <si>
    <t>012002000</t>
  </si>
  <si>
    <t>Geodetické práce</t>
  </si>
  <si>
    <t>1024</t>
  </si>
  <si>
    <t>-2077849023</t>
  </si>
  <si>
    <t>https://podminky.urs.cz/item/CS_URS_2024_01/012002000</t>
  </si>
  <si>
    <t>013254000</t>
  </si>
  <si>
    <t>Dokumentace skutečného provedení stavby</t>
  </si>
  <si>
    <t>432762446</t>
  </si>
  <si>
    <t>https://podminky.urs.cz/item/CS_URS_2024_01/013254000</t>
  </si>
  <si>
    <t>VRN3</t>
  </si>
  <si>
    <t>Zařízení staveniště</t>
  </si>
  <si>
    <t>030001000</t>
  </si>
  <si>
    <t>1995920279</t>
  </si>
  <si>
    <t>https://podminky.urs.cz/item/CS_URS_2024_01/030001000</t>
  </si>
  <si>
    <t>034002000</t>
  </si>
  <si>
    <t>Zabezpečení staveniště</t>
  </si>
  <si>
    <t>572000349</t>
  </si>
  <si>
    <t>https://podminky.urs.cz/item/CS_URS_2024_01/034002000</t>
  </si>
  <si>
    <t>VRN4</t>
  </si>
  <si>
    <t>Inženýrská činnost</t>
  </si>
  <si>
    <t>040001000</t>
  </si>
  <si>
    <t>11723936</t>
  </si>
  <si>
    <t>https://podminky.urs.cz/item/CS_URS_2024_01/040001000</t>
  </si>
  <si>
    <t>041002000</t>
  </si>
  <si>
    <t>Dozory</t>
  </si>
  <si>
    <t>72738878</t>
  </si>
  <si>
    <t>https://podminky.urs.cz/item/CS_URS_2024_01/041002000</t>
  </si>
  <si>
    <t>044002000</t>
  </si>
  <si>
    <t>Revize</t>
  </si>
  <si>
    <t>2096300922</t>
  </si>
  <si>
    <t>https://podminky.urs.cz/item/CS_URS_2024_01/044002000</t>
  </si>
  <si>
    <t>045002000</t>
  </si>
  <si>
    <t>Kompletační a koordinační činnost</t>
  </si>
  <si>
    <t>480962000</t>
  </si>
  <si>
    <t>https://podminky.urs.cz/item/CS_URS_2024_01/045002000</t>
  </si>
  <si>
    <t>VRN7</t>
  </si>
  <si>
    <t>Provozní vlivy</t>
  </si>
  <si>
    <t>071002000</t>
  </si>
  <si>
    <t>Provoz investora, třetích osob</t>
  </si>
  <si>
    <t>962962921</t>
  </si>
  <si>
    <t>https://podminky.urs.cz/item/CS_URS_2024_01/071002000</t>
  </si>
  <si>
    <t>VRN9</t>
  </si>
  <si>
    <t>Ostatní náklady</t>
  </si>
  <si>
    <t>094002000</t>
  </si>
  <si>
    <t>Ostatní náklady související s výstavbou - jinde neuvedené</t>
  </si>
  <si>
    <t>-73784870</t>
  </si>
  <si>
    <t>https://podminky.urs.cz/item/CS_URS_2024_01/094002000</t>
  </si>
  <si>
    <t>SEZNAM FIGUR</t>
  </si>
  <si>
    <t>Výměra</t>
  </si>
  <si>
    <t xml:space="preserve"> D.1.1</t>
  </si>
  <si>
    <t>Použití figury:</t>
  </si>
  <si>
    <t>F0001+0</t>
  </si>
  <si>
    <t>6,00*20,0</t>
  </si>
  <si>
    <t>19,400*5,600</t>
  </si>
  <si>
    <t>VV0006</t>
  </si>
  <si>
    <t>patky, pásy, bistro, plocha x hl</t>
  </si>
  <si>
    <t>56,569</t>
  </si>
  <si>
    <t>VV0007</t>
  </si>
  <si>
    <t>Nový výkaz (3)</t>
  </si>
  <si>
    <t>146,288</t>
  </si>
  <si>
    <t>VV0009</t>
  </si>
  <si>
    <t>Nový výkaz (5)</t>
  </si>
  <si>
    <t>99,531</t>
  </si>
  <si>
    <t>VV0010</t>
  </si>
  <si>
    <t>Nový výkaz (6)</t>
  </si>
  <si>
    <t>385,660</t>
  </si>
  <si>
    <t>VV0011</t>
  </si>
  <si>
    <t>Nový výkaz (7)</t>
  </si>
  <si>
    <t>87,12</t>
  </si>
  <si>
    <t>palubky obkladové evropský modřín profil diagonál 26x140mm jakost A/B (pergola)</t>
  </si>
  <si>
    <t>SDK stěna předsazená tl 62,5 mm profil CW+UW 50 deska 1xH2 12,5 s izolací 40mm, E30</t>
  </si>
  <si>
    <t>SDK příčka tl. 125 mm, konstrukce z profilů UW+ CW 100 mm, jednoduše opláštěná sdk deskou impregnovanou H2 tl. 12,5 mm, minerální vlna tl. 80 mm</t>
  </si>
  <si>
    <t xml:space="preserve">SDK příčka tl. 100 mm, profil CW+UW 75, jednoduše opláštěná sdk deskou impregnovanou H2 tl.12,5 mm, mineral vlna 60mm  </t>
  </si>
  <si>
    <t>SDK předstěna tl.140 až 190 mm, zdvojený profil CW+UV 50 mm, jednoduché opláštění z SDK desky impregnované H2 tl. 12,5 mm,minerální vlna tl. 80 mm, EI 15 min</t>
  </si>
  <si>
    <t>SDK příčka  tl. 75 mm, profil CW+UW 50, jednoduše opláštěná sdk deskou impregnovanou H2 tl.12,5mm , mineral vlna 40 mm</t>
  </si>
  <si>
    <t>Montáž desek tl1x12,5 mm na nosnou kci SDK stěna předsazená</t>
  </si>
  <si>
    <t>VZT jednotka se ZZT
vnitřní, nástěnné provedení
rozměry (š-v-h): 1070-950-637 mm
hmotnost: 110 kg
složení jednotky:
- EC ventilátory
- filtry F7/M5 (přívod/odvod)
- rotační výměník tepla 
(účinnost dle EN308 81,5 %)
- elektrický dohřev (max. 2 kW)
(tech.reprezentant např. Komfovent DOMEKT-R-700-V-L1-F7/M5-C6M-L/A)</t>
  </si>
  <si>
    <t>Kabelový ovladač 
pro VZT jednotku
(tech.reprezentant např. Komfovent C6.1)</t>
  </si>
  <si>
    <t>Spojovací manžeta 
d250
(tech.reprezentant např. Elektrodesign VBM 250)
0</t>
  </si>
  <si>
    <t>Uzavírací klapka kruhová těsná
d250 se servopohonem 
(tech.reprezentant např. Elektrodesign MSKT 250 + Belimo CM230A)</t>
  </si>
  <si>
    <t>Protidešťová žaluzie
355x355
pozink+RAL dle požadavku; s otvory pro připevnění z čela; síť proti ptactvu
(tech.reprezentant např. Mandík PDZM 70 355x355-.211)</t>
  </si>
  <si>
    <t>Tlumič hluku
d250, l1000, flexibilní, tl.izolace 50 mm
(tech.reprezentant např. Elektrodesign SonoUltra 250/50)</t>
  </si>
  <si>
    <t>Vyústka přívodní
225x125, hliníková, dvouřadá, s regulací
(tech.reprezentant např. Trox X-GRILLE-Cover-DG/225x125/B1/VS)</t>
  </si>
  <si>
    <t xml:space="preserve">Vyústka odvodní na potrubí spiro
525x75, ocelová, jednořadá, s regulací
(tech.reprezentant např. Trox TRS-R-R5/525x75)
</t>
  </si>
  <si>
    <t>Talířový ventil přívodní
d125, kovový
(tech.reprezentant např. Elektrodesign KI 125)</t>
  </si>
  <si>
    <t>Talířový ventil odvodní
d125, kovový
(tech.reprezentant např. Elektrodesign KE 125)</t>
  </si>
  <si>
    <t xml:space="preserve">Tepelná izolace
kaučuková samolepící izolace s kovovým polyesterovým povlakem 
tl. 25 mm; součinitel tepelné vodivosti λ = 0,035 W/(m.K)
(tech.reprezentant např. Izo-Flex Metal 25)
</t>
  </si>
  <si>
    <t>Radiální potrubní ventilátor
640 m3/h, 200 Pa, d250 mm, kovový
(tech.reprezentant např. Elektrodesign RM 250 NK)</t>
  </si>
  <si>
    <t>Spojovací manžeta 
d250
(tech.reprezentant např. Elektrodesign VBM 250)</t>
  </si>
  <si>
    <t>Elektrický ohřev
d250, 6 kW
ovládání prostřednictví MaR
(tech.reprezentant např. Elektrodesign MBE 250/6,0)</t>
  </si>
  <si>
    <t>Uzavírací klapka kruhová těsná
d250 se servopohonem 
(tech.reprezentant např. Elektrodesign MSKT 250 + Belimo LF230)</t>
  </si>
  <si>
    <t>Filtrační kazeta 
d250, třída filtrace M5
tlaková diference zahrnuta v dodávce MaR
(tech.reprezentant např. Elektrodesign MFL 250/F )</t>
  </si>
  <si>
    <t>Filtrační tuková kazeta 
d250, třída filtrace G3
(tech.reprezentant např. Elektrodesign MFLT 250)</t>
  </si>
  <si>
    <t xml:space="preserve">Tlumič hluku
d250, l900
(tech.reprezentant např. Elektrodesign MAA 250/900)
</t>
  </si>
  <si>
    <t>Tlumič hluku
d250, l600
(tech.reprezentant např. Elektrodesign MAA 250/600)</t>
  </si>
  <si>
    <t>Vyústka přívodní na potrubí spiro
625x75, ocelová, dvouřadá, s regulací
(tech.reprezentant např. Trox TRS-R-R5/625x75)</t>
  </si>
  <si>
    <t xml:space="preserve">Vyústka odvodní na potrubí spiro
225x75, ocelová, jednořadá, s regulací
(tech.reprezentant např. Trox TRS-R-R5/225x75)
</t>
  </si>
  <si>
    <t>Talířový ventil odvodní
d100, kovový
(tech.reprezentant např. Elektrodesign KE 100)</t>
  </si>
  <si>
    <t>Nerezová digestoř
950-1550-435 mm (h-š-v), s lamelovým odlučovačem tuku, osvětlením a bočním atypickým napojením d200 mm
(tech.reprezentant např. Atrea Grande-1R 950-1550-435)</t>
  </si>
  <si>
    <t>Malý radiální ventilátor
80 m3/h, 100 Pa, d100, vybaven zpětnou klapkou
(tech.reprezentant např. Elektrodesign Silent Eco U 100 H)</t>
  </si>
  <si>
    <t>Nastavitelný časový doběh
2-20 min.
(tech.reprezentant např. Elektrodesign DT 3 UNI)</t>
  </si>
  <si>
    <t>Zpětná klapka
d125
(tech.reprezentant např. Elektrodesign RSK 125)</t>
  </si>
  <si>
    <t>Kamerový systém  (UTP kabely jsou součástí strukturované kabeláže) - není součástí VZ</t>
  </si>
  <si>
    <t>Ozvučení -  není součástí VZ</t>
  </si>
  <si>
    <t>Gastro zařízení - NENÍ SOUČÁSTÍ VZ</t>
  </si>
  <si>
    <t>konzole (stožár)  v prostoru půdy Štábního domku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</si>
</sst>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  <font>
      <b/>
      <sz val="11"/>
      <color rgb="FFFF0000"/>
      <name val="Arial CE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25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166" fontId="30" fillId="0" borderId="0" xfId="0" applyNumberFormat="1" applyFont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4" fontId="25" fillId="0" borderId="0" xfId="0" applyNumberFormat="1" applyFont="1"/>
    <xf numFmtId="166" fontId="34" fillId="0" borderId="12" xfId="0" applyNumberFormat="1" applyFont="1" applyBorder="1"/>
    <xf numFmtId="166" fontId="34" fillId="0" borderId="13" xfId="0" applyNumberFormat="1" applyFont="1" applyBorder="1"/>
    <xf numFmtId="4" fontId="35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3" borderId="22" xfId="0" applyNumberFormat="1" applyFont="1" applyFill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1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3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9" fillId="0" borderId="22" xfId="0" applyFont="1" applyBorder="1" applyAlignment="1" applyProtection="1">
      <alignment horizontal="center" vertical="center"/>
      <protection locked="0"/>
    </xf>
    <xf numFmtId="49" fontId="39" fillId="0" borderId="22" xfId="0" applyNumberFormat="1" applyFont="1" applyBorder="1" applyAlignment="1" applyProtection="1">
      <alignment horizontal="left" vertical="center" wrapText="1"/>
      <protection locked="0"/>
    </xf>
    <xf numFmtId="0" fontId="39" fillId="0" borderId="22" xfId="0" applyFont="1" applyBorder="1" applyAlignment="1" applyProtection="1">
      <alignment horizontal="left" vertical="center" wrapText="1"/>
      <protection locked="0"/>
    </xf>
    <xf numFmtId="0" fontId="39" fillId="0" borderId="22" xfId="0" applyFont="1" applyBorder="1" applyAlignment="1" applyProtection="1">
      <alignment horizontal="center" vertical="center" wrapText="1"/>
      <protection locked="0"/>
    </xf>
    <xf numFmtId="167" fontId="39" fillId="3" borderId="22" xfId="0" applyNumberFormat="1" applyFont="1" applyFill="1" applyBorder="1" applyAlignment="1" applyProtection="1">
      <alignment vertical="center"/>
      <protection locked="0"/>
    </xf>
    <xf numFmtId="4" fontId="39" fillId="3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  <protection locked="0"/>
    </xf>
    <xf numFmtId="0" fontId="40" fillId="0" borderId="3" xfId="0" applyFont="1" applyBorder="1" applyAlignment="1">
      <alignment vertical="center"/>
    </xf>
    <xf numFmtId="0" fontId="39" fillId="3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41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2" fillId="0" borderId="16" xfId="0" applyFont="1" applyBorder="1" applyAlignment="1">
      <alignment horizontal="left" vertical="center" wrapText="1"/>
    </xf>
    <xf numFmtId="0" fontId="42" fillId="0" borderId="22" xfId="0" applyFont="1" applyBorder="1" applyAlignment="1">
      <alignment horizontal="left" vertical="center" wrapText="1"/>
    </xf>
    <xf numFmtId="0" fontId="42" fillId="0" borderId="22" xfId="0" applyFont="1" applyBorder="1" applyAlignment="1">
      <alignment horizontal="left" vertical="center"/>
    </xf>
    <xf numFmtId="167" fontId="42" fillId="0" borderId="18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5" fillId="0" borderId="0" xfId="0" applyFont="1" applyAlignment="1">
      <alignment horizontal="left" vertical="center"/>
    </xf>
    <xf numFmtId="0" fontId="6" fillId="0" borderId="0" xfId="0" applyFont="1" applyAlignment="1">
      <alignment horizontal="left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44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podminky.urs.cz/item/CS_URS_2024_01/781472221" TargetMode="External"/><Relationship Id="rId21" Type="http://schemas.openxmlformats.org/officeDocument/2006/relationships/hyperlink" Target="https://podminky.urs.cz/item/CS_URS_2024_01/271532212" TargetMode="External"/><Relationship Id="rId42" Type="http://schemas.openxmlformats.org/officeDocument/2006/relationships/hyperlink" Target="https://podminky.urs.cz/item/CS_URS_2024_01/943311111" TargetMode="External"/><Relationship Id="rId47" Type="http://schemas.openxmlformats.org/officeDocument/2006/relationships/hyperlink" Target="https://podminky.urs.cz/item/CS_URS_2024_01/953961213" TargetMode="External"/><Relationship Id="rId63" Type="http://schemas.openxmlformats.org/officeDocument/2006/relationships/hyperlink" Target="https://podminky.urs.cz/item/CS_URS_2024_01/713141136" TargetMode="External"/><Relationship Id="rId68" Type="http://schemas.openxmlformats.org/officeDocument/2006/relationships/hyperlink" Target="https://podminky.urs.cz/item/CS_URS_2024_01/725291668" TargetMode="External"/><Relationship Id="rId84" Type="http://schemas.openxmlformats.org/officeDocument/2006/relationships/hyperlink" Target="https://podminky.urs.cz/item/CS_URS_2024_01/998763200" TargetMode="External"/><Relationship Id="rId89" Type="http://schemas.openxmlformats.org/officeDocument/2006/relationships/hyperlink" Target="https://podminky.urs.cz/item/CS_URS_2024_01/764511644" TargetMode="External"/><Relationship Id="rId112" Type="http://schemas.openxmlformats.org/officeDocument/2006/relationships/hyperlink" Target="https://podminky.urs.cz/item/CS_URS_2024_01/781111011" TargetMode="External"/><Relationship Id="rId16" Type="http://schemas.openxmlformats.org/officeDocument/2006/relationships/hyperlink" Target="https://podminky.urs.cz/item/CS_URS_2024_01/183111312" TargetMode="External"/><Relationship Id="rId107" Type="http://schemas.openxmlformats.org/officeDocument/2006/relationships/hyperlink" Target="https://podminky.urs.cz/item/CS_URS_2024_01/771121011" TargetMode="External"/><Relationship Id="rId11" Type="http://schemas.openxmlformats.org/officeDocument/2006/relationships/hyperlink" Target="https://podminky.urs.cz/item/CS_URS_2024_01/175151201" TargetMode="External"/><Relationship Id="rId32" Type="http://schemas.openxmlformats.org/officeDocument/2006/relationships/hyperlink" Target="https://podminky.urs.cz/item/CS_URS_2024_01/279361821" TargetMode="External"/><Relationship Id="rId37" Type="http://schemas.openxmlformats.org/officeDocument/2006/relationships/hyperlink" Target="https://podminky.urs.cz/item/CS_URS_2024_01/631311126" TargetMode="External"/><Relationship Id="rId53" Type="http://schemas.openxmlformats.org/officeDocument/2006/relationships/hyperlink" Target="https://podminky.urs.cz/item/CS_URS_2024_01/711142559" TargetMode="External"/><Relationship Id="rId58" Type="http://schemas.openxmlformats.org/officeDocument/2006/relationships/hyperlink" Target="https://podminky.urs.cz/item/CS_URS_2024_01/712391171" TargetMode="External"/><Relationship Id="rId74" Type="http://schemas.openxmlformats.org/officeDocument/2006/relationships/hyperlink" Target="https://podminky.urs.cz/item/CS_URS_2024_01/762083122" TargetMode="External"/><Relationship Id="rId79" Type="http://schemas.openxmlformats.org/officeDocument/2006/relationships/hyperlink" Target="https://podminky.urs.cz/item/CS_URS_2024_01/763111741" TargetMode="External"/><Relationship Id="rId102" Type="http://schemas.openxmlformats.org/officeDocument/2006/relationships/hyperlink" Target="https://podminky.urs.cz/item/CS_URS_2024_01/998766201" TargetMode="External"/><Relationship Id="rId123" Type="http://schemas.openxmlformats.org/officeDocument/2006/relationships/hyperlink" Target="https://podminky.urs.cz/item/CS_URS_2024_01/784111001" TargetMode="External"/><Relationship Id="rId128" Type="http://schemas.openxmlformats.org/officeDocument/2006/relationships/hyperlink" Target="https://podminky.urs.cz/item/CS_URS_2024_01/784211111" TargetMode="External"/><Relationship Id="rId5" Type="http://schemas.openxmlformats.org/officeDocument/2006/relationships/hyperlink" Target="https://podminky.urs.cz/item/CS_URS_2024_01/121151104" TargetMode="External"/><Relationship Id="rId90" Type="http://schemas.openxmlformats.org/officeDocument/2006/relationships/hyperlink" Target="https://podminky.urs.cz/item/CS_URS_2024_01/764518623" TargetMode="External"/><Relationship Id="rId95" Type="http://schemas.openxmlformats.org/officeDocument/2006/relationships/hyperlink" Target="https://podminky.urs.cz/item/CS_URS_2024_01/766629631" TargetMode="External"/><Relationship Id="rId22" Type="http://schemas.openxmlformats.org/officeDocument/2006/relationships/hyperlink" Target="https://podminky.urs.cz/item/CS_URS_2024_01/273313811" TargetMode="External"/><Relationship Id="rId27" Type="http://schemas.openxmlformats.org/officeDocument/2006/relationships/hyperlink" Target="https://podminky.urs.cz/item/CS_URS_2024_01/279113150" TargetMode="External"/><Relationship Id="rId43" Type="http://schemas.openxmlformats.org/officeDocument/2006/relationships/hyperlink" Target="https://podminky.urs.cz/item/CS_URS_2024_01/943311211" TargetMode="External"/><Relationship Id="rId48" Type="http://schemas.openxmlformats.org/officeDocument/2006/relationships/hyperlink" Target="https://podminky.urs.cz/item/CS_URS_2024_01/953965121" TargetMode="External"/><Relationship Id="rId64" Type="http://schemas.openxmlformats.org/officeDocument/2006/relationships/hyperlink" Target="https://podminky.urs.cz/item/CS_URS_2024_01/713191512" TargetMode="External"/><Relationship Id="rId69" Type="http://schemas.openxmlformats.org/officeDocument/2006/relationships/hyperlink" Target="https://podminky.urs.cz/item/CS_URS_2024_01/725291670" TargetMode="External"/><Relationship Id="rId113" Type="http://schemas.openxmlformats.org/officeDocument/2006/relationships/hyperlink" Target="https://podminky.urs.cz/item/CS_URS_2024_01/781121015" TargetMode="External"/><Relationship Id="rId118" Type="http://schemas.openxmlformats.org/officeDocument/2006/relationships/hyperlink" Target="https://podminky.urs.cz/item/CS_URS_2024_01/998781201" TargetMode="External"/><Relationship Id="rId80" Type="http://schemas.openxmlformats.org/officeDocument/2006/relationships/hyperlink" Target="https://podminky.urs.cz/item/CS_URS_2024_01/763183111" TargetMode="External"/><Relationship Id="rId85" Type="http://schemas.openxmlformats.org/officeDocument/2006/relationships/hyperlink" Target="https://podminky.urs.cz/item/CS_URS_2024_01/764212663" TargetMode="External"/><Relationship Id="rId12" Type="http://schemas.openxmlformats.org/officeDocument/2006/relationships/hyperlink" Target="https://podminky.urs.cz/item/CS_URS_2024_01/175151201" TargetMode="External"/><Relationship Id="rId17" Type="http://schemas.openxmlformats.org/officeDocument/2006/relationships/hyperlink" Target="https://podminky.urs.cz/item/CS_URS_2024_01/184102111" TargetMode="External"/><Relationship Id="rId33" Type="http://schemas.openxmlformats.org/officeDocument/2006/relationships/hyperlink" Target="https://podminky.urs.cz/item/CS_URS_2024_01/311273901" TargetMode="External"/><Relationship Id="rId38" Type="http://schemas.openxmlformats.org/officeDocument/2006/relationships/hyperlink" Target="https://podminky.urs.cz/item/CS_URS_2024_01/631362021" TargetMode="External"/><Relationship Id="rId59" Type="http://schemas.openxmlformats.org/officeDocument/2006/relationships/hyperlink" Target="https://podminky.urs.cz/item/CS_URS_2024_01/712391382" TargetMode="External"/><Relationship Id="rId103" Type="http://schemas.openxmlformats.org/officeDocument/2006/relationships/hyperlink" Target="https://podminky.urs.cz/item/CS_URS_2024_01/767163221" TargetMode="External"/><Relationship Id="rId108" Type="http://schemas.openxmlformats.org/officeDocument/2006/relationships/hyperlink" Target="https://podminky.urs.cz/item/CS_URS_2024_01/771151012" TargetMode="External"/><Relationship Id="rId124" Type="http://schemas.openxmlformats.org/officeDocument/2006/relationships/hyperlink" Target="https://podminky.urs.cz/item/CS_URS_2024_01/784161501" TargetMode="External"/><Relationship Id="rId129" Type="http://schemas.openxmlformats.org/officeDocument/2006/relationships/hyperlink" Target="https://podminky.urs.cz/item/CS_URS_2024_01/784221141" TargetMode="External"/><Relationship Id="rId54" Type="http://schemas.openxmlformats.org/officeDocument/2006/relationships/hyperlink" Target="https://podminky.urs.cz/item/CS_URS_2024_01/711161112" TargetMode="External"/><Relationship Id="rId70" Type="http://schemas.openxmlformats.org/officeDocument/2006/relationships/hyperlink" Target="https://podminky.urs.cz/item/CS_URS_2024_01/725291674" TargetMode="External"/><Relationship Id="rId75" Type="http://schemas.openxmlformats.org/officeDocument/2006/relationships/hyperlink" Target="https://podminky.urs.cz/item/CS_URS_2024_01/762195000" TargetMode="External"/><Relationship Id="rId91" Type="http://schemas.openxmlformats.org/officeDocument/2006/relationships/hyperlink" Target="https://podminky.urs.cz/item/CS_URS_2024_01/998764201" TargetMode="External"/><Relationship Id="rId96" Type="http://schemas.openxmlformats.org/officeDocument/2006/relationships/hyperlink" Target="https://podminky.urs.cz/item/CS_URS_2024_01/766660001" TargetMode="External"/><Relationship Id="rId1" Type="http://schemas.openxmlformats.org/officeDocument/2006/relationships/hyperlink" Target="https://podminky.urs.cz/item/CS_URS_2024_01/111111311" TargetMode="External"/><Relationship Id="rId6" Type="http://schemas.openxmlformats.org/officeDocument/2006/relationships/hyperlink" Target="https://podminky.urs.cz/item/CS_URS_2024_01/131251103" TargetMode="External"/><Relationship Id="rId23" Type="http://schemas.openxmlformats.org/officeDocument/2006/relationships/hyperlink" Target="https://podminky.urs.cz/item/CS_URS_2024_01/273321511" TargetMode="External"/><Relationship Id="rId28" Type="http://schemas.openxmlformats.org/officeDocument/2006/relationships/hyperlink" Target="https://podminky.urs.cz/item/CS_URS_2024_01/279113151" TargetMode="External"/><Relationship Id="rId49" Type="http://schemas.openxmlformats.org/officeDocument/2006/relationships/hyperlink" Target="https://podminky.urs.cz/item/CS_URS_2024_01/998014011" TargetMode="External"/><Relationship Id="rId114" Type="http://schemas.openxmlformats.org/officeDocument/2006/relationships/hyperlink" Target="https://podminky.urs.cz/item/CS_URS_2024_01/781131112" TargetMode="External"/><Relationship Id="rId119" Type="http://schemas.openxmlformats.org/officeDocument/2006/relationships/hyperlink" Target="https://podminky.urs.cz/item/CS_URS_2024_01/783101401" TargetMode="External"/><Relationship Id="rId44" Type="http://schemas.openxmlformats.org/officeDocument/2006/relationships/hyperlink" Target="https://podminky.urs.cz/item/CS_URS_2024_01/943311811" TargetMode="External"/><Relationship Id="rId60" Type="http://schemas.openxmlformats.org/officeDocument/2006/relationships/hyperlink" Target="https://podminky.urs.cz/item/CS_URS_2024_01/998712201" TargetMode="External"/><Relationship Id="rId65" Type="http://schemas.openxmlformats.org/officeDocument/2006/relationships/hyperlink" Target="https://podminky.urs.cz/item/CS_URS_2024_01/998713201" TargetMode="External"/><Relationship Id="rId81" Type="http://schemas.openxmlformats.org/officeDocument/2006/relationships/hyperlink" Target="https://podminky.urs.cz/item/CS_URS_2024_01/763121623" TargetMode="External"/><Relationship Id="rId86" Type="http://schemas.openxmlformats.org/officeDocument/2006/relationships/hyperlink" Target="https://podminky.urs.cz/item/CS_URS_2024_01/764214604" TargetMode="External"/><Relationship Id="rId130" Type="http://schemas.openxmlformats.org/officeDocument/2006/relationships/hyperlink" Target="https://podminky.urs.cz/item/CS_URS_2024_01/786624111" TargetMode="External"/><Relationship Id="rId13" Type="http://schemas.openxmlformats.org/officeDocument/2006/relationships/hyperlink" Target="https://podminky.urs.cz/item/CS_URS_2024_01/181351004" TargetMode="External"/><Relationship Id="rId18" Type="http://schemas.openxmlformats.org/officeDocument/2006/relationships/hyperlink" Target="https://podminky.urs.cz/item/CS_URS_2024_01/184911421" TargetMode="External"/><Relationship Id="rId39" Type="http://schemas.openxmlformats.org/officeDocument/2006/relationships/hyperlink" Target="https://podminky.urs.cz/item/CS_URS_2024_01/632451214" TargetMode="External"/><Relationship Id="rId109" Type="http://schemas.openxmlformats.org/officeDocument/2006/relationships/hyperlink" Target="https://podminky.urs.cz/item/CS_URS_2024_01/771574413" TargetMode="External"/><Relationship Id="rId34" Type="http://schemas.openxmlformats.org/officeDocument/2006/relationships/hyperlink" Target="https://podminky.urs.cz/item/CS_URS_2024_01/612322141" TargetMode="External"/><Relationship Id="rId50" Type="http://schemas.openxmlformats.org/officeDocument/2006/relationships/hyperlink" Target="https://podminky.urs.cz/item/CS_URS_2024_01/711111001" TargetMode="External"/><Relationship Id="rId55" Type="http://schemas.openxmlformats.org/officeDocument/2006/relationships/hyperlink" Target="https://podminky.urs.cz/item/CS_URS_2024_01/711491471" TargetMode="External"/><Relationship Id="rId76" Type="http://schemas.openxmlformats.org/officeDocument/2006/relationships/hyperlink" Target="https://podminky.urs.cz/item/CS_URS_2024_01/762713211" TargetMode="External"/><Relationship Id="rId97" Type="http://schemas.openxmlformats.org/officeDocument/2006/relationships/hyperlink" Target="https://podminky.urs.cz/item/CS_URS_2024_01/766660101" TargetMode="External"/><Relationship Id="rId104" Type="http://schemas.openxmlformats.org/officeDocument/2006/relationships/hyperlink" Target="https://podminky.urs.cz/item/CS_URS_2024_01/767995113" TargetMode="External"/><Relationship Id="rId120" Type="http://schemas.openxmlformats.org/officeDocument/2006/relationships/hyperlink" Target="https://podminky.urs.cz/item/CS_URS_2024_01/783101403" TargetMode="External"/><Relationship Id="rId125" Type="http://schemas.openxmlformats.org/officeDocument/2006/relationships/hyperlink" Target="https://podminky.urs.cz/item/CS_URS_2024_01/784171101" TargetMode="External"/><Relationship Id="rId7" Type="http://schemas.openxmlformats.org/officeDocument/2006/relationships/hyperlink" Target="https://podminky.urs.cz/item/CS_URS_2024_01/162251102" TargetMode="External"/><Relationship Id="rId71" Type="http://schemas.openxmlformats.org/officeDocument/2006/relationships/hyperlink" Target="https://podminky.urs.cz/item/CS_URS_2024_01/998725201" TargetMode="External"/><Relationship Id="rId92" Type="http://schemas.openxmlformats.org/officeDocument/2006/relationships/hyperlink" Target="https://podminky.urs.cz/item/CS_URS_2024_01/766412224" TargetMode="External"/><Relationship Id="rId2" Type="http://schemas.openxmlformats.org/officeDocument/2006/relationships/hyperlink" Target="https://podminky.urs.cz/item/CS_URS_2024_01/111111411" TargetMode="External"/><Relationship Id="rId29" Type="http://schemas.openxmlformats.org/officeDocument/2006/relationships/hyperlink" Target="https://podminky.urs.cz/item/CS_URS_2024_01/279113152" TargetMode="External"/><Relationship Id="rId24" Type="http://schemas.openxmlformats.org/officeDocument/2006/relationships/hyperlink" Target="https://podminky.urs.cz/item/CS_URS_2024_01/273361821" TargetMode="External"/><Relationship Id="rId40" Type="http://schemas.openxmlformats.org/officeDocument/2006/relationships/hyperlink" Target="https://podminky.urs.cz/item/CS_URS_2024_01/633811111" TargetMode="External"/><Relationship Id="rId45" Type="http://schemas.openxmlformats.org/officeDocument/2006/relationships/hyperlink" Target="https://podminky.urs.cz/item/CS_URS_2024_01/952901111" TargetMode="External"/><Relationship Id="rId66" Type="http://schemas.openxmlformats.org/officeDocument/2006/relationships/hyperlink" Target="https://podminky.urs.cz/item/CS_URS_2024_01/725291653" TargetMode="External"/><Relationship Id="rId87" Type="http://schemas.openxmlformats.org/officeDocument/2006/relationships/hyperlink" Target="https://podminky.urs.cz/item/CS_URS_2024_01/764214605" TargetMode="External"/><Relationship Id="rId110" Type="http://schemas.openxmlformats.org/officeDocument/2006/relationships/hyperlink" Target="https://podminky.urs.cz/item/CS_URS_2024_01/771574414" TargetMode="External"/><Relationship Id="rId115" Type="http://schemas.openxmlformats.org/officeDocument/2006/relationships/hyperlink" Target="https://podminky.urs.cz/item/CS_URS_2024_01/781161021" TargetMode="External"/><Relationship Id="rId131" Type="http://schemas.openxmlformats.org/officeDocument/2006/relationships/hyperlink" Target="https://podminky.urs.cz/item/CS_URS_2024_01/998786201" TargetMode="External"/><Relationship Id="rId61" Type="http://schemas.openxmlformats.org/officeDocument/2006/relationships/hyperlink" Target="https://podminky.urs.cz/item/CS_URS_2024_01/713121111" TargetMode="External"/><Relationship Id="rId82" Type="http://schemas.openxmlformats.org/officeDocument/2006/relationships/hyperlink" Target="https://podminky.urs.cz/item/CS_URS_2024_01/763181421" TargetMode="External"/><Relationship Id="rId19" Type="http://schemas.openxmlformats.org/officeDocument/2006/relationships/hyperlink" Target="https://podminky.urs.cz/item/CS_URS_2024_01/185804111" TargetMode="External"/><Relationship Id="rId14" Type="http://schemas.openxmlformats.org/officeDocument/2006/relationships/hyperlink" Target="https://podminky.urs.cz/item/CS_URS_2024_01/181411121" TargetMode="External"/><Relationship Id="rId30" Type="http://schemas.openxmlformats.org/officeDocument/2006/relationships/hyperlink" Target="https://podminky.urs.cz/item/CS_URS_2024_01/279113154" TargetMode="External"/><Relationship Id="rId35" Type="http://schemas.openxmlformats.org/officeDocument/2006/relationships/hyperlink" Target="https://podminky.urs.cz/item/CS_URS_2024_01/622131121" TargetMode="External"/><Relationship Id="rId56" Type="http://schemas.openxmlformats.org/officeDocument/2006/relationships/hyperlink" Target="https://podminky.urs.cz/item/CS_URS_2024_01/998711201" TargetMode="External"/><Relationship Id="rId77" Type="http://schemas.openxmlformats.org/officeDocument/2006/relationships/hyperlink" Target="https://podminky.urs.cz/item/CS_URS_2024_01/762824120" TargetMode="External"/><Relationship Id="rId100" Type="http://schemas.openxmlformats.org/officeDocument/2006/relationships/hyperlink" Target="https://podminky.urs.cz/item/CS_URS_2024_01/766660531" TargetMode="External"/><Relationship Id="rId105" Type="http://schemas.openxmlformats.org/officeDocument/2006/relationships/hyperlink" Target="https://podminky.urs.cz/item/CS_URS_2024_01/998767201" TargetMode="External"/><Relationship Id="rId126" Type="http://schemas.openxmlformats.org/officeDocument/2006/relationships/hyperlink" Target="https://podminky.urs.cz/item/CS_URS_2024_01/784171111" TargetMode="External"/><Relationship Id="rId8" Type="http://schemas.openxmlformats.org/officeDocument/2006/relationships/hyperlink" Target="https://podminky.urs.cz/item/CS_URS_2024_01/162351103" TargetMode="External"/><Relationship Id="rId51" Type="http://schemas.openxmlformats.org/officeDocument/2006/relationships/hyperlink" Target="https://podminky.urs.cz/item/CS_URS_2024_01/711112001" TargetMode="External"/><Relationship Id="rId72" Type="http://schemas.openxmlformats.org/officeDocument/2006/relationships/hyperlink" Target="https://podminky.urs.cz/item/CS_URS_2024_01/735511061" TargetMode="External"/><Relationship Id="rId93" Type="http://schemas.openxmlformats.org/officeDocument/2006/relationships/hyperlink" Target="https://podminky.urs.cz/item/CS_URS_2024_01/766621002" TargetMode="External"/><Relationship Id="rId98" Type="http://schemas.openxmlformats.org/officeDocument/2006/relationships/hyperlink" Target="https://podminky.urs.cz/item/CS_URS_2024_01/766660311" TargetMode="External"/><Relationship Id="rId121" Type="http://schemas.openxmlformats.org/officeDocument/2006/relationships/hyperlink" Target="https://podminky.urs.cz/item/CS_URS_2024_01/783122101" TargetMode="External"/><Relationship Id="rId3" Type="http://schemas.openxmlformats.org/officeDocument/2006/relationships/hyperlink" Target="https://podminky.urs.cz/item/CS_URS_2024_01/112151114" TargetMode="External"/><Relationship Id="rId25" Type="http://schemas.openxmlformats.org/officeDocument/2006/relationships/hyperlink" Target="https://podminky.urs.cz/item/CS_URS_2024_01/274321511" TargetMode="External"/><Relationship Id="rId46" Type="http://schemas.openxmlformats.org/officeDocument/2006/relationships/hyperlink" Target="https://podminky.urs.cz/item/CS_URS_2024_01/953943211" TargetMode="External"/><Relationship Id="rId67" Type="http://schemas.openxmlformats.org/officeDocument/2006/relationships/hyperlink" Target="https://podminky.urs.cz/item/CS_URS_2024_01/725291654" TargetMode="External"/><Relationship Id="rId116" Type="http://schemas.openxmlformats.org/officeDocument/2006/relationships/hyperlink" Target="https://podminky.urs.cz/item/CS_URS_2024_01/781472219" TargetMode="External"/><Relationship Id="rId20" Type="http://schemas.openxmlformats.org/officeDocument/2006/relationships/hyperlink" Target="https://podminky.urs.cz/item/CS_URS_2024_01/212755215" TargetMode="External"/><Relationship Id="rId41" Type="http://schemas.openxmlformats.org/officeDocument/2006/relationships/hyperlink" Target="https://podminky.urs.cz/item/CS_URS_2024_01/642944121" TargetMode="External"/><Relationship Id="rId62" Type="http://schemas.openxmlformats.org/officeDocument/2006/relationships/hyperlink" Target="https://podminky.urs.cz/item/CS_URS_2024_01/713123211" TargetMode="External"/><Relationship Id="rId83" Type="http://schemas.openxmlformats.org/officeDocument/2006/relationships/hyperlink" Target="https://podminky.urs.cz/item/CS_URS_2024_01/763183111" TargetMode="External"/><Relationship Id="rId88" Type="http://schemas.openxmlformats.org/officeDocument/2006/relationships/hyperlink" Target="https://podminky.urs.cz/item/CS_URS_2024_01/764511603" TargetMode="External"/><Relationship Id="rId111" Type="http://schemas.openxmlformats.org/officeDocument/2006/relationships/hyperlink" Target="https://podminky.urs.cz/item/CS_URS_2024_01/998771201" TargetMode="External"/><Relationship Id="rId132" Type="http://schemas.openxmlformats.org/officeDocument/2006/relationships/drawing" Target="../drawings/drawing2.xml"/><Relationship Id="rId15" Type="http://schemas.openxmlformats.org/officeDocument/2006/relationships/hyperlink" Target="https://podminky.urs.cz/item/CS_URS_2024_01/181951112" TargetMode="External"/><Relationship Id="rId36" Type="http://schemas.openxmlformats.org/officeDocument/2006/relationships/hyperlink" Target="https://podminky.urs.cz/item/CS_URS_2024_01/622142001" TargetMode="External"/><Relationship Id="rId57" Type="http://schemas.openxmlformats.org/officeDocument/2006/relationships/hyperlink" Target="https://podminky.urs.cz/item/CS_URS_2024_01/712363452" TargetMode="External"/><Relationship Id="rId106" Type="http://schemas.openxmlformats.org/officeDocument/2006/relationships/hyperlink" Target="https://podminky.urs.cz/item/CS_URS_2024_01/771111011" TargetMode="External"/><Relationship Id="rId127" Type="http://schemas.openxmlformats.org/officeDocument/2006/relationships/hyperlink" Target="https://podminky.urs.cz/item/CS_URS_2024_01/784181101" TargetMode="External"/><Relationship Id="rId10" Type="http://schemas.openxmlformats.org/officeDocument/2006/relationships/hyperlink" Target="https://podminky.urs.cz/item/CS_URS_2024_01/171251201" TargetMode="External"/><Relationship Id="rId31" Type="http://schemas.openxmlformats.org/officeDocument/2006/relationships/hyperlink" Target="https://podminky.urs.cz/item/CS_URS_2024_01/279113155" TargetMode="External"/><Relationship Id="rId52" Type="http://schemas.openxmlformats.org/officeDocument/2006/relationships/hyperlink" Target="https://podminky.urs.cz/item/CS_URS_2024_01/711141559" TargetMode="External"/><Relationship Id="rId73" Type="http://schemas.openxmlformats.org/officeDocument/2006/relationships/hyperlink" Target="https://podminky.urs.cz/item/CS_URS_2024_01/998735201" TargetMode="External"/><Relationship Id="rId78" Type="http://schemas.openxmlformats.org/officeDocument/2006/relationships/hyperlink" Target="https://podminky.urs.cz/item/CS_URS_2024_01/998762201" TargetMode="External"/><Relationship Id="rId94" Type="http://schemas.openxmlformats.org/officeDocument/2006/relationships/hyperlink" Target="https://podminky.urs.cz/item/CS_URS_2024_01/766641341" TargetMode="External"/><Relationship Id="rId99" Type="http://schemas.openxmlformats.org/officeDocument/2006/relationships/hyperlink" Target="https://podminky.urs.cz/item/CS_URS_2024_01/766660511" TargetMode="External"/><Relationship Id="rId101" Type="http://schemas.openxmlformats.org/officeDocument/2006/relationships/hyperlink" Target="https://podminky.urs.cz/item/CS_URS_2024_01/766681114" TargetMode="External"/><Relationship Id="rId122" Type="http://schemas.openxmlformats.org/officeDocument/2006/relationships/hyperlink" Target="https://podminky.urs.cz/item/CS_URS_2024_01/783128211" TargetMode="External"/><Relationship Id="rId4" Type="http://schemas.openxmlformats.org/officeDocument/2006/relationships/hyperlink" Target="https://podminky.urs.cz/item/CS_URS_2024_01/112201114" TargetMode="External"/><Relationship Id="rId9" Type="http://schemas.openxmlformats.org/officeDocument/2006/relationships/hyperlink" Target="https://podminky.urs.cz/item/CS_URS_2024_01/167151101" TargetMode="External"/><Relationship Id="rId26" Type="http://schemas.openxmlformats.org/officeDocument/2006/relationships/hyperlink" Target="https://podminky.urs.cz/item/CS_URS_2024_01/27436182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045002000" TargetMode="External"/><Relationship Id="rId3" Type="http://schemas.openxmlformats.org/officeDocument/2006/relationships/hyperlink" Target="https://podminky.urs.cz/item/CS_URS_2024_01/030001000" TargetMode="External"/><Relationship Id="rId7" Type="http://schemas.openxmlformats.org/officeDocument/2006/relationships/hyperlink" Target="https://podminky.urs.cz/item/CS_URS_2024_01/044002000" TargetMode="External"/><Relationship Id="rId2" Type="http://schemas.openxmlformats.org/officeDocument/2006/relationships/hyperlink" Target="https://podminky.urs.cz/item/CS_URS_2024_01/013254000" TargetMode="External"/><Relationship Id="rId1" Type="http://schemas.openxmlformats.org/officeDocument/2006/relationships/hyperlink" Target="https://podminky.urs.cz/item/CS_URS_2024_01/012002000" TargetMode="External"/><Relationship Id="rId6" Type="http://schemas.openxmlformats.org/officeDocument/2006/relationships/hyperlink" Target="https://podminky.urs.cz/item/CS_URS_2024_01/041002000" TargetMode="External"/><Relationship Id="rId11" Type="http://schemas.openxmlformats.org/officeDocument/2006/relationships/drawing" Target="../drawings/drawing9.xml"/><Relationship Id="rId5" Type="http://schemas.openxmlformats.org/officeDocument/2006/relationships/hyperlink" Target="https://podminky.urs.cz/item/CS_URS_2024_01/040001000" TargetMode="External"/><Relationship Id="rId10" Type="http://schemas.openxmlformats.org/officeDocument/2006/relationships/hyperlink" Target="https://podminky.urs.cz/item/CS_URS_2024_01/094002000" TargetMode="External"/><Relationship Id="rId4" Type="http://schemas.openxmlformats.org/officeDocument/2006/relationships/hyperlink" Target="https://podminky.urs.cz/item/CS_URS_2024_01/034002000" TargetMode="External"/><Relationship Id="rId9" Type="http://schemas.openxmlformats.org/officeDocument/2006/relationships/hyperlink" Target="https://podminky.urs.cz/item/CS_URS_2024_01/071002000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4"/>
  <sheetViews>
    <sheetView showGridLines="0" tabSelected="1" topLeftCell="A78" workbookViewId="0">
      <selection activeCell="AM87" sqref="AM87:AN87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ht="36.9" customHeight="1">
      <c r="AR2" s="231" t="s">
        <v>5</v>
      </c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S2" s="17" t="s">
        <v>6</v>
      </c>
      <c r="BT2" s="17" t="s">
        <v>7</v>
      </c>
    </row>
    <row r="3" spans="1:74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40" t="s">
        <v>14</v>
      </c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232"/>
      <c r="AI5" s="232"/>
      <c r="AJ5" s="232"/>
      <c r="AK5" s="232"/>
      <c r="AL5" s="232"/>
      <c r="AM5" s="232"/>
      <c r="AN5" s="232"/>
      <c r="AO5" s="232"/>
      <c r="AR5" s="20"/>
      <c r="BE5" s="237" t="s">
        <v>15</v>
      </c>
      <c r="BS5" s="17" t="s">
        <v>6</v>
      </c>
    </row>
    <row r="6" spans="1:74" ht="36.9" customHeight="1">
      <c r="B6" s="20"/>
      <c r="D6" s="26" t="s">
        <v>16</v>
      </c>
      <c r="K6" s="241" t="s">
        <v>17</v>
      </c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232"/>
      <c r="AF6" s="232"/>
      <c r="AG6" s="232"/>
      <c r="AH6" s="232"/>
      <c r="AI6" s="232"/>
      <c r="AJ6" s="232"/>
      <c r="AK6" s="232"/>
      <c r="AL6" s="232"/>
      <c r="AM6" s="232"/>
      <c r="AN6" s="232"/>
      <c r="AO6" s="232"/>
      <c r="AR6" s="20"/>
      <c r="BE6" s="238"/>
      <c r="BS6" s="17" t="s">
        <v>6</v>
      </c>
    </row>
    <row r="7" spans="1:74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38"/>
      <c r="BS7" s="17" t="s">
        <v>6</v>
      </c>
    </row>
    <row r="8" spans="1:74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38"/>
      <c r="BS8" s="17" t="s">
        <v>6</v>
      </c>
    </row>
    <row r="9" spans="1:74" ht="14.4" customHeight="1">
      <c r="B9" s="20"/>
      <c r="AR9" s="20"/>
      <c r="BE9" s="238"/>
      <c r="BS9" s="17" t="s">
        <v>6</v>
      </c>
    </row>
    <row r="10" spans="1:74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38"/>
      <c r="BS10" s="17" t="s">
        <v>6</v>
      </c>
    </row>
    <row r="11" spans="1:74" ht="18.45" customHeight="1">
      <c r="B11" s="20"/>
      <c r="E11" s="25" t="s">
        <v>26</v>
      </c>
      <c r="AK11" s="27" t="s">
        <v>27</v>
      </c>
      <c r="AN11" s="25" t="s">
        <v>1</v>
      </c>
      <c r="AR11" s="20"/>
      <c r="BE11" s="238"/>
      <c r="BS11" s="17" t="s">
        <v>6</v>
      </c>
    </row>
    <row r="12" spans="1:74" ht="6.9" customHeight="1">
      <c r="B12" s="20"/>
      <c r="AR12" s="20"/>
      <c r="BE12" s="238"/>
      <c r="BS12" s="17" t="s">
        <v>6</v>
      </c>
    </row>
    <row r="13" spans="1:74" ht="12" customHeight="1">
      <c r="B13" s="20"/>
      <c r="D13" s="27" t="s">
        <v>28</v>
      </c>
      <c r="AK13" s="27" t="s">
        <v>25</v>
      </c>
      <c r="AN13" s="29" t="s">
        <v>29</v>
      </c>
      <c r="AR13" s="20"/>
      <c r="BE13" s="238"/>
      <c r="BS13" s="17" t="s">
        <v>6</v>
      </c>
    </row>
    <row r="14" spans="1:74" ht="13.2">
      <c r="B14" s="20"/>
      <c r="E14" s="242" t="s">
        <v>29</v>
      </c>
      <c r="F14" s="243"/>
      <c r="G14" s="243"/>
      <c r="H14" s="243"/>
      <c r="I14" s="243"/>
      <c r="J14" s="243"/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  <c r="W14" s="243"/>
      <c r="X14" s="243"/>
      <c r="Y14" s="243"/>
      <c r="Z14" s="243"/>
      <c r="AA14" s="243"/>
      <c r="AB14" s="243"/>
      <c r="AC14" s="243"/>
      <c r="AD14" s="243"/>
      <c r="AE14" s="243"/>
      <c r="AF14" s="243"/>
      <c r="AG14" s="243"/>
      <c r="AH14" s="243"/>
      <c r="AI14" s="243"/>
      <c r="AJ14" s="243"/>
      <c r="AK14" s="27" t="s">
        <v>27</v>
      </c>
      <c r="AN14" s="29" t="s">
        <v>29</v>
      </c>
      <c r="AR14" s="20"/>
      <c r="BE14" s="238"/>
      <c r="BS14" s="17" t="s">
        <v>6</v>
      </c>
    </row>
    <row r="15" spans="1:74" ht="6.9" customHeight="1">
      <c r="B15" s="20"/>
      <c r="AR15" s="20"/>
      <c r="BE15" s="238"/>
      <c r="BS15" s="17" t="s">
        <v>3</v>
      </c>
    </row>
    <row r="16" spans="1:74" ht="12" customHeight="1">
      <c r="B16" s="20"/>
      <c r="D16" s="27" t="s">
        <v>30</v>
      </c>
      <c r="AK16" s="27" t="s">
        <v>25</v>
      </c>
      <c r="AN16" s="25" t="s">
        <v>1</v>
      </c>
      <c r="AR16" s="20"/>
      <c r="BE16" s="238"/>
      <c r="BS16" s="17" t="s">
        <v>3</v>
      </c>
    </row>
    <row r="17" spans="2:71" ht="18.45" customHeight="1">
      <c r="B17" s="20"/>
      <c r="E17" s="25" t="s">
        <v>26</v>
      </c>
      <c r="AK17" s="27" t="s">
        <v>27</v>
      </c>
      <c r="AN17" s="25" t="s">
        <v>1</v>
      </c>
      <c r="AR17" s="20"/>
      <c r="BE17" s="238"/>
      <c r="BS17" s="17" t="s">
        <v>31</v>
      </c>
    </row>
    <row r="18" spans="2:71" ht="6.9" customHeight="1">
      <c r="B18" s="20"/>
      <c r="AR18" s="20"/>
      <c r="BE18" s="238"/>
      <c r="BS18" s="17" t="s">
        <v>6</v>
      </c>
    </row>
    <row r="19" spans="2:71" ht="12" customHeight="1">
      <c r="B19" s="20"/>
      <c r="D19" s="27" t="s">
        <v>32</v>
      </c>
      <c r="AK19" s="27" t="s">
        <v>25</v>
      </c>
      <c r="AN19" s="25" t="s">
        <v>1</v>
      </c>
      <c r="AR19" s="20"/>
      <c r="BE19" s="238"/>
      <c r="BS19" s="17" t="s">
        <v>6</v>
      </c>
    </row>
    <row r="20" spans="2:71" ht="18.45" customHeight="1">
      <c r="B20" s="20"/>
      <c r="E20" s="25" t="s">
        <v>26</v>
      </c>
      <c r="AK20" s="27" t="s">
        <v>27</v>
      </c>
      <c r="AN20" s="25" t="s">
        <v>1</v>
      </c>
      <c r="AR20" s="20"/>
      <c r="BE20" s="238"/>
      <c r="BS20" s="17" t="s">
        <v>31</v>
      </c>
    </row>
    <row r="21" spans="2:71" ht="6.9" customHeight="1">
      <c r="B21" s="20"/>
      <c r="AR21" s="20"/>
      <c r="BE21" s="238"/>
    </row>
    <row r="22" spans="2:71" ht="12" customHeight="1">
      <c r="B22" s="20"/>
      <c r="D22" s="27" t="s">
        <v>33</v>
      </c>
      <c r="AR22" s="20"/>
      <c r="BE22" s="238"/>
    </row>
    <row r="23" spans="2:71" ht="47.25" customHeight="1">
      <c r="B23" s="20"/>
      <c r="E23" s="244" t="s">
        <v>34</v>
      </c>
      <c r="F23" s="244"/>
      <c r="G23" s="244"/>
      <c r="H23" s="244"/>
      <c r="I23" s="244"/>
      <c r="J23" s="244"/>
      <c r="K23" s="244"/>
      <c r="L23" s="244"/>
      <c r="M23" s="244"/>
      <c r="N23" s="244"/>
      <c r="O23" s="244"/>
      <c r="P23" s="244"/>
      <c r="Q23" s="244"/>
      <c r="R23" s="244"/>
      <c r="S23" s="244"/>
      <c r="T23" s="244"/>
      <c r="U23" s="244"/>
      <c r="V23" s="244"/>
      <c r="W23" s="244"/>
      <c r="X23" s="244"/>
      <c r="Y23" s="244"/>
      <c r="Z23" s="244"/>
      <c r="AA23" s="244"/>
      <c r="AB23" s="244"/>
      <c r="AC23" s="244"/>
      <c r="AD23" s="244"/>
      <c r="AE23" s="244"/>
      <c r="AF23" s="244"/>
      <c r="AG23" s="244"/>
      <c r="AH23" s="244"/>
      <c r="AI23" s="244"/>
      <c r="AJ23" s="244"/>
      <c r="AK23" s="244"/>
      <c r="AL23" s="244"/>
      <c r="AM23" s="244"/>
      <c r="AN23" s="244"/>
      <c r="AR23" s="20"/>
      <c r="BE23" s="238"/>
    </row>
    <row r="24" spans="2:71" ht="6.9" customHeight="1">
      <c r="B24" s="20"/>
      <c r="AR24" s="20"/>
      <c r="BE24" s="238"/>
    </row>
    <row r="25" spans="2:71" ht="6.9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38"/>
    </row>
    <row r="26" spans="2:71" s="1" customFormat="1" ht="25.95" customHeight="1">
      <c r="B26" s="32"/>
      <c r="D26" s="33" t="s">
        <v>35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28">
        <f>ROUND(AG94,2)</f>
        <v>0</v>
      </c>
      <c r="AL26" s="229"/>
      <c r="AM26" s="229"/>
      <c r="AN26" s="229"/>
      <c r="AO26" s="229"/>
      <c r="AR26" s="32"/>
      <c r="BE26" s="238"/>
    </row>
    <row r="27" spans="2:71" s="1" customFormat="1" ht="6.9" customHeight="1">
      <c r="B27" s="32"/>
      <c r="AR27" s="32"/>
      <c r="BE27" s="238"/>
    </row>
    <row r="28" spans="2:71" s="1" customFormat="1" ht="13.2">
      <c r="B28" s="32"/>
      <c r="L28" s="230" t="s">
        <v>36</v>
      </c>
      <c r="M28" s="230"/>
      <c r="N28" s="230"/>
      <c r="O28" s="230"/>
      <c r="P28" s="230"/>
      <c r="W28" s="230" t="s">
        <v>37</v>
      </c>
      <c r="X28" s="230"/>
      <c r="Y28" s="230"/>
      <c r="Z28" s="230"/>
      <c r="AA28" s="230"/>
      <c r="AB28" s="230"/>
      <c r="AC28" s="230"/>
      <c r="AD28" s="230"/>
      <c r="AE28" s="230"/>
      <c r="AK28" s="230" t="s">
        <v>38</v>
      </c>
      <c r="AL28" s="230"/>
      <c r="AM28" s="230"/>
      <c r="AN28" s="230"/>
      <c r="AO28" s="230"/>
      <c r="AR28" s="32"/>
      <c r="BE28" s="238"/>
    </row>
    <row r="29" spans="2:71" s="2" customFormat="1" ht="14.4" customHeight="1">
      <c r="B29" s="36"/>
      <c r="D29" s="27" t="s">
        <v>39</v>
      </c>
      <c r="F29" s="27" t="s">
        <v>40</v>
      </c>
      <c r="L29" s="224">
        <v>0.21</v>
      </c>
      <c r="M29" s="223"/>
      <c r="N29" s="223"/>
      <c r="O29" s="223"/>
      <c r="P29" s="223"/>
      <c r="W29" s="222">
        <f>ROUND(AZ94, 2)</f>
        <v>0</v>
      </c>
      <c r="X29" s="223"/>
      <c r="Y29" s="223"/>
      <c r="Z29" s="223"/>
      <c r="AA29" s="223"/>
      <c r="AB29" s="223"/>
      <c r="AC29" s="223"/>
      <c r="AD29" s="223"/>
      <c r="AE29" s="223"/>
      <c r="AK29" s="222">
        <f>ROUND(AV94, 2)</f>
        <v>0</v>
      </c>
      <c r="AL29" s="223"/>
      <c r="AM29" s="223"/>
      <c r="AN29" s="223"/>
      <c r="AO29" s="223"/>
      <c r="AR29" s="36"/>
      <c r="BE29" s="239"/>
    </row>
    <row r="30" spans="2:71" s="2" customFormat="1" ht="14.4" customHeight="1">
      <c r="B30" s="36"/>
      <c r="F30" s="27" t="s">
        <v>41</v>
      </c>
      <c r="L30" s="224">
        <v>0.12</v>
      </c>
      <c r="M30" s="223"/>
      <c r="N30" s="223"/>
      <c r="O30" s="223"/>
      <c r="P30" s="223"/>
      <c r="W30" s="222">
        <f>ROUND(BA94, 2)</f>
        <v>0</v>
      </c>
      <c r="X30" s="223"/>
      <c r="Y30" s="223"/>
      <c r="Z30" s="223"/>
      <c r="AA30" s="223"/>
      <c r="AB30" s="223"/>
      <c r="AC30" s="223"/>
      <c r="AD30" s="223"/>
      <c r="AE30" s="223"/>
      <c r="AK30" s="222">
        <f>ROUND(AW94, 2)</f>
        <v>0</v>
      </c>
      <c r="AL30" s="223"/>
      <c r="AM30" s="223"/>
      <c r="AN30" s="223"/>
      <c r="AO30" s="223"/>
      <c r="AR30" s="36"/>
      <c r="BE30" s="239"/>
    </row>
    <row r="31" spans="2:71" s="2" customFormat="1" ht="14.4" hidden="1" customHeight="1">
      <c r="B31" s="36"/>
      <c r="F31" s="27" t="s">
        <v>42</v>
      </c>
      <c r="L31" s="224">
        <v>0.21</v>
      </c>
      <c r="M31" s="223"/>
      <c r="N31" s="223"/>
      <c r="O31" s="223"/>
      <c r="P31" s="223"/>
      <c r="W31" s="222">
        <f>ROUND(BB94, 2)</f>
        <v>0</v>
      </c>
      <c r="X31" s="223"/>
      <c r="Y31" s="223"/>
      <c r="Z31" s="223"/>
      <c r="AA31" s="223"/>
      <c r="AB31" s="223"/>
      <c r="AC31" s="223"/>
      <c r="AD31" s="223"/>
      <c r="AE31" s="223"/>
      <c r="AK31" s="222">
        <v>0</v>
      </c>
      <c r="AL31" s="223"/>
      <c r="AM31" s="223"/>
      <c r="AN31" s="223"/>
      <c r="AO31" s="223"/>
      <c r="AR31" s="36"/>
      <c r="BE31" s="239"/>
    </row>
    <row r="32" spans="2:71" s="2" customFormat="1" ht="14.4" hidden="1" customHeight="1">
      <c r="B32" s="36"/>
      <c r="F32" s="27" t="s">
        <v>43</v>
      </c>
      <c r="L32" s="224">
        <v>0.12</v>
      </c>
      <c r="M32" s="223"/>
      <c r="N32" s="223"/>
      <c r="O32" s="223"/>
      <c r="P32" s="223"/>
      <c r="W32" s="222">
        <f>ROUND(BC94, 2)</f>
        <v>0</v>
      </c>
      <c r="X32" s="223"/>
      <c r="Y32" s="223"/>
      <c r="Z32" s="223"/>
      <c r="AA32" s="223"/>
      <c r="AB32" s="223"/>
      <c r="AC32" s="223"/>
      <c r="AD32" s="223"/>
      <c r="AE32" s="223"/>
      <c r="AK32" s="222">
        <v>0</v>
      </c>
      <c r="AL32" s="223"/>
      <c r="AM32" s="223"/>
      <c r="AN32" s="223"/>
      <c r="AO32" s="223"/>
      <c r="AR32" s="36"/>
      <c r="BE32" s="239"/>
    </row>
    <row r="33" spans="2:57" s="2" customFormat="1" ht="14.4" hidden="1" customHeight="1">
      <c r="B33" s="36"/>
      <c r="F33" s="27" t="s">
        <v>44</v>
      </c>
      <c r="L33" s="224">
        <v>0</v>
      </c>
      <c r="M33" s="223"/>
      <c r="N33" s="223"/>
      <c r="O33" s="223"/>
      <c r="P33" s="223"/>
      <c r="W33" s="222">
        <f>ROUND(BD94, 2)</f>
        <v>0</v>
      </c>
      <c r="X33" s="223"/>
      <c r="Y33" s="223"/>
      <c r="Z33" s="223"/>
      <c r="AA33" s="223"/>
      <c r="AB33" s="223"/>
      <c r="AC33" s="223"/>
      <c r="AD33" s="223"/>
      <c r="AE33" s="223"/>
      <c r="AK33" s="222">
        <v>0</v>
      </c>
      <c r="AL33" s="223"/>
      <c r="AM33" s="223"/>
      <c r="AN33" s="223"/>
      <c r="AO33" s="223"/>
      <c r="AR33" s="36"/>
      <c r="BE33" s="239"/>
    </row>
    <row r="34" spans="2:57" s="1" customFormat="1" ht="6.9" customHeight="1">
      <c r="B34" s="32"/>
      <c r="AR34" s="32"/>
      <c r="BE34" s="238"/>
    </row>
    <row r="35" spans="2:57" s="1" customFormat="1" ht="25.95" customHeight="1">
      <c r="B35" s="32"/>
      <c r="C35" s="37"/>
      <c r="D35" s="38" t="s">
        <v>45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46</v>
      </c>
      <c r="U35" s="39"/>
      <c r="V35" s="39"/>
      <c r="W35" s="39"/>
      <c r="X35" s="236" t="s">
        <v>47</v>
      </c>
      <c r="Y35" s="234"/>
      <c r="Z35" s="234"/>
      <c r="AA35" s="234"/>
      <c r="AB35" s="234"/>
      <c r="AC35" s="39"/>
      <c r="AD35" s="39"/>
      <c r="AE35" s="39"/>
      <c r="AF35" s="39"/>
      <c r="AG35" s="39"/>
      <c r="AH35" s="39"/>
      <c r="AI35" s="39"/>
      <c r="AJ35" s="39"/>
      <c r="AK35" s="233">
        <f>SUM(AK26:AK33)</f>
        <v>0</v>
      </c>
      <c r="AL35" s="234"/>
      <c r="AM35" s="234"/>
      <c r="AN35" s="234"/>
      <c r="AO35" s="235"/>
      <c r="AP35" s="37"/>
      <c r="AQ35" s="37"/>
      <c r="AR35" s="32"/>
    </row>
    <row r="36" spans="2:57" s="1" customFormat="1" ht="6.9" customHeight="1">
      <c r="B36" s="32"/>
      <c r="AR36" s="32"/>
    </row>
    <row r="37" spans="2:57" s="1" customFormat="1" ht="14.4" customHeight="1">
      <c r="B37" s="32"/>
      <c r="AR37" s="32"/>
    </row>
    <row r="38" spans="2:57" ht="14.4" customHeight="1">
      <c r="B38" s="20"/>
      <c r="AR38" s="20"/>
    </row>
    <row r="39" spans="2:57" ht="14.4" customHeight="1">
      <c r="B39" s="20"/>
      <c r="AR39" s="20"/>
    </row>
    <row r="40" spans="2:57" ht="14.4" customHeight="1">
      <c r="B40" s="20"/>
      <c r="AR40" s="20"/>
    </row>
    <row r="41" spans="2:57" ht="14.4" customHeight="1">
      <c r="B41" s="20"/>
      <c r="AR41" s="20"/>
    </row>
    <row r="42" spans="2:57" ht="14.4" customHeight="1">
      <c r="B42" s="20"/>
      <c r="AR42" s="20"/>
    </row>
    <row r="43" spans="2:57" ht="14.4" customHeight="1">
      <c r="B43" s="20"/>
      <c r="AR43" s="20"/>
    </row>
    <row r="44" spans="2:57" ht="14.4" customHeight="1">
      <c r="B44" s="20"/>
      <c r="AR44" s="20"/>
    </row>
    <row r="45" spans="2:57" ht="14.4" customHeight="1">
      <c r="B45" s="20"/>
      <c r="AR45" s="20"/>
    </row>
    <row r="46" spans="2:57" ht="14.4" customHeight="1">
      <c r="B46" s="20"/>
      <c r="AR46" s="20"/>
    </row>
    <row r="47" spans="2:57" ht="14.4" customHeight="1">
      <c r="B47" s="20"/>
      <c r="AR47" s="20"/>
    </row>
    <row r="48" spans="2:57" ht="14.4" customHeight="1">
      <c r="B48" s="20"/>
      <c r="AR48" s="20"/>
    </row>
    <row r="49" spans="2:44" s="1" customFormat="1" ht="14.4" customHeight="1">
      <c r="B49" s="32"/>
      <c r="D49" s="41" t="s">
        <v>48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49</v>
      </c>
      <c r="AI49" s="42"/>
      <c r="AJ49" s="42"/>
      <c r="AK49" s="42"/>
      <c r="AL49" s="42"/>
      <c r="AM49" s="42"/>
      <c r="AN49" s="42"/>
      <c r="AO49" s="42"/>
      <c r="AR49" s="32"/>
    </row>
    <row r="50" spans="2:44">
      <c r="B50" s="20"/>
      <c r="AR50" s="20"/>
    </row>
    <row r="51" spans="2:44">
      <c r="B51" s="20"/>
      <c r="AR51" s="20"/>
    </row>
    <row r="52" spans="2:44">
      <c r="B52" s="20"/>
      <c r="AR52" s="20"/>
    </row>
    <row r="53" spans="2:44">
      <c r="B53" s="20"/>
      <c r="AR53" s="20"/>
    </row>
    <row r="54" spans="2:44">
      <c r="B54" s="20"/>
      <c r="AR54" s="20"/>
    </row>
    <row r="55" spans="2:44">
      <c r="B55" s="20"/>
      <c r="AR55" s="20"/>
    </row>
    <row r="56" spans="2:44">
      <c r="B56" s="20"/>
      <c r="AR56" s="20"/>
    </row>
    <row r="57" spans="2:44">
      <c r="B57" s="20"/>
      <c r="AR57" s="20"/>
    </row>
    <row r="58" spans="2:44">
      <c r="B58" s="20"/>
      <c r="AR58" s="20"/>
    </row>
    <row r="59" spans="2:44">
      <c r="B59" s="20"/>
      <c r="AR59" s="20"/>
    </row>
    <row r="60" spans="2:44" s="1" customFormat="1" ht="13.2">
      <c r="B60" s="32"/>
      <c r="D60" s="43" t="s">
        <v>50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51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50</v>
      </c>
      <c r="AI60" s="34"/>
      <c r="AJ60" s="34"/>
      <c r="AK60" s="34"/>
      <c r="AL60" s="34"/>
      <c r="AM60" s="43" t="s">
        <v>51</v>
      </c>
      <c r="AN60" s="34"/>
      <c r="AO60" s="34"/>
      <c r="AR60" s="32"/>
    </row>
    <row r="61" spans="2:44">
      <c r="B61" s="20"/>
      <c r="AR61" s="20"/>
    </row>
    <row r="62" spans="2:44">
      <c r="B62" s="20"/>
      <c r="AR62" s="20"/>
    </row>
    <row r="63" spans="2:44">
      <c r="B63" s="20"/>
      <c r="AR63" s="20"/>
    </row>
    <row r="64" spans="2:44" s="1" customFormat="1" ht="13.2">
      <c r="B64" s="32"/>
      <c r="D64" s="41" t="s">
        <v>52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53</v>
      </c>
      <c r="AI64" s="42"/>
      <c r="AJ64" s="42"/>
      <c r="AK64" s="42"/>
      <c r="AL64" s="42"/>
      <c r="AM64" s="42"/>
      <c r="AN64" s="42"/>
      <c r="AO64" s="42"/>
      <c r="AR64" s="32"/>
    </row>
    <row r="65" spans="2:44">
      <c r="B65" s="20"/>
      <c r="AR65" s="20"/>
    </row>
    <row r="66" spans="2:44">
      <c r="B66" s="20"/>
      <c r="AR66" s="20"/>
    </row>
    <row r="67" spans="2:44">
      <c r="B67" s="20"/>
      <c r="AR67" s="20"/>
    </row>
    <row r="68" spans="2:44">
      <c r="B68" s="20"/>
      <c r="AR68" s="20"/>
    </row>
    <row r="69" spans="2:44">
      <c r="B69" s="20"/>
      <c r="AR69" s="20"/>
    </row>
    <row r="70" spans="2:44">
      <c r="B70" s="20"/>
      <c r="AR70" s="20"/>
    </row>
    <row r="71" spans="2:44">
      <c r="B71" s="20"/>
      <c r="AR71" s="20"/>
    </row>
    <row r="72" spans="2:44">
      <c r="B72" s="20"/>
      <c r="AR72" s="20"/>
    </row>
    <row r="73" spans="2:44">
      <c r="B73" s="20"/>
      <c r="AR73" s="20"/>
    </row>
    <row r="74" spans="2:44">
      <c r="B74" s="20"/>
      <c r="AR74" s="20"/>
    </row>
    <row r="75" spans="2:44" s="1" customFormat="1" ht="13.2">
      <c r="B75" s="32"/>
      <c r="D75" s="43" t="s">
        <v>50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51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50</v>
      </c>
      <c r="AI75" s="34"/>
      <c r="AJ75" s="34"/>
      <c r="AK75" s="34"/>
      <c r="AL75" s="34"/>
      <c r="AM75" s="43" t="s">
        <v>51</v>
      </c>
      <c r="AN75" s="34"/>
      <c r="AO75" s="34"/>
      <c r="AR75" s="32"/>
    </row>
    <row r="76" spans="2:44" s="1" customFormat="1">
      <c r="B76" s="32"/>
      <c r="AR76" s="32"/>
    </row>
    <row r="77" spans="2:44" s="1" customFormat="1" ht="6.9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1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1" s="1" customFormat="1" ht="24.9" customHeight="1">
      <c r="B82" s="32"/>
      <c r="C82" s="21" t="s">
        <v>54</v>
      </c>
      <c r="AR82" s="32"/>
    </row>
    <row r="83" spans="1:91" s="1" customFormat="1" ht="6.9" customHeight="1">
      <c r="B83" s="32"/>
      <c r="AR83" s="32"/>
    </row>
    <row r="84" spans="1:91" s="3" customFormat="1" ht="12" customHeight="1">
      <c r="B84" s="48"/>
      <c r="C84" s="27" t="s">
        <v>13</v>
      </c>
      <c r="L84" s="3" t="str">
        <f>K5</f>
        <v>20240102</v>
      </c>
      <c r="AR84" s="48"/>
    </row>
    <row r="85" spans="1:91" s="4" customFormat="1" ht="36.9" customHeight="1">
      <c r="B85" s="49"/>
      <c r="C85" s="50" t="s">
        <v>16</v>
      </c>
      <c r="L85" s="225" t="str">
        <f>K6</f>
        <v>Zahrady GASK - hygienické zázemí pro konzumaci to-go (Bistro)</v>
      </c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6"/>
      <c r="X85" s="226"/>
      <c r="Y85" s="226"/>
      <c r="Z85" s="226"/>
      <c r="AA85" s="226"/>
      <c r="AB85" s="226"/>
      <c r="AC85" s="226"/>
      <c r="AD85" s="226"/>
      <c r="AE85" s="226"/>
      <c r="AF85" s="226"/>
      <c r="AG85" s="226"/>
      <c r="AH85" s="226"/>
      <c r="AI85" s="226"/>
      <c r="AJ85" s="226"/>
      <c r="AK85" s="226"/>
      <c r="AL85" s="226"/>
      <c r="AM85" s="226"/>
      <c r="AN85" s="226"/>
      <c r="AO85" s="226"/>
      <c r="AR85" s="49"/>
    </row>
    <row r="86" spans="1:91" s="1" customFormat="1" ht="6.9" customHeight="1">
      <c r="B86" s="32"/>
      <c r="AR86" s="32"/>
    </row>
    <row r="87" spans="1:91" s="1" customFormat="1" ht="12" customHeight="1">
      <c r="B87" s="32"/>
      <c r="C87" s="27" t="s">
        <v>20</v>
      </c>
      <c r="L87" s="51" t="str">
        <f>IF(K8="","",K8)</f>
        <v>Kutná Hora</v>
      </c>
      <c r="AI87" s="27" t="s">
        <v>22</v>
      </c>
      <c r="AM87" s="227" t="str">
        <f>IF(AN8= "","",AN8)</f>
        <v>8. 2. 2024</v>
      </c>
      <c r="AN87" s="227"/>
      <c r="AR87" s="32"/>
    </row>
    <row r="88" spans="1:91" s="1" customFormat="1" ht="6.9" customHeight="1">
      <c r="B88" s="32"/>
      <c r="AR88" s="32"/>
    </row>
    <row r="89" spans="1:91" s="1" customFormat="1" ht="15.15" customHeight="1">
      <c r="B89" s="32"/>
      <c r="C89" s="27" t="s">
        <v>24</v>
      </c>
      <c r="L89" s="3" t="str">
        <f>IF(E11= "","",E11)</f>
        <v xml:space="preserve"> </v>
      </c>
      <c r="AI89" s="27" t="s">
        <v>30</v>
      </c>
      <c r="AM89" s="210" t="str">
        <f>IF(E17="","",E17)</f>
        <v xml:space="preserve"> </v>
      </c>
      <c r="AN89" s="211"/>
      <c r="AO89" s="211"/>
      <c r="AP89" s="211"/>
      <c r="AR89" s="32"/>
      <c r="AS89" s="206" t="s">
        <v>55</v>
      </c>
      <c r="AT89" s="207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1" s="1" customFormat="1" ht="15.15" customHeight="1">
      <c r="B90" s="32"/>
      <c r="C90" s="27" t="s">
        <v>28</v>
      </c>
      <c r="L90" s="3" t="str">
        <f>IF(E14= "Vyplň údaj","",E14)</f>
        <v/>
      </c>
      <c r="AI90" s="27" t="s">
        <v>32</v>
      </c>
      <c r="AM90" s="210" t="str">
        <f>IF(E20="","",E20)</f>
        <v xml:space="preserve"> </v>
      </c>
      <c r="AN90" s="211"/>
      <c r="AO90" s="211"/>
      <c r="AP90" s="211"/>
      <c r="AR90" s="32"/>
      <c r="AS90" s="208"/>
      <c r="AT90" s="209"/>
      <c r="BD90" s="56"/>
    </row>
    <row r="91" spans="1:91" s="1" customFormat="1" ht="10.95" customHeight="1">
      <c r="B91" s="32"/>
      <c r="AR91" s="32"/>
      <c r="AS91" s="208"/>
      <c r="AT91" s="209"/>
      <c r="BD91" s="56"/>
    </row>
    <row r="92" spans="1:91" s="1" customFormat="1" ht="29.25" customHeight="1">
      <c r="B92" s="32"/>
      <c r="C92" s="212" t="s">
        <v>56</v>
      </c>
      <c r="D92" s="213"/>
      <c r="E92" s="213"/>
      <c r="F92" s="213"/>
      <c r="G92" s="213"/>
      <c r="H92" s="57"/>
      <c r="I92" s="215" t="s">
        <v>57</v>
      </c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4" t="s">
        <v>58</v>
      </c>
      <c r="AH92" s="213"/>
      <c r="AI92" s="213"/>
      <c r="AJ92" s="213"/>
      <c r="AK92" s="213"/>
      <c r="AL92" s="213"/>
      <c r="AM92" s="213"/>
      <c r="AN92" s="215" t="s">
        <v>59</v>
      </c>
      <c r="AO92" s="213"/>
      <c r="AP92" s="216"/>
      <c r="AQ92" s="58" t="s">
        <v>60</v>
      </c>
      <c r="AR92" s="32"/>
      <c r="AS92" s="59" t="s">
        <v>61</v>
      </c>
      <c r="AT92" s="60" t="s">
        <v>62</v>
      </c>
      <c r="AU92" s="60" t="s">
        <v>63</v>
      </c>
      <c r="AV92" s="60" t="s">
        <v>64</v>
      </c>
      <c r="AW92" s="60" t="s">
        <v>65</v>
      </c>
      <c r="AX92" s="60" t="s">
        <v>66</v>
      </c>
      <c r="AY92" s="60" t="s">
        <v>67</v>
      </c>
      <c r="AZ92" s="60" t="s">
        <v>68</v>
      </c>
      <c r="BA92" s="60" t="s">
        <v>69</v>
      </c>
      <c r="BB92" s="60" t="s">
        <v>70</v>
      </c>
      <c r="BC92" s="60" t="s">
        <v>71</v>
      </c>
      <c r="BD92" s="61" t="s">
        <v>72</v>
      </c>
    </row>
    <row r="93" spans="1:91" s="1" customFormat="1" ht="10.95" customHeight="1">
      <c r="B93" s="32"/>
      <c r="AR93" s="32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1" s="5" customFormat="1" ht="32.4" customHeight="1">
      <c r="B94" s="63"/>
      <c r="C94" s="64" t="s">
        <v>73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20">
        <f>ROUND(SUM(AG95:AG102),2)</f>
        <v>0</v>
      </c>
      <c r="AH94" s="220"/>
      <c r="AI94" s="220"/>
      <c r="AJ94" s="220"/>
      <c r="AK94" s="220"/>
      <c r="AL94" s="220"/>
      <c r="AM94" s="220"/>
      <c r="AN94" s="221">
        <f t="shared" ref="AN94:AN102" si="0">SUM(AG94,AT94)</f>
        <v>0</v>
      </c>
      <c r="AO94" s="221"/>
      <c r="AP94" s="221"/>
      <c r="AQ94" s="67" t="s">
        <v>1</v>
      </c>
      <c r="AR94" s="63"/>
      <c r="AS94" s="68">
        <f>ROUND(SUM(AS95:AS102),2)</f>
        <v>0</v>
      </c>
      <c r="AT94" s="69">
        <f t="shared" ref="AT94:AT102" si="1">ROUND(SUM(AV94:AW94),2)</f>
        <v>0</v>
      </c>
      <c r="AU94" s="70">
        <f>ROUND(SUM(AU95:AU102),5)</f>
        <v>0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ROUND(SUM(AZ95:AZ102),2)</f>
        <v>0</v>
      </c>
      <c r="BA94" s="69">
        <f>ROUND(SUM(BA95:BA102),2)</f>
        <v>0</v>
      </c>
      <c r="BB94" s="69">
        <f>ROUND(SUM(BB95:BB102),2)</f>
        <v>0</v>
      </c>
      <c r="BC94" s="69">
        <f>ROUND(SUM(BC95:BC102),2)</f>
        <v>0</v>
      </c>
      <c r="BD94" s="71">
        <f>ROUND(SUM(BD95:BD102),2)</f>
        <v>0</v>
      </c>
      <c r="BS94" s="72" t="s">
        <v>74</v>
      </c>
      <c r="BT94" s="72" t="s">
        <v>75</v>
      </c>
      <c r="BU94" s="73" t="s">
        <v>76</v>
      </c>
      <c r="BV94" s="72" t="s">
        <v>77</v>
      </c>
      <c r="BW94" s="72" t="s">
        <v>4</v>
      </c>
      <c r="BX94" s="72" t="s">
        <v>78</v>
      </c>
      <c r="CL94" s="72" t="s">
        <v>1</v>
      </c>
    </row>
    <row r="95" spans="1:91" s="6" customFormat="1" ht="16.5" customHeight="1">
      <c r="A95" s="74" t="s">
        <v>79</v>
      </c>
      <c r="B95" s="75"/>
      <c r="C95" s="76"/>
      <c r="D95" s="217" t="s">
        <v>80</v>
      </c>
      <c r="E95" s="217"/>
      <c r="F95" s="217"/>
      <c r="G95" s="217"/>
      <c r="H95" s="217"/>
      <c r="I95" s="77"/>
      <c r="J95" s="217" t="s">
        <v>81</v>
      </c>
      <c r="K95" s="217"/>
      <c r="L95" s="217"/>
      <c r="M95" s="217"/>
      <c r="N95" s="217"/>
      <c r="O95" s="217"/>
      <c r="P95" s="217"/>
      <c r="Q95" s="217"/>
      <c r="R95" s="217"/>
      <c r="S95" s="217"/>
      <c r="T95" s="217"/>
      <c r="U95" s="217"/>
      <c r="V95" s="217"/>
      <c r="W95" s="217"/>
      <c r="X95" s="217"/>
      <c r="Y95" s="217"/>
      <c r="Z95" s="217"/>
      <c r="AA95" s="217"/>
      <c r="AB95" s="217"/>
      <c r="AC95" s="217"/>
      <c r="AD95" s="217"/>
      <c r="AE95" s="217"/>
      <c r="AF95" s="217"/>
      <c r="AG95" s="218">
        <f>'D.1.1 - Stavebně architek...'!J30</f>
        <v>0</v>
      </c>
      <c r="AH95" s="219"/>
      <c r="AI95" s="219"/>
      <c r="AJ95" s="219"/>
      <c r="AK95" s="219"/>
      <c r="AL95" s="219"/>
      <c r="AM95" s="219"/>
      <c r="AN95" s="218">
        <f t="shared" si="0"/>
        <v>0</v>
      </c>
      <c r="AO95" s="219"/>
      <c r="AP95" s="219"/>
      <c r="AQ95" s="78" t="s">
        <v>82</v>
      </c>
      <c r="AR95" s="75"/>
      <c r="AS95" s="79">
        <v>0</v>
      </c>
      <c r="AT95" s="80">
        <f t="shared" si="1"/>
        <v>0</v>
      </c>
      <c r="AU95" s="81">
        <f>'D.1.1 - Stavebně architek...'!P141</f>
        <v>0</v>
      </c>
      <c r="AV95" s="80">
        <f>'D.1.1 - Stavebně architek...'!J33</f>
        <v>0</v>
      </c>
      <c r="AW95" s="80">
        <f>'D.1.1 - Stavebně architek...'!J34</f>
        <v>0</v>
      </c>
      <c r="AX95" s="80">
        <f>'D.1.1 - Stavebně architek...'!J35</f>
        <v>0</v>
      </c>
      <c r="AY95" s="80">
        <f>'D.1.1 - Stavebně architek...'!J36</f>
        <v>0</v>
      </c>
      <c r="AZ95" s="80">
        <f>'D.1.1 - Stavebně architek...'!F33</f>
        <v>0</v>
      </c>
      <c r="BA95" s="80">
        <f>'D.1.1 - Stavebně architek...'!F34</f>
        <v>0</v>
      </c>
      <c r="BB95" s="80">
        <f>'D.1.1 - Stavebně architek...'!F35</f>
        <v>0</v>
      </c>
      <c r="BC95" s="80">
        <f>'D.1.1 - Stavebně architek...'!F36</f>
        <v>0</v>
      </c>
      <c r="BD95" s="82">
        <f>'D.1.1 - Stavebně architek...'!F37</f>
        <v>0</v>
      </c>
      <c r="BT95" s="83" t="s">
        <v>83</v>
      </c>
      <c r="BV95" s="83" t="s">
        <v>77</v>
      </c>
      <c r="BW95" s="83" t="s">
        <v>84</v>
      </c>
      <c r="BX95" s="83" t="s">
        <v>4</v>
      </c>
      <c r="CL95" s="83" t="s">
        <v>1</v>
      </c>
      <c r="CM95" s="83" t="s">
        <v>85</v>
      </c>
    </row>
    <row r="96" spans="1:91" s="6" customFormat="1" ht="16.5" customHeight="1">
      <c r="A96" s="74" t="s">
        <v>79</v>
      </c>
      <c r="B96" s="75"/>
      <c r="C96" s="76"/>
      <c r="D96" s="217" t="s">
        <v>86</v>
      </c>
      <c r="E96" s="217"/>
      <c r="F96" s="217"/>
      <c r="G96" s="217"/>
      <c r="H96" s="217"/>
      <c r="I96" s="77"/>
      <c r="J96" s="217" t="s">
        <v>87</v>
      </c>
      <c r="K96" s="217"/>
      <c r="L96" s="217"/>
      <c r="M96" s="217"/>
      <c r="N96" s="217"/>
      <c r="O96" s="217"/>
      <c r="P96" s="217"/>
      <c r="Q96" s="217"/>
      <c r="R96" s="217"/>
      <c r="S96" s="217"/>
      <c r="T96" s="217"/>
      <c r="U96" s="217"/>
      <c r="V96" s="217"/>
      <c r="W96" s="217"/>
      <c r="X96" s="217"/>
      <c r="Y96" s="217"/>
      <c r="Z96" s="217"/>
      <c r="AA96" s="217"/>
      <c r="AB96" s="217"/>
      <c r="AC96" s="217"/>
      <c r="AD96" s="217"/>
      <c r="AE96" s="217"/>
      <c r="AF96" s="217"/>
      <c r="AG96" s="218">
        <f>'D.1.2 - Elektroinstalace ...'!J30</f>
        <v>0</v>
      </c>
      <c r="AH96" s="219"/>
      <c r="AI96" s="219"/>
      <c r="AJ96" s="219"/>
      <c r="AK96" s="219"/>
      <c r="AL96" s="219"/>
      <c r="AM96" s="219"/>
      <c r="AN96" s="218">
        <f t="shared" si="0"/>
        <v>0</v>
      </c>
      <c r="AO96" s="219"/>
      <c r="AP96" s="219"/>
      <c r="AQ96" s="78" t="s">
        <v>82</v>
      </c>
      <c r="AR96" s="75"/>
      <c r="AS96" s="79">
        <v>0</v>
      </c>
      <c r="AT96" s="80">
        <f t="shared" si="1"/>
        <v>0</v>
      </c>
      <c r="AU96" s="81">
        <f>'D.1.2 - Elektroinstalace ...'!P116</f>
        <v>0</v>
      </c>
      <c r="AV96" s="80">
        <f>'D.1.2 - Elektroinstalace ...'!J33</f>
        <v>0</v>
      </c>
      <c r="AW96" s="80">
        <f>'D.1.2 - Elektroinstalace ...'!J34</f>
        <v>0</v>
      </c>
      <c r="AX96" s="80">
        <f>'D.1.2 - Elektroinstalace ...'!J35</f>
        <v>0</v>
      </c>
      <c r="AY96" s="80">
        <f>'D.1.2 - Elektroinstalace ...'!J36</f>
        <v>0</v>
      </c>
      <c r="AZ96" s="80">
        <f>'D.1.2 - Elektroinstalace ...'!F33</f>
        <v>0</v>
      </c>
      <c r="BA96" s="80">
        <f>'D.1.2 - Elektroinstalace ...'!F34</f>
        <v>0</v>
      </c>
      <c r="BB96" s="80">
        <f>'D.1.2 - Elektroinstalace ...'!F35</f>
        <v>0</v>
      </c>
      <c r="BC96" s="80">
        <f>'D.1.2 - Elektroinstalace ...'!F36</f>
        <v>0</v>
      </c>
      <c r="BD96" s="82">
        <f>'D.1.2 - Elektroinstalace ...'!F37</f>
        <v>0</v>
      </c>
      <c r="BT96" s="83" t="s">
        <v>83</v>
      </c>
      <c r="BV96" s="83" t="s">
        <v>77</v>
      </c>
      <c r="BW96" s="83" t="s">
        <v>88</v>
      </c>
      <c r="BX96" s="83" t="s">
        <v>4</v>
      </c>
      <c r="CL96" s="83" t="s">
        <v>1</v>
      </c>
      <c r="CM96" s="83" t="s">
        <v>85</v>
      </c>
    </row>
    <row r="97" spans="1:91" s="6" customFormat="1" ht="16.5" customHeight="1">
      <c r="A97" s="74" t="s">
        <v>79</v>
      </c>
      <c r="B97" s="75"/>
      <c r="C97" s="76"/>
      <c r="D97" s="217" t="s">
        <v>89</v>
      </c>
      <c r="E97" s="217"/>
      <c r="F97" s="217"/>
      <c r="G97" s="217"/>
      <c r="H97" s="217"/>
      <c r="I97" s="77"/>
      <c r="J97" s="217" t="s">
        <v>90</v>
      </c>
      <c r="K97" s="217"/>
      <c r="L97" s="217"/>
      <c r="M97" s="217"/>
      <c r="N97" s="217"/>
      <c r="O97" s="217"/>
      <c r="P97" s="217"/>
      <c r="Q97" s="217"/>
      <c r="R97" s="217"/>
      <c r="S97" s="217"/>
      <c r="T97" s="217"/>
      <c r="U97" s="217"/>
      <c r="V97" s="217"/>
      <c r="W97" s="217"/>
      <c r="X97" s="217"/>
      <c r="Y97" s="217"/>
      <c r="Z97" s="217"/>
      <c r="AA97" s="217"/>
      <c r="AB97" s="217"/>
      <c r="AC97" s="217"/>
      <c r="AD97" s="217"/>
      <c r="AE97" s="217"/>
      <c r="AF97" s="217"/>
      <c r="AG97" s="218">
        <f>'D.1.3 - Slaboproud'!J30</f>
        <v>0</v>
      </c>
      <c r="AH97" s="219"/>
      <c r="AI97" s="219"/>
      <c r="AJ97" s="219"/>
      <c r="AK97" s="219"/>
      <c r="AL97" s="219"/>
      <c r="AM97" s="219"/>
      <c r="AN97" s="218">
        <f t="shared" si="0"/>
        <v>0</v>
      </c>
      <c r="AO97" s="219"/>
      <c r="AP97" s="219"/>
      <c r="AQ97" s="78" t="s">
        <v>82</v>
      </c>
      <c r="AR97" s="75"/>
      <c r="AS97" s="79">
        <v>0</v>
      </c>
      <c r="AT97" s="80">
        <f t="shared" si="1"/>
        <v>0</v>
      </c>
      <c r="AU97" s="81">
        <f>'D.1.3 - Slaboproud'!P132</f>
        <v>0</v>
      </c>
      <c r="AV97" s="80">
        <f>'D.1.3 - Slaboproud'!J33</f>
        <v>0</v>
      </c>
      <c r="AW97" s="80">
        <f>'D.1.3 - Slaboproud'!J34</f>
        <v>0</v>
      </c>
      <c r="AX97" s="80">
        <f>'D.1.3 - Slaboproud'!J35</f>
        <v>0</v>
      </c>
      <c r="AY97" s="80">
        <f>'D.1.3 - Slaboproud'!J36</f>
        <v>0</v>
      </c>
      <c r="AZ97" s="80">
        <f>'D.1.3 - Slaboproud'!F33</f>
        <v>0</v>
      </c>
      <c r="BA97" s="80">
        <f>'D.1.3 - Slaboproud'!F34</f>
        <v>0</v>
      </c>
      <c r="BB97" s="80">
        <f>'D.1.3 - Slaboproud'!F35</f>
        <v>0</v>
      </c>
      <c r="BC97" s="80">
        <f>'D.1.3 - Slaboproud'!F36</f>
        <v>0</v>
      </c>
      <c r="BD97" s="82">
        <f>'D.1.3 - Slaboproud'!F37</f>
        <v>0</v>
      </c>
      <c r="BT97" s="83" t="s">
        <v>83</v>
      </c>
      <c r="BV97" s="83" t="s">
        <v>77</v>
      </c>
      <c r="BW97" s="83" t="s">
        <v>91</v>
      </c>
      <c r="BX97" s="83" t="s">
        <v>4</v>
      </c>
      <c r="CL97" s="83" t="s">
        <v>1</v>
      </c>
      <c r="CM97" s="83" t="s">
        <v>85</v>
      </c>
    </row>
    <row r="98" spans="1:91" s="6" customFormat="1" ht="16.5" customHeight="1">
      <c r="A98" s="74" t="s">
        <v>79</v>
      </c>
      <c r="B98" s="75"/>
      <c r="C98" s="76"/>
      <c r="D98" s="217" t="s">
        <v>92</v>
      </c>
      <c r="E98" s="217"/>
      <c r="F98" s="217"/>
      <c r="G98" s="217"/>
      <c r="H98" s="217"/>
      <c r="I98" s="77"/>
      <c r="J98" s="217" t="s">
        <v>93</v>
      </c>
      <c r="K98" s="217"/>
      <c r="L98" s="217"/>
      <c r="M98" s="217"/>
      <c r="N98" s="217"/>
      <c r="O98" s="217"/>
      <c r="P98" s="217"/>
      <c r="Q98" s="217"/>
      <c r="R98" s="217"/>
      <c r="S98" s="217"/>
      <c r="T98" s="217"/>
      <c r="U98" s="217"/>
      <c r="V98" s="217"/>
      <c r="W98" s="217"/>
      <c r="X98" s="217"/>
      <c r="Y98" s="217"/>
      <c r="Z98" s="217"/>
      <c r="AA98" s="217"/>
      <c r="AB98" s="217"/>
      <c r="AC98" s="217"/>
      <c r="AD98" s="217"/>
      <c r="AE98" s="217"/>
      <c r="AF98" s="217"/>
      <c r="AG98" s="218">
        <f>'D.1.4 - Vytápění'!J30</f>
        <v>0</v>
      </c>
      <c r="AH98" s="219"/>
      <c r="AI98" s="219"/>
      <c r="AJ98" s="219"/>
      <c r="AK98" s="219"/>
      <c r="AL98" s="219"/>
      <c r="AM98" s="219"/>
      <c r="AN98" s="218">
        <f t="shared" si="0"/>
        <v>0</v>
      </c>
      <c r="AO98" s="219"/>
      <c r="AP98" s="219"/>
      <c r="AQ98" s="78" t="s">
        <v>82</v>
      </c>
      <c r="AR98" s="75"/>
      <c r="AS98" s="79">
        <v>0</v>
      </c>
      <c r="AT98" s="80">
        <f t="shared" si="1"/>
        <v>0</v>
      </c>
      <c r="AU98" s="81">
        <f>'D.1.4 - Vytápění'!P121</f>
        <v>0</v>
      </c>
      <c r="AV98" s="80">
        <f>'D.1.4 - Vytápění'!J33</f>
        <v>0</v>
      </c>
      <c r="AW98" s="80">
        <f>'D.1.4 - Vytápění'!J34</f>
        <v>0</v>
      </c>
      <c r="AX98" s="80">
        <f>'D.1.4 - Vytápění'!J35</f>
        <v>0</v>
      </c>
      <c r="AY98" s="80">
        <f>'D.1.4 - Vytápění'!J36</f>
        <v>0</v>
      </c>
      <c r="AZ98" s="80">
        <f>'D.1.4 - Vytápění'!F33</f>
        <v>0</v>
      </c>
      <c r="BA98" s="80">
        <f>'D.1.4 - Vytápění'!F34</f>
        <v>0</v>
      </c>
      <c r="BB98" s="80">
        <f>'D.1.4 - Vytápění'!F35</f>
        <v>0</v>
      </c>
      <c r="BC98" s="80">
        <f>'D.1.4 - Vytápění'!F36</f>
        <v>0</v>
      </c>
      <c r="BD98" s="82">
        <f>'D.1.4 - Vytápění'!F37</f>
        <v>0</v>
      </c>
      <c r="BT98" s="83" t="s">
        <v>83</v>
      </c>
      <c r="BV98" s="83" t="s">
        <v>77</v>
      </c>
      <c r="BW98" s="83" t="s">
        <v>94</v>
      </c>
      <c r="BX98" s="83" t="s">
        <v>4</v>
      </c>
      <c r="CL98" s="83" t="s">
        <v>1</v>
      </c>
      <c r="CM98" s="83" t="s">
        <v>85</v>
      </c>
    </row>
    <row r="99" spans="1:91" s="6" customFormat="1" ht="16.5" customHeight="1">
      <c r="A99" s="74" t="s">
        <v>79</v>
      </c>
      <c r="B99" s="75"/>
      <c r="C99" s="76"/>
      <c r="D99" s="217" t="s">
        <v>95</v>
      </c>
      <c r="E99" s="217"/>
      <c r="F99" s="217"/>
      <c r="G99" s="217"/>
      <c r="H99" s="217"/>
      <c r="I99" s="77"/>
      <c r="J99" s="217" t="s">
        <v>96</v>
      </c>
      <c r="K99" s="217"/>
      <c r="L99" s="217"/>
      <c r="M99" s="217"/>
      <c r="N99" s="217"/>
      <c r="O99" s="217"/>
      <c r="P99" s="217"/>
      <c r="Q99" s="217"/>
      <c r="R99" s="217"/>
      <c r="S99" s="217"/>
      <c r="T99" s="217"/>
      <c r="U99" s="217"/>
      <c r="V99" s="217"/>
      <c r="W99" s="217"/>
      <c r="X99" s="217"/>
      <c r="Y99" s="217"/>
      <c r="Z99" s="217"/>
      <c r="AA99" s="217"/>
      <c r="AB99" s="217"/>
      <c r="AC99" s="217"/>
      <c r="AD99" s="217"/>
      <c r="AE99" s="217"/>
      <c r="AF99" s="217"/>
      <c r="AG99" s="218">
        <f>'D.1.5 - Vzduchotechnika'!J30</f>
        <v>0</v>
      </c>
      <c r="AH99" s="219"/>
      <c r="AI99" s="219"/>
      <c r="AJ99" s="219"/>
      <c r="AK99" s="219"/>
      <c r="AL99" s="219"/>
      <c r="AM99" s="219"/>
      <c r="AN99" s="218">
        <f t="shared" si="0"/>
        <v>0</v>
      </c>
      <c r="AO99" s="219"/>
      <c r="AP99" s="219"/>
      <c r="AQ99" s="78" t="s">
        <v>82</v>
      </c>
      <c r="AR99" s="75"/>
      <c r="AS99" s="79">
        <v>0</v>
      </c>
      <c r="AT99" s="80">
        <f t="shared" si="1"/>
        <v>0</v>
      </c>
      <c r="AU99" s="81">
        <f>'D.1.5 - Vzduchotechnika'!P119</f>
        <v>0</v>
      </c>
      <c r="AV99" s="80">
        <f>'D.1.5 - Vzduchotechnika'!J33</f>
        <v>0</v>
      </c>
      <c r="AW99" s="80">
        <f>'D.1.5 - Vzduchotechnika'!J34</f>
        <v>0</v>
      </c>
      <c r="AX99" s="80">
        <f>'D.1.5 - Vzduchotechnika'!J35</f>
        <v>0</v>
      </c>
      <c r="AY99" s="80">
        <f>'D.1.5 - Vzduchotechnika'!J36</f>
        <v>0</v>
      </c>
      <c r="AZ99" s="80">
        <f>'D.1.5 - Vzduchotechnika'!F33</f>
        <v>0</v>
      </c>
      <c r="BA99" s="80">
        <f>'D.1.5 - Vzduchotechnika'!F34</f>
        <v>0</v>
      </c>
      <c r="BB99" s="80">
        <f>'D.1.5 - Vzduchotechnika'!F35</f>
        <v>0</v>
      </c>
      <c r="BC99" s="80">
        <f>'D.1.5 - Vzduchotechnika'!F36</f>
        <v>0</v>
      </c>
      <c r="BD99" s="82">
        <f>'D.1.5 - Vzduchotechnika'!F37</f>
        <v>0</v>
      </c>
      <c r="BT99" s="83" t="s">
        <v>83</v>
      </c>
      <c r="BV99" s="83" t="s">
        <v>77</v>
      </c>
      <c r="BW99" s="83" t="s">
        <v>97</v>
      </c>
      <c r="BX99" s="83" t="s">
        <v>4</v>
      </c>
      <c r="CL99" s="83" t="s">
        <v>1</v>
      </c>
      <c r="CM99" s="83" t="s">
        <v>85</v>
      </c>
    </row>
    <row r="100" spans="1:91" s="6" customFormat="1" ht="16.5" customHeight="1">
      <c r="A100" s="74" t="s">
        <v>79</v>
      </c>
      <c r="B100" s="75"/>
      <c r="C100" s="76"/>
      <c r="D100" s="217" t="s">
        <v>98</v>
      </c>
      <c r="E100" s="217"/>
      <c r="F100" s="217"/>
      <c r="G100" s="217"/>
      <c r="H100" s="217"/>
      <c r="I100" s="77"/>
      <c r="J100" s="217" t="s">
        <v>99</v>
      </c>
      <c r="K100" s="217"/>
      <c r="L100" s="217"/>
      <c r="M100" s="217"/>
      <c r="N100" s="217"/>
      <c r="O100" s="217"/>
      <c r="P100" s="217"/>
      <c r="Q100" s="217"/>
      <c r="R100" s="217"/>
      <c r="S100" s="217"/>
      <c r="T100" s="217"/>
      <c r="U100" s="217"/>
      <c r="V100" s="217"/>
      <c r="W100" s="217"/>
      <c r="X100" s="217"/>
      <c r="Y100" s="217"/>
      <c r="Z100" s="217"/>
      <c r="AA100" s="217"/>
      <c r="AB100" s="217"/>
      <c r="AC100" s="217"/>
      <c r="AD100" s="217"/>
      <c r="AE100" s="217"/>
      <c r="AF100" s="217"/>
      <c r="AG100" s="218">
        <f>'D.1.6 - Zdravotně technic...'!J30</f>
        <v>0</v>
      </c>
      <c r="AH100" s="219"/>
      <c r="AI100" s="219"/>
      <c r="AJ100" s="219"/>
      <c r="AK100" s="219"/>
      <c r="AL100" s="219"/>
      <c r="AM100" s="219"/>
      <c r="AN100" s="218">
        <f t="shared" si="0"/>
        <v>0</v>
      </c>
      <c r="AO100" s="219"/>
      <c r="AP100" s="219"/>
      <c r="AQ100" s="78" t="s">
        <v>82</v>
      </c>
      <c r="AR100" s="75"/>
      <c r="AS100" s="79">
        <v>0</v>
      </c>
      <c r="AT100" s="80">
        <f t="shared" si="1"/>
        <v>0</v>
      </c>
      <c r="AU100" s="81">
        <f>'D.1.6 - Zdravotně technic...'!P121</f>
        <v>0</v>
      </c>
      <c r="AV100" s="80">
        <f>'D.1.6 - Zdravotně technic...'!J33</f>
        <v>0</v>
      </c>
      <c r="AW100" s="80">
        <f>'D.1.6 - Zdravotně technic...'!J34</f>
        <v>0</v>
      </c>
      <c r="AX100" s="80">
        <f>'D.1.6 - Zdravotně technic...'!J35</f>
        <v>0</v>
      </c>
      <c r="AY100" s="80">
        <f>'D.1.6 - Zdravotně technic...'!J36</f>
        <v>0</v>
      </c>
      <c r="AZ100" s="80">
        <f>'D.1.6 - Zdravotně technic...'!F33</f>
        <v>0</v>
      </c>
      <c r="BA100" s="80">
        <f>'D.1.6 - Zdravotně technic...'!F34</f>
        <v>0</v>
      </c>
      <c r="BB100" s="80">
        <f>'D.1.6 - Zdravotně technic...'!F35</f>
        <v>0</v>
      </c>
      <c r="BC100" s="80">
        <f>'D.1.6 - Zdravotně technic...'!F36</f>
        <v>0</v>
      </c>
      <c r="BD100" s="82">
        <f>'D.1.6 - Zdravotně technic...'!F37</f>
        <v>0</v>
      </c>
      <c r="BT100" s="83" t="s">
        <v>83</v>
      </c>
      <c r="BV100" s="83" t="s">
        <v>77</v>
      </c>
      <c r="BW100" s="83" t="s">
        <v>100</v>
      </c>
      <c r="BX100" s="83" t="s">
        <v>4</v>
      </c>
      <c r="CL100" s="83" t="s">
        <v>1</v>
      </c>
      <c r="CM100" s="83" t="s">
        <v>85</v>
      </c>
    </row>
    <row r="101" spans="1:91" s="6" customFormat="1" ht="16.5" customHeight="1">
      <c r="A101" s="74" t="s">
        <v>79</v>
      </c>
      <c r="B101" s="75"/>
      <c r="C101" s="76"/>
      <c r="D101" s="217" t="s">
        <v>101</v>
      </c>
      <c r="E101" s="217"/>
      <c r="F101" s="217"/>
      <c r="G101" s="217"/>
      <c r="H101" s="217"/>
      <c r="I101" s="77"/>
      <c r="J101" s="249" t="s">
        <v>2490</v>
      </c>
      <c r="K101" s="249"/>
      <c r="L101" s="249"/>
      <c r="M101" s="249"/>
      <c r="N101" s="249"/>
      <c r="O101" s="249"/>
      <c r="P101" s="249"/>
      <c r="Q101" s="249"/>
      <c r="R101" s="249"/>
      <c r="S101" s="249"/>
      <c r="T101" s="249"/>
      <c r="U101" s="249"/>
      <c r="V101" s="249"/>
      <c r="W101" s="249"/>
      <c r="X101" s="249"/>
      <c r="Y101" s="249"/>
      <c r="Z101" s="249"/>
      <c r="AA101" s="249"/>
      <c r="AB101" s="249"/>
      <c r="AC101" s="249"/>
      <c r="AD101" s="249"/>
      <c r="AE101" s="249"/>
      <c r="AF101" s="249"/>
      <c r="AG101" s="218">
        <f>'D.1.7 - Gastro zařízení'!J30</f>
        <v>0</v>
      </c>
      <c r="AH101" s="219"/>
      <c r="AI101" s="219"/>
      <c r="AJ101" s="219"/>
      <c r="AK101" s="219"/>
      <c r="AL101" s="219"/>
      <c r="AM101" s="219"/>
      <c r="AN101" s="218">
        <f t="shared" si="0"/>
        <v>0</v>
      </c>
      <c r="AO101" s="219"/>
      <c r="AP101" s="219"/>
      <c r="AQ101" s="78" t="s">
        <v>82</v>
      </c>
      <c r="AR101" s="75"/>
      <c r="AS101" s="79">
        <v>0</v>
      </c>
      <c r="AT101" s="80">
        <f t="shared" si="1"/>
        <v>0</v>
      </c>
      <c r="AU101" s="81">
        <f>'D.1.7 - Gastro zařízení'!P120</f>
        <v>0</v>
      </c>
      <c r="AV101" s="80">
        <f>'D.1.7 - Gastro zařízení'!J33</f>
        <v>0</v>
      </c>
      <c r="AW101" s="80">
        <f>'D.1.7 - Gastro zařízení'!J34</f>
        <v>0</v>
      </c>
      <c r="AX101" s="80">
        <f>'D.1.7 - Gastro zařízení'!J35</f>
        <v>0</v>
      </c>
      <c r="AY101" s="80">
        <f>'D.1.7 - Gastro zařízení'!J36</f>
        <v>0</v>
      </c>
      <c r="AZ101" s="80">
        <f>'D.1.7 - Gastro zařízení'!F33</f>
        <v>0</v>
      </c>
      <c r="BA101" s="80">
        <f>'D.1.7 - Gastro zařízení'!F34</f>
        <v>0</v>
      </c>
      <c r="BB101" s="80">
        <f>'D.1.7 - Gastro zařízení'!F35</f>
        <v>0</v>
      </c>
      <c r="BC101" s="80">
        <f>'D.1.7 - Gastro zařízení'!F36</f>
        <v>0</v>
      </c>
      <c r="BD101" s="82">
        <f>'D.1.7 - Gastro zařízení'!F37</f>
        <v>0</v>
      </c>
      <c r="BT101" s="83" t="s">
        <v>83</v>
      </c>
      <c r="BV101" s="83" t="s">
        <v>77</v>
      </c>
      <c r="BW101" s="83" t="s">
        <v>102</v>
      </c>
      <c r="BX101" s="83" t="s">
        <v>4</v>
      </c>
      <c r="CL101" s="83" t="s">
        <v>1</v>
      </c>
      <c r="CM101" s="83" t="s">
        <v>85</v>
      </c>
    </row>
    <row r="102" spans="1:91" s="6" customFormat="1" ht="16.5" customHeight="1">
      <c r="A102" s="74" t="s">
        <v>79</v>
      </c>
      <c r="B102" s="75"/>
      <c r="C102" s="76"/>
      <c r="D102" s="217" t="s">
        <v>103</v>
      </c>
      <c r="E102" s="217"/>
      <c r="F102" s="217"/>
      <c r="G102" s="217"/>
      <c r="H102" s="217"/>
      <c r="I102" s="77"/>
      <c r="J102" s="217" t="s">
        <v>104</v>
      </c>
      <c r="K102" s="217"/>
      <c r="L102" s="217"/>
      <c r="M102" s="217"/>
      <c r="N102" s="217"/>
      <c r="O102" s="217"/>
      <c r="P102" s="217"/>
      <c r="Q102" s="217"/>
      <c r="R102" s="217"/>
      <c r="S102" s="217"/>
      <c r="T102" s="217"/>
      <c r="U102" s="217"/>
      <c r="V102" s="217"/>
      <c r="W102" s="217"/>
      <c r="X102" s="217"/>
      <c r="Y102" s="217"/>
      <c r="Z102" s="217"/>
      <c r="AA102" s="217"/>
      <c r="AB102" s="217"/>
      <c r="AC102" s="217"/>
      <c r="AD102" s="217"/>
      <c r="AE102" s="217"/>
      <c r="AF102" s="217"/>
      <c r="AG102" s="218">
        <f>'VRN - Vedlejší rozpočtové...'!J30</f>
        <v>0</v>
      </c>
      <c r="AH102" s="219"/>
      <c r="AI102" s="219"/>
      <c r="AJ102" s="219"/>
      <c r="AK102" s="219"/>
      <c r="AL102" s="219"/>
      <c r="AM102" s="219"/>
      <c r="AN102" s="218">
        <f t="shared" si="0"/>
        <v>0</v>
      </c>
      <c r="AO102" s="219"/>
      <c r="AP102" s="219"/>
      <c r="AQ102" s="78" t="s">
        <v>82</v>
      </c>
      <c r="AR102" s="75"/>
      <c r="AS102" s="84">
        <v>0</v>
      </c>
      <c r="AT102" s="85">
        <f t="shared" si="1"/>
        <v>0</v>
      </c>
      <c r="AU102" s="86">
        <f>'VRN - Vedlejší rozpočtové...'!P122</f>
        <v>0</v>
      </c>
      <c r="AV102" s="85">
        <f>'VRN - Vedlejší rozpočtové...'!J33</f>
        <v>0</v>
      </c>
      <c r="AW102" s="85">
        <f>'VRN - Vedlejší rozpočtové...'!J34</f>
        <v>0</v>
      </c>
      <c r="AX102" s="85">
        <f>'VRN - Vedlejší rozpočtové...'!J35</f>
        <v>0</v>
      </c>
      <c r="AY102" s="85">
        <f>'VRN - Vedlejší rozpočtové...'!J36</f>
        <v>0</v>
      </c>
      <c r="AZ102" s="85">
        <f>'VRN - Vedlejší rozpočtové...'!F33</f>
        <v>0</v>
      </c>
      <c r="BA102" s="85">
        <f>'VRN - Vedlejší rozpočtové...'!F34</f>
        <v>0</v>
      </c>
      <c r="BB102" s="85">
        <f>'VRN - Vedlejší rozpočtové...'!F35</f>
        <v>0</v>
      </c>
      <c r="BC102" s="85">
        <f>'VRN - Vedlejší rozpočtové...'!F36</f>
        <v>0</v>
      </c>
      <c r="BD102" s="87">
        <f>'VRN - Vedlejší rozpočtové...'!F37</f>
        <v>0</v>
      </c>
      <c r="BT102" s="83" t="s">
        <v>83</v>
      </c>
      <c r="BV102" s="83" t="s">
        <v>77</v>
      </c>
      <c r="BW102" s="83" t="s">
        <v>105</v>
      </c>
      <c r="BX102" s="83" t="s">
        <v>4</v>
      </c>
      <c r="CL102" s="83" t="s">
        <v>1</v>
      </c>
      <c r="CM102" s="83" t="s">
        <v>85</v>
      </c>
    </row>
    <row r="103" spans="1:91" s="1" customFormat="1" ht="30" customHeight="1">
      <c r="B103" s="32"/>
      <c r="AR103" s="32"/>
    </row>
    <row r="104" spans="1:91" s="1" customFormat="1" ht="6.9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32"/>
    </row>
  </sheetData>
  <mergeCells count="70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2:AP102"/>
    <mergeCell ref="AG102:AM102"/>
    <mergeCell ref="AN99:AP99"/>
    <mergeCell ref="AG99:AM99"/>
    <mergeCell ref="AN96:AP96"/>
    <mergeCell ref="AN97:AP97"/>
    <mergeCell ref="L85:AO85"/>
    <mergeCell ref="AM87:AN87"/>
    <mergeCell ref="AM89:AP89"/>
    <mergeCell ref="D102:H102"/>
    <mergeCell ref="J102:AF102"/>
    <mergeCell ref="AG94:AM94"/>
    <mergeCell ref="AN94:AP94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N98:AP98"/>
    <mergeCell ref="AG98:AM98"/>
    <mergeCell ref="D98:H98"/>
    <mergeCell ref="J98:AF98"/>
    <mergeCell ref="D95:H95"/>
    <mergeCell ref="AG95:AM95"/>
    <mergeCell ref="J95:AF95"/>
    <mergeCell ref="AN95:AP95"/>
    <mergeCell ref="D99:H99"/>
    <mergeCell ref="J99:AF99"/>
    <mergeCell ref="J96:AF96"/>
    <mergeCell ref="D96:H96"/>
    <mergeCell ref="AG96:AM96"/>
    <mergeCell ref="D97:H97"/>
    <mergeCell ref="J97:AF97"/>
    <mergeCell ref="AG97:AM97"/>
    <mergeCell ref="AS89:AT91"/>
    <mergeCell ref="AM90:AP90"/>
    <mergeCell ref="C92:G92"/>
    <mergeCell ref="AG92:AM92"/>
    <mergeCell ref="I92:AF92"/>
    <mergeCell ref="AN92:AP92"/>
  </mergeCells>
  <hyperlinks>
    <hyperlink ref="A95" location="'D.1.1 - Stavebně architek...'!C2" display="/" xr:uid="{00000000-0004-0000-0000-000000000000}"/>
    <hyperlink ref="A96" location="'D.1.2 - Elektroinstalace ...'!C2" display="/" xr:uid="{00000000-0004-0000-0000-000001000000}"/>
    <hyperlink ref="A97" location="'D.1.3 - Slaboproud'!C2" display="/" xr:uid="{00000000-0004-0000-0000-000002000000}"/>
    <hyperlink ref="A98" location="'D.1.4 - Vytápění'!C2" display="/" xr:uid="{00000000-0004-0000-0000-000003000000}"/>
    <hyperlink ref="A99" location="'D.1.5 - Vzduchotechnika'!C2" display="/" xr:uid="{00000000-0004-0000-0000-000004000000}"/>
    <hyperlink ref="A100" location="'D.1.6 - Zdravotně technic...'!C2" display="/" xr:uid="{00000000-0004-0000-0000-000005000000}"/>
    <hyperlink ref="A101" location="'D.1.7 - Gastro zařízení'!C2" display="/" xr:uid="{00000000-0004-0000-0000-000006000000}"/>
    <hyperlink ref="A102" location="'VRN - Vedlejší rozpočtové...'!C2" display="/" xr:uid="{00000000-0004-0000-0000-000007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826"/>
  <sheetViews>
    <sheetView showGridLines="0" topLeftCell="A725" workbookViewId="0">
      <selection activeCell="G471" sqref="G471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56" ht="36.9" customHeight="1">
      <c r="L2" s="231" t="s">
        <v>5</v>
      </c>
      <c r="M2" s="232"/>
      <c r="N2" s="232"/>
      <c r="O2" s="232"/>
      <c r="P2" s="232"/>
      <c r="Q2" s="232"/>
      <c r="R2" s="232"/>
      <c r="S2" s="232"/>
      <c r="T2" s="232"/>
      <c r="U2" s="232"/>
      <c r="V2" s="232"/>
      <c r="AT2" s="17" t="s">
        <v>84</v>
      </c>
      <c r="AZ2" s="88" t="s">
        <v>106</v>
      </c>
      <c r="BA2" s="88" t="s">
        <v>107</v>
      </c>
      <c r="BB2" s="88" t="s">
        <v>1</v>
      </c>
      <c r="BC2" s="88" t="s">
        <v>108</v>
      </c>
      <c r="BD2" s="88" t="s">
        <v>109</v>
      </c>
    </row>
    <row r="3" spans="2:5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  <c r="AZ3" s="88" t="s">
        <v>110</v>
      </c>
      <c r="BA3" s="88" t="s">
        <v>111</v>
      </c>
      <c r="BB3" s="88" t="s">
        <v>112</v>
      </c>
      <c r="BC3" s="88" t="s">
        <v>113</v>
      </c>
      <c r="BD3" s="88" t="s">
        <v>109</v>
      </c>
    </row>
    <row r="4" spans="2:56" ht="24.9" customHeight="1">
      <c r="B4" s="20"/>
      <c r="D4" s="21" t="s">
        <v>114</v>
      </c>
      <c r="L4" s="20"/>
      <c r="M4" s="89" t="s">
        <v>10</v>
      </c>
      <c r="AT4" s="17" t="s">
        <v>3</v>
      </c>
      <c r="AZ4" s="88" t="s">
        <v>115</v>
      </c>
      <c r="BA4" s="88" t="s">
        <v>116</v>
      </c>
      <c r="BB4" s="88" t="s">
        <v>1</v>
      </c>
      <c r="BC4" s="88" t="s">
        <v>117</v>
      </c>
      <c r="BD4" s="88" t="s">
        <v>109</v>
      </c>
    </row>
    <row r="5" spans="2:56" ht="6.9" customHeight="1">
      <c r="B5" s="20"/>
      <c r="L5" s="20"/>
      <c r="AZ5" s="88" t="s">
        <v>118</v>
      </c>
      <c r="BA5" s="88" t="s">
        <v>119</v>
      </c>
      <c r="BB5" s="88" t="s">
        <v>112</v>
      </c>
      <c r="BC5" s="88" t="s">
        <v>117</v>
      </c>
      <c r="BD5" s="88" t="s">
        <v>109</v>
      </c>
    </row>
    <row r="6" spans="2:56" ht="12" customHeight="1">
      <c r="B6" s="20"/>
      <c r="D6" s="27" t="s">
        <v>16</v>
      </c>
      <c r="L6" s="20"/>
      <c r="AZ6" s="88" t="s">
        <v>120</v>
      </c>
      <c r="BA6" s="88" t="s">
        <v>119</v>
      </c>
      <c r="BB6" s="88" t="s">
        <v>112</v>
      </c>
      <c r="BC6" s="88" t="s">
        <v>117</v>
      </c>
      <c r="BD6" s="88" t="s">
        <v>109</v>
      </c>
    </row>
    <row r="7" spans="2:56" ht="16.5" customHeight="1">
      <c r="B7" s="20"/>
      <c r="E7" s="246" t="str">
        <f>'Rekapitulace stavby'!K6</f>
        <v>Zahrady GASK - hygienické zázemí pro konzumaci to-go (Bistro)</v>
      </c>
      <c r="F7" s="247"/>
      <c r="G7" s="247"/>
      <c r="H7" s="247"/>
      <c r="L7" s="20"/>
    </row>
    <row r="8" spans="2:56" s="1" customFormat="1" ht="12" customHeight="1">
      <c r="B8" s="32"/>
      <c r="D8" s="27" t="s">
        <v>121</v>
      </c>
      <c r="L8" s="32"/>
    </row>
    <row r="9" spans="2:56" s="1" customFormat="1" ht="16.5" customHeight="1">
      <c r="B9" s="32"/>
      <c r="E9" s="225" t="s">
        <v>122</v>
      </c>
      <c r="F9" s="245"/>
      <c r="G9" s="245"/>
      <c r="H9" s="245"/>
      <c r="L9" s="32"/>
    </row>
    <row r="10" spans="2:56" s="1" customFormat="1">
      <c r="B10" s="32"/>
      <c r="L10" s="32"/>
    </row>
    <row r="11" spans="2:5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5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8. 2. 2024</v>
      </c>
      <c r="L12" s="32"/>
    </row>
    <row r="13" spans="2:56" s="1" customFormat="1" ht="10.95" customHeight="1">
      <c r="B13" s="32"/>
      <c r="L13" s="32"/>
    </row>
    <row r="14" spans="2:56" s="1" customFormat="1" ht="12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5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27</v>
      </c>
      <c r="J15" s="25" t="str">
        <f>IF('Rekapitulace stavby'!AN11="","",'Rekapitulace stavby'!AN11)</f>
        <v/>
      </c>
      <c r="L15" s="32"/>
    </row>
    <row r="16" spans="2:56" s="1" customFormat="1" ht="6.9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48" t="str">
        <f>'Rekapitulace stavby'!E14</f>
        <v>Vyplň údaj</v>
      </c>
      <c r="F18" s="240"/>
      <c r="G18" s="240"/>
      <c r="H18" s="240"/>
      <c r="I18" s="27" t="s">
        <v>27</v>
      </c>
      <c r="J18" s="28" t="str">
        <f>'Rekapitulace stavby'!AN14</f>
        <v>Vyplň údaj</v>
      </c>
      <c r="L18" s="32"/>
    </row>
    <row r="19" spans="2:12" s="1" customFormat="1" ht="6.9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 xml:space="preserve"> </v>
      </c>
      <c r="I21" s="27" t="s">
        <v>27</v>
      </c>
      <c r="J21" s="25" t="str">
        <f>IF('Rekapitulace stavby'!AN17="","",'Rekapitulace stavby'!AN17)</f>
        <v/>
      </c>
      <c r="L21" s="32"/>
    </row>
    <row r="22" spans="2:12" s="1" customFormat="1" ht="6.9" customHeight="1">
      <c r="B22" s="32"/>
      <c r="L22" s="32"/>
    </row>
    <row r="23" spans="2:12" s="1" customFormat="1" ht="12" customHeight="1">
      <c r="B23" s="32"/>
      <c r="D23" s="27" t="s">
        <v>32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27</v>
      </c>
      <c r="J24" s="25" t="str">
        <f>IF('Rekapitulace stavby'!AN20="","",'Rekapitulace stavby'!AN20)</f>
        <v/>
      </c>
      <c r="L24" s="32"/>
    </row>
    <row r="25" spans="2:12" s="1" customFormat="1" ht="6.9" customHeight="1">
      <c r="B25" s="32"/>
      <c r="L25" s="32"/>
    </row>
    <row r="26" spans="2:12" s="1" customFormat="1" ht="12" customHeight="1">
      <c r="B26" s="32"/>
      <c r="D26" s="27" t="s">
        <v>33</v>
      </c>
      <c r="L26" s="32"/>
    </row>
    <row r="27" spans="2:12" s="7" customFormat="1" ht="23.25" customHeight="1">
      <c r="B27" s="90"/>
      <c r="E27" s="244" t="s">
        <v>123</v>
      </c>
      <c r="F27" s="244"/>
      <c r="G27" s="244"/>
      <c r="H27" s="244"/>
      <c r="L27" s="90"/>
    </row>
    <row r="28" spans="2:12" s="1" customFormat="1" ht="6.9" customHeight="1">
      <c r="B28" s="32"/>
      <c r="L28" s="32"/>
    </row>
    <row r="29" spans="2:12" s="1" customFormat="1" ht="6.9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1" t="s">
        <v>35</v>
      </c>
      <c r="J30" s="66">
        <f>ROUND(J141, 2)</f>
        <v>0</v>
      </c>
      <c r="L30" s="32"/>
    </row>
    <row r="31" spans="2:12" s="1" customFormat="1" ht="6.9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" customHeight="1">
      <c r="B32" s="32"/>
      <c r="F32" s="35" t="s">
        <v>37</v>
      </c>
      <c r="I32" s="35" t="s">
        <v>36</v>
      </c>
      <c r="J32" s="35" t="s">
        <v>38</v>
      </c>
      <c r="L32" s="32"/>
    </row>
    <row r="33" spans="2:12" s="1" customFormat="1" ht="14.4" customHeight="1">
      <c r="B33" s="32"/>
      <c r="D33" s="55" t="s">
        <v>39</v>
      </c>
      <c r="E33" s="27" t="s">
        <v>40</v>
      </c>
      <c r="F33" s="92">
        <f>ROUND((SUM(BE141:BE825)),  2)</f>
        <v>0</v>
      </c>
      <c r="I33" s="93">
        <v>0.21</v>
      </c>
      <c r="J33" s="92">
        <f>ROUND(((SUM(BE141:BE825))*I33),  2)</f>
        <v>0</v>
      </c>
      <c r="L33" s="32"/>
    </row>
    <row r="34" spans="2:12" s="1" customFormat="1" ht="14.4" customHeight="1">
      <c r="B34" s="32"/>
      <c r="E34" s="27" t="s">
        <v>41</v>
      </c>
      <c r="F34" s="92">
        <f>ROUND((SUM(BF141:BF825)),  2)</f>
        <v>0</v>
      </c>
      <c r="I34" s="93">
        <v>0.12</v>
      </c>
      <c r="J34" s="92">
        <f>ROUND(((SUM(BF141:BF825))*I34),  2)</f>
        <v>0</v>
      </c>
      <c r="L34" s="32"/>
    </row>
    <row r="35" spans="2:12" s="1" customFormat="1" ht="14.4" hidden="1" customHeight="1">
      <c r="B35" s="32"/>
      <c r="E35" s="27" t="s">
        <v>42</v>
      </c>
      <c r="F35" s="92">
        <f>ROUND((SUM(BG141:BG825)),  2)</f>
        <v>0</v>
      </c>
      <c r="I35" s="93">
        <v>0.21</v>
      </c>
      <c r="J35" s="92">
        <f>0</f>
        <v>0</v>
      </c>
      <c r="L35" s="32"/>
    </row>
    <row r="36" spans="2:12" s="1" customFormat="1" ht="14.4" hidden="1" customHeight="1">
      <c r="B36" s="32"/>
      <c r="E36" s="27" t="s">
        <v>43</v>
      </c>
      <c r="F36" s="92">
        <f>ROUND((SUM(BH141:BH825)),  2)</f>
        <v>0</v>
      </c>
      <c r="I36" s="93">
        <v>0.12</v>
      </c>
      <c r="J36" s="92">
        <f>0</f>
        <v>0</v>
      </c>
      <c r="L36" s="32"/>
    </row>
    <row r="37" spans="2:12" s="1" customFormat="1" ht="14.4" hidden="1" customHeight="1">
      <c r="B37" s="32"/>
      <c r="E37" s="27" t="s">
        <v>44</v>
      </c>
      <c r="F37" s="92">
        <f>ROUND((SUM(BI141:BI825)),  2)</f>
        <v>0</v>
      </c>
      <c r="I37" s="93">
        <v>0</v>
      </c>
      <c r="J37" s="92">
        <f>0</f>
        <v>0</v>
      </c>
      <c r="L37" s="32"/>
    </row>
    <row r="38" spans="2:12" s="1" customFormat="1" ht="6.9" customHeight="1">
      <c r="B38" s="32"/>
      <c r="L38" s="32"/>
    </row>
    <row r="39" spans="2:12" s="1" customFormat="1" ht="25.35" customHeight="1">
      <c r="B39" s="32"/>
      <c r="C39" s="94"/>
      <c r="D39" s="95" t="s">
        <v>45</v>
      </c>
      <c r="E39" s="57"/>
      <c r="F39" s="57"/>
      <c r="G39" s="96" t="s">
        <v>46</v>
      </c>
      <c r="H39" s="97" t="s">
        <v>47</v>
      </c>
      <c r="I39" s="57"/>
      <c r="J39" s="98">
        <f>SUM(J30:J37)</f>
        <v>0</v>
      </c>
      <c r="K39" s="99"/>
      <c r="L39" s="32"/>
    </row>
    <row r="40" spans="2:12" s="1" customFormat="1" ht="14.4" customHeight="1">
      <c r="B40" s="32"/>
      <c r="L40" s="32"/>
    </row>
    <row r="41" spans="2:12" ht="14.4" customHeight="1">
      <c r="B41" s="20"/>
      <c r="L41" s="20"/>
    </row>
    <row r="42" spans="2:12" ht="14.4" customHeight="1">
      <c r="B42" s="20"/>
      <c r="L42" s="20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48</v>
      </c>
      <c r="E50" s="42"/>
      <c r="F50" s="42"/>
      <c r="G50" s="41" t="s">
        <v>49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3" t="s">
        <v>50</v>
      </c>
      <c r="E61" s="34"/>
      <c r="F61" s="100" t="s">
        <v>51</v>
      </c>
      <c r="G61" s="43" t="s">
        <v>50</v>
      </c>
      <c r="H61" s="34"/>
      <c r="I61" s="34"/>
      <c r="J61" s="101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1" t="s">
        <v>52</v>
      </c>
      <c r="E65" s="42"/>
      <c r="F65" s="42"/>
      <c r="G65" s="41" t="s">
        <v>53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3" t="s">
        <v>50</v>
      </c>
      <c r="E76" s="34"/>
      <c r="F76" s="100" t="s">
        <v>51</v>
      </c>
      <c r="G76" s="43" t="s">
        <v>50</v>
      </c>
      <c r="H76" s="34"/>
      <c r="I76" s="34"/>
      <c r="J76" s="101" t="s">
        <v>51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" customHeight="1">
      <c r="B82" s="32"/>
      <c r="C82" s="21" t="s">
        <v>124</v>
      </c>
      <c r="L82" s="32"/>
    </row>
    <row r="83" spans="2:47" s="1" customFormat="1" ht="6.9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46" t="str">
        <f>E7</f>
        <v>Zahrady GASK - hygienické zázemí pro konzumaci to-go (Bistro)</v>
      </c>
      <c r="F85" s="247"/>
      <c r="G85" s="247"/>
      <c r="H85" s="247"/>
      <c r="L85" s="32"/>
    </row>
    <row r="86" spans="2:47" s="1" customFormat="1" ht="12" customHeight="1">
      <c r="B86" s="32"/>
      <c r="C86" s="27" t="s">
        <v>121</v>
      </c>
      <c r="L86" s="32"/>
    </row>
    <row r="87" spans="2:47" s="1" customFormat="1" ht="16.5" customHeight="1">
      <c r="B87" s="32"/>
      <c r="E87" s="225" t="str">
        <f>E9</f>
        <v>D.1.1 - Stavebně architektonické řešení</v>
      </c>
      <c r="F87" s="245"/>
      <c r="G87" s="245"/>
      <c r="H87" s="245"/>
      <c r="L87" s="32"/>
    </row>
    <row r="88" spans="2:47" s="1" customFormat="1" ht="6.9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Kutná Hora</v>
      </c>
      <c r="I89" s="27" t="s">
        <v>22</v>
      </c>
      <c r="J89" s="52" t="str">
        <f>IF(J12="","",J12)</f>
        <v>8. 2. 2024</v>
      </c>
      <c r="L89" s="32"/>
    </row>
    <row r="90" spans="2:47" s="1" customFormat="1" ht="6.9" customHeight="1">
      <c r="B90" s="32"/>
      <c r="L90" s="32"/>
    </row>
    <row r="91" spans="2:47" s="1" customFormat="1" ht="15.15" customHeight="1">
      <c r="B91" s="32"/>
      <c r="C91" s="27" t="s">
        <v>24</v>
      </c>
      <c r="F91" s="25" t="str">
        <f>E15</f>
        <v xml:space="preserve"> </v>
      </c>
      <c r="I91" s="27" t="s">
        <v>30</v>
      </c>
      <c r="J91" s="30" t="str">
        <f>E21</f>
        <v xml:space="preserve"> </v>
      </c>
      <c r="L91" s="32"/>
    </row>
    <row r="92" spans="2:47" s="1" customFormat="1" ht="15.15" customHeight="1">
      <c r="B92" s="32"/>
      <c r="C92" s="27" t="s">
        <v>28</v>
      </c>
      <c r="F92" s="25" t="str">
        <f>IF(E18="","",E18)</f>
        <v>Vyplň údaj</v>
      </c>
      <c r="I92" s="27" t="s">
        <v>32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2" t="s">
        <v>125</v>
      </c>
      <c r="D94" s="94"/>
      <c r="E94" s="94"/>
      <c r="F94" s="94"/>
      <c r="G94" s="94"/>
      <c r="H94" s="94"/>
      <c r="I94" s="94"/>
      <c r="J94" s="103" t="s">
        <v>126</v>
      </c>
      <c r="K94" s="94"/>
      <c r="L94" s="32"/>
    </row>
    <row r="95" spans="2:47" s="1" customFormat="1" ht="10.35" customHeight="1">
      <c r="B95" s="32"/>
      <c r="L95" s="32"/>
    </row>
    <row r="96" spans="2:47" s="1" customFormat="1" ht="22.95" customHeight="1">
      <c r="B96" s="32"/>
      <c r="C96" s="104" t="s">
        <v>127</v>
      </c>
      <c r="J96" s="66">
        <f>J141</f>
        <v>0</v>
      </c>
      <c r="L96" s="32"/>
      <c r="AU96" s="17" t="s">
        <v>128</v>
      </c>
    </row>
    <row r="97" spans="2:12" s="8" customFormat="1" ht="24.9" customHeight="1">
      <c r="B97" s="105"/>
      <c r="D97" s="106" t="s">
        <v>129</v>
      </c>
      <c r="E97" s="107"/>
      <c r="F97" s="107"/>
      <c r="G97" s="107"/>
      <c r="H97" s="107"/>
      <c r="I97" s="107"/>
      <c r="J97" s="108">
        <f>J142</f>
        <v>0</v>
      </c>
      <c r="L97" s="105"/>
    </row>
    <row r="98" spans="2:12" s="9" customFormat="1" ht="19.95" customHeight="1">
      <c r="B98" s="109"/>
      <c r="D98" s="110" t="s">
        <v>130</v>
      </c>
      <c r="E98" s="111"/>
      <c r="F98" s="111"/>
      <c r="G98" s="111"/>
      <c r="H98" s="111"/>
      <c r="I98" s="111"/>
      <c r="J98" s="112">
        <f>J143</f>
        <v>0</v>
      </c>
      <c r="L98" s="109"/>
    </row>
    <row r="99" spans="2:12" s="9" customFormat="1" ht="19.95" customHeight="1">
      <c r="B99" s="109"/>
      <c r="D99" s="110" t="s">
        <v>131</v>
      </c>
      <c r="E99" s="111"/>
      <c r="F99" s="111"/>
      <c r="G99" s="111"/>
      <c r="H99" s="111"/>
      <c r="I99" s="111"/>
      <c r="J99" s="112">
        <f>J228</f>
        <v>0</v>
      </c>
      <c r="L99" s="109"/>
    </row>
    <row r="100" spans="2:12" s="9" customFormat="1" ht="19.95" customHeight="1">
      <c r="B100" s="109"/>
      <c r="D100" s="110" t="s">
        <v>132</v>
      </c>
      <c r="E100" s="111"/>
      <c r="F100" s="111"/>
      <c r="G100" s="111"/>
      <c r="H100" s="111"/>
      <c r="I100" s="111"/>
      <c r="J100" s="112">
        <f>J286</f>
        <v>0</v>
      </c>
      <c r="L100" s="109"/>
    </row>
    <row r="101" spans="2:12" s="9" customFormat="1" ht="19.95" customHeight="1">
      <c r="B101" s="109"/>
      <c r="D101" s="110" t="s">
        <v>133</v>
      </c>
      <c r="E101" s="111"/>
      <c r="F101" s="111"/>
      <c r="G101" s="111"/>
      <c r="H101" s="111"/>
      <c r="I101" s="111"/>
      <c r="J101" s="112">
        <f>J290</f>
        <v>0</v>
      </c>
      <c r="L101" s="109"/>
    </row>
    <row r="102" spans="2:12" s="9" customFormat="1" ht="19.95" customHeight="1">
      <c r="B102" s="109"/>
      <c r="D102" s="110" t="s">
        <v>134</v>
      </c>
      <c r="E102" s="111"/>
      <c r="F102" s="111"/>
      <c r="G102" s="111"/>
      <c r="H102" s="111"/>
      <c r="I102" s="111"/>
      <c r="J102" s="112">
        <f>J296</f>
        <v>0</v>
      </c>
      <c r="L102" s="109"/>
    </row>
    <row r="103" spans="2:12" s="9" customFormat="1" ht="19.95" customHeight="1">
      <c r="B103" s="109"/>
      <c r="D103" s="110" t="s">
        <v>135</v>
      </c>
      <c r="E103" s="111"/>
      <c r="F103" s="111"/>
      <c r="G103" s="111"/>
      <c r="H103" s="111"/>
      <c r="I103" s="111"/>
      <c r="J103" s="112">
        <f>J325</f>
        <v>0</v>
      </c>
      <c r="L103" s="109"/>
    </row>
    <row r="104" spans="2:12" s="9" customFormat="1" ht="19.95" customHeight="1">
      <c r="B104" s="109"/>
      <c r="D104" s="110" t="s">
        <v>136</v>
      </c>
      <c r="E104" s="111"/>
      <c r="F104" s="111"/>
      <c r="G104" s="111"/>
      <c r="H104" s="111"/>
      <c r="I104" s="111"/>
      <c r="J104" s="112">
        <f>J327</f>
        <v>0</v>
      </c>
      <c r="L104" s="109"/>
    </row>
    <row r="105" spans="2:12" s="9" customFormat="1" ht="19.95" customHeight="1">
      <c r="B105" s="109"/>
      <c r="D105" s="110" t="s">
        <v>137</v>
      </c>
      <c r="E105" s="111"/>
      <c r="F105" s="111"/>
      <c r="G105" s="111"/>
      <c r="H105" s="111"/>
      <c r="I105" s="111"/>
      <c r="J105" s="112">
        <f>J355</f>
        <v>0</v>
      </c>
      <c r="L105" s="109"/>
    </row>
    <row r="106" spans="2:12" s="8" customFormat="1" ht="24.9" customHeight="1">
      <c r="B106" s="105"/>
      <c r="D106" s="106" t="s">
        <v>138</v>
      </c>
      <c r="E106" s="107"/>
      <c r="F106" s="107"/>
      <c r="G106" s="107"/>
      <c r="H106" s="107"/>
      <c r="I106" s="107"/>
      <c r="J106" s="108">
        <f>J358</f>
        <v>0</v>
      </c>
      <c r="L106" s="105"/>
    </row>
    <row r="107" spans="2:12" s="9" customFormat="1" ht="19.95" customHeight="1">
      <c r="B107" s="109"/>
      <c r="D107" s="110" t="s">
        <v>139</v>
      </c>
      <c r="E107" s="111"/>
      <c r="F107" s="111"/>
      <c r="G107" s="111"/>
      <c r="H107" s="111"/>
      <c r="I107" s="111"/>
      <c r="J107" s="112">
        <f>J359</f>
        <v>0</v>
      </c>
      <c r="L107" s="109"/>
    </row>
    <row r="108" spans="2:12" s="9" customFormat="1" ht="19.95" customHeight="1">
      <c r="B108" s="109"/>
      <c r="D108" s="110" t="s">
        <v>140</v>
      </c>
      <c r="E108" s="111"/>
      <c r="F108" s="111"/>
      <c r="G108" s="111"/>
      <c r="H108" s="111"/>
      <c r="I108" s="111"/>
      <c r="J108" s="112">
        <f>J390</f>
        <v>0</v>
      </c>
      <c r="L108" s="109"/>
    </row>
    <row r="109" spans="2:12" s="9" customFormat="1" ht="19.95" customHeight="1">
      <c r="B109" s="109"/>
      <c r="D109" s="110" t="s">
        <v>141</v>
      </c>
      <c r="E109" s="111"/>
      <c r="F109" s="111"/>
      <c r="G109" s="111"/>
      <c r="H109" s="111"/>
      <c r="I109" s="111"/>
      <c r="J109" s="112">
        <f>J413</f>
        <v>0</v>
      </c>
      <c r="L109" s="109"/>
    </row>
    <row r="110" spans="2:12" s="9" customFormat="1" ht="19.95" customHeight="1">
      <c r="B110" s="109"/>
      <c r="D110" s="110" t="s">
        <v>142</v>
      </c>
      <c r="E110" s="111"/>
      <c r="F110" s="111"/>
      <c r="G110" s="111"/>
      <c r="H110" s="111"/>
      <c r="I110" s="111"/>
      <c r="J110" s="112">
        <f>J438</f>
        <v>0</v>
      </c>
      <c r="L110" s="109"/>
    </row>
    <row r="111" spans="2:12" s="9" customFormat="1" ht="19.95" customHeight="1">
      <c r="B111" s="109"/>
      <c r="D111" s="110" t="s">
        <v>143</v>
      </c>
      <c r="E111" s="111"/>
      <c r="F111" s="111"/>
      <c r="G111" s="111"/>
      <c r="H111" s="111"/>
      <c r="I111" s="111"/>
      <c r="J111" s="112">
        <f>J465</f>
        <v>0</v>
      </c>
      <c r="L111" s="109"/>
    </row>
    <row r="112" spans="2:12" s="9" customFormat="1" ht="19.95" customHeight="1">
      <c r="B112" s="109"/>
      <c r="D112" s="110" t="s">
        <v>144</v>
      </c>
      <c r="E112" s="111"/>
      <c r="F112" s="111"/>
      <c r="G112" s="111"/>
      <c r="H112" s="111"/>
      <c r="I112" s="111"/>
      <c r="J112" s="112">
        <f>J471</f>
        <v>0</v>
      </c>
      <c r="L112" s="109"/>
    </row>
    <row r="113" spans="2:12" s="9" customFormat="1" ht="19.95" customHeight="1">
      <c r="B113" s="109"/>
      <c r="D113" s="110" t="s">
        <v>145</v>
      </c>
      <c r="E113" s="111"/>
      <c r="F113" s="111"/>
      <c r="G113" s="111"/>
      <c r="H113" s="111"/>
      <c r="I113" s="111"/>
      <c r="J113" s="112">
        <f>J531</f>
        <v>0</v>
      </c>
      <c r="L113" s="109"/>
    </row>
    <row r="114" spans="2:12" s="9" customFormat="1" ht="19.95" customHeight="1">
      <c r="B114" s="109"/>
      <c r="D114" s="110" t="s">
        <v>146</v>
      </c>
      <c r="E114" s="111"/>
      <c r="F114" s="111"/>
      <c r="G114" s="111"/>
      <c r="H114" s="111"/>
      <c r="I114" s="111"/>
      <c r="J114" s="112">
        <f>J620</f>
        <v>0</v>
      </c>
      <c r="L114" s="109"/>
    </row>
    <row r="115" spans="2:12" s="9" customFormat="1" ht="19.95" customHeight="1">
      <c r="B115" s="109"/>
      <c r="D115" s="110" t="s">
        <v>147</v>
      </c>
      <c r="E115" s="111"/>
      <c r="F115" s="111"/>
      <c r="G115" s="111"/>
      <c r="H115" s="111"/>
      <c r="I115" s="111"/>
      <c r="J115" s="112">
        <f>J638</f>
        <v>0</v>
      </c>
      <c r="L115" s="109"/>
    </row>
    <row r="116" spans="2:12" s="9" customFormat="1" ht="19.95" customHeight="1">
      <c r="B116" s="109"/>
      <c r="D116" s="110" t="s">
        <v>148</v>
      </c>
      <c r="E116" s="111"/>
      <c r="F116" s="111"/>
      <c r="G116" s="111"/>
      <c r="H116" s="111"/>
      <c r="I116" s="111"/>
      <c r="J116" s="112">
        <f>J711</f>
        <v>0</v>
      </c>
      <c r="L116" s="109"/>
    </row>
    <row r="117" spans="2:12" s="9" customFormat="1" ht="19.95" customHeight="1">
      <c r="B117" s="109"/>
      <c r="D117" s="110" t="s">
        <v>149</v>
      </c>
      <c r="E117" s="111"/>
      <c r="F117" s="111"/>
      <c r="G117" s="111"/>
      <c r="H117" s="111"/>
      <c r="I117" s="111"/>
      <c r="J117" s="112">
        <f>J728</f>
        <v>0</v>
      </c>
      <c r="L117" s="109"/>
    </row>
    <row r="118" spans="2:12" s="9" customFormat="1" ht="19.95" customHeight="1">
      <c r="B118" s="109"/>
      <c r="D118" s="110" t="s">
        <v>150</v>
      </c>
      <c r="E118" s="111"/>
      <c r="F118" s="111"/>
      <c r="G118" s="111"/>
      <c r="H118" s="111"/>
      <c r="I118" s="111"/>
      <c r="J118" s="112">
        <f>J746</f>
        <v>0</v>
      </c>
      <c r="L118" s="109"/>
    </row>
    <row r="119" spans="2:12" s="9" customFormat="1" ht="19.95" customHeight="1">
      <c r="B119" s="109"/>
      <c r="D119" s="110" t="s">
        <v>151</v>
      </c>
      <c r="E119" s="111"/>
      <c r="F119" s="111"/>
      <c r="G119" s="111"/>
      <c r="H119" s="111"/>
      <c r="I119" s="111"/>
      <c r="J119" s="112">
        <f>J784</f>
        <v>0</v>
      </c>
      <c r="L119" s="109"/>
    </row>
    <row r="120" spans="2:12" s="9" customFormat="1" ht="19.95" customHeight="1">
      <c r="B120" s="109"/>
      <c r="D120" s="110" t="s">
        <v>152</v>
      </c>
      <c r="E120" s="111"/>
      <c r="F120" s="111"/>
      <c r="G120" s="111"/>
      <c r="H120" s="111"/>
      <c r="I120" s="111"/>
      <c r="J120" s="112">
        <f>J796</f>
        <v>0</v>
      </c>
      <c r="L120" s="109"/>
    </row>
    <row r="121" spans="2:12" s="9" customFormat="1" ht="19.95" customHeight="1">
      <c r="B121" s="109"/>
      <c r="D121" s="110" t="s">
        <v>153</v>
      </c>
      <c r="E121" s="111"/>
      <c r="F121" s="111"/>
      <c r="G121" s="111"/>
      <c r="H121" s="111"/>
      <c r="I121" s="111"/>
      <c r="J121" s="112">
        <f>J818</f>
        <v>0</v>
      </c>
      <c r="L121" s="109"/>
    </row>
    <row r="122" spans="2:12" s="1" customFormat="1" ht="21.75" customHeight="1">
      <c r="B122" s="32"/>
      <c r="L122" s="32"/>
    </row>
    <row r="123" spans="2:12" s="1" customFormat="1" ht="6.9" customHeight="1">
      <c r="B123" s="44"/>
      <c r="C123" s="45"/>
      <c r="D123" s="45"/>
      <c r="E123" s="45"/>
      <c r="F123" s="45"/>
      <c r="G123" s="45"/>
      <c r="H123" s="45"/>
      <c r="I123" s="45"/>
      <c r="J123" s="45"/>
      <c r="K123" s="45"/>
      <c r="L123" s="32"/>
    </row>
    <row r="127" spans="2:12" s="1" customFormat="1" ht="6.9" customHeight="1">
      <c r="B127" s="46"/>
      <c r="C127" s="47"/>
      <c r="D127" s="47"/>
      <c r="E127" s="47"/>
      <c r="F127" s="47"/>
      <c r="G127" s="47"/>
      <c r="H127" s="47"/>
      <c r="I127" s="47"/>
      <c r="J127" s="47"/>
      <c r="K127" s="47"/>
      <c r="L127" s="32"/>
    </row>
    <row r="128" spans="2:12" s="1" customFormat="1" ht="24.9" customHeight="1">
      <c r="B128" s="32"/>
      <c r="C128" s="21" t="s">
        <v>154</v>
      </c>
      <c r="L128" s="32"/>
    </row>
    <row r="129" spans="2:65" s="1" customFormat="1" ht="6.9" customHeight="1">
      <c r="B129" s="32"/>
      <c r="L129" s="32"/>
    </row>
    <row r="130" spans="2:65" s="1" customFormat="1" ht="12" customHeight="1">
      <c r="B130" s="32"/>
      <c r="C130" s="27" t="s">
        <v>16</v>
      </c>
      <c r="L130" s="32"/>
    </row>
    <row r="131" spans="2:65" s="1" customFormat="1" ht="16.5" customHeight="1">
      <c r="B131" s="32"/>
      <c r="E131" s="246" t="str">
        <f>E7</f>
        <v>Zahrady GASK - hygienické zázemí pro konzumaci to-go (Bistro)</v>
      </c>
      <c r="F131" s="247"/>
      <c r="G131" s="247"/>
      <c r="H131" s="247"/>
      <c r="L131" s="32"/>
    </row>
    <row r="132" spans="2:65" s="1" customFormat="1" ht="12" customHeight="1">
      <c r="B132" s="32"/>
      <c r="C132" s="27" t="s">
        <v>121</v>
      </c>
      <c r="L132" s="32"/>
    </row>
    <row r="133" spans="2:65" s="1" customFormat="1" ht="16.5" customHeight="1">
      <c r="B133" s="32"/>
      <c r="E133" s="225" t="str">
        <f>E9</f>
        <v>D.1.1 - Stavebně architektonické řešení</v>
      </c>
      <c r="F133" s="245"/>
      <c r="G133" s="245"/>
      <c r="H133" s="245"/>
      <c r="L133" s="32"/>
    </row>
    <row r="134" spans="2:65" s="1" customFormat="1" ht="6.9" customHeight="1">
      <c r="B134" s="32"/>
      <c r="L134" s="32"/>
    </row>
    <row r="135" spans="2:65" s="1" customFormat="1" ht="12" customHeight="1">
      <c r="B135" s="32"/>
      <c r="C135" s="27" t="s">
        <v>20</v>
      </c>
      <c r="F135" s="25" t="str">
        <f>F12</f>
        <v>Kutná Hora</v>
      </c>
      <c r="I135" s="27" t="s">
        <v>22</v>
      </c>
      <c r="J135" s="52" t="str">
        <f>IF(J12="","",J12)</f>
        <v>8. 2. 2024</v>
      </c>
      <c r="L135" s="32"/>
    </row>
    <row r="136" spans="2:65" s="1" customFormat="1" ht="6.9" customHeight="1">
      <c r="B136" s="32"/>
      <c r="L136" s="32"/>
    </row>
    <row r="137" spans="2:65" s="1" customFormat="1" ht="15.15" customHeight="1">
      <c r="B137" s="32"/>
      <c r="C137" s="27" t="s">
        <v>24</v>
      </c>
      <c r="F137" s="25" t="str">
        <f>E15</f>
        <v xml:space="preserve"> </v>
      </c>
      <c r="I137" s="27" t="s">
        <v>30</v>
      </c>
      <c r="J137" s="30" t="str">
        <f>E21</f>
        <v xml:space="preserve"> </v>
      </c>
      <c r="L137" s="32"/>
    </row>
    <row r="138" spans="2:65" s="1" customFormat="1" ht="15.15" customHeight="1">
      <c r="B138" s="32"/>
      <c r="C138" s="27" t="s">
        <v>28</v>
      </c>
      <c r="F138" s="25" t="str">
        <f>IF(E18="","",E18)</f>
        <v>Vyplň údaj</v>
      </c>
      <c r="I138" s="27" t="s">
        <v>32</v>
      </c>
      <c r="J138" s="30" t="str">
        <f>E24</f>
        <v xml:space="preserve"> </v>
      </c>
      <c r="L138" s="32"/>
    </row>
    <row r="139" spans="2:65" s="1" customFormat="1" ht="10.35" customHeight="1">
      <c r="B139" s="32"/>
      <c r="L139" s="32"/>
    </row>
    <row r="140" spans="2:65" s="10" customFormat="1" ht="29.25" customHeight="1">
      <c r="B140" s="113"/>
      <c r="C140" s="114" t="s">
        <v>155</v>
      </c>
      <c r="D140" s="115" t="s">
        <v>60</v>
      </c>
      <c r="E140" s="115" t="s">
        <v>56</v>
      </c>
      <c r="F140" s="115" t="s">
        <v>57</v>
      </c>
      <c r="G140" s="115" t="s">
        <v>156</v>
      </c>
      <c r="H140" s="115" t="s">
        <v>157</v>
      </c>
      <c r="I140" s="115" t="s">
        <v>158</v>
      </c>
      <c r="J140" s="115" t="s">
        <v>126</v>
      </c>
      <c r="K140" s="116" t="s">
        <v>159</v>
      </c>
      <c r="L140" s="113"/>
      <c r="M140" s="59" t="s">
        <v>1</v>
      </c>
      <c r="N140" s="60" t="s">
        <v>39</v>
      </c>
      <c r="O140" s="60" t="s">
        <v>160</v>
      </c>
      <c r="P140" s="60" t="s">
        <v>161</v>
      </c>
      <c r="Q140" s="60" t="s">
        <v>162</v>
      </c>
      <c r="R140" s="60" t="s">
        <v>163</v>
      </c>
      <c r="S140" s="60" t="s">
        <v>164</v>
      </c>
      <c r="T140" s="61" t="s">
        <v>165</v>
      </c>
    </row>
    <row r="141" spans="2:65" s="1" customFormat="1" ht="22.95" customHeight="1">
      <c r="B141" s="32"/>
      <c r="C141" s="64" t="s">
        <v>166</v>
      </c>
      <c r="J141" s="117">
        <f>BK141</f>
        <v>0</v>
      </c>
      <c r="L141" s="32"/>
      <c r="M141" s="62"/>
      <c r="N141" s="53"/>
      <c r="O141" s="53"/>
      <c r="P141" s="118">
        <f>P142+P358</f>
        <v>0</v>
      </c>
      <c r="Q141" s="53"/>
      <c r="R141" s="118">
        <f>R142+R358</f>
        <v>252.50318721999994</v>
      </c>
      <c r="S141" s="53"/>
      <c r="T141" s="119">
        <f>T142+T358</f>
        <v>1.1849999999999999E-2</v>
      </c>
      <c r="AT141" s="17" t="s">
        <v>74</v>
      </c>
      <c r="AU141" s="17" t="s">
        <v>128</v>
      </c>
      <c r="BK141" s="120">
        <f>BK142+BK358</f>
        <v>0</v>
      </c>
    </row>
    <row r="142" spans="2:65" s="11" customFormat="1" ht="25.95" customHeight="1">
      <c r="B142" s="121"/>
      <c r="D142" s="122" t="s">
        <v>74</v>
      </c>
      <c r="E142" s="123" t="s">
        <v>167</v>
      </c>
      <c r="F142" s="123" t="s">
        <v>168</v>
      </c>
      <c r="I142" s="124"/>
      <c r="J142" s="125">
        <f>BK142</f>
        <v>0</v>
      </c>
      <c r="L142" s="121"/>
      <c r="M142" s="126"/>
      <c r="P142" s="127">
        <f>P143+P228+P286+P290+P296+P325+P327+P355</f>
        <v>0</v>
      </c>
      <c r="R142" s="127">
        <f>R143+R228+R286+R290+R296+R325+R327+R355</f>
        <v>215.91498052999995</v>
      </c>
      <c r="T142" s="128">
        <f>T143+T228+T286+T290+T296+T325+T327+T355</f>
        <v>0</v>
      </c>
      <c r="AR142" s="122" t="s">
        <v>83</v>
      </c>
      <c r="AT142" s="129" t="s">
        <v>74</v>
      </c>
      <c r="AU142" s="129" t="s">
        <v>75</v>
      </c>
      <c r="AY142" s="122" t="s">
        <v>169</v>
      </c>
      <c r="BK142" s="130">
        <f>BK143+BK228+BK286+BK290+BK296+BK325+BK327+BK355</f>
        <v>0</v>
      </c>
    </row>
    <row r="143" spans="2:65" s="11" customFormat="1" ht="22.95" customHeight="1">
      <c r="B143" s="121"/>
      <c r="D143" s="122" t="s">
        <v>74</v>
      </c>
      <c r="E143" s="131" t="s">
        <v>83</v>
      </c>
      <c r="F143" s="131" t="s">
        <v>170</v>
      </c>
      <c r="I143" s="124"/>
      <c r="J143" s="132">
        <f>BK143</f>
        <v>0</v>
      </c>
      <c r="L143" s="121"/>
      <c r="M143" s="126"/>
      <c r="P143" s="127">
        <f>SUM(P144:P227)</f>
        <v>0</v>
      </c>
      <c r="R143" s="127">
        <f>SUM(R144:R227)</f>
        <v>6.7124960000000007</v>
      </c>
      <c r="T143" s="128">
        <f>SUM(T144:T227)</f>
        <v>0</v>
      </c>
      <c r="AR143" s="122" t="s">
        <v>83</v>
      </c>
      <c r="AT143" s="129" t="s">
        <v>74</v>
      </c>
      <c r="AU143" s="129" t="s">
        <v>83</v>
      </c>
      <c r="AY143" s="122" t="s">
        <v>169</v>
      </c>
      <c r="BK143" s="130">
        <f>SUM(BK144:BK227)</f>
        <v>0</v>
      </c>
    </row>
    <row r="144" spans="2:65" s="1" customFormat="1" ht="33" customHeight="1">
      <c r="B144" s="133"/>
      <c r="C144" s="134" t="s">
        <v>83</v>
      </c>
      <c r="D144" s="134" t="s">
        <v>171</v>
      </c>
      <c r="E144" s="135" t="s">
        <v>172</v>
      </c>
      <c r="F144" s="136" t="s">
        <v>173</v>
      </c>
      <c r="G144" s="137" t="s">
        <v>112</v>
      </c>
      <c r="H144" s="138">
        <v>78</v>
      </c>
      <c r="I144" s="139"/>
      <c r="J144" s="140">
        <f>ROUND(I144*H144,2)</f>
        <v>0</v>
      </c>
      <c r="K144" s="136" t="s">
        <v>174</v>
      </c>
      <c r="L144" s="32"/>
      <c r="M144" s="141" t="s">
        <v>1</v>
      </c>
      <c r="N144" s="142" t="s">
        <v>40</v>
      </c>
      <c r="P144" s="143">
        <f>O144*H144</f>
        <v>0</v>
      </c>
      <c r="Q144" s="143">
        <v>0</v>
      </c>
      <c r="R144" s="143">
        <f>Q144*H144</f>
        <v>0</v>
      </c>
      <c r="S144" s="143">
        <v>0</v>
      </c>
      <c r="T144" s="144">
        <f>S144*H144</f>
        <v>0</v>
      </c>
      <c r="AR144" s="145" t="s">
        <v>175</v>
      </c>
      <c r="AT144" s="145" t="s">
        <v>171</v>
      </c>
      <c r="AU144" s="145" t="s">
        <v>85</v>
      </c>
      <c r="AY144" s="17" t="s">
        <v>169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7" t="s">
        <v>83</v>
      </c>
      <c r="BK144" s="146">
        <f>ROUND(I144*H144,2)</f>
        <v>0</v>
      </c>
      <c r="BL144" s="17" t="s">
        <v>175</v>
      </c>
      <c r="BM144" s="145" t="s">
        <v>176</v>
      </c>
    </row>
    <row r="145" spans="2:65" s="1" customFormat="1">
      <c r="B145" s="32"/>
      <c r="D145" s="147" t="s">
        <v>177</v>
      </c>
      <c r="F145" s="148" t="s">
        <v>178</v>
      </c>
      <c r="I145" s="149"/>
      <c r="L145" s="32"/>
      <c r="M145" s="150"/>
      <c r="T145" s="56"/>
      <c r="AT145" s="17" t="s">
        <v>177</v>
      </c>
      <c r="AU145" s="17" t="s">
        <v>85</v>
      </c>
    </row>
    <row r="146" spans="2:65" s="12" customFormat="1">
      <c r="B146" s="151"/>
      <c r="D146" s="152" t="s">
        <v>179</v>
      </c>
      <c r="E146" s="153" t="s">
        <v>1</v>
      </c>
      <c r="F146" s="154" t="s">
        <v>180</v>
      </c>
      <c r="H146" s="153" t="s">
        <v>1</v>
      </c>
      <c r="I146" s="155"/>
      <c r="L146" s="151"/>
      <c r="M146" s="156"/>
      <c r="T146" s="157"/>
      <c r="AT146" s="153" t="s">
        <v>179</v>
      </c>
      <c r="AU146" s="153" t="s">
        <v>85</v>
      </c>
      <c r="AV146" s="12" t="s">
        <v>83</v>
      </c>
      <c r="AW146" s="12" t="s">
        <v>31</v>
      </c>
      <c r="AX146" s="12" t="s">
        <v>75</v>
      </c>
      <c r="AY146" s="153" t="s">
        <v>169</v>
      </c>
    </row>
    <row r="147" spans="2:65" s="13" customFormat="1">
      <c r="B147" s="158"/>
      <c r="D147" s="152" t="s">
        <v>179</v>
      </c>
      <c r="E147" s="159" t="s">
        <v>1</v>
      </c>
      <c r="F147" s="160" t="s">
        <v>181</v>
      </c>
      <c r="H147" s="161">
        <v>78</v>
      </c>
      <c r="I147" s="162"/>
      <c r="L147" s="158"/>
      <c r="M147" s="163"/>
      <c r="T147" s="164"/>
      <c r="AT147" s="159" t="s">
        <v>179</v>
      </c>
      <c r="AU147" s="159" t="s">
        <v>85</v>
      </c>
      <c r="AV147" s="13" t="s">
        <v>85</v>
      </c>
      <c r="AW147" s="13" t="s">
        <v>31</v>
      </c>
      <c r="AX147" s="13" t="s">
        <v>83</v>
      </c>
      <c r="AY147" s="159" t="s">
        <v>169</v>
      </c>
    </row>
    <row r="148" spans="2:65" s="1" customFormat="1" ht="33" hidden="1" customHeight="1">
      <c r="B148" s="133"/>
      <c r="C148" s="134" t="s">
        <v>85</v>
      </c>
      <c r="D148" s="134" t="s">
        <v>171</v>
      </c>
      <c r="E148" s="135" t="s">
        <v>182</v>
      </c>
      <c r="F148" s="136" t="s">
        <v>183</v>
      </c>
      <c r="G148" s="137" t="s">
        <v>112</v>
      </c>
      <c r="H148" s="138">
        <v>78</v>
      </c>
      <c r="I148" s="139"/>
      <c r="J148" s="140">
        <f>ROUND(I148*H148,2)</f>
        <v>0</v>
      </c>
      <c r="K148" s="136" t="s">
        <v>174</v>
      </c>
      <c r="L148" s="32"/>
      <c r="M148" s="141" t="s">
        <v>1</v>
      </c>
      <c r="N148" s="142" t="s">
        <v>40</v>
      </c>
      <c r="P148" s="143">
        <f>O148*H148</f>
        <v>0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AR148" s="145" t="s">
        <v>175</v>
      </c>
      <c r="AT148" s="145" t="s">
        <v>171</v>
      </c>
      <c r="AU148" s="145" t="s">
        <v>85</v>
      </c>
      <c r="AY148" s="17" t="s">
        <v>169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7" t="s">
        <v>83</v>
      </c>
      <c r="BK148" s="146">
        <f>ROUND(I148*H148,2)</f>
        <v>0</v>
      </c>
      <c r="BL148" s="17" t="s">
        <v>175</v>
      </c>
      <c r="BM148" s="145" t="s">
        <v>184</v>
      </c>
    </row>
    <row r="149" spans="2:65" s="1" customFormat="1" hidden="1">
      <c r="B149" s="32"/>
      <c r="D149" s="147" t="s">
        <v>177</v>
      </c>
      <c r="F149" s="148" t="s">
        <v>185</v>
      </c>
      <c r="I149" s="149"/>
      <c r="L149" s="32"/>
      <c r="M149" s="150"/>
      <c r="T149" s="56"/>
      <c r="AT149" s="17" t="s">
        <v>177</v>
      </c>
      <c r="AU149" s="17" t="s">
        <v>85</v>
      </c>
    </row>
    <row r="150" spans="2:65" s="1" customFormat="1" ht="24.15" hidden="1" customHeight="1">
      <c r="B150" s="133"/>
      <c r="C150" s="134" t="s">
        <v>109</v>
      </c>
      <c r="D150" s="134" t="s">
        <v>171</v>
      </c>
      <c r="E150" s="135" t="s">
        <v>186</v>
      </c>
      <c r="F150" s="136" t="s">
        <v>187</v>
      </c>
      <c r="G150" s="137" t="s">
        <v>188</v>
      </c>
      <c r="H150" s="138">
        <v>4</v>
      </c>
      <c r="I150" s="139"/>
      <c r="J150" s="140">
        <f>ROUND(I150*H150,2)</f>
        <v>0</v>
      </c>
      <c r="K150" s="136" t="s">
        <v>174</v>
      </c>
      <c r="L150" s="32"/>
      <c r="M150" s="141" t="s">
        <v>1</v>
      </c>
      <c r="N150" s="142" t="s">
        <v>40</v>
      </c>
      <c r="P150" s="143">
        <f>O150*H150</f>
        <v>0</v>
      </c>
      <c r="Q150" s="143">
        <v>0</v>
      </c>
      <c r="R150" s="143">
        <f>Q150*H150</f>
        <v>0</v>
      </c>
      <c r="S150" s="143">
        <v>0</v>
      </c>
      <c r="T150" s="144">
        <f>S150*H150</f>
        <v>0</v>
      </c>
      <c r="AR150" s="145" t="s">
        <v>175</v>
      </c>
      <c r="AT150" s="145" t="s">
        <v>171</v>
      </c>
      <c r="AU150" s="145" t="s">
        <v>85</v>
      </c>
      <c r="AY150" s="17" t="s">
        <v>169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7" t="s">
        <v>83</v>
      </c>
      <c r="BK150" s="146">
        <f>ROUND(I150*H150,2)</f>
        <v>0</v>
      </c>
      <c r="BL150" s="17" t="s">
        <v>175</v>
      </c>
      <c r="BM150" s="145" t="s">
        <v>189</v>
      </c>
    </row>
    <row r="151" spans="2:65" s="1" customFormat="1">
      <c r="B151" s="32"/>
      <c r="D151" s="147" t="s">
        <v>177</v>
      </c>
      <c r="F151" s="148" t="s">
        <v>190</v>
      </c>
      <c r="I151" s="149"/>
      <c r="L151" s="32"/>
      <c r="M151" s="150"/>
      <c r="T151" s="56"/>
      <c r="AT151" s="17" t="s">
        <v>177</v>
      </c>
      <c r="AU151" s="17" t="s">
        <v>85</v>
      </c>
    </row>
    <row r="152" spans="2:65" s="1" customFormat="1" ht="33" customHeight="1">
      <c r="B152" s="133"/>
      <c r="C152" s="134" t="s">
        <v>175</v>
      </c>
      <c r="D152" s="134" t="s">
        <v>171</v>
      </c>
      <c r="E152" s="135" t="s">
        <v>191</v>
      </c>
      <c r="F152" s="136" t="s">
        <v>192</v>
      </c>
      <c r="G152" s="137" t="s">
        <v>188</v>
      </c>
      <c r="H152" s="138">
        <v>4</v>
      </c>
      <c r="I152" s="139"/>
      <c r="J152" s="140">
        <f>ROUND(I152*H152,2)</f>
        <v>0</v>
      </c>
      <c r="K152" s="136" t="s">
        <v>174</v>
      </c>
      <c r="L152" s="32"/>
      <c r="M152" s="141" t="s">
        <v>1</v>
      </c>
      <c r="N152" s="142" t="s">
        <v>40</v>
      </c>
      <c r="P152" s="143">
        <f>O152*H152</f>
        <v>0</v>
      </c>
      <c r="Q152" s="143">
        <v>0</v>
      </c>
      <c r="R152" s="143">
        <f>Q152*H152</f>
        <v>0</v>
      </c>
      <c r="S152" s="143">
        <v>0</v>
      </c>
      <c r="T152" s="144">
        <f>S152*H152</f>
        <v>0</v>
      </c>
      <c r="AR152" s="145" t="s">
        <v>175</v>
      </c>
      <c r="AT152" s="145" t="s">
        <v>171</v>
      </c>
      <c r="AU152" s="145" t="s">
        <v>85</v>
      </c>
      <c r="AY152" s="17" t="s">
        <v>169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7" t="s">
        <v>83</v>
      </c>
      <c r="BK152" s="146">
        <f>ROUND(I152*H152,2)</f>
        <v>0</v>
      </c>
      <c r="BL152" s="17" t="s">
        <v>175</v>
      </c>
      <c r="BM152" s="145" t="s">
        <v>193</v>
      </c>
    </row>
    <row r="153" spans="2:65" s="1" customFormat="1">
      <c r="B153" s="32"/>
      <c r="D153" s="147" t="s">
        <v>177</v>
      </c>
      <c r="F153" s="148" t="s">
        <v>194</v>
      </c>
      <c r="I153" s="149"/>
      <c r="L153" s="32"/>
      <c r="M153" s="150"/>
      <c r="T153" s="56"/>
      <c r="AT153" s="17" t="s">
        <v>177</v>
      </c>
      <c r="AU153" s="17" t="s">
        <v>85</v>
      </c>
    </row>
    <row r="154" spans="2:65" s="1" customFormat="1" ht="24.15" customHeight="1">
      <c r="B154" s="133"/>
      <c r="C154" s="134" t="s">
        <v>195</v>
      </c>
      <c r="D154" s="134" t="s">
        <v>171</v>
      </c>
      <c r="E154" s="135" t="s">
        <v>196</v>
      </c>
      <c r="F154" s="136" t="s">
        <v>197</v>
      </c>
      <c r="G154" s="137" t="s">
        <v>112</v>
      </c>
      <c r="H154" s="138">
        <v>126.8</v>
      </c>
      <c r="I154" s="139"/>
      <c r="J154" s="140">
        <f>ROUND(I154*H154,2)</f>
        <v>0</v>
      </c>
      <c r="K154" s="136" t="s">
        <v>174</v>
      </c>
      <c r="L154" s="32"/>
      <c r="M154" s="141" t="s">
        <v>1</v>
      </c>
      <c r="N154" s="142" t="s">
        <v>40</v>
      </c>
      <c r="P154" s="143">
        <f>O154*H154</f>
        <v>0</v>
      </c>
      <c r="Q154" s="143">
        <v>0</v>
      </c>
      <c r="R154" s="143">
        <f>Q154*H154</f>
        <v>0</v>
      </c>
      <c r="S154" s="143">
        <v>0</v>
      </c>
      <c r="T154" s="144">
        <f>S154*H154</f>
        <v>0</v>
      </c>
      <c r="AR154" s="145" t="s">
        <v>175</v>
      </c>
      <c r="AT154" s="145" t="s">
        <v>171</v>
      </c>
      <c r="AU154" s="145" t="s">
        <v>85</v>
      </c>
      <c r="AY154" s="17" t="s">
        <v>169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7" t="s">
        <v>83</v>
      </c>
      <c r="BK154" s="146">
        <f>ROUND(I154*H154,2)</f>
        <v>0</v>
      </c>
      <c r="BL154" s="17" t="s">
        <v>175</v>
      </c>
      <c r="BM154" s="145" t="s">
        <v>198</v>
      </c>
    </row>
    <row r="155" spans="2:65" s="1" customFormat="1">
      <c r="B155" s="32"/>
      <c r="D155" s="147" t="s">
        <v>177</v>
      </c>
      <c r="F155" s="148" t="s">
        <v>199</v>
      </c>
      <c r="I155" s="149"/>
      <c r="L155" s="32"/>
      <c r="M155" s="150"/>
      <c r="T155" s="56"/>
      <c r="AT155" s="17" t="s">
        <v>177</v>
      </c>
      <c r="AU155" s="17" t="s">
        <v>85</v>
      </c>
    </row>
    <row r="156" spans="2:65" s="12" customFormat="1">
      <c r="B156" s="151"/>
      <c r="D156" s="152" t="s">
        <v>179</v>
      </c>
      <c r="E156" s="153" t="s">
        <v>1</v>
      </c>
      <c r="F156" s="154" t="s">
        <v>200</v>
      </c>
      <c r="H156" s="153" t="s">
        <v>1</v>
      </c>
      <c r="I156" s="155"/>
      <c r="L156" s="151"/>
      <c r="M156" s="156"/>
      <c r="T156" s="157"/>
      <c r="AT156" s="153" t="s">
        <v>179</v>
      </c>
      <c r="AU156" s="153" t="s">
        <v>85</v>
      </c>
      <c r="AV156" s="12" t="s">
        <v>83</v>
      </c>
      <c r="AW156" s="12" t="s">
        <v>31</v>
      </c>
      <c r="AX156" s="12" t="s">
        <v>75</v>
      </c>
      <c r="AY156" s="153" t="s">
        <v>169</v>
      </c>
    </row>
    <row r="157" spans="2:65" s="13" customFormat="1">
      <c r="B157" s="158"/>
      <c r="D157" s="152" t="s">
        <v>179</v>
      </c>
      <c r="E157" s="159" t="s">
        <v>1</v>
      </c>
      <c r="F157" s="160" t="s">
        <v>201</v>
      </c>
      <c r="H157" s="161">
        <v>57.8</v>
      </c>
      <c r="I157" s="162"/>
      <c r="L157" s="158"/>
      <c r="M157" s="163"/>
      <c r="T157" s="164"/>
      <c r="AT157" s="159" t="s">
        <v>179</v>
      </c>
      <c r="AU157" s="159" t="s">
        <v>85</v>
      </c>
      <c r="AV157" s="13" t="s">
        <v>85</v>
      </c>
      <c r="AW157" s="13" t="s">
        <v>31</v>
      </c>
      <c r="AX157" s="13" t="s">
        <v>75</v>
      </c>
      <c r="AY157" s="159" t="s">
        <v>169</v>
      </c>
    </row>
    <row r="158" spans="2:65" s="13" customFormat="1">
      <c r="B158" s="158"/>
      <c r="D158" s="152" t="s">
        <v>179</v>
      </c>
      <c r="E158" s="159" t="s">
        <v>1</v>
      </c>
      <c r="F158" s="160" t="s">
        <v>202</v>
      </c>
      <c r="H158" s="161">
        <v>69</v>
      </c>
      <c r="I158" s="162"/>
      <c r="L158" s="158"/>
      <c r="M158" s="163"/>
      <c r="T158" s="164"/>
      <c r="AT158" s="159" t="s">
        <v>179</v>
      </c>
      <c r="AU158" s="159" t="s">
        <v>85</v>
      </c>
      <c r="AV158" s="13" t="s">
        <v>85</v>
      </c>
      <c r="AW158" s="13" t="s">
        <v>31</v>
      </c>
      <c r="AX158" s="13" t="s">
        <v>75</v>
      </c>
      <c r="AY158" s="159" t="s">
        <v>169</v>
      </c>
    </row>
    <row r="159" spans="2:65" s="14" customFormat="1">
      <c r="B159" s="165"/>
      <c r="D159" s="152" t="s">
        <v>179</v>
      </c>
      <c r="E159" s="166" t="s">
        <v>1</v>
      </c>
      <c r="F159" s="167" t="s">
        <v>203</v>
      </c>
      <c r="H159" s="168">
        <v>126.8</v>
      </c>
      <c r="I159" s="169"/>
      <c r="L159" s="165"/>
      <c r="M159" s="170"/>
      <c r="T159" s="171"/>
      <c r="AT159" s="166" t="s">
        <v>179</v>
      </c>
      <c r="AU159" s="166" t="s">
        <v>85</v>
      </c>
      <c r="AV159" s="14" t="s">
        <v>175</v>
      </c>
      <c r="AW159" s="14" t="s">
        <v>31</v>
      </c>
      <c r="AX159" s="14" t="s">
        <v>83</v>
      </c>
      <c r="AY159" s="166" t="s">
        <v>169</v>
      </c>
    </row>
    <row r="160" spans="2:65" s="1" customFormat="1" ht="33" customHeight="1">
      <c r="B160" s="133"/>
      <c r="C160" s="134" t="s">
        <v>204</v>
      </c>
      <c r="D160" s="134" t="s">
        <v>171</v>
      </c>
      <c r="E160" s="135" t="s">
        <v>205</v>
      </c>
      <c r="F160" s="136" t="s">
        <v>206</v>
      </c>
      <c r="G160" s="137" t="s">
        <v>207</v>
      </c>
      <c r="H160" s="138">
        <v>52.576000000000001</v>
      </c>
      <c r="I160" s="139"/>
      <c r="J160" s="140">
        <f>ROUND(I160*H160,2)</f>
        <v>0</v>
      </c>
      <c r="K160" s="136" t="s">
        <v>174</v>
      </c>
      <c r="L160" s="32"/>
      <c r="M160" s="141" t="s">
        <v>1</v>
      </c>
      <c r="N160" s="142" t="s">
        <v>40</v>
      </c>
      <c r="P160" s="143">
        <f>O160*H160</f>
        <v>0</v>
      </c>
      <c r="Q160" s="143">
        <v>0</v>
      </c>
      <c r="R160" s="143">
        <f>Q160*H160</f>
        <v>0</v>
      </c>
      <c r="S160" s="143">
        <v>0</v>
      </c>
      <c r="T160" s="144">
        <f>S160*H160</f>
        <v>0</v>
      </c>
      <c r="AR160" s="145" t="s">
        <v>175</v>
      </c>
      <c r="AT160" s="145" t="s">
        <v>171</v>
      </c>
      <c r="AU160" s="145" t="s">
        <v>85</v>
      </c>
      <c r="AY160" s="17" t="s">
        <v>169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7" t="s">
        <v>83</v>
      </c>
      <c r="BK160" s="146">
        <f>ROUND(I160*H160,2)</f>
        <v>0</v>
      </c>
      <c r="BL160" s="17" t="s">
        <v>175</v>
      </c>
      <c r="BM160" s="145" t="s">
        <v>208</v>
      </c>
    </row>
    <row r="161" spans="2:65" s="1" customFormat="1">
      <c r="B161" s="32"/>
      <c r="D161" s="147" t="s">
        <v>177</v>
      </c>
      <c r="F161" s="148" t="s">
        <v>209</v>
      </c>
      <c r="I161" s="149"/>
      <c r="L161" s="32"/>
      <c r="M161" s="150"/>
      <c r="T161" s="56"/>
      <c r="AT161" s="17" t="s">
        <v>177</v>
      </c>
      <c r="AU161" s="17" t="s">
        <v>85</v>
      </c>
    </row>
    <row r="162" spans="2:65" s="13" customFormat="1">
      <c r="B162" s="158"/>
      <c r="D162" s="152" t="s">
        <v>179</v>
      </c>
      <c r="E162" s="159" t="s">
        <v>1</v>
      </c>
      <c r="F162" s="160" t="s">
        <v>210</v>
      </c>
      <c r="H162" s="161">
        <v>35.826000000000001</v>
      </c>
      <c r="I162" s="162"/>
      <c r="L162" s="158"/>
      <c r="M162" s="163"/>
      <c r="T162" s="164"/>
      <c r="AT162" s="159" t="s">
        <v>179</v>
      </c>
      <c r="AU162" s="159" t="s">
        <v>85</v>
      </c>
      <c r="AV162" s="13" t="s">
        <v>85</v>
      </c>
      <c r="AW162" s="13" t="s">
        <v>31</v>
      </c>
      <c r="AX162" s="13" t="s">
        <v>75</v>
      </c>
      <c r="AY162" s="159" t="s">
        <v>169</v>
      </c>
    </row>
    <row r="163" spans="2:65" s="13" customFormat="1">
      <c r="B163" s="158"/>
      <c r="D163" s="152" t="s">
        <v>179</v>
      </c>
      <c r="E163" s="159" t="s">
        <v>1</v>
      </c>
      <c r="F163" s="160" t="s">
        <v>211</v>
      </c>
      <c r="H163" s="161">
        <v>5</v>
      </c>
      <c r="I163" s="162"/>
      <c r="L163" s="158"/>
      <c r="M163" s="163"/>
      <c r="T163" s="164"/>
      <c r="AT163" s="159" t="s">
        <v>179</v>
      </c>
      <c r="AU163" s="159" t="s">
        <v>85</v>
      </c>
      <c r="AV163" s="13" t="s">
        <v>85</v>
      </c>
      <c r="AW163" s="13" t="s">
        <v>31</v>
      </c>
      <c r="AX163" s="13" t="s">
        <v>75</v>
      </c>
      <c r="AY163" s="159" t="s">
        <v>169</v>
      </c>
    </row>
    <row r="164" spans="2:65" s="13" customFormat="1">
      <c r="B164" s="158"/>
      <c r="D164" s="152" t="s">
        <v>179</v>
      </c>
      <c r="E164" s="159" t="s">
        <v>1</v>
      </c>
      <c r="F164" s="160" t="s">
        <v>212</v>
      </c>
      <c r="H164" s="161">
        <v>11.75</v>
      </c>
      <c r="I164" s="162"/>
      <c r="L164" s="158"/>
      <c r="M164" s="163"/>
      <c r="T164" s="164"/>
      <c r="AT164" s="159" t="s">
        <v>179</v>
      </c>
      <c r="AU164" s="159" t="s">
        <v>85</v>
      </c>
      <c r="AV164" s="13" t="s">
        <v>85</v>
      </c>
      <c r="AW164" s="13" t="s">
        <v>31</v>
      </c>
      <c r="AX164" s="13" t="s">
        <v>75</v>
      </c>
      <c r="AY164" s="159" t="s">
        <v>169</v>
      </c>
    </row>
    <row r="165" spans="2:65" s="14" customFormat="1">
      <c r="B165" s="165"/>
      <c r="D165" s="152" t="s">
        <v>179</v>
      </c>
      <c r="E165" s="166" t="s">
        <v>1</v>
      </c>
      <c r="F165" s="167" t="s">
        <v>203</v>
      </c>
      <c r="H165" s="168">
        <v>52.576000000000001</v>
      </c>
      <c r="I165" s="169"/>
      <c r="L165" s="165"/>
      <c r="M165" s="170"/>
      <c r="T165" s="171"/>
      <c r="AT165" s="166" t="s">
        <v>179</v>
      </c>
      <c r="AU165" s="166" t="s">
        <v>85</v>
      </c>
      <c r="AV165" s="14" t="s">
        <v>175</v>
      </c>
      <c r="AW165" s="14" t="s">
        <v>31</v>
      </c>
      <c r="AX165" s="14" t="s">
        <v>83</v>
      </c>
      <c r="AY165" s="166" t="s">
        <v>169</v>
      </c>
    </row>
    <row r="166" spans="2:65" s="1" customFormat="1" ht="37.950000000000003" customHeight="1">
      <c r="B166" s="133"/>
      <c r="C166" s="134" t="s">
        <v>213</v>
      </c>
      <c r="D166" s="134" t="s">
        <v>171</v>
      </c>
      <c r="E166" s="135" t="s">
        <v>214</v>
      </c>
      <c r="F166" s="136" t="s">
        <v>215</v>
      </c>
      <c r="G166" s="137" t="s">
        <v>207</v>
      </c>
      <c r="H166" s="138">
        <v>24.841999999999999</v>
      </c>
      <c r="I166" s="139"/>
      <c r="J166" s="140">
        <f>ROUND(I166*H166,2)</f>
        <v>0</v>
      </c>
      <c r="K166" s="136" t="s">
        <v>174</v>
      </c>
      <c r="L166" s="32"/>
      <c r="M166" s="141" t="s">
        <v>1</v>
      </c>
      <c r="N166" s="142" t="s">
        <v>40</v>
      </c>
      <c r="P166" s="143">
        <f>O166*H166</f>
        <v>0</v>
      </c>
      <c r="Q166" s="143">
        <v>0</v>
      </c>
      <c r="R166" s="143">
        <f>Q166*H166</f>
        <v>0</v>
      </c>
      <c r="S166" s="143">
        <v>0</v>
      </c>
      <c r="T166" s="144">
        <f>S166*H166</f>
        <v>0</v>
      </c>
      <c r="AR166" s="145" t="s">
        <v>175</v>
      </c>
      <c r="AT166" s="145" t="s">
        <v>171</v>
      </c>
      <c r="AU166" s="145" t="s">
        <v>85</v>
      </c>
      <c r="AY166" s="17" t="s">
        <v>169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7" t="s">
        <v>83</v>
      </c>
      <c r="BK166" s="146">
        <f>ROUND(I166*H166,2)</f>
        <v>0</v>
      </c>
      <c r="BL166" s="17" t="s">
        <v>175</v>
      </c>
      <c r="BM166" s="145" t="s">
        <v>216</v>
      </c>
    </row>
    <row r="167" spans="2:65" s="1" customFormat="1">
      <c r="B167" s="32"/>
      <c r="D167" s="147" t="s">
        <v>177</v>
      </c>
      <c r="F167" s="148" t="s">
        <v>217</v>
      </c>
      <c r="I167" s="149"/>
      <c r="L167" s="32"/>
      <c r="M167" s="150"/>
      <c r="T167" s="56"/>
      <c r="AT167" s="17" t="s">
        <v>177</v>
      </c>
      <c r="AU167" s="17" t="s">
        <v>85</v>
      </c>
    </row>
    <row r="168" spans="2:65" s="12" customFormat="1">
      <c r="B168" s="151"/>
      <c r="D168" s="152" t="s">
        <v>179</v>
      </c>
      <c r="E168" s="153" t="s">
        <v>1</v>
      </c>
      <c r="F168" s="154" t="s">
        <v>218</v>
      </c>
      <c r="H168" s="153" t="s">
        <v>1</v>
      </c>
      <c r="I168" s="155"/>
      <c r="L168" s="151"/>
      <c r="M168" s="156"/>
      <c r="T168" s="157"/>
      <c r="AT168" s="153" t="s">
        <v>179</v>
      </c>
      <c r="AU168" s="153" t="s">
        <v>85</v>
      </c>
      <c r="AV168" s="12" t="s">
        <v>83</v>
      </c>
      <c r="AW168" s="12" t="s">
        <v>31</v>
      </c>
      <c r="AX168" s="12" t="s">
        <v>75</v>
      </c>
      <c r="AY168" s="153" t="s">
        <v>169</v>
      </c>
    </row>
    <row r="169" spans="2:65" s="13" customFormat="1">
      <c r="B169" s="158"/>
      <c r="D169" s="152" t="s">
        <v>179</v>
      </c>
      <c r="E169" s="159" t="s">
        <v>1</v>
      </c>
      <c r="F169" s="160" t="s">
        <v>219</v>
      </c>
      <c r="H169" s="161">
        <v>25.216000000000001</v>
      </c>
      <c r="I169" s="162"/>
      <c r="L169" s="158"/>
      <c r="M169" s="163"/>
      <c r="T169" s="164"/>
      <c r="AT169" s="159" t="s">
        <v>179</v>
      </c>
      <c r="AU169" s="159" t="s">
        <v>85</v>
      </c>
      <c r="AV169" s="13" t="s">
        <v>85</v>
      </c>
      <c r="AW169" s="13" t="s">
        <v>31</v>
      </c>
      <c r="AX169" s="13" t="s">
        <v>75</v>
      </c>
      <c r="AY169" s="159" t="s">
        <v>169</v>
      </c>
    </row>
    <row r="170" spans="2:65" s="13" customFormat="1">
      <c r="B170" s="158"/>
      <c r="D170" s="152" t="s">
        <v>179</v>
      </c>
      <c r="E170" s="159" t="s">
        <v>1</v>
      </c>
      <c r="F170" s="160" t="s">
        <v>220</v>
      </c>
      <c r="H170" s="161">
        <v>52.576000000000001</v>
      </c>
      <c r="I170" s="162"/>
      <c r="L170" s="158"/>
      <c r="M170" s="163"/>
      <c r="T170" s="164"/>
      <c r="AT170" s="159" t="s">
        <v>179</v>
      </c>
      <c r="AU170" s="159" t="s">
        <v>85</v>
      </c>
      <c r="AV170" s="13" t="s">
        <v>85</v>
      </c>
      <c r="AW170" s="13" t="s">
        <v>31</v>
      </c>
      <c r="AX170" s="13" t="s">
        <v>75</v>
      </c>
      <c r="AY170" s="159" t="s">
        <v>169</v>
      </c>
    </row>
    <row r="171" spans="2:65" s="13" customFormat="1">
      <c r="B171" s="158"/>
      <c r="D171" s="152" t="s">
        <v>179</v>
      </c>
      <c r="E171" s="159" t="s">
        <v>1</v>
      </c>
      <c r="F171" s="160" t="s">
        <v>221</v>
      </c>
      <c r="H171" s="161">
        <v>7.05</v>
      </c>
      <c r="I171" s="162"/>
      <c r="L171" s="158"/>
      <c r="M171" s="163"/>
      <c r="T171" s="164"/>
      <c r="AT171" s="159" t="s">
        <v>179</v>
      </c>
      <c r="AU171" s="159" t="s">
        <v>85</v>
      </c>
      <c r="AV171" s="13" t="s">
        <v>85</v>
      </c>
      <c r="AW171" s="13" t="s">
        <v>31</v>
      </c>
      <c r="AX171" s="13" t="s">
        <v>75</v>
      </c>
      <c r="AY171" s="159" t="s">
        <v>169</v>
      </c>
    </row>
    <row r="172" spans="2:65" s="13" customFormat="1">
      <c r="B172" s="158"/>
      <c r="D172" s="152" t="s">
        <v>179</v>
      </c>
      <c r="E172" s="159" t="s">
        <v>1</v>
      </c>
      <c r="F172" s="160" t="s">
        <v>222</v>
      </c>
      <c r="H172" s="161">
        <v>-60</v>
      </c>
      <c r="I172" s="162"/>
      <c r="L172" s="158"/>
      <c r="M172" s="163"/>
      <c r="T172" s="164"/>
      <c r="AT172" s="159" t="s">
        <v>179</v>
      </c>
      <c r="AU172" s="159" t="s">
        <v>85</v>
      </c>
      <c r="AV172" s="13" t="s">
        <v>85</v>
      </c>
      <c r="AW172" s="13" t="s">
        <v>31</v>
      </c>
      <c r="AX172" s="13" t="s">
        <v>75</v>
      </c>
      <c r="AY172" s="159" t="s">
        <v>169</v>
      </c>
    </row>
    <row r="173" spans="2:65" s="14" customFormat="1">
      <c r="B173" s="165"/>
      <c r="D173" s="152" t="s">
        <v>179</v>
      </c>
      <c r="E173" s="166" t="s">
        <v>1</v>
      </c>
      <c r="F173" s="167" t="s">
        <v>203</v>
      </c>
      <c r="H173" s="168">
        <v>24.841999999999999</v>
      </c>
      <c r="I173" s="169"/>
      <c r="L173" s="165"/>
      <c r="M173" s="170"/>
      <c r="T173" s="171"/>
      <c r="AT173" s="166" t="s">
        <v>179</v>
      </c>
      <c r="AU173" s="166" t="s">
        <v>85</v>
      </c>
      <c r="AV173" s="14" t="s">
        <v>175</v>
      </c>
      <c r="AW173" s="14" t="s">
        <v>31</v>
      </c>
      <c r="AX173" s="14" t="s">
        <v>83</v>
      </c>
      <c r="AY173" s="166" t="s">
        <v>169</v>
      </c>
    </row>
    <row r="174" spans="2:65" s="1" customFormat="1" ht="37.950000000000003" customHeight="1">
      <c r="B174" s="133"/>
      <c r="C174" s="134" t="s">
        <v>223</v>
      </c>
      <c r="D174" s="134" t="s">
        <v>171</v>
      </c>
      <c r="E174" s="135" t="s">
        <v>224</v>
      </c>
      <c r="F174" s="136" t="s">
        <v>225</v>
      </c>
      <c r="G174" s="137" t="s">
        <v>207</v>
      </c>
      <c r="H174" s="138">
        <v>60</v>
      </c>
      <c r="I174" s="139"/>
      <c r="J174" s="140">
        <f>ROUND(I174*H174,2)</f>
        <v>0</v>
      </c>
      <c r="K174" s="136" t="s">
        <v>174</v>
      </c>
      <c r="L174" s="32"/>
      <c r="M174" s="141" t="s">
        <v>1</v>
      </c>
      <c r="N174" s="142" t="s">
        <v>40</v>
      </c>
      <c r="P174" s="143">
        <f>O174*H174</f>
        <v>0</v>
      </c>
      <c r="Q174" s="143">
        <v>0</v>
      </c>
      <c r="R174" s="143">
        <f>Q174*H174</f>
        <v>0</v>
      </c>
      <c r="S174" s="143">
        <v>0</v>
      </c>
      <c r="T174" s="144">
        <f>S174*H174</f>
        <v>0</v>
      </c>
      <c r="AR174" s="145" t="s">
        <v>175</v>
      </c>
      <c r="AT174" s="145" t="s">
        <v>171</v>
      </c>
      <c r="AU174" s="145" t="s">
        <v>85</v>
      </c>
      <c r="AY174" s="17" t="s">
        <v>169</v>
      </c>
      <c r="BE174" s="146">
        <f>IF(N174="základní",J174,0)</f>
        <v>0</v>
      </c>
      <c r="BF174" s="146">
        <f>IF(N174="snížená",J174,0)</f>
        <v>0</v>
      </c>
      <c r="BG174" s="146">
        <f>IF(N174="zákl. přenesená",J174,0)</f>
        <v>0</v>
      </c>
      <c r="BH174" s="146">
        <f>IF(N174="sníž. přenesená",J174,0)</f>
        <v>0</v>
      </c>
      <c r="BI174" s="146">
        <f>IF(N174="nulová",J174,0)</f>
        <v>0</v>
      </c>
      <c r="BJ174" s="17" t="s">
        <v>83</v>
      </c>
      <c r="BK174" s="146">
        <f>ROUND(I174*H174,2)</f>
        <v>0</v>
      </c>
      <c r="BL174" s="17" t="s">
        <v>175</v>
      </c>
      <c r="BM174" s="145" t="s">
        <v>226</v>
      </c>
    </row>
    <row r="175" spans="2:65" s="1" customFormat="1">
      <c r="B175" s="32"/>
      <c r="D175" s="147" t="s">
        <v>177</v>
      </c>
      <c r="F175" s="148" t="s">
        <v>227</v>
      </c>
      <c r="I175" s="149"/>
      <c r="L175" s="32"/>
      <c r="M175" s="150"/>
      <c r="T175" s="56"/>
      <c r="AT175" s="17" t="s">
        <v>177</v>
      </c>
      <c r="AU175" s="17" t="s">
        <v>85</v>
      </c>
    </row>
    <row r="176" spans="2:65" s="13" customFormat="1" ht="20.399999999999999">
      <c r="B176" s="158"/>
      <c r="D176" s="152" t="s">
        <v>179</v>
      </c>
      <c r="E176" s="159" t="s">
        <v>1</v>
      </c>
      <c r="F176" s="160" t="s">
        <v>228</v>
      </c>
      <c r="H176" s="161">
        <v>60</v>
      </c>
      <c r="I176" s="162"/>
      <c r="L176" s="158"/>
      <c r="M176" s="163"/>
      <c r="T176" s="164"/>
      <c r="AT176" s="159" t="s">
        <v>179</v>
      </c>
      <c r="AU176" s="159" t="s">
        <v>85</v>
      </c>
      <c r="AV176" s="13" t="s">
        <v>85</v>
      </c>
      <c r="AW176" s="13" t="s">
        <v>31</v>
      </c>
      <c r="AX176" s="13" t="s">
        <v>83</v>
      </c>
      <c r="AY176" s="159" t="s">
        <v>169</v>
      </c>
    </row>
    <row r="177" spans="2:65" s="1" customFormat="1" ht="24.15" customHeight="1">
      <c r="B177" s="133"/>
      <c r="C177" s="134" t="s">
        <v>229</v>
      </c>
      <c r="D177" s="134" t="s">
        <v>171</v>
      </c>
      <c r="E177" s="135" t="s">
        <v>230</v>
      </c>
      <c r="F177" s="136" t="s">
        <v>231</v>
      </c>
      <c r="G177" s="137" t="s">
        <v>207</v>
      </c>
      <c r="H177" s="138">
        <v>24.841999999999999</v>
      </c>
      <c r="I177" s="139"/>
      <c r="J177" s="140">
        <f>ROUND(I177*H177,2)</f>
        <v>0</v>
      </c>
      <c r="K177" s="136" t="s">
        <v>174</v>
      </c>
      <c r="L177" s="32"/>
      <c r="M177" s="141" t="s">
        <v>1</v>
      </c>
      <c r="N177" s="142" t="s">
        <v>40</v>
      </c>
      <c r="P177" s="143">
        <f>O177*H177</f>
        <v>0</v>
      </c>
      <c r="Q177" s="143">
        <v>0</v>
      </c>
      <c r="R177" s="143">
        <f>Q177*H177</f>
        <v>0</v>
      </c>
      <c r="S177" s="143">
        <v>0</v>
      </c>
      <c r="T177" s="144">
        <f>S177*H177</f>
        <v>0</v>
      </c>
      <c r="AR177" s="145" t="s">
        <v>175</v>
      </c>
      <c r="AT177" s="145" t="s">
        <v>171</v>
      </c>
      <c r="AU177" s="145" t="s">
        <v>85</v>
      </c>
      <c r="AY177" s="17" t="s">
        <v>169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7" t="s">
        <v>83</v>
      </c>
      <c r="BK177" s="146">
        <f>ROUND(I177*H177,2)</f>
        <v>0</v>
      </c>
      <c r="BL177" s="17" t="s">
        <v>175</v>
      </c>
      <c r="BM177" s="145" t="s">
        <v>232</v>
      </c>
    </row>
    <row r="178" spans="2:65" s="1" customFormat="1">
      <c r="B178" s="32"/>
      <c r="D178" s="147" t="s">
        <v>177</v>
      </c>
      <c r="F178" s="148" t="s">
        <v>233</v>
      </c>
      <c r="I178" s="149"/>
      <c r="L178" s="32"/>
      <c r="M178" s="150"/>
      <c r="T178" s="56"/>
      <c r="AT178" s="17" t="s">
        <v>177</v>
      </c>
      <c r="AU178" s="17" t="s">
        <v>85</v>
      </c>
    </row>
    <row r="179" spans="2:65" s="12" customFormat="1">
      <c r="B179" s="151"/>
      <c r="D179" s="152" t="s">
        <v>179</v>
      </c>
      <c r="E179" s="153" t="s">
        <v>1</v>
      </c>
      <c r="F179" s="154" t="s">
        <v>234</v>
      </c>
      <c r="H179" s="153" t="s">
        <v>1</v>
      </c>
      <c r="I179" s="155"/>
      <c r="L179" s="151"/>
      <c r="M179" s="156"/>
      <c r="T179" s="157"/>
      <c r="AT179" s="153" t="s">
        <v>179</v>
      </c>
      <c r="AU179" s="153" t="s">
        <v>85</v>
      </c>
      <c r="AV179" s="12" t="s">
        <v>83</v>
      </c>
      <c r="AW179" s="12" t="s">
        <v>31</v>
      </c>
      <c r="AX179" s="12" t="s">
        <v>75</v>
      </c>
      <c r="AY179" s="153" t="s">
        <v>169</v>
      </c>
    </row>
    <row r="180" spans="2:65" s="13" customFormat="1">
      <c r="B180" s="158"/>
      <c r="D180" s="152" t="s">
        <v>179</v>
      </c>
      <c r="E180" s="159" t="s">
        <v>1</v>
      </c>
      <c r="F180" s="160" t="s">
        <v>219</v>
      </c>
      <c r="H180" s="161">
        <v>25.216000000000001</v>
      </c>
      <c r="I180" s="162"/>
      <c r="L180" s="158"/>
      <c r="M180" s="163"/>
      <c r="T180" s="164"/>
      <c r="AT180" s="159" t="s">
        <v>179</v>
      </c>
      <c r="AU180" s="159" t="s">
        <v>85</v>
      </c>
      <c r="AV180" s="13" t="s">
        <v>85</v>
      </c>
      <c r="AW180" s="13" t="s">
        <v>31</v>
      </c>
      <c r="AX180" s="13" t="s">
        <v>75</v>
      </c>
      <c r="AY180" s="159" t="s">
        <v>169</v>
      </c>
    </row>
    <row r="181" spans="2:65" s="13" customFormat="1">
      <c r="B181" s="158"/>
      <c r="D181" s="152" t="s">
        <v>179</v>
      </c>
      <c r="E181" s="159" t="s">
        <v>1</v>
      </c>
      <c r="F181" s="160" t="s">
        <v>220</v>
      </c>
      <c r="H181" s="161">
        <v>52.576000000000001</v>
      </c>
      <c r="I181" s="162"/>
      <c r="L181" s="158"/>
      <c r="M181" s="163"/>
      <c r="T181" s="164"/>
      <c r="AT181" s="159" t="s">
        <v>179</v>
      </c>
      <c r="AU181" s="159" t="s">
        <v>85</v>
      </c>
      <c r="AV181" s="13" t="s">
        <v>85</v>
      </c>
      <c r="AW181" s="13" t="s">
        <v>31</v>
      </c>
      <c r="AX181" s="13" t="s">
        <v>75</v>
      </c>
      <c r="AY181" s="159" t="s">
        <v>169</v>
      </c>
    </row>
    <row r="182" spans="2:65" s="13" customFormat="1">
      <c r="B182" s="158"/>
      <c r="D182" s="152" t="s">
        <v>179</v>
      </c>
      <c r="E182" s="159" t="s">
        <v>1</v>
      </c>
      <c r="F182" s="160" t="s">
        <v>221</v>
      </c>
      <c r="H182" s="161">
        <v>7.05</v>
      </c>
      <c r="I182" s="162"/>
      <c r="L182" s="158"/>
      <c r="M182" s="163"/>
      <c r="T182" s="164"/>
      <c r="AT182" s="159" t="s">
        <v>179</v>
      </c>
      <c r="AU182" s="159" t="s">
        <v>85</v>
      </c>
      <c r="AV182" s="13" t="s">
        <v>85</v>
      </c>
      <c r="AW182" s="13" t="s">
        <v>31</v>
      </c>
      <c r="AX182" s="13" t="s">
        <v>75</v>
      </c>
      <c r="AY182" s="159" t="s">
        <v>169</v>
      </c>
    </row>
    <row r="183" spans="2:65" s="13" customFormat="1">
      <c r="B183" s="158"/>
      <c r="D183" s="152" t="s">
        <v>179</v>
      </c>
      <c r="E183" s="159" t="s">
        <v>1</v>
      </c>
      <c r="F183" s="160" t="s">
        <v>222</v>
      </c>
      <c r="H183" s="161">
        <v>-60</v>
      </c>
      <c r="I183" s="162"/>
      <c r="L183" s="158"/>
      <c r="M183" s="163"/>
      <c r="T183" s="164"/>
      <c r="AT183" s="159" t="s">
        <v>179</v>
      </c>
      <c r="AU183" s="159" t="s">
        <v>85</v>
      </c>
      <c r="AV183" s="13" t="s">
        <v>85</v>
      </c>
      <c r="AW183" s="13" t="s">
        <v>31</v>
      </c>
      <c r="AX183" s="13" t="s">
        <v>75</v>
      </c>
      <c r="AY183" s="159" t="s">
        <v>169</v>
      </c>
    </row>
    <row r="184" spans="2:65" s="14" customFormat="1">
      <c r="B184" s="165"/>
      <c r="D184" s="152" t="s">
        <v>179</v>
      </c>
      <c r="E184" s="166" t="s">
        <v>1</v>
      </c>
      <c r="F184" s="167" t="s">
        <v>203</v>
      </c>
      <c r="H184" s="168">
        <v>24.841999999999999</v>
      </c>
      <c r="I184" s="169"/>
      <c r="L184" s="165"/>
      <c r="M184" s="170"/>
      <c r="T184" s="171"/>
      <c r="AT184" s="166" t="s">
        <v>179</v>
      </c>
      <c r="AU184" s="166" t="s">
        <v>85</v>
      </c>
      <c r="AV184" s="14" t="s">
        <v>175</v>
      </c>
      <c r="AW184" s="14" t="s">
        <v>31</v>
      </c>
      <c r="AX184" s="14" t="s">
        <v>83</v>
      </c>
      <c r="AY184" s="166" t="s">
        <v>169</v>
      </c>
    </row>
    <row r="185" spans="2:65" s="1" customFormat="1" ht="16.5" customHeight="1">
      <c r="B185" s="133"/>
      <c r="C185" s="134" t="s">
        <v>235</v>
      </c>
      <c r="D185" s="134" t="s">
        <v>171</v>
      </c>
      <c r="E185" s="135" t="s">
        <v>236</v>
      </c>
      <c r="F185" s="136" t="s">
        <v>237</v>
      </c>
      <c r="G185" s="137" t="s">
        <v>207</v>
      </c>
      <c r="H185" s="138">
        <v>24.824000000000002</v>
      </c>
      <c r="I185" s="139"/>
      <c r="J185" s="140">
        <f>ROUND(I185*H185,2)</f>
        <v>0</v>
      </c>
      <c r="K185" s="136" t="s">
        <v>174</v>
      </c>
      <c r="L185" s="32"/>
      <c r="M185" s="141" t="s">
        <v>1</v>
      </c>
      <c r="N185" s="142" t="s">
        <v>40</v>
      </c>
      <c r="P185" s="143">
        <f>O185*H185</f>
        <v>0</v>
      </c>
      <c r="Q185" s="143">
        <v>0</v>
      </c>
      <c r="R185" s="143">
        <f>Q185*H185</f>
        <v>0</v>
      </c>
      <c r="S185" s="143">
        <v>0</v>
      </c>
      <c r="T185" s="144">
        <f>S185*H185</f>
        <v>0</v>
      </c>
      <c r="AR185" s="145" t="s">
        <v>175</v>
      </c>
      <c r="AT185" s="145" t="s">
        <v>171</v>
      </c>
      <c r="AU185" s="145" t="s">
        <v>85</v>
      </c>
      <c r="AY185" s="17" t="s">
        <v>169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7" t="s">
        <v>83</v>
      </c>
      <c r="BK185" s="146">
        <f>ROUND(I185*H185,2)</f>
        <v>0</v>
      </c>
      <c r="BL185" s="17" t="s">
        <v>175</v>
      </c>
      <c r="BM185" s="145" t="s">
        <v>238</v>
      </c>
    </row>
    <row r="186" spans="2:65" s="1" customFormat="1">
      <c r="B186" s="32"/>
      <c r="D186" s="147" t="s">
        <v>177</v>
      </c>
      <c r="F186" s="148" t="s">
        <v>239</v>
      </c>
      <c r="I186" s="149"/>
      <c r="L186" s="32"/>
      <c r="M186" s="150"/>
      <c r="T186" s="56"/>
      <c r="AT186" s="17" t="s">
        <v>177</v>
      </c>
      <c r="AU186" s="17" t="s">
        <v>85</v>
      </c>
    </row>
    <row r="187" spans="2:65" s="1" customFormat="1" ht="33" customHeight="1">
      <c r="B187" s="133"/>
      <c r="C187" s="134" t="s">
        <v>240</v>
      </c>
      <c r="D187" s="134" t="s">
        <v>171</v>
      </c>
      <c r="E187" s="135" t="s">
        <v>241</v>
      </c>
      <c r="F187" s="136" t="s">
        <v>242</v>
      </c>
      <c r="G187" s="137" t="s">
        <v>207</v>
      </c>
      <c r="H187" s="138">
        <v>24.824000000000002</v>
      </c>
      <c r="I187" s="139"/>
      <c r="J187" s="140">
        <f>ROUND(I187*H187,2)</f>
        <v>0</v>
      </c>
      <c r="K187" s="136" t="s">
        <v>174</v>
      </c>
      <c r="L187" s="32"/>
      <c r="M187" s="141" t="s">
        <v>1</v>
      </c>
      <c r="N187" s="142" t="s">
        <v>40</v>
      </c>
      <c r="P187" s="143">
        <f>O187*H187</f>
        <v>0</v>
      </c>
      <c r="Q187" s="143">
        <v>0</v>
      </c>
      <c r="R187" s="143">
        <f>Q187*H187</f>
        <v>0</v>
      </c>
      <c r="S187" s="143">
        <v>0</v>
      </c>
      <c r="T187" s="144">
        <f>S187*H187</f>
        <v>0</v>
      </c>
      <c r="AR187" s="145" t="s">
        <v>175</v>
      </c>
      <c r="AT187" s="145" t="s">
        <v>171</v>
      </c>
      <c r="AU187" s="145" t="s">
        <v>85</v>
      </c>
      <c r="AY187" s="17" t="s">
        <v>169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7" t="s">
        <v>83</v>
      </c>
      <c r="BK187" s="146">
        <f>ROUND(I187*H187,2)</f>
        <v>0</v>
      </c>
      <c r="BL187" s="17" t="s">
        <v>175</v>
      </c>
      <c r="BM187" s="145" t="s">
        <v>243</v>
      </c>
    </row>
    <row r="188" spans="2:65" s="1" customFormat="1">
      <c r="B188" s="32"/>
      <c r="D188" s="147" t="s">
        <v>177</v>
      </c>
      <c r="F188" s="148" t="s">
        <v>244</v>
      </c>
      <c r="I188" s="149"/>
      <c r="L188" s="32"/>
      <c r="M188" s="150"/>
      <c r="T188" s="56"/>
      <c r="AT188" s="17" t="s">
        <v>177</v>
      </c>
      <c r="AU188" s="17" t="s">
        <v>85</v>
      </c>
    </row>
    <row r="189" spans="2:65" s="13" customFormat="1">
      <c r="B189" s="158"/>
      <c r="D189" s="152" t="s">
        <v>179</v>
      </c>
      <c r="E189" s="159" t="s">
        <v>1</v>
      </c>
      <c r="F189" s="160" t="s">
        <v>245</v>
      </c>
      <c r="H189" s="161">
        <v>24.824000000000002</v>
      </c>
      <c r="I189" s="162"/>
      <c r="L189" s="158"/>
      <c r="M189" s="163"/>
      <c r="T189" s="164"/>
      <c r="AT189" s="159" t="s">
        <v>179</v>
      </c>
      <c r="AU189" s="159" t="s">
        <v>85</v>
      </c>
      <c r="AV189" s="13" t="s">
        <v>85</v>
      </c>
      <c r="AW189" s="13" t="s">
        <v>31</v>
      </c>
      <c r="AX189" s="13" t="s">
        <v>83</v>
      </c>
      <c r="AY189" s="159" t="s">
        <v>169</v>
      </c>
    </row>
    <row r="190" spans="2:65" s="1" customFormat="1" ht="33" customHeight="1">
      <c r="B190" s="133"/>
      <c r="C190" s="134" t="s">
        <v>8</v>
      </c>
      <c r="D190" s="134" t="s">
        <v>171</v>
      </c>
      <c r="E190" s="135" t="s">
        <v>241</v>
      </c>
      <c r="F190" s="136" t="s">
        <v>242</v>
      </c>
      <c r="G190" s="137" t="s">
        <v>207</v>
      </c>
      <c r="H190" s="138">
        <v>3</v>
      </c>
      <c r="I190" s="139"/>
      <c r="J190" s="140">
        <f>ROUND(I190*H190,2)</f>
        <v>0</v>
      </c>
      <c r="K190" s="136" t="s">
        <v>174</v>
      </c>
      <c r="L190" s="32"/>
      <c r="M190" s="141" t="s">
        <v>1</v>
      </c>
      <c r="N190" s="142" t="s">
        <v>40</v>
      </c>
      <c r="P190" s="143">
        <f>O190*H190</f>
        <v>0</v>
      </c>
      <c r="Q190" s="143">
        <v>0</v>
      </c>
      <c r="R190" s="143">
        <f>Q190*H190</f>
        <v>0</v>
      </c>
      <c r="S190" s="143">
        <v>0</v>
      </c>
      <c r="T190" s="144">
        <f>S190*H190</f>
        <v>0</v>
      </c>
      <c r="AR190" s="145" t="s">
        <v>175</v>
      </c>
      <c r="AT190" s="145" t="s">
        <v>171</v>
      </c>
      <c r="AU190" s="145" t="s">
        <v>85</v>
      </c>
      <c r="AY190" s="17" t="s">
        <v>169</v>
      </c>
      <c r="BE190" s="146">
        <f>IF(N190="základní",J190,0)</f>
        <v>0</v>
      </c>
      <c r="BF190" s="146">
        <f>IF(N190="snížená",J190,0)</f>
        <v>0</v>
      </c>
      <c r="BG190" s="146">
        <f>IF(N190="zákl. přenesená",J190,0)</f>
        <v>0</v>
      </c>
      <c r="BH190" s="146">
        <f>IF(N190="sníž. přenesená",J190,0)</f>
        <v>0</v>
      </c>
      <c r="BI190" s="146">
        <f>IF(N190="nulová",J190,0)</f>
        <v>0</v>
      </c>
      <c r="BJ190" s="17" t="s">
        <v>83</v>
      </c>
      <c r="BK190" s="146">
        <f>ROUND(I190*H190,2)</f>
        <v>0</v>
      </c>
      <c r="BL190" s="17" t="s">
        <v>175</v>
      </c>
      <c r="BM190" s="145" t="s">
        <v>246</v>
      </c>
    </row>
    <row r="191" spans="2:65" s="1" customFormat="1">
      <c r="B191" s="32"/>
      <c r="D191" s="147" t="s">
        <v>177</v>
      </c>
      <c r="F191" s="148" t="s">
        <v>244</v>
      </c>
      <c r="I191" s="149"/>
      <c r="L191" s="32"/>
      <c r="M191" s="150"/>
      <c r="T191" s="56"/>
      <c r="AT191" s="17" t="s">
        <v>177</v>
      </c>
      <c r="AU191" s="17" t="s">
        <v>85</v>
      </c>
    </row>
    <row r="192" spans="2:65" s="13" customFormat="1">
      <c r="B192" s="158"/>
      <c r="D192" s="152" t="s">
        <v>179</v>
      </c>
      <c r="E192" s="159" t="s">
        <v>1</v>
      </c>
      <c r="F192" s="160" t="s">
        <v>247</v>
      </c>
      <c r="H192" s="161">
        <v>3</v>
      </c>
      <c r="I192" s="162"/>
      <c r="L192" s="158"/>
      <c r="M192" s="163"/>
      <c r="T192" s="164"/>
      <c r="AT192" s="159" t="s">
        <v>179</v>
      </c>
      <c r="AU192" s="159" t="s">
        <v>85</v>
      </c>
      <c r="AV192" s="13" t="s">
        <v>85</v>
      </c>
      <c r="AW192" s="13" t="s">
        <v>31</v>
      </c>
      <c r="AX192" s="13" t="s">
        <v>83</v>
      </c>
      <c r="AY192" s="159" t="s">
        <v>169</v>
      </c>
    </row>
    <row r="193" spans="2:65" s="1" customFormat="1" ht="16.5" customHeight="1">
      <c r="B193" s="133"/>
      <c r="C193" s="172" t="s">
        <v>248</v>
      </c>
      <c r="D193" s="172" t="s">
        <v>249</v>
      </c>
      <c r="E193" s="173" t="s">
        <v>250</v>
      </c>
      <c r="F193" s="174" t="s">
        <v>251</v>
      </c>
      <c r="G193" s="175" t="s">
        <v>252</v>
      </c>
      <c r="H193" s="176">
        <v>6</v>
      </c>
      <c r="I193" s="177"/>
      <c r="J193" s="178">
        <f>ROUND(I193*H193,2)</f>
        <v>0</v>
      </c>
      <c r="K193" s="174" t="s">
        <v>174</v>
      </c>
      <c r="L193" s="179"/>
      <c r="M193" s="180" t="s">
        <v>1</v>
      </c>
      <c r="N193" s="181" t="s">
        <v>40</v>
      </c>
      <c r="P193" s="143">
        <f>O193*H193</f>
        <v>0</v>
      </c>
      <c r="Q193" s="143">
        <v>1</v>
      </c>
      <c r="R193" s="143">
        <f>Q193*H193</f>
        <v>6</v>
      </c>
      <c r="S193" s="143">
        <v>0</v>
      </c>
      <c r="T193" s="144">
        <f>S193*H193</f>
        <v>0</v>
      </c>
      <c r="AR193" s="145" t="s">
        <v>223</v>
      </c>
      <c r="AT193" s="145" t="s">
        <v>249</v>
      </c>
      <c r="AU193" s="145" t="s">
        <v>85</v>
      </c>
      <c r="AY193" s="17" t="s">
        <v>169</v>
      </c>
      <c r="BE193" s="146">
        <f>IF(N193="základní",J193,0)</f>
        <v>0</v>
      </c>
      <c r="BF193" s="146">
        <f>IF(N193="snížená",J193,0)</f>
        <v>0</v>
      </c>
      <c r="BG193" s="146">
        <f>IF(N193="zákl. přenesená",J193,0)</f>
        <v>0</v>
      </c>
      <c r="BH193" s="146">
        <f>IF(N193="sníž. přenesená",J193,0)</f>
        <v>0</v>
      </c>
      <c r="BI193" s="146">
        <f>IF(N193="nulová",J193,0)</f>
        <v>0</v>
      </c>
      <c r="BJ193" s="17" t="s">
        <v>83</v>
      </c>
      <c r="BK193" s="146">
        <f>ROUND(I193*H193,2)</f>
        <v>0</v>
      </c>
      <c r="BL193" s="17" t="s">
        <v>175</v>
      </c>
      <c r="BM193" s="145" t="s">
        <v>253</v>
      </c>
    </row>
    <row r="194" spans="2:65" s="13" customFormat="1">
      <c r="B194" s="158"/>
      <c r="D194" s="152" t="s">
        <v>179</v>
      </c>
      <c r="F194" s="160" t="s">
        <v>254</v>
      </c>
      <c r="H194" s="161">
        <v>6</v>
      </c>
      <c r="I194" s="162"/>
      <c r="L194" s="158"/>
      <c r="M194" s="163"/>
      <c r="T194" s="164"/>
      <c r="AT194" s="159" t="s">
        <v>179</v>
      </c>
      <c r="AU194" s="159" t="s">
        <v>85</v>
      </c>
      <c r="AV194" s="13" t="s">
        <v>85</v>
      </c>
      <c r="AW194" s="13" t="s">
        <v>3</v>
      </c>
      <c r="AX194" s="13" t="s">
        <v>83</v>
      </c>
      <c r="AY194" s="159" t="s">
        <v>169</v>
      </c>
    </row>
    <row r="195" spans="2:65" s="1" customFormat="1" ht="33" customHeight="1">
      <c r="B195" s="133"/>
      <c r="C195" s="134" t="s">
        <v>255</v>
      </c>
      <c r="D195" s="134" t="s">
        <v>171</v>
      </c>
      <c r="E195" s="135" t="s">
        <v>256</v>
      </c>
      <c r="F195" s="136" t="s">
        <v>257</v>
      </c>
      <c r="G195" s="137" t="s">
        <v>112</v>
      </c>
      <c r="H195" s="138">
        <v>126.8</v>
      </c>
      <c r="I195" s="139"/>
      <c r="J195" s="140">
        <f>ROUND(I195*H195,2)</f>
        <v>0</v>
      </c>
      <c r="K195" s="136" t="s">
        <v>174</v>
      </c>
      <c r="L195" s="32"/>
      <c r="M195" s="141" t="s">
        <v>1</v>
      </c>
      <c r="N195" s="142" t="s">
        <v>40</v>
      </c>
      <c r="P195" s="143">
        <f>O195*H195</f>
        <v>0</v>
      </c>
      <c r="Q195" s="143">
        <v>0</v>
      </c>
      <c r="R195" s="143">
        <f>Q195*H195</f>
        <v>0</v>
      </c>
      <c r="S195" s="143">
        <v>0</v>
      </c>
      <c r="T195" s="144">
        <f>S195*H195</f>
        <v>0</v>
      </c>
      <c r="AR195" s="145" t="s">
        <v>175</v>
      </c>
      <c r="AT195" s="145" t="s">
        <v>171</v>
      </c>
      <c r="AU195" s="145" t="s">
        <v>85</v>
      </c>
      <c r="AY195" s="17" t="s">
        <v>169</v>
      </c>
      <c r="BE195" s="146">
        <f>IF(N195="základní",J195,0)</f>
        <v>0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7" t="s">
        <v>83</v>
      </c>
      <c r="BK195" s="146">
        <f>ROUND(I195*H195,2)</f>
        <v>0</v>
      </c>
      <c r="BL195" s="17" t="s">
        <v>175</v>
      </c>
      <c r="BM195" s="145" t="s">
        <v>258</v>
      </c>
    </row>
    <row r="196" spans="2:65" s="1" customFormat="1">
      <c r="B196" s="32"/>
      <c r="D196" s="147" t="s">
        <v>177</v>
      </c>
      <c r="F196" s="148" t="s">
        <v>259</v>
      </c>
      <c r="I196" s="149"/>
      <c r="L196" s="32"/>
      <c r="M196" s="150"/>
      <c r="T196" s="56"/>
      <c r="AT196" s="17" t="s">
        <v>177</v>
      </c>
      <c r="AU196" s="17" t="s">
        <v>85</v>
      </c>
    </row>
    <row r="197" spans="2:65" s="13" customFormat="1">
      <c r="B197" s="158"/>
      <c r="D197" s="152" t="s">
        <v>179</v>
      </c>
      <c r="E197" s="159" t="s">
        <v>1</v>
      </c>
      <c r="F197" s="160" t="s">
        <v>260</v>
      </c>
      <c r="H197" s="161">
        <v>126.8</v>
      </c>
      <c r="I197" s="162"/>
      <c r="L197" s="158"/>
      <c r="M197" s="163"/>
      <c r="T197" s="164"/>
      <c r="AT197" s="159" t="s">
        <v>179</v>
      </c>
      <c r="AU197" s="159" t="s">
        <v>85</v>
      </c>
      <c r="AV197" s="13" t="s">
        <v>85</v>
      </c>
      <c r="AW197" s="13" t="s">
        <v>31</v>
      </c>
      <c r="AX197" s="13" t="s">
        <v>83</v>
      </c>
      <c r="AY197" s="159" t="s">
        <v>169</v>
      </c>
    </row>
    <row r="198" spans="2:65" s="1" customFormat="1" ht="24.15" customHeight="1">
      <c r="B198" s="133"/>
      <c r="C198" s="134" t="s">
        <v>261</v>
      </c>
      <c r="D198" s="134" t="s">
        <v>171</v>
      </c>
      <c r="E198" s="135" t="s">
        <v>262</v>
      </c>
      <c r="F198" s="136" t="s">
        <v>263</v>
      </c>
      <c r="G198" s="137" t="s">
        <v>112</v>
      </c>
      <c r="H198" s="138">
        <v>126.8</v>
      </c>
      <c r="I198" s="139"/>
      <c r="J198" s="140">
        <f>ROUND(I198*H198,2)</f>
        <v>0</v>
      </c>
      <c r="K198" s="136" t="s">
        <v>174</v>
      </c>
      <c r="L198" s="32"/>
      <c r="M198" s="141" t="s">
        <v>1</v>
      </c>
      <c r="N198" s="142" t="s">
        <v>40</v>
      </c>
      <c r="P198" s="143">
        <f>O198*H198</f>
        <v>0</v>
      </c>
      <c r="Q198" s="143">
        <v>0</v>
      </c>
      <c r="R198" s="143">
        <f>Q198*H198</f>
        <v>0</v>
      </c>
      <c r="S198" s="143">
        <v>0</v>
      </c>
      <c r="T198" s="144">
        <f>S198*H198</f>
        <v>0</v>
      </c>
      <c r="AR198" s="145" t="s">
        <v>175</v>
      </c>
      <c r="AT198" s="145" t="s">
        <v>171</v>
      </c>
      <c r="AU198" s="145" t="s">
        <v>85</v>
      </c>
      <c r="AY198" s="17" t="s">
        <v>169</v>
      </c>
      <c r="BE198" s="146">
        <f>IF(N198="základní",J198,0)</f>
        <v>0</v>
      </c>
      <c r="BF198" s="146">
        <f>IF(N198="snížená",J198,0)</f>
        <v>0</v>
      </c>
      <c r="BG198" s="146">
        <f>IF(N198="zákl. přenesená",J198,0)</f>
        <v>0</v>
      </c>
      <c r="BH198" s="146">
        <f>IF(N198="sníž. přenesená",J198,0)</f>
        <v>0</v>
      </c>
      <c r="BI198" s="146">
        <f>IF(N198="nulová",J198,0)</f>
        <v>0</v>
      </c>
      <c r="BJ198" s="17" t="s">
        <v>83</v>
      </c>
      <c r="BK198" s="146">
        <f>ROUND(I198*H198,2)</f>
        <v>0</v>
      </c>
      <c r="BL198" s="17" t="s">
        <v>175</v>
      </c>
      <c r="BM198" s="145" t="s">
        <v>264</v>
      </c>
    </row>
    <row r="199" spans="2:65" s="1" customFormat="1">
      <c r="B199" s="32"/>
      <c r="D199" s="147" t="s">
        <v>177</v>
      </c>
      <c r="F199" s="148" t="s">
        <v>265</v>
      </c>
      <c r="I199" s="149"/>
      <c r="L199" s="32"/>
      <c r="M199" s="150"/>
      <c r="T199" s="56"/>
      <c r="AT199" s="17" t="s">
        <v>177</v>
      </c>
      <c r="AU199" s="17" t="s">
        <v>85</v>
      </c>
    </row>
    <row r="200" spans="2:65" s="1" customFormat="1" ht="16.5" customHeight="1">
      <c r="B200" s="133"/>
      <c r="C200" s="172" t="s">
        <v>266</v>
      </c>
      <c r="D200" s="172" t="s">
        <v>249</v>
      </c>
      <c r="E200" s="173" t="s">
        <v>267</v>
      </c>
      <c r="F200" s="174" t="s">
        <v>268</v>
      </c>
      <c r="G200" s="175" t="s">
        <v>269</v>
      </c>
      <c r="H200" s="176">
        <v>2.536</v>
      </c>
      <c r="I200" s="177"/>
      <c r="J200" s="178">
        <f>ROUND(I200*H200,2)</f>
        <v>0</v>
      </c>
      <c r="K200" s="174" t="s">
        <v>174</v>
      </c>
      <c r="L200" s="179"/>
      <c r="M200" s="180" t="s">
        <v>1</v>
      </c>
      <c r="N200" s="181" t="s">
        <v>40</v>
      </c>
      <c r="P200" s="143">
        <f>O200*H200</f>
        <v>0</v>
      </c>
      <c r="Q200" s="143">
        <v>1E-3</v>
      </c>
      <c r="R200" s="143">
        <f>Q200*H200</f>
        <v>2.5360000000000001E-3</v>
      </c>
      <c r="S200" s="143">
        <v>0</v>
      </c>
      <c r="T200" s="144">
        <f>S200*H200</f>
        <v>0</v>
      </c>
      <c r="AR200" s="145" t="s">
        <v>223</v>
      </c>
      <c r="AT200" s="145" t="s">
        <v>249</v>
      </c>
      <c r="AU200" s="145" t="s">
        <v>85</v>
      </c>
      <c r="AY200" s="17" t="s">
        <v>169</v>
      </c>
      <c r="BE200" s="146">
        <f>IF(N200="základní",J200,0)</f>
        <v>0</v>
      </c>
      <c r="BF200" s="146">
        <f>IF(N200="snížená",J200,0)</f>
        <v>0</v>
      </c>
      <c r="BG200" s="146">
        <f>IF(N200="zákl. přenesená",J200,0)</f>
        <v>0</v>
      </c>
      <c r="BH200" s="146">
        <f>IF(N200="sníž. přenesená",J200,0)</f>
        <v>0</v>
      </c>
      <c r="BI200" s="146">
        <f>IF(N200="nulová",J200,0)</f>
        <v>0</v>
      </c>
      <c r="BJ200" s="17" t="s">
        <v>83</v>
      </c>
      <c r="BK200" s="146">
        <f>ROUND(I200*H200,2)</f>
        <v>0</v>
      </c>
      <c r="BL200" s="17" t="s">
        <v>175</v>
      </c>
      <c r="BM200" s="145" t="s">
        <v>270</v>
      </c>
    </row>
    <row r="201" spans="2:65" s="13" customFormat="1">
      <c r="B201" s="158"/>
      <c r="D201" s="152" t="s">
        <v>179</v>
      </c>
      <c r="F201" s="160" t="s">
        <v>271</v>
      </c>
      <c r="H201" s="161">
        <v>2.536</v>
      </c>
      <c r="I201" s="162"/>
      <c r="L201" s="158"/>
      <c r="M201" s="163"/>
      <c r="T201" s="164"/>
      <c r="AT201" s="159" t="s">
        <v>179</v>
      </c>
      <c r="AU201" s="159" t="s">
        <v>85</v>
      </c>
      <c r="AV201" s="13" t="s">
        <v>85</v>
      </c>
      <c r="AW201" s="13" t="s">
        <v>3</v>
      </c>
      <c r="AX201" s="13" t="s">
        <v>83</v>
      </c>
      <c r="AY201" s="159" t="s">
        <v>169</v>
      </c>
    </row>
    <row r="202" spans="2:65" s="1" customFormat="1" ht="24.15" customHeight="1">
      <c r="B202" s="133"/>
      <c r="C202" s="134" t="s">
        <v>272</v>
      </c>
      <c r="D202" s="134" t="s">
        <v>171</v>
      </c>
      <c r="E202" s="135" t="s">
        <v>273</v>
      </c>
      <c r="F202" s="136" t="s">
        <v>274</v>
      </c>
      <c r="G202" s="137" t="s">
        <v>112</v>
      </c>
      <c r="H202" s="138">
        <v>128.29</v>
      </c>
      <c r="I202" s="139"/>
      <c r="J202" s="140">
        <f>ROUND(I202*H202,2)</f>
        <v>0</v>
      </c>
      <c r="K202" s="136" t="s">
        <v>174</v>
      </c>
      <c r="L202" s="32"/>
      <c r="M202" s="141" t="s">
        <v>1</v>
      </c>
      <c r="N202" s="142" t="s">
        <v>40</v>
      </c>
      <c r="P202" s="143">
        <f>O202*H202</f>
        <v>0</v>
      </c>
      <c r="Q202" s="143">
        <v>0</v>
      </c>
      <c r="R202" s="143">
        <f>Q202*H202</f>
        <v>0</v>
      </c>
      <c r="S202" s="143">
        <v>0</v>
      </c>
      <c r="T202" s="144">
        <f>S202*H202</f>
        <v>0</v>
      </c>
      <c r="AR202" s="145" t="s">
        <v>175</v>
      </c>
      <c r="AT202" s="145" t="s">
        <v>171</v>
      </c>
      <c r="AU202" s="145" t="s">
        <v>85</v>
      </c>
      <c r="AY202" s="17" t="s">
        <v>169</v>
      </c>
      <c r="BE202" s="146">
        <f>IF(N202="základní",J202,0)</f>
        <v>0</v>
      </c>
      <c r="BF202" s="146">
        <f>IF(N202="snížená",J202,0)</f>
        <v>0</v>
      </c>
      <c r="BG202" s="146">
        <f>IF(N202="zákl. přenesená",J202,0)</f>
        <v>0</v>
      </c>
      <c r="BH202" s="146">
        <f>IF(N202="sníž. přenesená",J202,0)</f>
        <v>0</v>
      </c>
      <c r="BI202" s="146">
        <f>IF(N202="nulová",J202,0)</f>
        <v>0</v>
      </c>
      <c r="BJ202" s="17" t="s">
        <v>83</v>
      </c>
      <c r="BK202" s="146">
        <f>ROUND(I202*H202,2)</f>
        <v>0</v>
      </c>
      <c r="BL202" s="17" t="s">
        <v>175</v>
      </c>
      <c r="BM202" s="145" t="s">
        <v>275</v>
      </c>
    </row>
    <row r="203" spans="2:65" s="1" customFormat="1">
      <c r="B203" s="32"/>
      <c r="D203" s="147" t="s">
        <v>177</v>
      </c>
      <c r="F203" s="148" t="s">
        <v>276</v>
      </c>
      <c r="I203" s="149"/>
      <c r="L203" s="32"/>
      <c r="M203" s="150"/>
      <c r="T203" s="56"/>
      <c r="AT203" s="17" t="s">
        <v>177</v>
      </c>
      <c r="AU203" s="17" t="s">
        <v>85</v>
      </c>
    </row>
    <row r="204" spans="2:65" s="13" customFormat="1" ht="30.6">
      <c r="B204" s="158"/>
      <c r="D204" s="152" t="s">
        <v>179</v>
      </c>
      <c r="E204" s="159" t="s">
        <v>1</v>
      </c>
      <c r="F204" s="160" t="s">
        <v>277</v>
      </c>
      <c r="H204" s="161">
        <v>128.29</v>
      </c>
      <c r="I204" s="162"/>
      <c r="L204" s="158"/>
      <c r="M204" s="163"/>
      <c r="T204" s="164"/>
      <c r="AT204" s="159" t="s">
        <v>179</v>
      </c>
      <c r="AU204" s="159" t="s">
        <v>85</v>
      </c>
      <c r="AV204" s="13" t="s">
        <v>85</v>
      </c>
      <c r="AW204" s="13" t="s">
        <v>31</v>
      </c>
      <c r="AX204" s="13" t="s">
        <v>83</v>
      </c>
      <c r="AY204" s="159" t="s">
        <v>169</v>
      </c>
    </row>
    <row r="205" spans="2:65" s="1" customFormat="1" ht="37.950000000000003" hidden="1" customHeight="1">
      <c r="B205" s="133"/>
      <c r="C205" s="134" t="s">
        <v>278</v>
      </c>
      <c r="D205" s="134" t="s">
        <v>171</v>
      </c>
      <c r="E205" s="135" t="s">
        <v>279</v>
      </c>
      <c r="F205" s="136" t="s">
        <v>280</v>
      </c>
      <c r="G205" s="137" t="s">
        <v>188</v>
      </c>
      <c r="H205" s="138">
        <v>167</v>
      </c>
      <c r="I205" s="139"/>
      <c r="J205" s="140">
        <f>ROUND(I205*H205,2)</f>
        <v>0</v>
      </c>
      <c r="K205" s="136" t="s">
        <v>174</v>
      </c>
      <c r="L205" s="32"/>
      <c r="M205" s="141" t="s">
        <v>1</v>
      </c>
      <c r="N205" s="142" t="s">
        <v>40</v>
      </c>
      <c r="P205" s="143">
        <f>O205*H205</f>
        <v>0</v>
      </c>
      <c r="Q205" s="143">
        <v>0</v>
      </c>
      <c r="R205" s="143">
        <f>Q205*H205</f>
        <v>0</v>
      </c>
      <c r="S205" s="143">
        <v>0</v>
      </c>
      <c r="T205" s="144">
        <f>S205*H205</f>
        <v>0</v>
      </c>
      <c r="AR205" s="145" t="s">
        <v>175</v>
      </c>
      <c r="AT205" s="145" t="s">
        <v>171</v>
      </c>
      <c r="AU205" s="145" t="s">
        <v>85</v>
      </c>
      <c r="AY205" s="17" t="s">
        <v>169</v>
      </c>
      <c r="BE205" s="146">
        <f>IF(N205="základní",J205,0)</f>
        <v>0</v>
      </c>
      <c r="BF205" s="146">
        <f>IF(N205="snížená",J205,0)</f>
        <v>0</v>
      </c>
      <c r="BG205" s="146">
        <f>IF(N205="zákl. přenesená",J205,0)</f>
        <v>0</v>
      </c>
      <c r="BH205" s="146">
        <f>IF(N205="sníž. přenesená",J205,0)</f>
        <v>0</v>
      </c>
      <c r="BI205" s="146">
        <f>IF(N205="nulová",J205,0)</f>
        <v>0</v>
      </c>
      <c r="BJ205" s="17" t="s">
        <v>83</v>
      </c>
      <c r="BK205" s="146">
        <f>ROUND(I205*H205,2)</f>
        <v>0</v>
      </c>
      <c r="BL205" s="17" t="s">
        <v>175</v>
      </c>
      <c r="BM205" s="145" t="s">
        <v>281</v>
      </c>
    </row>
    <row r="206" spans="2:65" s="1" customFormat="1" hidden="1">
      <c r="B206" s="32"/>
      <c r="D206" s="147" t="s">
        <v>177</v>
      </c>
      <c r="F206" s="148" t="s">
        <v>282</v>
      </c>
      <c r="I206" s="149"/>
      <c r="L206" s="32"/>
      <c r="M206" s="150"/>
      <c r="T206" s="56"/>
      <c r="AT206" s="17" t="s">
        <v>177</v>
      </c>
      <c r="AU206" s="17" t="s">
        <v>85</v>
      </c>
    </row>
    <row r="207" spans="2:65" s="12" customFormat="1" hidden="1">
      <c r="B207" s="151"/>
      <c r="D207" s="152" t="s">
        <v>179</v>
      </c>
      <c r="E207" s="153" t="s">
        <v>1</v>
      </c>
      <c r="F207" s="154" t="s">
        <v>283</v>
      </c>
      <c r="H207" s="153" t="s">
        <v>1</v>
      </c>
      <c r="I207" s="155"/>
      <c r="L207" s="151"/>
      <c r="M207" s="156"/>
      <c r="T207" s="157"/>
      <c r="AT207" s="153" t="s">
        <v>179</v>
      </c>
      <c r="AU207" s="153" t="s">
        <v>85</v>
      </c>
      <c r="AV207" s="12" t="s">
        <v>83</v>
      </c>
      <c r="AW207" s="12" t="s">
        <v>31</v>
      </c>
      <c r="AX207" s="12" t="s">
        <v>75</v>
      </c>
      <c r="AY207" s="153" t="s">
        <v>169</v>
      </c>
    </row>
    <row r="208" spans="2:65" s="13" customFormat="1" hidden="1">
      <c r="B208" s="158"/>
      <c r="D208" s="152" t="s">
        <v>179</v>
      </c>
      <c r="E208" s="159" t="s">
        <v>1</v>
      </c>
      <c r="F208" s="160" t="s">
        <v>284</v>
      </c>
      <c r="H208" s="161">
        <v>167</v>
      </c>
      <c r="I208" s="162"/>
      <c r="L208" s="158"/>
      <c r="M208" s="163"/>
      <c r="T208" s="164"/>
      <c r="AT208" s="159" t="s">
        <v>179</v>
      </c>
      <c r="AU208" s="159" t="s">
        <v>85</v>
      </c>
      <c r="AV208" s="13" t="s">
        <v>85</v>
      </c>
      <c r="AW208" s="13" t="s">
        <v>31</v>
      </c>
      <c r="AX208" s="13" t="s">
        <v>83</v>
      </c>
      <c r="AY208" s="159" t="s">
        <v>169</v>
      </c>
    </row>
    <row r="209" spans="2:65" s="1" customFormat="1" ht="16.5" hidden="1" customHeight="1">
      <c r="B209" s="133"/>
      <c r="C209" s="172" t="s">
        <v>285</v>
      </c>
      <c r="D209" s="172" t="s">
        <v>249</v>
      </c>
      <c r="E209" s="173" t="s">
        <v>286</v>
      </c>
      <c r="F209" s="174" t="s">
        <v>287</v>
      </c>
      <c r="G209" s="175" t="s">
        <v>207</v>
      </c>
      <c r="H209" s="176">
        <v>0.41799999999999998</v>
      </c>
      <c r="I209" s="177"/>
      <c r="J209" s="178">
        <f>ROUND(I209*H209,2)</f>
        <v>0</v>
      </c>
      <c r="K209" s="174" t="s">
        <v>174</v>
      </c>
      <c r="L209" s="179"/>
      <c r="M209" s="180" t="s">
        <v>1</v>
      </c>
      <c r="N209" s="181" t="s">
        <v>40</v>
      </c>
      <c r="P209" s="143">
        <f>O209*H209</f>
        <v>0</v>
      </c>
      <c r="Q209" s="143">
        <v>0.22</v>
      </c>
      <c r="R209" s="143">
        <f>Q209*H209</f>
        <v>9.196E-2</v>
      </c>
      <c r="S209" s="143">
        <v>0</v>
      </c>
      <c r="T209" s="144">
        <f>S209*H209</f>
        <v>0</v>
      </c>
      <c r="AR209" s="145" t="s">
        <v>223</v>
      </c>
      <c r="AT209" s="145" t="s">
        <v>249</v>
      </c>
      <c r="AU209" s="145" t="s">
        <v>85</v>
      </c>
      <c r="AY209" s="17" t="s">
        <v>169</v>
      </c>
      <c r="BE209" s="146">
        <f>IF(N209="základní",J209,0)</f>
        <v>0</v>
      </c>
      <c r="BF209" s="146">
        <f>IF(N209="snížená",J209,0)</f>
        <v>0</v>
      </c>
      <c r="BG209" s="146">
        <f>IF(N209="zákl. přenesená",J209,0)</f>
        <v>0</v>
      </c>
      <c r="BH209" s="146">
        <f>IF(N209="sníž. přenesená",J209,0)</f>
        <v>0</v>
      </c>
      <c r="BI209" s="146">
        <f>IF(N209="nulová",J209,0)</f>
        <v>0</v>
      </c>
      <c r="BJ209" s="17" t="s">
        <v>83</v>
      </c>
      <c r="BK209" s="146">
        <f>ROUND(I209*H209,2)</f>
        <v>0</v>
      </c>
      <c r="BL209" s="17" t="s">
        <v>175</v>
      </c>
      <c r="BM209" s="145" t="s">
        <v>288</v>
      </c>
    </row>
    <row r="210" spans="2:65" s="13" customFormat="1" hidden="1">
      <c r="B210" s="158"/>
      <c r="D210" s="152" t="s">
        <v>179</v>
      </c>
      <c r="F210" s="160" t="s">
        <v>289</v>
      </c>
      <c r="H210" s="161">
        <v>0.41799999999999998</v>
      </c>
      <c r="I210" s="162"/>
      <c r="L210" s="158"/>
      <c r="M210" s="163"/>
      <c r="T210" s="164"/>
      <c r="AT210" s="159" t="s">
        <v>179</v>
      </c>
      <c r="AU210" s="159" t="s">
        <v>85</v>
      </c>
      <c r="AV210" s="13" t="s">
        <v>85</v>
      </c>
      <c r="AW210" s="13" t="s">
        <v>3</v>
      </c>
      <c r="AX210" s="13" t="s">
        <v>83</v>
      </c>
      <c r="AY210" s="159" t="s">
        <v>169</v>
      </c>
    </row>
    <row r="211" spans="2:65" s="1" customFormat="1" ht="24.15" hidden="1" customHeight="1">
      <c r="B211" s="133"/>
      <c r="C211" s="134" t="s">
        <v>290</v>
      </c>
      <c r="D211" s="134" t="s">
        <v>171</v>
      </c>
      <c r="E211" s="135" t="s">
        <v>291</v>
      </c>
      <c r="F211" s="136" t="s">
        <v>292</v>
      </c>
      <c r="G211" s="137" t="s">
        <v>188</v>
      </c>
      <c r="H211" s="138">
        <v>167</v>
      </c>
      <c r="I211" s="139"/>
      <c r="J211" s="140">
        <f>ROUND(I211*H211,2)</f>
        <v>0</v>
      </c>
      <c r="K211" s="136" t="s">
        <v>174</v>
      </c>
      <c r="L211" s="32"/>
      <c r="M211" s="141" t="s">
        <v>1</v>
      </c>
      <c r="N211" s="142" t="s">
        <v>40</v>
      </c>
      <c r="P211" s="143">
        <f>O211*H211</f>
        <v>0</v>
      </c>
      <c r="Q211" s="143">
        <v>0</v>
      </c>
      <c r="R211" s="143">
        <f>Q211*H211</f>
        <v>0</v>
      </c>
      <c r="S211" s="143">
        <v>0</v>
      </c>
      <c r="T211" s="144">
        <f>S211*H211</f>
        <v>0</v>
      </c>
      <c r="AR211" s="145" t="s">
        <v>175</v>
      </c>
      <c r="AT211" s="145" t="s">
        <v>171</v>
      </c>
      <c r="AU211" s="145" t="s">
        <v>85</v>
      </c>
      <c r="AY211" s="17" t="s">
        <v>169</v>
      </c>
      <c r="BE211" s="146">
        <f>IF(N211="základní",J211,0)</f>
        <v>0</v>
      </c>
      <c r="BF211" s="146">
        <f>IF(N211="snížená",J211,0)</f>
        <v>0</v>
      </c>
      <c r="BG211" s="146">
        <f>IF(N211="zákl. přenesená",J211,0)</f>
        <v>0</v>
      </c>
      <c r="BH211" s="146">
        <f>IF(N211="sníž. přenesená",J211,0)</f>
        <v>0</v>
      </c>
      <c r="BI211" s="146">
        <f>IF(N211="nulová",J211,0)</f>
        <v>0</v>
      </c>
      <c r="BJ211" s="17" t="s">
        <v>83</v>
      </c>
      <c r="BK211" s="146">
        <f>ROUND(I211*H211,2)</f>
        <v>0</v>
      </c>
      <c r="BL211" s="17" t="s">
        <v>175</v>
      </c>
      <c r="BM211" s="145" t="s">
        <v>293</v>
      </c>
    </row>
    <row r="212" spans="2:65" s="1" customFormat="1" hidden="1">
      <c r="B212" s="32"/>
      <c r="D212" s="147" t="s">
        <v>177</v>
      </c>
      <c r="F212" s="148" t="s">
        <v>294</v>
      </c>
      <c r="I212" s="149"/>
      <c r="L212" s="32"/>
      <c r="M212" s="150"/>
      <c r="T212" s="56"/>
      <c r="AT212" s="17" t="s">
        <v>177</v>
      </c>
      <c r="AU212" s="17" t="s">
        <v>85</v>
      </c>
    </row>
    <row r="213" spans="2:65" s="1" customFormat="1" ht="16.5" hidden="1" customHeight="1">
      <c r="B213" s="133"/>
      <c r="C213" s="172" t="s">
        <v>7</v>
      </c>
      <c r="D213" s="172" t="s">
        <v>249</v>
      </c>
      <c r="E213" s="173" t="s">
        <v>295</v>
      </c>
      <c r="F213" s="174" t="s">
        <v>296</v>
      </c>
      <c r="G213" s="175" t="s">
        <v>297</v>
      </c>
      <c r="H213" s="176">
        <v>5</v>
      </c>
      <c r="I213" s="177"/>
      <c r="J213" s="178">
        <f t="shared" ref="J213:J221" si="0">ROUND(I213*H213,2)</f>
        <v>0</v>
      </c>
      <c r="K213" s="174" t="s">
        <v>1</v>
      </c>
      <c r="L213" s="179"/>
      <c r="M213" s="180" t="s">
        <v>1</v>
      </c>
      <c r="N213" s="181" t="s">
        <v>40</v>
      </c>
      <c r="P213" s="143">
        <f t="shared" ref="P213:P221" si="1">O213*H213</f>
        <v>0</v>
      </c>
      <c r="Q213" s="143">
        <v>0</v>
      </c>
      <c r="R213" s="143">
        <f t="shared" ref="R213:R221" si="2">Q213*H213</f>
        <v>0</v>
      </c>
      <c r="S213" s="143">
        <v>0</v>
      </c>
      <c r="T213" s="144">
        <f t="shared" ref="T213:T221" si="3">S213*H213</f>
        <v>0</v>
      </c>
      <c r="AR213" s="145" t="s">
        <v>223</v>
      </c>
      <c r="AT213" s="145" t="s">
        <v>249</v>
      </c>
      <c r="AU213" s="145" t="s">
        <v>85</v>
      </c>
      <c r="AY213" s="17" t="s">
        <v>169</v>
      </c>
      <c r="BE213" s="146">
        <f t="shared" ref="BE213:BE221" si="4">IF(N213="základní",J213,0)</f>
        <v>0</v>
      </c>
      <c r="BF213" s="146">
        <f t="shared" ref="BF213:BF221" si="5">IF(N213="snížená",J213,0)</f>
        <v>0</v>
      </c>
      <c r="BG213" s="146">
        <f t="shared" ref="BG213:BG221" si="6">IF(N213="zákl. přenesená",J213,0)</f>
        <v>0</v>
      </c>
      <c r="BH213" s="146">
        <f t="shared" ref="BH213:BH221" si="7">IF(N213="sníž. přenesená",J213,0)</f>
        <v>0</v>
      </c>
      <c r="BI213" s="146">
        <f t="shared" ref="BI213:BI221" si="8">IF(N213="nulová",J213,0)</f>
        <v>0</v>
      </c>
      <c r="BJ213" s="17" t="s">
        <v>83</v>
      </c>
      <c r="BK213" s="146">
        <f t="shared" ref="BK213:BK221" si="9">ROUND(I213*H213,2)</f>
        <v>0</v>
      </c>
      <c r="BL213" s="17" t="s">
        <v>175</v>
      </c>
      <c r="BM213" s="145" t="s">
        <v>298</v>
      </c>
    </row>
    <row r="214" spans="2:65" s="1" customFormat="1" ht="16.5" hidden="1" customHeight="1">
      <c r="B214" s="133"/>
      <c r="C214" s="172" t="s">
        <v>299</v>
      </c>
      <c r="D214" s="172" t="s">
        <v>249</v>
      </c>
      <c r="E214" s="173" t="s">
        <v>300</v>
      </c>
      <c r="F214" s="174" t="s">
        <v>301</v>
      </c>
      <c r="G214" s="175" t="s">
        <v>297</v>
      </c>
      <c r="H214" s="176">
        <v>37</v>
      </c>
      <c r="I214" s="177"/>
      <c r="J214" s="178">
        <f t="shared" si="0"/>
        <v>0</v>
      </c>
      <c r="K214" s="174" t="s">
        <v>1</v>
      </c>
      <c r="L214" s="179"/>
      <c r="M214" s="180" t="s">
        <v>1</v>
      </c>
      <c r="N214" s="181" t="s">
        <v>40</v>
      </c>
      <c r="P214" s="143">
        <f t="shared" si="1"/>
        <v>0</v>
      </c>
      <c r="Q214" s="143">
        <v>0</v>
      </c>
      <c r="R214" s="143">
        <f t="shared" si="2"/>
        <v>0</v>
      </c>
      <c r="S214" s="143">
        <v>0</v>
      </c>
      <c r="T214" s="144">
        <f t="shared" si="3"/>
        <v>0</v>
      </c>
      <c r="AR214" s="145" t="s">
        <v>223</v>
      </c>
      <c r="AT214" s="145" t="s">
        <v>249</v>
      </c>
      <c r="AU214" s="145" t="s">
        <v>85</v>
      </c>
      <c r="AY214" s="17" t="s">
        <v>169</v>
      </c>
      <c r="BE214" s="146">
        <f t="shared" si="4"/>
        <v>0</v>
      </c>
      <c r="BF214" s="146">
        <f t="shared" si="5"/>
        <v>0</v>
      </c>
      <c r="BG214" s="146">
        <f t="shared" si="6"/>
        <v>0</v>
      </c>
      <c r="BH214" s="146">
        <f t="shared" si="7"/>
        <v>0</v>
      </c>
      <c r="BI214" s="146">
        <f t="shared" si="8"/>
        <v>0</v>
      </c>
      <c r="BJ214" s="17" t="s">
        <v>83</v>
      </c>
      <c r="BK214" s="146">
        <f t="shared" si="9"/>
        <v>0</v>
      </c>
      <c r="BL214" s="17" t="s">
        <v>175</v>
      </c>
      <c r="BM214" s="145" t="s">
        <v>302</v>
      </c>
    </row>
    <row r="215" spans="2:65" s="1" customFormat="1" ht="16.5" hidden="1" customHeight="1">
      <c r="B215" s="133"/>
      <c r="C215" s="172" t="s">
        <v>303</v>
      </c>
      <c r="D215" s="172" t="s">
        <v>249</v>
      </c>
      <c r="E215" s="173" t="s">
        <v>304</v>
      </c>
      <c r="F215" s="174" t="s">
        <v>305</v>
      </c>
      <c r="G215" s="175" t="s">
        <v>297</v>
      </c>
      <c r="H215" s="176">
        <v>30</v>
      </c>
      <c r="I215" s="177"/>
      <c r="J215" s="178">
        <f t="shared" si="0"/>
        <v>0</v>
      </c>
      <c r="K215" s="174" t="s">
        <v>1</v>
      </c>
      <c r="L215" s="179"/>
      <c r="M215" s="180" t="s">
        <v>1</v>
      </c>
      <c r="N215" s="181" t="s">
        <v>40</v>
      </c>
      <c r="P215" s="143">
        <f t="shared" si="1"/>
        <v>0</v>
      </c>
      <c r="Q215" s="143">
        <v>0</v>
      </c>
      <c r="R215" s="143">
        <f t="shared" si="2"/>
        <v>0</v>
      </c>
      <c r="S215" s="143">
        <v>0</v>
      </c>
      <c r="T215" s="144">
        <f t="shared" si="3"/>
        <v>0</v>
      </c>
      <c r="AR215" s="145" t="s">
        <v>223</v>
      </c>
      <c r="AT215" s="145" t="s">
        <v>249</v>
      </c>
      <c r="AU215" s="145" t="s">
        <v>85</v>
      </c>
      <c r="AY215" s="17" t="s">
        <v>169</v>
      </c>
      <c r="BE215" s="146">
        <f t="shared" si="4"/>
        <v>0</v>
      </c>
      <c r="BF215" s="146">
        <f t="shared" si="5"/>
        <v>0</v>
      </c>
      <c r="BG215" s="146">
        <f t="shared" si="6"/>
        <v>0</v>
      </c>
      <c r="BH215" s="146">
        <f t="shared" si="7"/>
        <v>0</v>
      </c>
      <c r="BI215" s="146">
        <f t="shared" si="8"/>
        <v>0</v>
      </c>
      <c r="BJ215" s="17" t="s">
        <v>83</v>
      </c>
      <c r="BK215" s="146">
        <f t="shared" si="9"/>
        <v>0</v>
      </c>
      <c r="BL215" s="17" t="s">
        <v>175</v>
      </c>
      <c r="BM215" s="145" t="s">
        <v>306</v>
      </c>
    </row>
    <row r="216" spans="2:65" s="1" customFormat="1" ht="16.5" hidden="1" customHeight="1">
      <c r="B216" s="133"/>
      <c r="C216" s="172" t="s">
        <v>307</v>
      </c>
      <c r="D216" s="172" t="s">
        <v>249</v>
      </c>
      <c r="E216" s="173" t="s">
        <v>308</v>
      </c>
      <c r="F216" s="174" t="s">
        <v>309</v>
      </c>
      <c r="G216" s="175" t="s">
        <v>297</v>
      </c>
      <c r="H216" s="176">
        <v>9</v>
      </c>
      <c r="I216" s="177"/>
      <c r="J216" s="178">
        <f t="shared" si="0"/>
        <v>0</v>
      </c>
      <c r="K216" s="174" t="s">
        <v>1</v>
      </c>
      <c r="L216" s="179"/>
      <c r="M216" s="180" t="s">
        <v>1</v>
      </c>
      <c r="N216" s="181" t="s">
        <v>40</v>
      </c>
      <c r="P216" s="143">
        <f t="shared" si="1"/>
        <v>0</v>
      </c>
      <c r="Q216" s="143">
        <v>0</v>
      </c>
      <c r="R216" s="143">
        <f t="shared" si="2"/>
        <v>0</v>
      </c>
      <c r="S216" s="143">
        <v>0</v>
      </c>
      <c r="T216" s="144">
        <f t="shared" si="3"/>
        <v>0</v>
      </c>
      <c r="AR216" s="145" t="s">
        <v>223</v>
      </c>
      <c r="AT216" s="145" t="s">
        <v>249</v>
      </c>
      <c r="AU216" s="145" t="s">
        <v>85</v>
      </c>
      <c r="AY216" s="17" t="s">
        <v>169</v>
      </c>
      <c r="BE216" s="146">
        <f t="shared" si="4"/>
        <v>0</v>
      </c>
      <c r="BF216" s="146">
        <f t="shared" si="5"/>
        <v>0</v>
      </c>
      <c r="BG216" s="146">
        <f t="shared" si="6"/>
        <v>0</v>
      </c>
      <c r="BH216" s="146">
        <f t="shared" si="7"/>
        <v>0</v>
      </c>
      <c r="BI216" s="146">
        <f t="shared" si="8"/>
        <v>0</v>
      </c>
      <c r="BJ216" s="17" t="s">
        <v>83</v>
      </c>
      <c r="BK216" s="146">
        <f t="shared" si="9"/>
        <v>0</v>
      </c>
      <c r="BL216" s="17" t="s">
        <v>175</v>
      </c>
      <c r="BM216" s="145" t="s">
        <v>310</v>
      </c>
    </row>
    <row r="217" spans="2:65" s="1" customFormat="1" ht="16.5" hidden="1" customHeight="1">
      <c r="B217" s="133"/>
      <c r="C217" s="172" t="s">
        <v>311</v>
      </c>
      <c r="D217" s="172" t="s">
        <v>249</v>
      </c>
      <c r="E217" s="173" t="s">
        <v>312</v>
      </c>
      <c r="F217" s="174" t="s">
        <v>313</v>
      </c>
      <c r="G217" s="175" t="s">
        <v>297</v>
      </c>
      <c r="H217" s="176">
        <v>20</v>
      </c>
      <c r="I217" s="177"/>
      <c r="J217" s="178">
        <f t="shared" si="0"/>
        <v>0</v>
      </c>
      <c r="K217" s="174" t="s">
        <v>1</v>
      </c>
      <c r="L217" s="179"/>
      <c r="M217" s="180" t="s">
        <v>1</v>
      </c>
      <c r="N217" s="181" t="s">
        <v>40</v>
      </c>
      <c r="P217" s="143">
        <f t="shared" si="1"/>
        <v>0</v>
      </c>
      <c r="Q217" s="143">
        <v>0</v>
      </c>
      <c r="R217" s="143">
        <f t="shared" si="2"/>
        <v>0</v>
      </c>
      <c r="S217" s="143">
        <v>0</v>
      </c>
      <c r="T217" s="144">
        <f t="shared" si="3"/>
        <v>0</v>
      </c>
      <c r="AR217" s="145" t="s">
        <v>223</v>
      </c>
      <c r="AT217" s="145" t="s">
        <v>249</v>
      </c>
      <c r="AU217" s="145" t="s">
        <v>85</v>
      </c>
      <c r="AY217" s="17" t="s">
        <v>169</v>
      </c>
      <c r="BE217" s="146">
        <f t="shared" si="4"/>
        <v>0</v>
      </c>
      <c r="BF217" s="146">
        <f t="shared" si="5"/>
        <v>0</v>
      </c>
      <c r="BG217" s="146">
        <f t="shared" si="6"/>
        <v>0</v>
      </c>
      <c r="BH217" s="146">
        <f t="shared" si="7"/>
        <v>0</v>
      </c>
      <c r="BI217" s="146">
        <f t="shared" si="8"/>
        <v>0</v>
      </c>
      <c r="BJ217" s="17" t="s">
        <v>83</v>
      </c>
      <c r="BK217" s="146">
        <f t="shared" si="9"/>
        <v>0</v>
      </c>
      <c r="BL217" s="17" t="s">
        <v>175</v>
      </c>
      <c r="BM217" s="145" t="s">
        <v>314</v>
      </c>
    </row>
    <row r="218" spans="2:65" s="1" customFormat="1" ht="16.5" hidden="1" customHeight="1">
      <c r="B218" s="133"/>
      <c r="C218" s="172" t="s">
        <v>315</v>
      </c>
      <c r="D218" s="172" t="s">
        <v>249</v>
      </c>
      <c r="E218" s="173" t="s">
        <v>316</v>
      </c>
      <c r="F218" s="174" t="s">
        <v>317</v>
      </c>
      <c r="G218" s="175" t="s">
        <v>297</v>
      </c>
      <c r="H218" s="176">
        <v>16</v>
      </c>
      <c r="I218" s="177"/>
      <c r="J218" s="178">
        <f t="shared" si="0"/>
        <v>0</v>
      </c>
      <c r="K218" s="174" t="s">
        <v>1</v>
      </c>
      <c r="L218" s="179"/>
      <c r="M218" s="180" t="s">
        <v>1</v>
      </c>
      <c r="N218" s="181" t="s">
        <v>40</v>
      </c>
      <c r="P218" s="143">
        <f t="shared" si="1"/>
        <v>0</v>
      </c>
      <c r="Q218" s="143">
        <v>0</v>
      </c>
      <c r="R218" s="143">
        <f t="shared" si="2"/>
        <v>0</v>
      </c>
      <c r="S218" s="143">
        <v>0</v>
      </c>
      <c r="T218" s="144">
        <f t="shared" si="3"/>
        <v>0</v>
      </c>
      <c r="AR218" s="145" t="s">
        <v>223</v>
      </c>
      <c r="AT218" s="145" t="s">
        <v>249</v>
      </c>
      <c r="AU218" s="145" t="s">
        <v>85</v>
      </c>
      <c r="AY218" s="17" t="s">
        <v>169</v>
      </c>
      <c r="BE218" s="146">
        <f t="shared" si="4"/>
        <v>0</v>
      </c>
      <c r="BF218" s="146">
        <f t="shared" si="5"/>
        <v>0</v>
      </c>
      <c r="BG218" s="146">
        <f t="shared" si="6"/>
        <v>0</v>
      </c>
      <c r="BH218" s="146">
        <f t="shared" si="7"/>
        <v>0</v>
      </c>
      <c r="BI218" s="146">
        <f t="shared" si="8"/>
        <v>0</v>
      </c>
      <c r="BJ218" s="17" t="s">
        <v>83</v>
      </c>
      <c r="BK218" s="146">
        <f t="shared" si="9"/>
        <v>0</v>
      </c>
      <c r="BL218" s="17" t="s">
        <v>175</v>
      </c>
      <c r="BM218" s="145" t="s">
        <v>318</v>
      </c>
    </row>
    <row r="219" spans="2:65" s="1" customFormat="1" ht="16.5" hidden="1" customHeight="1">
      <c r="B219" s="133"/>
      <c r="C219" s="172" t="s">
        <v>319</v>
      </c>
      <c r="D219" s="172" t="s">
        <v>249</v>
      </c>
      <c r="E219" s="173" t="s">
        <v>320</v>
      </c>
      <c r="F219" s="174" t="s">
        <v>321</v>
      </c>
      <c r="G219" s="175" t="s">
        <v>297</v>
      </c>
      <c r="H219" s="176">
        <v>30</v>
      </c>
      <c r="I219" s="177"/>
      <c r="J219" s="178">
        <f t="shared" si="0"/>
        <v>0</v>
      </c>
      <c r="K219" s="174" t="s">
        <v>1</v>
      </c>
      <c r="L219" s="179"/>
      <c r="M219" s="180" t="s">
        <v>1</v>
      </c>
      <c r="N219" s="181" t="s">
        <v>40</v>
      </c>
      <c r="P219" s="143">
        <f t="shared" si="1"/>
        <v>0</v>
      </c>
      <c r="Q219" s="143">
        <v>0</v>
      </c>
      <c r="R219" s="143">
        <f t="shared" si="2"/>
        <v>0</v>
      </c>
      <c r="S219" s="143">
        <v>0</v>
      </c>
      <c r="T219" s="144">
        <f t="shared" si="3"/>
        <v>0</v>
      </c>
      <c r="AR219" s="145" t="s">
        <v>223</v>
      </c>
      <c r="AT219" s="145" t="s">
        <v>249</v>
      </c>
      <c r="AU219" s="145" t="s">
        <v>85</v>
      </c>
      <c r="AY219" s="17" t="s">
        <v>169</v>
      </c>
      <c r="BE219" s="146">
        <f t="shared" si="4"/>
        <v>0</v>
      </c>
      <c r="BF219" s="146">
        <f t="shared" si="5"/>
        <v>0</v>
      </c>
      <c r="BG219" s="146">
        <f t="shared" si="6"/>
        <v>0</v>
      </c>
      <c r="BH219" s="146">
        <f t="shared" si="7"/>
        <v>0</v>
      </c>
      <c r="BI219" s="146">
        <f t="shared" si="8"/>
        <v>0</v>
      </c>
      <c r="BJ219" s="17" t="s">
        <v>83</v>
      </c>
      <c r="BK219" s="146">
        <f t="shared" si="9"/>
        <v>0</v>
      </c>
      <c r="BL219" s="17" t="s">
        <v>175</v>
      </c>
      <c r="BM219" s="145" t="s">
        <v>322</v>
      </c>
    </row>
    <row r="220" spans="2:65" s="1" customFormat="1" ht="16.5" hidden="1" customHeight="1">
      <c r="B220" s="133"/>
      <c r="C220" s="172" t="s">
        <v>323</v>
      </c>
      <c r="D220" s="172" t="s">
        <v>249</v>
      </c>
      <c r="E220" s="173" t="s">
        <v>324</v>
      </c>
      <c r="F220" s="174" t="s">
        <v>325</v>
      </c>
      <c r="G220" s="175" t="s">
        <v>297</v>
      </c>
      <c r="H220" s="176">
        <v>20</v>
      </c>
      <c r="I220" s="177"/>
      <c r="J220" s="178">
        <f t="shared" si="0"/>
        <v>0</v>
      </c>
      <c r="K220" s="174" t="s">
        <v>1</v>
      </c>
      <c r="L220" s="179"/>
      <c r="M220" s="180" t="s">
        <v>1</v>
      </c>
      <c r="N220" s="181" t="s">
        <v>40</v>
      </c>
      <c r="P220" s="143">
        <f t="shared" si="1"/>
        <v>0</v>
      </c>
      <c r="Q220" s="143">
        <v>0</v>
      </c>
      <c r="R220" s="143">
        <f t="shared" si="2"/>
        <v>0</v>
      </c>
      <c r="S220" s="143">
        <v>0</v>
      </c>
      <c r="T220" s="144">
        <f t="shared" si="3"/>
        <v>0</v>
      </c>
      <c r="AR220" s="145" t="s">
        <v>223</v>
      </c>
      <c r="AT220" s="145" t="s">
        <v>249</v>
      </c>
      <c r="AU220" s="145" t="s">
        <v>85</v>
      </c>
      <c r="AY220" s="17" t="s">
        <v>169</v>
      </c>
      <c r="BE220" s="146">
        <f t="shared" si="4"/>
        <v>0</v>
      </c>
      <c r="BF220" s="146">
        <f t="shared" si="5"/>
        <v>0</v>
      </c>
      <c r="BG220" s="146">
        <f t="shared" si="6"/>
        <v>0</v>
      </c>
      <c r="BH220" s="146">
        <f t="shared" si="7"/>
        <v>0</v>
      </c>
      <c r="BI220" s="146">
        <f t="shared" si="8"/>
        <v>0</v>
      </c>
      <c r="BJ220" s="17" t="s">
        <v>83</v>
      </c>
      <c r="BK220" s="146">
        <f t="shared" si="9"/>
        <v>0</v>
      </c>
      <c r="BL220" s="17" t="s">
        <v>175</v>
      </c>
      <c r="BM220" s="145" t="s">
        <v>326</v>
      </c>
    </row>
    <row r="221" spans="2:65" s="1" customFormat="1" ht="24.15" hidden="1" customHeight="1">
      <c r="B221" s="133"/>
      <c r="C221" s="134" t="s">
        <v>327</v>
      </c>
      <c r="D221" s="134" t="s">
        <v>171</v>
      </c>
      <c r="E221" s="135" t="s">
        <v>328</v>
      </c>
      <c r="F221" s="136" t="s">
        <v>329</v>
      </c>
      <c r="G221" s="137" t="s">
        <v>112</v>
      </c>
      <c r="H221" s="138">
        <v>30</v>
      </c>
      <c r="I221" s="139"/>
      <c r="J221" s="140">
        <f t="shared" si="0"/>
        <v>0</v>
      </c>
      <c r="K221" s="136" t="s">
        <v>174</v>
      </c>
      <c r="L221" s="32"/>
      <c r="M221" s="141" t="s">
        <v>1</v>
      </c>
      <c r="N221" s="142" t="s">
        <v>40</v>
      </c>
      <c r="P221" s="143">
        <f t="shared" si="1"/>
        <v>0</v>
      </c>
      <c r="Q221" s="143">
        <v>0</v>
      </c>
      <c r="R221" s="143">
        <f t="shared" si="2"/>
        <v>0</v>
      </c>
      <c r="S221" s="143">
        <v>0</v>
      </c>
      <c r="T221" s="144">
        <f t="shared" si="3"/>
        <v>0</v>
      </c>
      <c r="AR221" s="145" t="s">
        <v>175</v>
      </c>
      <c r="AT221" s="145" t="s">
        <v>171</v>
      </c>
      <c r="AU221" s="145" t="s">
        <v>85</v>
      </c>
      <c r="AY221" s="17" t="s">
        <v>169</v>
      </c>
      <c r="BE221" s="146">
        <f t="shared" si="4"/>
        <v>0</v>
      </c>
      <c r="BF221" s="146">
        <f t="shared" si="5"/>
        <v>0</v>
      </c>
      <c r="BG221" s="146">
        <f t="shared" si="6"/>
        <v>0</v>
      </c>
      <c r="BH221" s="146">
        <f t="shared" si="7"/>
        <v>0</v>
      </c>
      <c r="BI221" s="146">
        <f t="shared" si="8"/>
        <v>0</v>
      </c>
      <c r="BJ221" s="17" t="s">
        <v>83</v>
      </c>
      <c r="BK221" s="146">
        <f t="shared" si="9"/>
        <v>0</v>
      </c>
      <c r="BL221" s="17" t="s">
        <v>175</v>
      </c>
      <c r="BM221" s="145" t="s">
        <v>330</v>
      </c>
    </row>
    <row r="222" spans="2:65" s="1" customFormat="1" hidden="1">
      <c r="B222" s="32"/>
      <c r="D222" s="147" t="s">
        <v>177</v>
      </c>
      <c r="F222" s="148" t="s">
        <v>331</v>
      </c>
      <c r="I222" s="149"/>
      <c r="L222" s="32"/>
      <c r="M222" s="150"/>
      <c r="T222" s="56"/>
      <c r="AT222" s="17" t="s">
        <v>177</v>
      </c>
      <c r="AU222" s="17" t="s">
        <v>85</v>
      </c>
    </row>
    <row r="223" spans="2:65" s="1" customFormat="1" ht="16.5" hidden="1" customHeight="1">
      <c r="B223" s="133"/>
      <c r="C223" s="172" t="s">
        <v>332</v>
      </c>
      <c r="D223" s="172" t="s">
        <v>249</v>
      </c>
      <c r="E223" s="173" t="s">
        <v>333</v>
      </c>
      <c r="F223" s="174" t="s">
        <v>334</v>
      </c>
      <c r="G223" s="175" t="s">
        <v>207</v>
      </c>
      <c r="H223" s="176">
        <v>3.09</v>
      </c>
      <c r="I223" s="177"/>
      <c r="J223" s="178">
        <f>ROUND(I223*H223,2)</f>
        <v>0</v>
      </c>
      <c r="K223" s="174" t="s">
        <v>174</v>
      </c>
      <c r="L223" s="179"/>
      <c r="M223" s="180" t="s">
        <v>1</v>
      </c>
      <c r="N223" s="181" t="s">
        <v>40</v>
      </c>
      <c r="P223" s="143">
        <f>O223*H223</f>
        <v>0</v>
      </c>
      <c r="Q223" s="143">
        <v>0.2</v>
      </c>
      <c r="R223" s="143">
        <f>Q223*H223</f>
        <v>0.61799999999999999</v>
      </c>
      <c r="S223" s="143">
        <v>0</v>
      </c>
      <c r="T223" s="144">
        <f>S223*H223</f>
        <v>0</v>
      </c>
      <c r="AR223" s="145" t="s">
        <v>223</v>
      </c>
      <c r="AT223" s="145" t="s">
        <v>249</v>
      </c>
      <c r="AU223" s="145" t="s">
        <v>85</v>
      </c>
      <c r="AY223" s="17" t="s">
        <v>169</v>
      </c>
      <c r="BE223" s="146">
        <f>IF(N223="základní",J223,0)</f>
        <v>0</v>
      </c>
      <c r="BF223" s="146">
        <f>IF(N223="snížená",J223,0)</f>
        <v>0</v>
      </c>
      <c r="BG223" s="146">
        <f>IF(N223="zákl. přenesená",J223,0)</f>
        <v>0</v>
      </c>
      <c r="BH223" s="146">
        <f>IF(N223="sníž. přenesená",J223,0)</f>
        <v>0</v>
      </c>
      <c r="BI223" s="146">
        <f>IF(N223="nulová",J223,0)</f>
        <v>0</v>
      </c>
      <c r="BJ223" s="17" t="s">
        <v>83</v>
      </c>
      <c r="BK223" s="146">
        <f>ROUND(I223*H223,2)</f>
        <v>0</v>
      </c>
      <c r="BL223" s="17" t="s">
        <v>175</v>
      </c>
      <c r="BM223" s="145" t="s">
        <v>335</v>
      </c>
    </row>
    <row r="224" spans="2:65" s="13" customFormat="1" hidden="1">
      <c r="B224" s="158"/>
      <c r="D224" s="152" t="s">
        <v>179</v>
      </c>
      <c r="F224" s="160" t="s">
        <v>336</v>
      </c>
      <c r="H224" s="161">
        <v>3.09</v>
      </c>
      <c r="I224" s="162"/>
      <c r="L224" s="158"/>
      <c r="M224" s="163"/>
      <c r="T224" s="164"/>
      <c r="AT224" s="159" t="s">
        <v>179</v>
      </c>
      <c r="AU224" s="159" t="s">
        <v>85</v>
      </c>
      <c r="AV224" s="13" t="s">
        <v>85</v>
      </c>
      <c r="AW224" s="13" t="s">
        <v>3</v>
      </c>
      <c r="AX224" s="13" t="s">
        <v>83</v>
      </c>
      <c r="AY224" s="159" t="s">
        <v>169</v>
      </c>
    </row>
    <row r="225" spans="2:65" s="1" customFormat="1" ht="21.75" hidden="1" customHeight="1">
      <c r="B225" s="133"/>
      <c r="C225" s="134" t="s">
        <v>337</v>
      </c>
      <c r="D225" s="134" t="s">
        <v>171</v>
      </c>
      <c r="E225" s="135" t="s">
        <v>338</v>
      </c>
      <c r="F225" s="136" t="s">
        <v>339</v>
      </c>
      <c r="G225" s="137" t="s">
        <v>112</v>
      </c>
      <c r="H225" s="138">
        <v>30</v>
      </c>
      <c r="I225" s="139"/>
      <c r="J225" s="140">
        <f>ROUND(I225*H225,2)</f>
        <v>0</v>
      </c>
      <c r="K225" s="136" t="s">
        <v>174</v>
      </c>
      <c r="L225" s="32"/>
      <c r="M225" s="141" t="s">
        <v>1</v>
      </c>
      <c r="N225" s="142" t="s">
        <v>40</v>
      </c>
      <c r="P225" s="143">
        <f>O225*H225</f>
        <v>0</v>
      </c>
      <c r="Q225" s="143">
        <v>0</v>
      </c>
      <c r="R225" s="143">
        <f>Q225*H225</f>
        <v>0</v>
      </c>
      <c r="S225" s="143">
        <v>0</v>
      </c>
      <c r="T225" s="144">
        <f>S225*H225</f>
        <v>0</v>
      </c>
      <c r="AR225" s="145" t="s">
        <v>175</v>
      </c>
      <c r="AT225" s="145" t="s">
        <v>171</v>
      </c>
      <c r="AU225" s="145" t="s">
        <v>85</v>
      </c>
      <c r="AY225" s="17" t="s">
        <v>169</v>
      </c>
      <c r="BE225" s="146">
        <f>IF(N225="základní",J225,0)</f>
        <v>0</v>
      </c>
      <c r="BF225" s="146">
        <f>IF(N225="snížená",J225,0)</f>
        <v>0</v>
      </c>
      <c r="BG225" s="146">
        <f>IF(N225="zákl. přenesená",J225,0)</f>
        <v>0</v>
      </c>
      <c r="BH225" s="146">
        <f>IF(N225="sníž. přenesená",J225,0)</f>
        <v>0</v>
      </c>
      <c r="BI225" s="146">
        <f>IF(N225="nulová",J225,0)</f>
        <v>0</v>
      </c>
      <c r="BJ225" s="17" t="s">
        <v>83</v>
      </c>
      <c r="BK225" s="146">
        <f>ROUND(I225*H225,2)</f>
        <v>0</v>
      </c>
      <c r="BL225" s="17" t="s">
        <v>175</v>
      </c>
      <c r="BM225" s="145" t="s">
        <v>340</v>
      </c>
    </row>
    <row r="226" spans="2:65" s="1" customFormat="1" hidden="1">
      <c r="B226" s="32"/>
      <c r="D226" s="147" t="s">
        <v>177</v>
      </c>
      <c r="F226" s="148" t="s">
        <v>341</v>
      </c>
      <c r="I226" s="149"/>
      <c r="L226" s="32"/>
      <c r="M226" s="150"/>
      <c r="T226" s="56"/>
      <c r="AT226" s="17" t="s">
        <v>177</v>
      </c>
      <c r="AU226" s="17" t="s">
        <v>85</v>
      </c>
    </row>
    <row r="227" spans="2:65" s="1" customFormat="1" ht="21.75" hidden="1" customHeight="1">
      <c r="B227" s="133"/>
      <c r="C227" s="134" t="s">
        <v>342</v>
      </c>
      <c r="D227" s="134" t="s">
        <v>171</v>
      </c>
      <c r="E227" s="135" t="s">
        <v>343</v>
      </c>
      <c r="F227" s="136" t="s">
        <v>339</v>
      </c>
      <c r="G227" s="137" t="s">
        <v>344</v>
      </c>
      <c r="H227" s="138">
        <v>1</v>
      </c>
      <c r="I227" s="139"/>
      <c r="J227" s="140">
        <f>ROUND(I227*H227,2)</f>
        <v>0</v>
      </c>
      <c r="K227" s="136" t="s">
        <v>1</v>
      </c>
      <c r="L227" s="32"/>
      <c r="M227" s="141" t="s">
        <v>1</v>
      </c>
      <c r="N227" s="142" t="s">
        <v>40</v>
      </c>
      <c r="P227" s="143">
        <f>O227*H227</f>
        <v>0</v>
      </c>
      <c r="Q227" s="143">
        <v>0</v>
      </c>
      <c r="R227" s="143">
        <f>Q227*H227</f>
        <v>0</v>
      </c>
      <c r="S227" s="143">
        <v>0</v>
      </c>
      <c r="T227" s="144">
        <f>S227*H227</f>
        <v>0</v>
      </c>
      <c r="AR227" s="145" t="s">
        <v>175</v>
      </c>
      <c r="AT227" s="145" t="s">
        <v>171</v>
      </c>
      <c r="AU227" s="145" t="s">
        <v>85</v>
      </c>
      <c r="AY227" s="17" t="s">
        <v>169</v>
      </c>
      <c r="BE227" s="146">
        <f>IF(N227="základní",J227,0)</f>
        <v>0</v>
      </c>
      <c r="BF227" s="146">
        <f>IF(N227="snížená",J227,0)</f>
        <v>0</v>
      </c>
      <c r="BG227" s="146">
        <f>IF(N227="zákl. přenesená",J227,0)</f>
        <v>0</v>
      </c>
      <c r="BH227" s="146">
        <f>IF(N227="sníž. přenesená",J227,0)</f>
        <v>0</v>
      </c>
      <c r="BI227" s="146">
        <f>IF(N227="nulová",J227,0)</f>
        <v>0</v>
      </c>
      <c r="BJ227" s="17" t="s">
        <v>83</v>
      </c>
      <c r="BK227" s="146">
        <f>ROUND(I227*H227,2)</f>
        <v>0</v>
      </c>
      <c r="BL227" s="17" t="s">
        <v>175</v>
      </c>
      <c r="BM227" s="145" t="s">
        <v>345</v>
      </c>
    </row>
    <row r="228" spans="2:65" s="11" customFormat="1" ht="22.95" customHeight="1">
      <c r="B228" s="121"/>
      <c r="D228" s="122" t="s">
        <v>74</v>
      </c>
      <c r="E228" s="131" t="s">
        <v>85</v>
      </c>
      <c r="F228" s="131" t="s">
        <v>346</v>
      </c>
      <c r="I228" s="124"/>
      <c r="J228" s="132">
        <f>BK228</f>
        <v>0</v>
      </c>
      <c r="L228" s="121"/>
      <c r="M228" s="126"/>
      <c r="P228" s="127">
        <f>SUM(P229:P285)</f>
        <v>0</v>
      </c>
      <c r="R228" s="127">
        <f>SUM(R229:R285)</f>
        <v>132.57437325999999</v>
      </c>
      <c r="T228" s="128">
        <f>SUM(T229:T285)</f>
        <v>0</v>
      </c>
      <c r="AR228" s="122" t="s">
        <v>83</v>
      </c>
      <c r="AT228" s="129" t="s">
        <v>74</v>
      </c>
      <c r="AU228" s="129" t="s">
        <v>83</v>
      </c>
      <c r="AY228" s="122" t="s">
        <v>169</v>
      </c>
      <c r="BK228" s="130">
        <f>SUM(BK229:BK285)</f>
        <v>0</v>
      </c>
    </row>
    <row r="229" spans="2:65" s="1" customFormat="1" ht="24.15" customHeight="1">
      <c r="B229" s="133"/>
      <c r="C229" s="134" t="s">
        <v>347</v>
      </c>
      <c r="D229" s="134" t="s">
        <v>171</v>
      </c>
      <c r="E229" s="135" t="s">
        <v>348</v>
      </c>
      <c r="F229" s="136" t="s">
        <v>349</v>
      </c>
      <c r="G229" s="137" t="s">
        <v>350</v>
      </c>
      <c r="H229" s="138">
        <v>25</v>
      </c>
      <c r="I229" s="139"/>
      <c r="J229" s="140">
        <f>ROUND(I229*H229,2)</f>
        <v>0</v>
      </c>
      <c r="K229" s="136" t="s">
        <v>174</v>
      </c>
      <c r="L229" s="32"/>
      <c r="M229" s="141" t="s">
        <v>1</v>
      </c>
      <c r="N229" s="142" t="s">
        <v>40</v>
      </c>
      <c r="P229" s="143">
        <f>O229*H229</f>
        <v>0</v>
      </c>
      <c r="Q229" s="143">
        <v>7.2999999999999996E-4</v>
      </c>
      <c r="R229" s="143">
        <f>Q229*H229</f>
        <v>1.8249999999999999E-2</v>
      </c>
      <c r="S229" s="143">
        <v>0</v>
      </c>
      <c r="T229" s="144">
        <f>S229*H229</f>
        <v>0</v>
      </c>
      <c r="AR229" s="145" t="s">
        <v>175</v>
      </c>
      <c r="AT229" s="145" t="s">
        <v>171</v>
      </c>
      <c r="AU229" s="145" t="s">
        <v>85</v>
      </c>
      <c r="AY229" s="17" t="s">
        <v>169</v>
      </c>
      <c r="BE229" s="146">
        <f>IF(N229="základní",J229,0)</f>
        <v>0</v>
      </c>
      <c r="BF229" s="146">
        <f>IF(N229="snížená",J229,0)</f>
        <v>0</v>
      </c>
      <c r="BG229" s="146">
        <f>IF(N229="zákl. přenesená",J229,0)</f>
        <v>0</v>
      </c>
      <c r="BH229" s="146">
        <f>IF(N229="sníž. přenesená",J229,0)</f>
        <v>0</v>
      </c>
      <c r="BI229" s="146">
        <f>IF(N229="nulová",J229,0)</f>
        <v>0</v>
      </c>
      <c r="BJ229" s="17" t="s">
        <v>83</v>
      </c>
      <c r="BK229" s="146">
        <f>ROUND(I229*H229,2)</f>
        <v>0</v>
      </c>
      <c r="BL229" s="17" t="s">
        <v>175</v>
      </c>
      <c r="BM229" s="145" t="s">
        <v>351</v>
      </c>
    </row>
    <row r="230" spans="2:65" s="1" customFormat="1">
      <c r="B230" s="32"/>
      <c r="D230" s="147" t="s">
        <v>177</v>
      </c>
      <c r="F230" s="148" t="s">
        <v>352</v>
      </c>
      <c r="I230" s="149"/>
      <c r="L230" s="32"/>
      <c r="M230" s="150"/>
      <c r="T230" s="56"/>
      <c r="AT230" s="17" t="s">
        <v>177</v>
      </c>
      <c r="AU230" s="17" t="s">
        <v>85</v>
      </c>
    </row>
    <row r="231" spans="2:65" s="13" customFormat="1">
      <c r="B231" s="158"/>
      <c r="D231" s="152" t="s">
        <v>179</v>
      </c>
      <c r="E231" s="159" t="s">
        <v>1</v>
      </c>
      <c r="F231" s="160" t="s">
        <v>353</v>
      </c>
      <c r="H231" s="161">
        <v>25</v>
      </c>
      <c r="I231" s="162"/>
      <c r="L231" s="158"/>
      <c r="M231" s="163"/>
      <c r="T231" s="164"/>
      <c r="AT231" s="159" t="s">
        <v>179</v>
      </c>
      <c r="AU231" s="159" t="s">
        <v>85</v>
      </c>
      <c r="AV231" s="13" t="s">
        <v>85</v>
      </c>
      <c r="AW231" s="13" t="s">
        <v>31</v>
      </c>
      <c r="AX231" s="13" t="s">
        <v>83</v>
      </c>
      <c r="AY231" s="159" t="s">
        <v>169</v>
      </c>
    </row>
    <row r="232" spans="2:65" s="1" customFormat="1" ht="24.15" customHeight="1">
      <c r="B232" s="133"/>
      <c r="C232" s="134" t="s">
        <v>354</v>
      </c>
      <c r="D232" s="134" t="s">
        <v>171</v>
      </c>
      <c r="E232" s="135" t="s">
        <v>355</v>
      </c>
      <c r="F232" s="136" t="s">
        <v>356</v>
      </c>
      <c r="G232" s="137" t="s">
        <v>207</v>
      </c>
      <c r="H232" s="138">
        <v>8.5660000000000007</v>
      </c>
      <c r="I232" s="139"/>
      <c r="J232" s="140">
        <f>ROUND(I232*H232,2)</f>
        <v>0</v>
      </c>
      <c r="K232" s="136" t="s">
        <v>174</v>
      </c>
      <c r="L232" s="32"/>
      <c r="M232" s="141" t="s">
        <v>1</v>
      </c>
      <c r="N232" s="142" t="s">
        <v>40</v>
      </c>
      <c r="P232" s="143">
        <f>O232*H232</f>
        <v>0</v>
      </c>
      <c r="Q232" s="143">
        <v>2.16</v>
      </c>
      <c r="R232" s="143">
        <f>Q232*H232</f>
        <v>18.502560000000003</v>
      </c>
      <c r="S232" s="143">
        <v>0</v>
      </c>
      <c r="T232" s="144">
        <f>S232*H232</f>
        <v>0</v>
      </c>
      <c r="AR232" s="145" t="s">
        <v>175</v>
      </c>
      <c r="AT232" s="145" t="s">
        <v>171</v>
      </c>
      <c r="AU232" s="145" t="s">
        <v>85</v>
      </c>
      <c r="AY232" s="17" t="s">
        <v>169</v>
      </c>
      <c r="BE232" s="146">
        <f>IF(N232="základní",J232,0)</f>
        <v>0</v>
      </c>
      <c r="BF232" s="146">
        <f>IF(N232="snížená",J232,0)</f>
        <v>0</v>
      </c>
      <c r="BG232" s="146">
        <f>IF(N232="zákl. přenesená",J232,0)</f>
        <v>0</v>
      </c>
      <c r="BH232" s="146">
        <f>IF(N232="sníž. přenesená",J232,0)</f>
        <v>0</v>
      </c>
      <c r="BI232" s="146">
        <f>IF(N232="nulová",J232,0)</f>
        <v>0</v>
      </c>
      <c r="BJ232" s="17" t="s">
        <v>83</v>
      </c>
      <c r="BK232" s="146">
        <f>ROUND(I232*H232,2)</f>
        <v>0</v>
      </c>
      <c r="BL232" s="17" t="s">
        <v>175</v>
      </c>
      <c r="BM232" s="145" t="s">
        <v>357</v>
      </c>
    </row>
    <row r="233" spans="2:65" s="1" customFormat="1">
      <c r="B233" s="32"/>
      <c r="D233" s="147" t="s">
        <v>177</v>
      </c>
      <c r="F233" s="148" t="s">
        <v>358</v>
      </c>
      <c r="I233" s="149"/>
      <c r="L233" s="32"/>
      <c r="M233" s="150"/>
      <c r="T233" s="56"/>
      <c r="AT233" s="17" t="s">
        <v>177</v>
      </c>
      <c r="AU233" s="17" t="s">
        <v>85</v>
      </c>
    </row>
    <row r="234" spans="2:65" s="12" customFormat="1">
      <c r="B234" s="151"/>
      <c r="D234" s="152" t="s">
        <v>179</v>
      </c>
      <c r="E234" s="153" t="s">
        <v>1</v>
      </c>
      <c r="F234" s="154" t="s">
        <v>359</v>
      </c>
      <c r="H234" s="153" t="s">
        <v>1</v>
      </c>
      <c r="I234" s="155"/>
      <c r="L234" s="151"/>
      <c r="M234" s="156"/>
      <c r="T234" s="157"/>
      <c r="AT234" s="153" t="s">
        <v>179</v>
      </c>
      <c r="AU234" s="153" t="s">
        <v>85</v>
      </c>
      <c r="AV234" s="12" t="s">
        <v>83</v>
      </c>
      <c r="AW234" s="12" t="s">
        <v>31</v>
      </c>
      <c r="AX234" s="12" t="s">
        <v>75</v>
      </c>
      <c r="AY234" s="153" t="s">
        <v>169</v>
      </c>
    </row>
    <row r="235" spans="2:65" s="13" customFormat="1">
      <c r="B235" s="158"/>
      <c r="D235" s="152" t="s">
        <v>179</v>
      </c>
      <c r="E235" s="159" t="s">
        <v>1</v>
      </c>
      <c r="F235" s="160" t="s">
        <v>360</v>
      </c>
      <c r="H235" s="161">
        <v>8.5660000000000007</v>
      </c>
      <c r="I235" s="162"/>
      <c r="L235" s="158"/>
      <c r="M235" s="163"/>
      <c r="T235" s="164"/>
      <c r="AT235" s="159" t="s">
        <v>179</v>
      </c>
      <c r="AU235" s="159" t="s">
        <v>85</v>
      </c>
      <c r="AV235" s="13" t="s">
        <v>85</v>
      </c>
      <c r="AW235" s="13" t="s">
        <v>31</v>
      </c>
      <c r="AX235" s="13" t="s">
        <v>83</v>
      </c>
      <c r="AY235" s="159" t="s">
        <v>169</v>
      </c>
    </row>
    <row r="236" spans="2:65" s="1" customFormat="1" ht="16.5" customHeight="1">
      <c r="B236" s="133"/>
      <c r="C236" s="134" t="s">
        <v>361</v>
      </c>
      <c r="D236" s="134" t="s">
        <v>171</v>
      </c>
      <c r="E236" s="135" t="s">
        <v>362</v>
      </c>
      <c r="F236" s="136" t="s">
        <v>363</v>
      </c>
      <c r="G236" s="137" t="s">
        <v>207</v>
      </c>
      <c r="H236" s="138">
        <v>4.2830000000000004</v>
      </c>
      <c r="I236" s="139"/>
      <c r="J236" s="140">
        <f>ROUND(I236*H236,2)</f>
        <v>0</v>
      </c>
      <c r="K236" s="136" t="s">
        <v>174</v>
      </c>
      <c r="L236" s="32"/>
      <c r="M236" s="141" t="s">
        <v>1</v>
      </c>
      <c r="N236" s="142" t="s">
        <v>40</v>
      </c>
      <c r="P236" s="143">
        <f>O236*H236</f>
        <v>0</v>
      </c>
      <c r="Q236" s="143">
        <v>2.5018699999999998</v>
      </c>
      <c r="R236" s="143">
        <f>Q236*H236</f>
        <v>10.71550921</v>
      </c>
      <c r="S236" s="143">
        <v>0</v>
      </c>
      <c r="T236" s="144">
        <f>S236*H236</f>
        <v>0</v>
      </c>
      <c r="AR236" s="145" t="s">
        <v>175</v>
      </c>
      <c r="AT236" s="145" t="s">
        <v>171</v>
      </c>
      <c r="AU236" s="145" t="s">
        <v>85</v>
      </c>
      <c r="AY236" s="17" t="s">
        <v>169</v>
      </c>
      <c r="BE236" s="146">
        <f>IF(N236="základní",J236,0)</f>
        <v>0</v>
      </c>
      <c r="BF236" s="146">
        <f>IF(N236="snížená",J236,0)</f>
        <v>0</v>
      </c>
      <c r="BG236" s="146">
        <f>IF(N236="zákl. přenesená",J236,0)</f>
        <v>0</v>
      </c>
      <c r="BH236" s="146">
        <f>IF(N236="sníž. přenesená",J236,0)</f>
        <v>0</v>
      </c>
      <c r="BI236" s="146">
        <f>IF(N236="nulová",J236,0)</f>
        <v>0</v>
      </c>
      <c r="BJ236" s="17" t="s">
        <v>83</v>
      </c>
      <c r="BK236" s="146">
        <f>ROUND(I236*H236,2)</f>
        <v>0</v>
      </c>
      <c r="BL236" s="17" t="s">
        <v>175</v>
      </c>
      <c r="BM236" s="145" t="s">
        <v>364</v>
      </c>
    </row>
    <row r="237" spans="2:65" s="1" customFormat="1">
      <c r="B237" s="32"/>
      <c r="D237" s="147" t="s">
        <v>177</v>
      </c>
      <c r="F237" s="148" t="s">
        <v>365</v>
      </c>
      <c r="I237" s="149"/>
      <c r="L237" s="32"/>
      <c r="M237" s="150"/>
      <c r="T237" s="56"/>
      <c r="AT237" s="17" t="s">
        <v>177</v>
      </c>
      <c r="AU237" s="17" t="s">
        <v>85</v>
      </c>
    </row>
    <row r="238" spans="2:65" s="12" customFormat="1">
      <c r="B238" s="151"/>
      <c r="D238" s="152" t="s">
        <v>179</v>
      </c>
      <c r="E238" s="153" t="s">
        <v>1</v>
      </c>
      <c r="F238" s="154" t="s">
        <v>359</v>
      </c>
      <c r="H238" s="153" t="s">
        <v>1</v>
      </c>
      <c r="I238" s="155"/>
      <c r="L238" s="151"/>
      <c r="M238" s="156"/>
      <c r="T238" s="157"/>
      <c r="AT238" s="153" t="s">
        <v>179</v>
      </c>
      <c r="AU238" s="153" t="s">
        <v>85</v>
      </c>
      <c r="AV238" s="12" t="s">
        <v>83</v>
      </c>
      <c r="AW238" s="12" t="s">
        <v>31</v>
      </c>
      <c r="AX238" s="12" t="s">
        <v>75</v>
      </c>
      <c r="AY238" s="153" t="s">
        <v>169</v>
      </c>
    </row>
    <row r="239" spans="2:65" s="13" customFormat="1">
      <c r="B239" s="158"/>
      <c r="D239" s="152" t="s">
        <v>179</v>
      </c>
      <c r="E239" s="159" t="s">
        <v>1</v>
      </c>
      <c r="F239" s="160" t="s">
        <v>366</v>
      </c>
      <c r="H239" s="161">
        <v>4.2830000000000004</v>
      </c>
      <c r="I239" s="162"/>
      <c r="L239" s="158"/>
      <c r="M239" s="163"/>
      <c r="T239" s="164"/>
      <c r="AT239" s="159" t="s">
        <v>179</v>
      </c>
      <c r="AU239" s="159" t="s">
        <v>85</v>
      </c>
      <c r="AV239" s="13" t="s">
        <v>85</v>
      </c>
      <c r="AW239" s="13" t="s">
        <v>31</v>
      </c>
      <c r="AX239" s="13" t="s">
        <v>75</v>
      </c>
      <c r="AY239" s="159" t="s">
        <v>169</v>
      </c>
    </row>
    <row r="240" spans="2:65" s="13" customFormat="1">
      <c r="B240" s="158"/>
      <c r="D240" s="152" t="s">
        <v>179</v>
      </c>
      <c r="E240" s="159" t="s">
        <v>1</v>
      </c>
      <c r="F240" s="160" t="s">
        <v>106</v>
      </c>
      <c r="H240" s="161">
        <v>4.2830000000000004</v>
      </c>
      <c r="I240" s="162"/>
      <c r="L240" s="158"/>
      <c r="M240" s="163"/>
      <c r="T240" s="164"/>
      <c r="AT240" s="159" t="s">
        <v>179</v>
      </c>
      <c r="AU240" s="159" t="s">
        <v>85</v>
      </c>
      <c r="AV240" s="13" t="s">
        <v>85</v>
      </c>
      <c r="AW240" s="13" t="s">
        <v>31</v>
      </c>
      <c r="AX240" s="13" t="s">
        <v>83</v>
      </c>
      <c r="AY240" s="159" t="s">
        <v>169</v>
      </c>
    </row>
    <row r="241" spans="2:65" s="1" customFormat="1" ht="24.15" customHeight="1">
      <c r="B241" s="133"/>
      <c r="C241" s="134" t="s">
        <v>367</v>
      </c>
      <c r="D241" s="134" t="s">
        <v>171</v>
      </c>
      <c r="E241" s="135" t="s">
        <v>368</v>
      </c>
      <c r="F241" s="136" t="s">
        <v>369</v>
      </c>
      <c r="G241" s="137" t="s">
        <v>207</v>
      </c>
      <c r="H241" s="138">
        <v>19.555</v>
      </c>
      <c r="I241" s="139"/>
      <c r="J241" s="140">
        <f>ROUND(I241*H241,2)</f>
        <v>0</v>
      </c>
      <c r="K241" s="136" t="s">
        <v>174</v>
      </c>
      <c r="L241" s="32"/>
      <c r="M241" s="141" t="s">
        <v>1</v>
      </c>
      <c r="N241" s="142" t="s">
        <v>40</v>
      </c>
      <c r="P241" s="143">
        <f>O241*H241</f>
        <v>0</v>
      </c>
      <c r="Q241" s="143">
        <v>2.5018699999999998</v>
      </c>
      <c r="R241" s="143">
        <f>Q241*H241</f>
        <v>48.924067849999993</v>
      </c>
      <c r="S241" s="143">
        <v>0</v>
      </c>
      <c r="T241" s="144">
        <f>S241*H241</f>
        <v>0</v>
      </c>
      <c r="AR241" s="145" t="s">
        <v>175</v>
      </c>
      <c r="AT241" s="145" t="s">
        <v>171</v>
      </c>
      <c r="AU241" s="145" t="s">
        <v>85</v>
      </c>
      <c r="AY241" s="17" t="s">
        <v>169</v>
      </c>
      <c r="BE241" s="146">
        <f>IF(N241="základní",J241,0)</f>
        <v>0</v>
      </c>
      <c r="BF241" s="146">
        <f>IF(N241="snížená",J241,0)</f>
        <v>0</v>
      </c>
      <c r="BG241" s="146">
        <f>IF(N241="zákl. přenesená",J241,0)</f>
        <v>0</v>
      </c>
      <c r="BH241" s="146">
        <f>IF(N241="sníž. přenesená",J241,0)</f>
        <v>0</v>
      </c>
      <c r="BI241" s="146">
        <f>IF(N241="nulová",J241,0)</f>
        <v>0</v>
      </c>
      <c r="BJ241" s="17" t="s">
        <v>83</v>
      </c>
      <c r="BK241" s="146">
        <f>ROUND(I241*H241,2)</f>
        <v>0</v>
      </c>
      <c r="BL241" s="17" t="s">
        <v>175</v>
      </c>
      <c r="BM241" s="145" t="s">
        <v>370</v>
      </c>
    </row>
    <row r="242" spans="2:65" s="1" customFormat="1">
      <c r="B242" s="32"/>
      <c r="D242" s="147" t="s">
        <v>177</v>
      </c>
      <c r="F242" s="148" t="s">
        <v>371</v>
      </c>
      <c r="I242" s="149"/>
      <c r="L242" s="32"/>
      <c r="M242" s="150"/>
      <c r="T242" s="56"/>
      <c r="AT242" s="17" t="s">
        <v>177</v>
      </c>
      <c r="AU242" s="17" t="s">
        <v>85</v>
      </c>
    </row>
    <row r="243" spans="2:65" s="13" customFormat="1">
      <c r="B243" s="158"/>
      <c r="D243" s="152" t="s">
        <v>179</v>
      </c>
      <c r="E243" s="159" t="s">
        <v>1</v>
      </c>
      <c r="F243" s="160" t="s">
        <v>372</v>
      </c>
      <c r="H243" s="161">
        <v>19.555</v>
      </c>
      <c r="I243" s="162"/>
      <c r="L243" s="158"/>
      <c r="M243" s="163"/>
      <c r="T243" s="164"/>
      <c r="AT243" s="159" t="s">
        <v>179</v>
      </c>
      <c r="AU243" s="159" t="s">
        <v>85</v>
      </c>
      <c r="AV243" s="13" t="s">
        <v>85</v>
      </c>
      <c r="AW243" s="13" t="s">
        <v>31</v>
      </c>
      <c r="AX243" s="13" t="s">
        <v>83</v>
      </c>
      <c r="AY243" s="159" t="s">
        <v>169</v>
      </c>
    </row>
    <row r="244" spans="2:65" s="1" customFormat="1" ht="21.75" customHeight="1">
      <c r="B244" s="133"/>
      <c r="C244" s="134" t="s">
        <v>373</v>
      </c>
      <c r="D244" s="134" t="s">
        <v>171</v>
      </c>
      <c r="E244" s="135" t="s">
        <v>374</v>
      </c>
      <c r="F244" s="136" t="s">
        <v>375</v>
      </c>
      <c r="G244" s="137" t="s">
        <v>252</v>
      </c>
      <c r="H244" s="138">
        <v>2.5419999999999998</v>
      </c>
      <c r="I244" s="139"/>
      <c r="J244" s="140">
        <f>ROUND(I244*H244,2)</f>
        <v>0</v>
      </c>
      <c r="K244" s="136" t="s">
        <v>174</v>
      </c>
      <c r="L244" s="32"/>
      <c r="M244" s="141" t="s">
        <v>1</v>
      </c>
      <c r="N244" s="142" t="s">
        <v>40</v>
      </c>
      <c r="P244" s="143">
        <f>O244*H244</f>
        <v>0</v>
      </c>
      <c r="Q244" s="143">
        <v>1.0606199999999999</v>
      </c>
      <c r="R244" s="143">
        <f>Q244*H244</f>
        <v>2.6960960399999996</v>
      </c>
      <c r="S244" s="143">
        <v>0</v>
      </c>
      <c r="T244" s="144">
        <f>S244*H244</f>
        <v>0</v>
      </c>
      <c r="AR244" s="145" t="s">
        <v>175</v>
      </c>
      <c r="AT244" s="145" t="s">
        <v>171</v>
      </c>
      <c r="AU244" s="145" t="s">
        <v>85</v>
      </c>
      <c r="AY244" s="17" t="s">
        <v>169</v>
      </c>
      <c r="BE244" s="146">
        <f>IF(N244="základní",J244,0)</f>
        <v>0</v>
      </c>
      <c r="BF244" s="146">
        <f>IF(N244="snížená",J244,0)</f>
        <v>0</v>
      </c>
      <c r="BG244" s="146">
        <f>IF(N244="zákl. přenesená",J244,0)</f>
        <v>0</v>
      </c>
      <c r="BH244" s="146">
        <f>IF(N244="sníž. přenesená",J244,0)</f>
        <v>0</v>
      </c>
      <c r="BI244" s="146">
        <f>IF(N244="nulová",J244,0)</f>
        <v>0</v>
      </c>
      <c r="BJ244" s="17" t="s">
        <v>83</v>
      </c>
      <c r="BK244" s="146">
        <f>ROUND(I244*H244,2)</f>
        <v>0</v>
      </c>
      <c r="BL244" s="17" t="s">
        <v>175</v>
      </c>
      <c r="BM244" s="145" t="s">
        <v>376</v>
      </c>
    </row>
    <row r="245" spans="2:65" s="1" customFormat="1">
      <c r="B245" s="32"/>
      <c r="D245" s="147" t="s">
        <v>177</v>
      </c>
      <c r="F245" s="148" t="s">
        <v>377</v>
      </c>
      <c r="I245" s="149"/>
      <c r="L245" s="32"/>
      <c r="M245" s="150"/>
      <c r="T245" s="56"/>
      <c r="AT245" s="17" t="s">
        <v>177</v>
      </c>
      <c r="AU245" s="17" t="s">
        <v>85</v>
      </c>
    </row>
    <row r="246" spans="2:65" s="13" customFormat="1">
      <c r="B246" s="158"/>
      <c r="D246" s="152" t="s">
        <v>179</v>
      </c>
      <c r="E246" s="159" t="s">
        <v>1</v>
      </c>
      <c r="F246" s="160" t="s">
        <v>378</v>
      </c>
      <c r="H246" s="161">
        <v>2.5419999999999998</v>
      </c>
      <c r="I246" s="162"/>
      <c r="L246" s="158"/>
      <c r="M246" s="163"/>
      <c r="T246" s="164"/>
      <c r="AT246" s="159" t="s">
        <v>179</v>
      </c>
      <c r="AU246" s="159" t="s">
        <v>85</v>
      </c>
      <c r="AV246" s="13" t="s">
        <v>85</v>
      </c>
      <c r="AW246" s="13" t="s">
        <v>31</v>
      </c>
      <c r="AX246" s="13" t="s">
        <v>83</v>
      </c>
      <c r="AY246" s="159" t="s">
        <v>169</v>
      </c>
    </row>
    <row r="247" spans="2:65" s="1" customFormat="1" ht="24.15" customHeight="1">
      <c r="B247" s="133"/>
      <c r="C247" s="134" t="s">
        <v>379</v>
      </c>
      <c r="D247" s="134" t="s">
        <v>171</v>
      </c>
      <c r="E247" s="135" t="s">
        <v>380</v>
      </c>
      <c r="F247" s="136" t="s">
        <v>381</v>
      </c>
      <c r="G247" s="137" t="s">
        <v>207</v>
      </c>
      <c r="H247" s="138">
        <v>3.0939999999999999</v>
      </c>
      <c r="I247" s="139"/>
      <c r="J247" s="140">
        <f>ROUND(I247*H247,2)</f>
        <v>0</v>
      </c>
      <c r="K247" s="136" t="s">
        <v>174</v>
      </c>
      <c r="L247" s="32"/>
      <c r="M247" s="141" t="s">
        <v>1</v>
      </c>
      <c r="N247" s="142" t="s">
        <v>40</v>
      </c>
      <c r="P247" s="143">
        <f>O247*H247</f>
        <v>0</v>
      </c>
      <c r="Q247" s="143">
        <v>2.5018699999999998</v>
      </c>
      <c r="R247" s="143">
        <f>Q247*H247</f>
        <v>7.7407857799999995</v>
      </c>
      <c r="S247" s="143">
        <v>0</v>
      </c>
      <c r="T247" s="144">
        <f>S247*H247</f>
        <v>0</v>
      </c>
      <c r="AR247" s="145" t="s">
        <v>175</v>
      </c>
      <c r="AT247" s="145" t="s">
        <v>171</v>
      </c>
      <c r="AU247" s="145" t="s">
        <v>85</v>
      </c>
      <c r="AY247" s="17" t="s">
        <v>169</v>
      </c>
      <c r="BE247" s="146">
        <f>IF(N247="základní",J247,0)</f>
        <v>0</v>
      </c>
      <c r="BF247" s="146">
        <f>IF(N247="snížená",J247,0)</f>
        <v>0</v>
      </c>
      <c r="BG247" s="146">
        <f>IF(N247="zákl. přenesená",J247,0)</f>
        <v>0</v>
      </c>
      <c r="BH247" s="146">
        <f>IF(N247="sníž. přenesená",J247,0)</f>
        <v>0</v>
      </c>
      <c r="BI247" s="146">
        <f>IF(N247="nulová",J247,0)</f>
        <v>0</v>
      </c>
      <c r="BJ247" s="17" t="s">
        <v>83</v>
      </c>
      <c r="BK247" s="146">
        <f>ROUND(I247*H247,2)</f>
        <v>0</v>
      </c>
      <c r="BL247" s="17" t="s">
        <v>175</v>
      </c>
      <c r="BM247" s="145" t="s">
        <v>382</v>
      </c>
    </row>
    <row r="248" spans="2:65" s="1" customFormat="1">
      <c r="B248" s="32"/>
      <c r="D248" s="147" t="s">
        <v>177</v>
      </c>
      <c r="F248" s="148" t="s">
        <v>383</v>
      </c>
      <c r="I248" s="149"/>
      <c r="L248" s="32"/>
      <c r="M248" s="150"/>
      <c r="T248" s="56"/>
      <c r="AT248" s="17" t="s">
        <v>177</v>
      </c>
      <c r="AU248" s="17" t="s">
        <v>85</v>
      </c>
    </row>
    <row r="249" spans="2:65" s="13" customFormat="1">
      <c r="B249" s="158"/>
      <c r="D249" s="152" t="s">
        <v>179</v>
      </c>
      <c r="E249" s="159" t="s">
        <v>1</v>
      </c>
      <c r="F249" s="160" t="s">
        <v>384</v>
      </c>
      <c r="H249" s="161">
        <v>3.0939999999999999</v>
      </c>
      <c r="I249" s="162"/>
      <c r="L249" s="158"/>
      <c r="M249" s="163"/>
      <c r="T249" s="164"/>
      <c r="AT249" s="159" t="s">
        <v>179</v>
      </c>
      <c r="AU249" s="159" t="s">
        <v>85</v>
      </c>
      <c r="AV249" s="13" t="s">
        <v>85</v>
      </c>
      <c r="AW249" s="13" t="s">
        <v>31</v>
      </c>
      <c r="AX249" s="13" t="s">
        <v>83</v>
      </c>
      <c r="AY249" s="159" t="s">
        <v>169</v>
      </c>
    </row>
    <row r="250" spans="2:65" s="1" customFormat="1" ht="21.75" customHeight="1">
      <c r="B250" s="133"/>
      <c r="C250" s="134" t="s">
        <v>385</v>
      </c>
      <c r="D250" s="134" t="s">
        <v>171</v>
      </c>
      <c r="E250" s="135" t="s">
        <v>386</v>
      </c>
      <c r="F250" s="136" t="s">
        <v>387</v>
      </c>
      <c r="G250" s="137" t="s">
        <v>252</v>
      </c>
      <c r="H250" s="138">
        <v>0.40200000000000002</v>
      </c>
      <c r="I250" s="139"/>
      <c r="J250" s="140">
        <f>ROUND(I250*H250,2)</f>
        <v>0</v>
      </c>
      <c r="K250" s="136" t="s">
        <v>174</v>
      </c>
      <c r="L250" s="32"/>
      <c r="M250" s="141" t="s">
        <v>1</v>
      </c>
      <c r="N250" s="142" t="s">
        <v>40</v>
      </c>
      <c r="P250" s="143">
        <f>O250*H250</f>
        <v>0</v>
      </c>
      <c r="Q250" s="143">
        <v>1.0606199999999999</v>
      </c>
      <c r="R250" s="143">
        <f>Q250*H250</f>
        <v>0.42636923999999998</v>
      </c>
      <c r="S250" s="143">
        <v>0</v>
      </c>
      <c r="T250" s="144">
        <f>S250*H250</f>
        <v>0</v>
      </c>
      <c r="AR250" s="145" t="s">
        <v>175</v>
      </c>
      <c r="AT250" s="145" t="s">
        <v>171</v>
      </c>
      <c r="AU250" s="145" t="s">
        <v>85</v>
      </c>
      <c r="AY250" s="17" t="s">
        <v>169</v>
      </c>
      <c r="BE250" s="146">
        <f>IF(N250="základní",J250,0)</f>
        <v>0</v>
      </c>
      <c r="BF250" s="146">
        <f>IF(N250="snížená",J250,0)</f>
        <v>0</v>
      </c>
      <c r="BG250" s="146">
        <f>IF(N250="zákl. přenesená",J250,0)</f>
        <v>0</v>
      </c>
      <c r="BH250" s="146">
        <f>IF(N250="sníž. přenesená",J250,0)</f>
        <v>0</v>
      </c>
      <c r="BI250" s="146">
        <f>IF(N250="nulová",J250,0)</f>
        <v>0</v>
      </c>
      <c r="BJ250" s="17" t="s">
        <v>83</v>
      </c>
      <c r="BK250" s="146">
        <f>ROUND(I250*H250,2)</f>
        <v>0</v>
      </c>
      <c r="BL250" s="17" t="s">
        <v>175</v>
      </c>
      <c r="BM250" s="145" t="s">
        <v>388</v>
      </c>
    </row>
    <row r="251" spans="2:65" s="1" customFormat="1">
      <c r="B251" s="32"/>
      <c r="D251" s="147" t="s">
        <v>177</v>
      </c>
      <c r="F251" s="148" t="s">
        <v>389</v>
      </c>
      <c r="I251" s="149"/>
      <c r="L251" s="32"/>
      <c r="M251" s="150"/>
      <c r="T251" s="56"/>
      <c r="AT251" s="17" t="s">
        <v>177</v>
      </c>
      <c r="AU251" s="17" t="s">
        <v>85</v>
      </c>
    </row>
    <row r="252" spans="2:65" s="13" customFormat="1">
      <c r="B252" s="158"/>
      <c r="D252" s="152" t="s">
        <v>179</v>
      </c>
      <c r="E252" s="159" t="s">
        <v>1</v>
      </c>
      <c r="F252" s="160" t="s">
        <v>390</v>
      </c>
      <c r="H252" s="161">
        <v>0.40200000000000002</v>
      </c>
      <c r="I252" s="162"/>
      <c r="L252" s="158"/>
      <c r="M252" s="163"/>
      <c r="T252" s="164"/>
      <c r="AT252" s="159" t="s">
        <v>179</v>
      </c>
      <c r="AU252" s="159" t="s">
        <v>85</v>
      </c>
      <c r="AV252" s="13" t="s">
        <v>85</v>
      </c>
      <c r="AW252" s="13" t="s">
        <v>31</v>
      </c>
      <c r="AX252" s="13" t="s">
        <v>83</v>
      </c>
      <c r="AY252" s="159" t="s">
        <v>169</v>
      </c>
    </row>
    <row r="253" spans="2:65" s="1" customFormat="1" ht="33" customHeight="1">
      <c r="B253" s="133"/>
      <c r="C253" s="134" t="s">
        <v>391</v>
      </c>
      <c r="D253" s="134" t="s">
        <v>171</v>
      </c>
      <c r="E253" s="135" t="s">
        <v>392</v>
      </c>
      <c r="F253" s="136" t="s">
        <v>393</v>
      </c>
      <c r="G253" s="137" t="s">
        <v>112</v>
      </c>
      <c r="H253" s="138">
        <v>17.738</v>
      </c>
      <c r="I253" s="139"/>
      <c r="J253" s="140">
        <f>ROUND(I253*H253,2)</f>
        <v>0</v>
      </c>
      <c r="K253" s="136" t="s">
        <v>174</v>
      </c>
      <c r="L253" s="32"/>
      <c r="M253" s="141" t="s">
        <v>1</v>
      </c>
      <c r="N253" s="142" t="s">
        <v>40</v>
      </c>
      <c r="P253" s="143">
        <f>O253*H253</f>
        <v>0</v>
      </c>
      <c r="Q253" s="143">
        <v>0.23132</v>
      </c>
      <c r="R253" s="143">
        <f>Q253*H253</f>
        <v>4.1031541599999999</v>
      </c>
      <c r="S253" s="143">
        <v>0</v>
      </c>
      <c r="T253" s="144">
        <f>S253*H253</f>
        <v>0</v>
      </c>
      <c r="AR253" s="145" t="s">
        <v>175</v>
      </c>
      <c r="AT253" s="145" t="s">
        <v>171</v>
      </c>
      <c r="AU253" s="145" t="s">
        <v>85</v>
      </c>
      <c r="AY253" s="17" t="s">
        <v>169</v>
      </c>
      <c r="BE253" s="146">
        <f>IF(N253="základní",J253,0)</f>
        <v>0</v>
      </c>
      <c r="BF253" s="146">
        <f>IF(N253="snížená",J253,0)</f>
        <v>0</v>
      </c>
      <c r="BG253" s="146">
        <f>IF(N253="zákl. přenesená",J253,0)</f>
        <v>0</v>
      </c>
      <c r="BH253" s="146">
        <f>IF(N253="sníž. přenesená",J253,0)</f>
        <v>0</v>
      </c>
      <c r="BI253" s="146">
        <f>IF(N253="nulová",J253,0)</f>
        <v>0</v>
      </c>
      <c r="BJ253" s="17" t="s">
        <v>83</v>
      </c>
      <c r="BK253" s="146">
        <f>ROUND(I253*H253,2)</f>
        <v>0</v>
      </c>
      <c r="BL253" s="17" t="s">
        <v>175</v>
      </c>
      <c r="BM253" s="145" t="s">
        <v>394</v>
      </c>
    </row>
    <row r="254" spans="2:65" s="1" customFormat="1">
      <c r="B254" s="32"/>
      <c r="D254" s="147" t="s">
        <v>177</v>
      </c>
      <c r="F254" s="148" t="s">
        <v>395</v>
      </c>
      <c r="I254" s="149"/>
      <c r="L254" s="32"/>
      <c r="M254" s="150"/>
      <c r="T254" s="56"/>
      <c r="AT254" s="17" t="s">
        <v>177</v>
      </c>
      <c r="AU254" s="17" t="s">
        <v>85</v>
      </c>
    </row>
    <row r="255" spans="2:65" s="13" customFormat="1">
      <c r="B255" s="158"/>
      <c r="D255" s="152" t="s">
        <v>179</v>
      </c>
      <c r="E255" s="159" t="s">
        <v>1</v>
      </c>
      <c r="F255" s="160" t="s">
        <v>396</v>
      </c>
      <c r="H255" s="161">
        <v>17.738</v>
      </c>
      <c r="I255" s="162"/>
      <c r="L255" s="158"/>
      <c r="M255" s="163"/>
      <c r="T255" s="164"/>
      <c r="AT255" s="159" t="s">
        <v>179</v>
      </c>
      <c r="AU255" s="159" t="s">
        <v>85</v>
      </c>
      <c r="AV255" s="13" t="s">
        <v>85</v>
      </c>
      <c r="AW255" s="13" t="s">
        <v>31</v>
      </c>
      <c r="AX255" s="13" t="s">
        <v>83</v>
      </c>
      <c r="AY255" s="159" t="s">
        <v>169</v>
      </c>
    </row>
    <row r="256" spans="2:65" s="1" customFormat="1" ht="33" customHeight="1">
      <c r="B256" s="133"/>
      <c r="C256" s="134" t="s">
        <v>397</v>
      </c>
      <c r="D256" s="134" t="s">
        <v>171</v>
      </c>
      <c r="E256" s="135" t="s">
        <v>398</v>
      </c>
      <c r="F256" s="136" t="s">
        <v>399</v>
      </c>
      <c r="G256" s="137" t="s">
        <v>112</v>
      </c>
      <c r="H256" s="138">
        <v>11.25</v>
      </c>
      <c r="I256" s="139"/>
      <c r="J256" s="140">
        <f>ROUND(I256*H256,2)</f>
        <v>0</v>
      </c>
      <c r="K256" s="136" t="s">
        <v>174</v>
      </c>
      <c r="L256" s="32"/>
      <c r="M256" s="141" t="s">
        <v>1</v>
      </c>
      <c r="N256" s="142" t="s">
        <v>40</v>
      </c>
      <c r="P256" s="143">
        <f>O256*H256</f>
        <v>0</v>
      </c>
      <c r="Q256" s="143">
        <v>0.37678</v>
      </c>
      <c r="R256" s="143">
        <f>Q256*H256</f>
        <v>4.2387750000000004</v>
      </c>
      <c r="S256" s="143">
        <v>0</v>
      </c>
      <c r="T256" s="144">
        <f>S256*H256</f>
        <v>0</v>
      </c>
      <c r="AR256" s="145" t="s">
        <v>175</v>
      </c>
      <c r="AT256" s="145" t="s">
        <v>171</v>
      </c>
      <c r="AU256" s="145" t="s">
        <v>85</v>
      </c>
      <c r="AY256" s="17" t="s">
        <v>169</v>
      </c>
      <c r="BE256" s="146">
        <f>IF(N256="základní",J256,0)</f>
        <v>0</v>
      </c>
      <c r="BF256" s="146">
        <f>IF(N256="snížená",J256,0)</f>
        <v>0</v>
      </c>
      <c r="BG256" s="146">
        <f>IF(N256="zákl. přenesená",J256,0)</f>
        <v>0</v>
      </c>
      <c r="BH256" s="146">
        <f>IF(N256="sníž. přenesená",J256,0)</f>
        <v>0</v>
      </c>
      <c r="BI256" s="146">
        <f>IF(N256="nulová",J256,0)</f>
        <v>0</v>
      </c>
      <c r="BJ256" s="17" t="s">
        <v>83</v>
      </c>
      <c r="BK256" s="146">
        <f>ROUND(I256*H256,2)</f>
        <v>0</v>
      </c>
      <c r="BL256" s="17" t="s">
        <v>175</v>
      </c>
      <c r="BM256" s="145" t="s">
        <v>400</v>
      </c>
    </row>
    <row r="257" spans="2:65" s="1" customFormat="1">
      <c r="B257" s="32"/>
      <c r="D257" s="147" t="s">
        <v>177</v>
      </c>
      <c r="F257" s="148" t="s">
        <v>401</v>
      </c>
      <c r="I257" s="149"/>
      <c r="L257" s="32"/>
      <c r="M257" s="150"/>
      <c r="T257" s="56"/>
      <c r="AT257" s="17" t="s">
        <v>177</v>
      </c>
      <c r="AU257" s="17" t="s">
        <v>85</v>
      </c>
    </row>
    <row r="258" spans="2:65" s="12" customFormat="1">
      <c r="B258" s="151"/>
      <c r="D258" s="152" t="s">
        <v>179</v>
      </c>
      <c r="E258" s="153" t="s">
        <v>1</v>
      </c>
      <c r="F258" s="154" t="s">
        <v>402</v>
      </c>
      <c r="H258" s="153" t="s">
        <v>1</v>
      </c>
      <c r="I258" s="155"/>
      <c r="L258" s="151"/>
      <c r="M258" s="156"/>
      <c r="T258" s="157"/>
      <c r="AT258" s="153" t="s">
        <v>179</v>
      </c>
      <c r="AU258" s="153" t="s">
        <v>85</v>
      </c>
      <c r="AV258" s="12" t="s">
        <v>83</v>
      </c>
      <c r="AW258" s="12" t="s">
        <v>31</v>
      </c>
      <c r="AX258" s="12" t="s">
        <v>75</v>
      </c>
      <c r="AY258" s="153" t="s">
        <v>169</v>
      </c>
    </row>
    <row r="259" spans="2:65" s="13" customFormat="1">
      <c r="B259" s="158"/>
      <c r="D259" s="152" t="s">
        <v>179</v>
      </c>
      <c r="E259" s="159" t="s">
        <v>1</v>
      </c>
      <c r="F259" s="160" t="s">
        <v>403</v>
      </c>
      <c r="H259" s="161">
        <v>11.25</v>
      </c>
      <c r="I259" s="162"/>
      <c r="L259" s="158"/>
      <c r="M259" s="163"/>
      <c r="T259" s="164"/>
      <c r="AT259" s="159" t="s">
        <v>179</v>
      </c>
      <c r="AU259" s="159" t="s">
        <v>85</v>
      </c>
      <c r="AV259" s="13" t="s">
        <v>85</v>
      </c>
      <c r="AW259" s="13" t="s">
        <v>31</v>
      </c>
      <c r="AX259" s="13" t="s">
        <v>83</v>
      </c>
      <c r="AY259" s="159" t="s">
        <v>169</v>
      </c>
    </row>
    <row r="260" spans="2:65" s="1" customFormat="1" ht="33" customHeight="1">
      <c r="B260" s="133"/>
      <c r="C260" s="134" t="s">
        <v>404</v>
      </c>
      <c r="D260" s="134" t="s">
        <v>171</v>
      </c>
      <c r="E260" s="135" t="s">
        <v>405</v>
      </c>
      <c r="F260" s="136" t="s">
        <v>406</v>
      </c>
      <c r="G260" s="137" t="s">
        <v>112</v>
      </c>
      <c r="H260" s="138">
        <v>12.25</v>
      </c>
      <c r="I260" s="139"/>
      <c r="J260" s="140">
        <f>ROUND(I260*H260,2)</f>
        <v>0</v>
      </c>
      <c r="K260" s="136" t="s">
        <v>174</v>
      </c>
      <c r="L260" s="32"/>
      <c r="M260" s="141" t="s">
        <v>1</v>
      </c>
      <c r="N260" s="142" t="s">
        <v>40</v>
      </c>
      <c r="P260" s="143">
        <f>O260*H260</f>
        <v>0</v>
      </c>
      <c r="Q260" s="143">
        <v>0.49689</v>
      </c>
      <c r="R260" s="143">
        <f>Q260*H260</f>
        <v>6.0869024999999999</v>
      </c>
      <c r="S260" s="143">
        <v>0</v>
      </c>
      <c r="T260" s="144">
        <f>S260*H260</f>
        <v>0</v>
      </c>
      <c r="AR260" s="145" t="s">
        <v>175</v>
      </c>
      <c r="AT260" s="145" t="s">
        <v>171</v>
      </c>
      <c r="AU260" s="145" t="s">
        <v>85</v>
      </c>
      <c r="AY260" s="17" t="s">
        <v>169</v>
      </c>
      <c r="BE260" s="146">
        <f>IF(N260="základní",J260,0)</f>
        <v>0</v>
      </c>
      <c r="BF260" s="146">
        <f>IF(N260="snížená",J260,0)</f>
        <v>0</v>
      </c>
      <c r="BG260" s="146">
        <f>IF(N260="zákl. přenesená",J260,0)</f>
        <v>0</v>
      </c>
      <c r="BH260" s="146">
        <f>IF(N260="sníž. přenesená",J260,0)</f>
        <v>0</v>
      </c>
      <c r="BI260" s="146">
        <f>IF(N260="nulová",J260,0)</f>
        <v>0</v>
      </c>
      <c r="BJ260" s="17" t="s">
        <v>83</v>
      </c>
      <c r="BK260" s="146">
        <f>ROUND(I260*H260,2)</f>
        <v>0</v>
      </c>
      <c r="BL260" s="17" t="s">
        <v>175</v>
      </c>
      <c r="BM260" s="145" t="s">
        <v>407</v>
      </c>
    </row>
    <row r="261" spans="2:65" s="1" customFormat="1">
      <c r="B261" s="32"/>
      <c r="D261" s="147" t="s">
        <v>177</v>
      </c>
      <c r="F261" s="148" t="s">
        <v>408</v>
      </c>
      <c r="I261" s="149"/>
      <c r="L261" s="32"/>
      <c r="M261" s="150"/>
      <c r="T261" s="56"/>
      <c r="AT261" s="17" t="s">
        <v>177</v>
      </c>
      <c r="AU261" s="17" t="s">
        <v>85</v>
      </c>
    </row>
    <row r="262" spans="2:65" s="13" customFormat="1">
      <c r="B262" s="158"/>
      <c r="D262" s="152" t="s">
        <v>179</v>
      </c>
      <c r="E262" s="159" t="s">
        <v>1</v>
      </c>
      <c r="F262" s="160" t="s">
        <v>409</v>
      </c>
      <c r="H262" s="161">
        <v>6.125</v>
      </c>
      <c r="I262" s="162"/>
      <c r="L262" s="158"/>
      <c r="M262" s="163"/>
      <c r="T262" s="164"/>
      <c r="AT262" s="159" t="s">
        <v>179</v>
      </c>
      <c r="AU262" s="159" t="s">
        <v>85</v>
      </c>
      <c r="AV262" s="13" t="s">
        <v>85</v>
      </c>
      <c r="AW262" s="13" t="s">
        <v>31</v>
      </c>
      <c r="AX262" s="13" t="s">
        <v>75</v>
      </c>
      <c r="AY262" s="159" t="s">
        <v>169</v>
      </c>
    </row>
    <row r="263" spans="2:65" s="13" customFormat="1">
      <c r="B263" s="158"/>
      <c r="D263" s="152" t="s">
        <v>179</v>
      </c>
      <c r="E263" s="159" t="s">
        <v>1</v>
      </c>
      <c r="F263" s="160" t="s">
        <v>410</v>
      </c>
      <c r="H263" s="161">
        <v>2.375</v>
      </c>
      <c r="I263" s="162"/>
      <c r="L263" s="158"/>
      <c r="M263" s="163"/>
      <c r="T263" s="164"/>
      <c r="AT263" s="159" t="s">
        <v>179</v>
      </c>
      <c r="AU263" s="159" t="s">
        <v>85</v>
      </c>
      <c r="AV263" s="13" t="s">
        <v>85</v>
      </c>
      <c r="AW263" s="13" t="s">
        <v>31</v>
      </c>
      <c r="AX263" s="13" t="s">
        <v>75</v>
      </c>
      <c r="AY263" s="159" t="s">
        <v>169</v>
      </c>
    </row>
    <row r="264" spans="2:65" s="13" customFormat="1">
      <c r="B264" s="158"/>
      <c r="D264" s="152" t="s">
        <v>179</v>
      </c>
      <c r="E264" s="159" t="s">
        <v>1</v>
      </c>
      <c r="F264" s="160" t="s">
        <v>411</v>
      </c>
      <c r="H264" s="161">
        <v>3.75</v>
      </c>
      <c r="I264" s="162"/>
      <c r="L264" s="158"/>
      <c r="M264" s="163"/>
      <c r="T264" s="164"/>
      <c r="AT264" s="159" t="s">
        <v>179</v>
      </c>
      <c r="AU264" s="159" t="s">
        <v>85</v>
      </c>
      <c r="AV264" s="13" t="s">
        <v>85</v>
      </c>
      <c r="AW264" s="13" t="s">
        <v>31</v>
      </c>
      <c r="AX264" s="13" t="s">
        <v>75</v>
      </c>
      <c r="AY264" s="159" t="s">
        <v>169</v>
      </c>
    </row>
    <row r="265" spans="2:65" s="14" customFormat="1">
      <c r="B265" s="165"/>
      <c r="D265" s="152" t="s">
        <v>179</v>
      </c>
      <c r="E265" s="166" t="s">
        <v>1</v>
      </c>
      <c r="F265" s="167" t="s">
        <v>203</v>
      </c>
      <c r="H265" s="168">
        <v>12.25</v>
      </c>
      <c r="I265" s="169"/>
      <c r="L265" s="165"/>
      <c r="M265" s="170"/>
      <c r="T265" s="171"/>
      <c r="AT265" s="166" t="s">
        <v>179</v>
      </c>
      <c r="AU265" s="166" t="s">
        <v>85</v>
      </c>
      <c r="AV265" s="14" t="s">
        <v>175</v>
      </c>
      <c r="AW265" s="14" t="s">
        <v>31</v>
      </c>
      <c r="AX265" s="14" t="s">
        <v>83</v>
      </c>
      <c r="AY265" s="166" t="s">
        <v>169</v>
      </c>
    </row>
    <row r="266" spans="2:65" s="1" customFormat="1" ht="33" customHeight="1">
      <c r="B266" s="133"/>
      <c r="C266" s="134" t="s">
        <v>412</v>
      </c>
      <c r="D266" s="134" t="s">
        <v>171</v>
      </c>
      <c r="E266" s="135" t="s">
        <v>413</v>
      </c>
      <c r="F266" s="136" t="s">
        <v>414</v>
      </c>
      <c r="G266" s="137" t="s">
        <v>112</v>
      </c>
      <c r="H266" s="138">
        <v>30.547000000000001</v>
      </c>
      <c r="I266" s="139"/>
      <c r="J266" s="140">
        <f>ROUND(I266*H266,2)</f>
        <v>0</v>
      </c>
      <c r="K266" s="136" t="s">
        <v>174</v>
      </c>
      <c r="L266" s="32"/>
      <c r="M266" s="141" t="s">
        <v>1</v>
      </c>
      <c r="N266" s="142" t="s">
        <v>40</v>
      </c>
      <c r="P266" s="143">
        <f>O266*H266</f>
        <v>0</v>
      </c>
      <c r="Q266" s="143">
        <v>0.73404000000000003</v>
      </c>
      <c r="R266" s="143">
        <f>Q266*H266</f>
        <v>22.422719880000002</v>
      </c>
      <c r="S266" s="143">
        <v>0</v>
      </c>
      <c r="T266" s="144">
        <f>S266*H266</f>
        <v>0</v>
      </c>
      <c r="AR266" s="145" t="s">
        <v>175</v>
      </c>
      <c r="AT266" s="145" t="s">
        <v>171</v>
      </c>
      <c r="AU266" s="145" t="s">
        <v>85</v>
      </c>
      <c r="AY266" s="17" t="s">
        <v>169</v>
      </c>
      <c r="BE266" s="146">
        <f>IF(N266="základní",J266,0)</f>
        <v>0</v>
      </c>
      <c r="BF266" s="146">
        <f>IF(N266="snížená",J266,0)</f>
        <v>0</v>
      </c>
      <c r="BG266" s="146">
        <f>IF(N266="zákl. přenesená",J266,0)</f>
        <v>0</v>
      </c>
      <c r="BH266" s="146">
        <f>IF(N266="sníž. přenesená",J266,0)</f>
        <v>0</v>
      </c>
      <c r="BI266" s="146">
        <f>IF(N266="nulová",J266,0)</f>
        <v>0</v>
      </c>
      <c r="BJ266" s="17" t="s">
        <v>83</v>
      </c>
      <c r="BK266" s="146">
        <f>ROUND(I266*H266,2)</f>
        <v>0</v>
      </c>
      <c r="BL266" s="17" t="s">
        <v>175</v>
      </c>
      <c r="BM266" s="145" t="s">
        <v>415</v>
      </c>
    </row>
    <row r="267" spans="2:65" s="1" customFormat="1">
      <c r="B267" s="32"/>
      <c r="D267" s="147" t="s">
        <v>177</v>
      </c>
      <c r="F267" s="148" t="s">
        <v>416</v>
      </c>
      <c r="I267" s="149"/>
      <c r="L267" s="32"/>
      <c r="M267" s="150"/>
      <c r="T267" s="56"/>
      <c r="AT267" s="17" t="s">
        <v>177</v>
      </c>
      <c r="AU267" s="17" t="s">
        <v>85</v>
      </c>
    </row>
    <row r="268" spans="2:65" s="12" customFormat="1">
      <c r="B268" s="151"/>
      <c r="D268" s="152" t="s">
        <v>179</v>
      </c>
      <c r="E268" s="153" t="s">
        <v>1</v>
      </c>
      <c r="F268" s="154" t="s">
        <v>417</v>
      </c>
      <c r="H268" s="153" t="s">
        <v>1</v>
      </c>
      <c r="I268" s="155"/>
      <c r="L268" s="151"/>
      <c r="M268" s="156"/>
      <c r="T268" s="157"/>
      <c r="AT268" s="153" t="s">
        <v>179</v>
      </c>
      <c r="AU268" s="153" t="s">
        <v>85</v>
      </c>
      <c r="AV268" s="12" t="s">
        <v>83</v>
      </c>
      <c r="AW268" s="12" t="s">
        <v>31</v>
      </c>
      <c r="AX268" s="12" t="s">
        <v>75</v>
      </c>
      <c r="AY268" s="153" t="s">
        <v>169</v>
      </c>
    </row>
    <row r="269" spans="2:65" s="13" customFormat="1" ht="20.399999999999999">
      <c r="B269" s="158"/>
      <c r="D269" s="152" t="s">
        <v>179</v>
      </c>
      <c r="E269" s="159" t="s">
        <v>1</v>
      </c>
      <c r="F269" s="160" t="s">
        <v>418</v>
      </c>
      <c r="H269" s="161">
        <v>28.047000000000001</v>
      </c>
      <c r="I269" s="162"/>
      <c r="L269" s="158"/>
      <c r="M269" s="163"/>
      <c r="T269" s="164"/>
      <c r="AT269" s="159" t="s">
        <v>179</v>
      </c>
      <c r="AU269" s="159" t="s">
        <v>85</v>
      </c>
      <c r="AV269" s="13" t="s">
        <v>85</v>
      </c>
      <c r="AW269" s="13" t="s">
        <v>31</v>
      </c>
      <c r="AX269" s="13" t="s">
        <v>75</v>
      </c>
      <c r="AY269" s="159" t="s">
        <v>169</v>
      </c>
    </row>
    <row r="270" spans="2:65" s="13" customFormat="1">
      <c r="B270" s="158"/>
      <c r="D270" s="152" t="s">
        <v>179</v>
      </c>
      <c r="E270" s="159" t="s">
        <v>1</v>
      </c>
      <c r="F270" s="160" t="s">
        <v>419</v>
      </c>
      <c r="H270" s="161">
        <v>2.5</v>
      </c>
      <c r="I270" s="162"/>
      <c r="L270" s="158"/>
      <c r="M270" s="163"/>
      <c r="T270" s="164"/>
      <c r="AT270" s="159" t="s">
        <v>179</v>
      </c>
      <c r="AU270" s="159" t="s">
        <v>85</v>
      </c>
      <c r="AV270" s="13" t="s">
        <v>85</v>
      </c>
      <c r="AW270" s="13" t="s">
        <v>31</v>
      </c>
      <c r="AX270" s="13" t="s">
        <v>75</v>
      </c>
      <c r="AY270" s="159" t="s">
        <v>169</v>
      </c>
    </row>
    <row r="271" spans="2:65" s="14" customFormat="1">
      <c r="B271" s="165"/>
      <c r="D271" s="152" t="s">
        <v>179</v>
      </c>
      <c r="E271" s="166" t="s">
        <v>1</v>
      </c>
      <c r="F271" s="167" t="s">
        <v>203</v>
      </c>
      <c r="H271" s="168">
        <v>30.547000000000001</v>
      </c>
      <c r="I271" s="169"/>
      <c r="L271" s="165"/>
      <c r="M271" s="170"/>
      <c r="T271" s="171"/>
      <c r="AT271" s="166" t="s">
        <v>179</v>
      </c>
      <c r="AU271" s="166" t="s">
        <v>85</v>
      </c>
      <c r="AV271" s="14" t="s">
        <v>175</v>
      </c>
      <c r="AW271" s="14" t="s">
        <v>31</v>
      </c>
      <c r="AX271" s="14" t="s">
        <v>83</v>
      </c>
      <c r="AY271" s="166" t="s">
        <v>169</v>
      </c>
    </row>
    <row r="272" spans="2:65" s="1" customFormat="1" ht="33" customHeight="1">
      <c r="B272" s="133"/>
      <c r="C272" s="134" t="s">
        <v>420</v>
      </c>
      <c r="D272" s="134" t="s">
        <v>171</v>
      </c>
      <c r="E272" s="135" t="s">
        <v>421</v>
      </c>
      <c r="F272" s="136" t="s">
        <v>422</v>
      </c>
      <c r="G272" s="137" t="s">
        <v>112</v>
      </c>
      <c r="H272" s="138">
        <v>4.625</v>
      </c>
      <c r="I272" s="139"/>
      <c r="J272" s="140">
        <f>ROUND(I272*H272,2)</f>
        <v>0</v>
      </c>
      <c r="K272" s="136" t="s">
        <v>174</v>
      </c>
      <c r="L272" s="32"/>
      <c r="M272" s="141" t="s">
        <v>1</v>
      </c>
      <c r="N272" s="142" t="s">
        <v>40</v>
      </c>
      <c r="P272" s="143">
        <f>O272*H272</f>
        <v>0</v>
      </c>
      <c r="Q272" s="143">
        <v>1.0203599999999999</v>
      </c>
      <c r="R272" s="143">
        <f>Q272*H272</f>
        <v>4.7191649999999994</v>
      </c>
      <c r="S272" s="143">
        <v>0</v>
      </c>
      <c r="T272" s="144">
        <f>S272*H272</f>
        <v>0</v>
      </c>
      <c r="AR272" s="145" t="s">
        <v>175</v>
      </c>
      <c r="AT272" s="145" t="s">
        <v>171</v>
      </c>
      <c r="AU272" s="145" t="s">
        <v>85</v>
      </c>
      <c r="AY272" s="17" t="s">
        <v>169</v>
      </c>
      <c r="BE272" s="146">
        <f>IF(N272="základní",J272,0)</f>
        <v>0</v>
      </c>
      <c r="BF272" s="146">
        <f>IF(N272="snížená",J272,0)</f>
        <v>0</v>
      </c>
      <c r="BG272" s="146">
        <f>IF(N272="zákl. přenesená",J272,0)</f>
        <v>0</v>
      </c>
      <c r="BH272" s="146">
        <f>IF(N272="sníž. přenesená",J272,0)</f>
        <v>0</v>
      </c>
      <c r="BI272" s="146">
        <f>IF(N272="nulová",J272,0)</f>
        <v>0</v>
      </c>
      <c r="BJ272" s="17" t="s">
        <v>83</v>
      </c>
      <c r="BK272" s="146">
        <f>ROUND(I272*H272,2)</f>
        <v>0</v>
      </c>
      <c r="BL272" s="17" t="s">
        <v>175</v>
      </c>
      <c r="BM272" s="145" t="s">
        <v>423</v>
      </c>
    </row>
    <row r="273" spans="2:65" s="1" customFormat="1">
      <c r="B273" s="32"/>
      <c r="D273" s="147" t="s">
        <v>177</v>
      </c>
      <c r="F273" s="148" t="s">
        <v>424</v>
      </c>
      <c r="I273" s="149"/>
      <c r="L273" s="32"/>
      <c r="M273" s="150"/>
      <c r="T273" s="56"/>
      <c r="AT273" s="17" t="s">
        <v>177</v>
      </c>
      <c r="AU273" s="17" t="s">
        <v>85</v>
      </c>
    </row>
    <row r="274" spans="2:65" s="12" customFormat="1">
      <c r="B274" s="151"/>
      <c r="D274" s="152" t="s">
        <v>179</v>
      </c>
      <c r="E274" s="153" t="s">
        <v>1</v>
      </c>
      <c r="F274" s="154" t="s">
        <v>417</v>
      </c>
      <c r="H274" s="153" t="s">
        <v>1</v>
      </c>
      <c r="I274" s="155"/>
      <c r="L274" s="151"/>
      <c r="M274" s="156"/>
      <c r="T274" s="157"/>
      <c r="AT274" s="153" t="s">
        <v>179</v>
      </c>
      <c r="AU274" s="153" t="s">
        <v>85</v>
      </c>
      <c r="AV274" s="12" t="s">
        <v>83</v>
      </c>
      <c r="AW274" s="12" t="s">
        <v>31</v>
      </c>
      <c r="AX274" s="12" t="s">
        <v>75</v>
      </c>
      <c r="AY274" s="153" t="s">
        <v>169</v>
      </c>
    </row>
    <row r="275" spans="2:65" s="13" customFormat="1">
      <c r="B275" s="158"/>
      <c r="D275" s="152" t="s">
        <v>179</v>
      </c>
      <c r="E275" s="159" t="s">
        <v>1</v>
      </c>
      <c r="F275" s="160" t="s">
        <v>425</v>
      </c>
      <c r="H275" s="161">
        <v>4.625</v>
      </c>
      <c r="I275" s="162"/>
      <c r="L275" s="158"/>
      <c r="M275" s="163"/>
      <c r="T275" s="164"/>
      <c r="AT275" s="159" t="s">
        <v>179</v>
      </c>
      <c r="AU275" s="159" t="s">
        <v>85</v>
      </c>
      <c r="AV275" s="13" t="s">
        <v>85</v>
      </c>
      <c r="AW275" s="13" t="s">
        <v>31</v>
      </c>
      <c r="AX275" s="13" t="s">
        <v>83</v>
      </c>
      <c r="AY275" s="159" t="s">
        <v>169</v>
      </c>
    </row>
    <row r="276" spans="2:65" s="1" customFormat="1" ht="24.15" customHeight="1">
      <c r="B276" s="133"/>
      <c r="C276" s="134" t="s">
        <v>426</v>
      </c>
      <c r="D276" s="134" t="s">
        <v>171</v>
      </c>
      <c r="E276" s="135" t="s">
        <v>427</v>
      </c>
      <c r="F276" s="136" t="s">
        <v>428</v>
      </c>
      <c r="G276" s="137" t="s">
        <v>252</v>
      </c>
      <c r="H276" s="138">
        <v>1.869</v>
      </c>
      <c r="I276" s="139"/>
      <c r="J276" s="140">
        <f>ROUND(I276*H276,2)</f>
        <v>0</v>
      </c>
      <c r="K276" s="136" t="s">
        <v>174</v>
      </c>
      <c r="L276" s="32"/>
      <c r="M276" s="141" t="s">
        <v>1</v>
      </c>
      <c r="N276" s="142" t="s">
        <v>40</v>
      </c>
      <c r="P276" s="143">
        <f>O276*H276</f>
        <v>0</v>
      </c>
      <c r="Q276" s="143">
        <v>1.0593999999999999</v>
      </c>
      <c r="R276" s="143">
        <f>Q276*H276</f>
        <v>1.9800185999999997</v>
      </c>
      <c r="S276" s="143">
        <v>0</v>
      </c>
      <c r="T276" s="144">
        <f>S276*H276</f>
        <v>0</v>
      </c>
      <c r="AR276" s="145" t="s">
        <v>175</v>
      </c>
      <c r="AT276" s="145" t="s">
        <v>171</v>
      </c>
      <c r="AU276" s="145" t="s">
        <v>85</v>
      </c>
      <c r="AY276" s="17" t="s">
        <v>169</v>
      </c>
      <c r="BE276" s="146">
        <f>IF(N276="základní",J276,0)</f>
        <v>0</v>
      </c>
      <c r="BF276" s="146">
        <f>IF(N276="snížená",J276,0)</f>
        <v>0</v>
      </c>
      <c r="BG276" s="146">
        <f>IF(N276="zákl. přenesená",J276,0)</f>
        <v>0</v>
      </c>
      <c r="BH276" s="146">
        <f>IF(N276="sníž. přenesená",J276,0)</f>
        <v>0</v>
      </c>
      <c r="BI276" s="146">
        <f>IF(N276="nulová",J276,0)</f>
        <v>0</v>
      </c>
      <c r="BJ276" s="17" t="s">
        <v>83</v>
      </c>
      <c r="BK276" s="146">
        <f>ROUND(I276*H276,2)</f>
        <v>0</v>
      </c>
      <c r="BL276" s="17" t="s">
        <v>175</v>
      </c>
      <c r="BM276" s="145" t="s">
        <v>429</v>
      </c>
    </row>
    <row r="277" spans="2:65" s="1" customFormat="1">
      <c r="B277" s="32"/>
      <c r="D277" s="147" t="s">
        <v>177</v>
      </c>
      <c r="F277" s="148" t="s">
        <v>430</v>
      </c>
      <c r="I277" s="149"/>
      <c r="L277" s="32"/>
      <c r="M277" s="150"/>
      <c r="T277" s="56"/>
      <c r="AT277" s="17" t="s">
        <v>177</v>
      </c>
      <c r="AU277" s="17" t="s">
        <v>85</v>
      </c>
    </row>
    <row r="278" spans="2:65" s="12" customFormat="1">
      <c r="B278" s="151"/>
      <c r="D278" s="152" t="s">
        <v>179</v>
      </c>
      <c r="E278" s="153" t="s">
        <v>1</v>
      </c>
      <c r="F278" s="154" t="s">
        <v>431</v>
      </c>
      <c r="H278" s="153" t="s">
        <v>1</v>
      </c>
      <c r="I278" s="155"/>
      <c r="L278" s="151"/>
      <c r="M278" s="156"/>
      <c r="T278" s="157"/>
      <c r="AT278" s="153" t="s">
        <v>179</v>
      </c>
      <c r="AU278" s="153" t="s">
        <v>85</v>
      </c>
      <c r="AV278" s="12" t="s">
        <v>83</v>
      </c>
      <c r="AW278" s="12" t="s">
        <v>31</v>
      </c>
      <c r="AX278" s="12" t="s">
        <v>75</v>
      </c>
      <c r="AY278" s="153" t="s">
        <v>169</v>
      </c>
    </row>
    <row r="279" spans="2:65" s="13" customFormat="1">
      <c r="B279" s="158"/>
      <c r="D279" s="152" t="s">
        <v>179</v>
      </c>
      <c r="E279" s="159" t="s">
        <v>1</v>
      </c>
      <c r="F279" s="160" t="s">
        <v>432</v>
      </c>
      <c r="H279" s="161">
        <v>0.14199999999999999</v>
      </c>
      <c r="I279" s="162"/>
      <c r="L279" s="158"/>
      <c r="M279" s="163"/>
      <c r="T279" s="164"/>
      <c r="AT279" s="159" t="s">
        <v>179</v>
      </c>
      <c r="AU279" s="159" t="s">
        <v>85</v>
      </c>
      <c r="AV279" s="13" t="s">
        <v>85</v>
      </c>
      <c r="AW279" s="13" t="s">
        <v>31</v>
      </c>
      <c r="AX279" s="13" t="s">
        <v>75</v>
      </c>
      <c r="AY279" s="159" t="s">
        <v>169</v>
      </c>
    </row>
    <row r="280" spans="2:65" s="13" customFormat="1">
      <c r="B280" s="158"/>
      <c r="D280" s="152" t="s">
        <v>179</v>
      </c>
      <c r="E280" s="159" t="s">
        <v>1</v>
      </c>
      <c r="F280" s="160" t="s">
        <v>433</v>
      </c>
      <c r="H280" s="161">
        <v>1.288</v>
      </c>
      <c r="I280" s="162"/>
      <c r="L280" s="158"/>
      <c r="M280" s="163"/>
      <c r="T280" s="164"/>
      <c r="AT280" s="159" t="s">
        <v>179</v>
      </c>
      <c r="AU280" s="159" t="s">
        <v>85</v>
      </c>
      <c r="AV280" s="13" t="s">
        <v>85</v>
      </c>
      <c r="AW280" s="13" t="s">
        <v>31</v>
      </c>
      <c r="AX280" s="13" t="s">
        <v>75</v>
      </c>
      <c r="AY280" s="159" t="s">
        <v>169</v>
      </c>
    </row>
    <row r="281" spans="2:65" s="13" customFormat="1">
      <c r="B281" s="158"/>
      <c r="D281" s="152" t="s">
        <v>179</v>
      </c>
      <c r="E281" s="159" t="s">
        <v>1</v>
      </c>
      <c r="F281" s="160" t="s">
        <v>434</v>
      </c>
      <c r="H281" s="161">
        <v>0.128</v>
      </c>
      <c r="I281" s="162"/>
      <c r="L281" s="158"/>
      <c r="M281" s="163"/>
      <c r="T281" s="164"/>
      <c r="AT281" s="159" t="s">
        <v>179</v>
      </c>
      <c r="AU281" s="159" t="s">
        <v>85</v>
      </c>
      <c r="AV281" s="13" t="s">
        <v>85</v>
      </c>
      <c r="AW281" s="13" t="s">
        <v>31</v>
      </c>
      <c r="AX281" s="13" t="s">
        <v>75</v>
      </c>
      <c r="AY281" s="159" t="s">
        <v>169</v>
      </c>
    </row>
    <row r="282" spans="2:65" s="13" customFormat="1">
      <c r="B282" s="158"/>
      <c r="D282" s="152" t="s">
        <v>179</v>
      </c>
      <c r="E282" s="159" t="s">
        <v>1</v>
      </c>
      <c r="F282" s="160" t="s">
        <v>435</v>
      </c>
      <c r="H282" s="161">
        <v>0.11700000000000001</v>
      </c>
      <c r="I282" s="162"/>
      <c r="L282" s="158"/>
      <c r="M282" s="163"/>
      <c r="T282" s="164"/>
      <c r="AT282" s="159" t="s">
        <v>179</v>
      </c>
      <c r="AU282" s="159" t="s">
        <v>85</v>
      </c>
      <c r="AV282" s="13" t="s">
        <v>85</v>
      </c>
      <c r="AW282" s="13" t="s">
        <v>31</v>
      </c>
      <c r="AX282" s="13" t="s">
        <v>75</v>
      </c>
      <c r="AY282" s="159" t="s">
        <v>169</v>
      </c>
    </row>
    <row r="283" spans="2:65" s="13" customFormat="1">
      <c r="B283" s="158"/>
      <c r="D283" s="152" t="s">
        <v>179</v>
      </c>
      <c r="E283" s="159" t="s">
        <v>1</v>
      </c>
      <c r="F283" s="160" t="s">
        <v>436</v>
      </c>
      <c r="H283" s="161">
        <v>0.12</v>
      </c>
      <c r="I283" s="162"/>
      <c r="L283" s="158"/>
      <c r="M283" s="163"/>
      <c r="T283" s="164"/>
      <c r="AT283" s="159" t="s">
        <v>179</v>
      </c>
      <c r="AU283" s="159" t="s">
        <v>85</v>
      </c>
      <c r="AV283" s="13" t="s">
        <v>85</v>
      </c>
      <c r="AW283" s="13" t="s">
        <v>31</v>
      </c>
      <c r="AX283" s="13" t="s">
        <v>75</v>
      </c>
      <c r="AY283" s="159" t="s">
        <v>169</v>
      </c>
    </row>
    <row r="284" spans="2:65" s="13" customFormat="1">
      <c r="B284" s="158"/>
      <c r="D284" s="152" t="s">
        <v>179</v>
      </c>
      <c r="E284" s="159" t="s">
        <v>1</v>
      </c>
      <c r="F284" s="160" t="s">
        <v>437</v>
      </c>
      <c r="H284" s="161">
        <v>7.3999999999999996E-2</v>
      </c>
      <c r="I284" s="162"/>
      <c r="L284" s="158"/>
      <c r="M284" s="163"/>
      <c r="T284" s="164"/>
      <c r="AT284" s="159" t="s">
        <v>179</v>
      </c>
      <c r="AU284" s="159" t="s">
        <v>85</v>
      </c>
      <c r="AV284" s="13" t="s">
        <v>85</v>
      </c>
      <c r="AW284" s="13" t="s">
        <v>31</v>
      </c>
      <c r="AX284" s="13" t="s">
        <v>75</v>
      </c>
      <c r="AY284" s="159" t="s">
        <v>169</v>
      </c>
    </row>
    <row r="285" spans="2:65" s="14" customFormat="1">
      <c r="B285" s="165"/>
      <c r="D285" s="152" t="s">
        <v>179</v>
      </c>
      <c r="E285" s="166" t="s">
        <v>1</v>
      </c>
      <c r="F285" s="167" t="s">
        <v>203</v>
      </c>
      <c r="H285" s="168">
        <v>1.869</v>
      </c>
      <c r="I285" s="169"/>
      <c r="L285" s="165"/>
      <c r="M285" s="170"/>
      <c r="T285" s="171"/>
      <c r="AT285" s="166" t="s">
        <v>179</v>
      </c>
      <c r="AU285" s="166" t="s">
        <v>85</v>
      </c>
      <c r="AV285" s="14" t="s">
        <v>175</v>
      </c>
      <c r="AW285" s="14" t="s">
        <v>31</v>
      </c>
      <c r="AX285" s="14" t="s">
        <v>83</v>
      </c>
      <c r="AY285" s="166" t="s">
        <v>169</v>
      </c>
    </row>
    <row r="286" spans="2:65" s="11" customFormat="1" ht="22.95" customHeight="1">
      <c r="B286" s="121"/>
      <c r="D286" s="122" t="s">
        <v>74</v>
      </c>
      <c r="E286" s="131" t="s">
        <v>109</v>
      </c>
      <c r="F286" s="131" t="s">
        <v>438</v>
      </c>
      <c r="I286" s="124"/>
      <c r="J286" s="132">
        <f>BK286</f>
        <v>0</v>
      </c>
      <c r="L286" s="121"/>
      <c r="M286" s="126"/>
      <c r="P286" s="127">
        <f>SUM(P287:P289)</f>
        <v>0</v>
      </c>
      <c r="R286" s="127">
        <f>SUM(R287:R289)</f>
        <v>0.93597209999999997</v>
      </c>
      <c r="T286" s="128">
        <f>SUM(T287:T289)</f>
        <v>0</v>
      </c>
      <c r="AR286" s="122" t="s">
        <v>83</v>
      </c>
      <c r="AT286" s="129" t="s">
        <v>74</v>
      </c>
      <c r="AU286" s="129" t="s">
        <v>83</v>
      </c>
      <c r="AY286" s="122" t="s">
        <v>169</v>
      </c>
      <c r="BK286" s="130">
        <f>SUM(BK287:BK289)</f>
        <v>0</v>
      </c>
    </row>
    <row r="287" spans="2:65" s="1" customFormat="1" ht="24.15" customHeight="1">
      <c r="B287" s="133"/>
      <c r="C287" s="134" t="s">
        <v>439</v>
      </c>
      <c r="D287" s="134" t="s">
        <v>171</v>
      </c>
      <c r="E287" s="135" t="s">
        <v>440</v>
      </c>
      <c r="F287" s="136" t="s">
        <v>441</v>
      </c>
      <c r="G287" s="137" t="s">
        <v>350</v>
      </c>
      <c r="H287" s="138">
        <v>31.61</v>
      </c>
      <c r="I287" s="139"/>
      <c r="J287" s="140">
        <f>ROUND(I287*H287,2)</f>
        <v>0</v>
      </c>
      <c r="K287" s="136" t="s">
        <v>174</v>
      </c>
      <c r="L287" s="32"/>
      <c r="M287" s="141" t="s">
        <v>1</v>
      </c>
      <c r="N287" s="142" t="s">
        <v>40</v>
      </c>
      <c r="P287" s="143">
        <f>O287*H287</f>
        <v>0</v>
      </c>
      <c r="Q287" s="143">
        <v>2.9610000000000001E-2</v>
      </c>
      <c r="R287" s="143">
        <f>Q287*H287</f>
        <v>0.93597209999999997</v>
      </c>
      <c r="S287" s="143">
        <v>0</v>
      </c>
      <c r="T287" s="144">
        <f>S287*H287</f>
        <v>0</v>
      </c>
      <c r="AR287" s="145" t="s">
        <v>175</v>
      </c>
      <c r="AT287" s="145" t="s">
        <v>171</v>
      </c>
      <c r="AU287" s="145" t="s">
        <v>85</v>
      </c>
      <c r="AY287" s="17" t="s">
        <v>169</v>
      </c>
      <c r="BE287" s="146">
        <f>IF(N287="základní",J287,0)</f>
        <v>0</v>
      </c>
      <c r="BF287" s="146">
        <f>IF(N287="snížená",J287,0)</f>
        <v>0</v>
      </c>
      <c r="BG287" s="146">
        <f>IF(N287="zákl. přenesená",J287,0)</f>
        <v>0</v>
      </c>
      <c r="BH287" s="146">
        <f>IF(N287="sníž. přenesená",J287,0)</f>
        <v>0</v>
      </c>
      <c r="BI287" s="146">
        <f>IF(N287="nulová",J287,0)</f>
        <v>0</v>
      </c>
      <c r="BJ287" s="17" t="s">
        <v>83</v>
      </c>
      <c r="BK287" s="146">
        <f>ROUND(I287*H287,2)</f>
        <v>0</v>
      </c>
      <c r="BL287" s="17" t="s">
        <v>175</v>
      </c>
      <c r="BM287" s="145" t="s">
        <v>442</v>
      </c>
    </row>
    <row r="288" spans="2:65" s="1" customFormat="1">
      <c r="B288" s="32"/>
      <c r="D288" s="147" t="s">
        <v>177</v>
      </c>
      <c r="F288" s="148" t="s">
        <v>443</v>
      </c>
      <c r="I288" s="149"/>
      <c r="L288" s="32"/>
      <c r="M288" s="150"/>
      <c r="T288" s="56"/>
      <c r="AT288" s="17" t="s">
        <v>177</v>
      </c>
      <c r="AU288" s="17" t="s">
        <v>85</v>
      </c>
    </row>
    <row r="289" spans="2:65" s="13" customFormat="1">
      <c r="B289" s="158"/>
      <c r="D289" s="152" t="s">
        <v>179</v>
      </c>
      <c r="E289" s="159" t="s">
        <v>1</v>
      </c>
      <c r="F289" s="160" t="s">
        <v>444</v>
      </c>
      <c r="H289" s="161">
        <v>31.61</v>
      </c>
      <c r="I289" s="162"/>
      <c r="L289" s="158"/>
      <c r="M289" s="163"/>
      <c r="T289" s="164"/>
      <c r="AT289" s="159" t="s">
        <v>179</v>
      </c>
      <c r="AU289" s="159" t="s">
        <v>85</v>
      </c>
      <c r="AV289" s="13" t="s">
        <v>85</v>
      </c>
      <c r="AW289" s="13" t="s">
        <v>31</v>
      </c>
      <c r="AX289" s="13" t="s">
        <v>83</v>
      </c>
      <c r="AY289" s="159" t="s">
        <v>169</v>
      </c>
    </row>
    <row r="290" spans="2:65" s="11" customFormat="1" ht="22.95" customHeight="1">
      <c r="B290" s="121"/>
      <c r="D290" s="122" t="s">
        <v>74</v>
      </c>
      <c r="E290" s="131" t="s">
        <v>175</v>
      </c>
      <c r="F290" s="131" t="s">
        <v>445</v>
      </c>
      <c r="I290" s="124"/>
      <c r="J290" s="132">
        <f>BK290</f>
        <v>0</v>
      </c>
      <c r="L290" s="121"/>
      <c r="M290" s="126"/>
      <c r="P290" s="127">
        <f>SUM(P291:P295)</f>
        <v>0</v>
      </c>
      <c r="R290" s="127">
        <f>SUM(R291:R295)</f>
        <v>54.309067999999996</v>
      </c>
      <c r="T290" s="128">
        <f>SUM(T291:T295)</f>
        <v>0</v>
      </c>
      <c r="AR290" s="122" t="s">
        <v>83</v>
      </c>
      <c r="AT290" s="129" t="s">
        <v>74</v>
      </c>
      <c r="AU290" s="129" t="s">
        <v>83</v>
      </c>
      <c r="AY290" s="122" t="s">
        <v>169</v>
      </c>
      <c r="BK290" s="130">
        <f>SUM(BK291:BK295)</f>
        <v>0</v>
      </c>
    </row>
    <row r="291" spans="2:65" s="1" customFormat="1" ht="24.15" customHeight="1">
      <c r="B291" s="133"/>
      <c r="C291" s="134" t="s">
        <v>446</v>
      </c>
      <c r="D291" s="134" t="s">
        <v>171</v>
      </c>
      <c r="E291" s="135" t="s">
        <v>447</v>
      </c>
      <c r="F291" s="136" t="s">
        <v>448</v>
      </c>
      <c r="G291" s="137" t="s">
        <v>207</v>
      </c>
      <c r="H291" s="138">
        <v>3.8</v>
      </c>
      <c r="I291" s="139"/>
      <c r="J291" s="140">
        <f>ROUND(I291*H291,2)</f>
        <v>0</v>
      </c>
      <c r="K291" s="136" t="s">
        <v>1</v>
      </c>
      <c r="L291" s="32"/>
      <c r="M291" s="141" t="s">
        <v>1</v>
      </c>
      <c r="N291" s="142" t="s">
        <v>40</v>
      </c>
      <c r="P291" s="143">
        <f>O291*H291</f>
        <v>0</v>
      </c>
      <c r="Q291" s="143">
        <v>2.4793599999999998</v>
      </c>
      <c r="R291" s="143">
        <f>Q291*H291</f>
        <v>9.4215679999999988</v>
      </c>
      <c r="S291" s="143">
        <v>0</v>
      </c>
      <c r="T291" s="144">
        <f>S291*H291</f>
        <v>0</v>
      </c>
      <c r="AR291" s="145" t="s">
        <v>175</v>
      </c>
      <c r="AT291" s="145" t="s">
        <v>171</v>
      </c>
      <c r="AU291" s="145" t="s">
        <v>85</v>
      </c>
      <c r="AY291" s="17" t="s">
        <v>169</v>
      </c>
      <c r="BE291" s="146">
        <f>IF(N291="základní",J291,0)</f>
        <v>0</v>
      </c>
      <c r="BF291" s="146">
        <f>IF(N291="snížená",J291,0)</f>
        <v>0</v>
      </c>
      <c r="BG291" s="146">
        <f>IF(N291="zákl. přenesená",J291,0)</f>
        <v>0</v>
      </c>
      <c r="BH291" s="146">
        <f>IF(N291="sníž. přenesená",J291,0)</f>
        <v>0</v>
      </c>
      <c r="BI291" s="146">
        <f>IF(N291="nulová",J291,0)</f>
        <v>0</v>
      </c>
      <c r="BJ291" s="17" t="s">
        <v>83</v>
      </c>
      <c r="BK291" s="146">
        <f>ROUND(I291*H291,2)</f>
        <v>0</v>
      </c>
      <c r="BL291" s="17" t="s">
        <v>175</v>
      </c>
      <c r="BM291" s="145" t="s">
        <v>449</v>
      </c>
    </row>
    <row r="292" spans="2:65" s="13" customFormat="1">
      <c r="B292" s="158"/>
      <c r="D292" s="152" t="s">
        <v>179</v>
      </c>
      <c r="E292" s="159" t="s">
        <v>1</v>
      </c>
      <c r="F292" s="160" t="s">
        <v>450</v>
      </c>
      <c r="H292" s="161">
        <v>3.8</v>
      </c>
      <c r="I292" s="162"/>
      <c r="L292" s="158"/>
      <c r="M292" s="163"/>
      <c r="T292" s="164"/>
      <c r="AT292" s="159" t="s">
        <v>179</v>
      </c>
      <c r="AU292" s="159" t="s">
        <v>85</v>
      </c>
      <c r="AV292" s="13" t="s">
        <v>85</v>
      </c>
      <c r="AW292" s="13" t="s">
        <v>31</v>
      </c>
      <c r="AX292" s="13" t="s">
        <v>83</v>
      </c>
      <c r="AY292" s="159" t="s">
        <v>169</v>
      </c>
    </row>
    <row r="293" spans="2:65" s="1" customFormat="1" ht="44.25" customHeight="1">
      <c r="B293" s="133"/>
      <c r="C293" s="134" t="s">
        <v>451</v>
      </c>
      <c r="D293" s="134" t="s">
        <v>171</v>
      </c>
      <c r="E293" s="135" t="s">
        <v>452</v>
      </c>
      <c r="F293" s="136" t="s">
        <v>453</v>
      </c>
      <c r="G293" s="137" t="s">
        <v>207</v>
      </c>
      <c r="H293" s="138">
        <v>19.95</v>
      </c>
      <c r="I293" s="139"/>
      <c r="J293" s="140">
        <f>ROUND(I293*H293,2)</f>
        <v>0</v>
      </c>
      <c r="K293" s="136" t="s">
        <v>1</v>
      </c>
      <c r="L293" s="32"/>
      <c r="M293" s="141" t="s">
        <v>1</v>
      </c>
      <c r="N293" s="142" t="s">
        <v>40</v>
      </c>
      <c r="P293" s="143">
        <f>O293*H293</f>
        <v>0</v>
      </c>
      <c r="Q293" s="143">
        <v>2.25</v>
      </c>
      <c r="R293" s="143">
        <f>Q293*H293</f>
        <v>44.887499999999996</v>
      </c>
      <c r="S293" s="143">
        <v>0</v>
      </c>
      <c r="T293" s="144">
        <f>S293*H293</f>
        <v>0</v>
      </c>
      <c r="AR293" s="145" t="s">
        <v>175</v>
      </c>
      <c r="AT293" s="145" t="s">
        <v>171</v>
      </c>
      <c r="AU293" s="145" t="s">
        <v>85</v>
      </c>
      <c r="AY293" s="17" t="s">
        <v>169</v>
      </c>
      <c r="BE293" s="146">
        <f>IF(N293="základní",J293,0)</f>
        <v>0</v>
      </c>
      <c r="BF293" s="146">
        <f>IF(N293="snížená",J293,0)</f>
        <v>0</v>
      </c>
      <c r="BG293" s="146">
        <f>IF(N293="zákl. přenesená",J293,0)</f>
        <v>0</v>
      </c>
      <c r="BH293" s="146">
        <f>IF(N293="sníž. přenesená",J293,0)</f>
        <v>0</v>
      </c>
      <c r="BI293" s="146">
        <f>IF(N293="nulová",J293,0)</f>
        <v>0</v>
      </c>
      <c r="BJ293" s="17" t="s">
        <v>83</v>
      </c>
      <c r="BK293" s="146">
        <f>ROUND(I293*H293,2)</f>
        <v>0</v>
      </c>
      <c r="BL293" s="17" t="s">
        <v>175</v>
      </c>
      <c r="BM293" s="145" t="s">
        <v>454</v>
      </c>
    </row>
    <row r="294" spans="2:65" s="12" customFormat="1">
      <c r="B294" s="151"/>
      <c r="D294" s="152" t="s">
        <v>179</v>
      </c>
      <c r="E294" s="153" t="s">
        <v>1</v>
      </c>
      <c r="F294" s="154" t="s">
        <v>455</v>
      </c>
      <c r="H294" s="153" t="s">
        <v>1</v>
      </c>
      <c r="I294" s="155"/>
      <c r="L294" s="151"/>
      <c r="M294" s="156"/>
      <c r="T294" s="157"/>
      <c r="AT294" s="153" t="s">
        <v>179</v>
      </c>
      <c r="AU294" s="153" t="s">
        <v>85</v>
      </c>
      <c r="AV294" s="12" t="s">
        <v>83</v>
      </c>
      <c r="AW294" s="12" t="s">
        <v>31</v>
      </c>
      <c r="AX294" s="12" t="s">
        <v>75</v>
      </c>
      <c r="AY294" s="153" t="s">
        <v>169</v>
      </c>
    </row>
    <row r="295" spans="2:65" s="13" customFormat="1">
      <c r="B295" s="158"/>
      <c r="D295" s="152" t="s">
        <v>179</v>
      </c>
      <c r="E295" s="159" t="s">
        <v>1</v>
      </c>
      <c r="F295" s="160" t="s">
        <v>456</v>
      </c>
      <c r="H295" s="161">
        <v>19.95</v>
      </c>
      <c r="I295" s="162"/>
      <c r="L295" s="158"/>
      <c r="M295" s="163"/>
      <c r="T295" s="164"/>
      <c r="AT295" s="159" t="s">
        <v>179</v>
      </c>
      <c r="AU295" s="159" t="s">
        <v>85</v>
      </c>
      <c r="AV295" s="13" t="s">
        <v>85</v>
      </c>
      <c r="AW295" s="13" t="s">
        <v>31</v>
      </c>
      <c r="AX295" s="13" t="s">
        <v>83</v>
      </c>
      <c r="AY295" s="159" t="s">
        <v>169</v>
      </c>
    </row>
    <row r="296" spans="2:65" s="11" customFormat="1" ht="22.95" customHeight="1">
      <c r="B296" s="121"/>
      <c r="D296" s="122" t="s">
        <v>74</v>
      </c>
      <c r="E296" s="131" t="s">
        <v>204</v>
      </c>
      <c r="F296" s="131" t="s">
        <v>457</v>
      </c>
      <c r="I296" s="124"/>
      <c r="J296" s="132">
        <f>BK296</f>
        <v>0</v>
      </c>
      <c r="L296" s="121"/>
      <c r="M296" s="126"/>
      <c r="P296" s="127">
        <f>SUM(P297:P324)</f>
        <v>0</v>
      </c>
      <c r="R296" s="127">
        <f>SUM(R297:R324)</f>
        <v>21.26973117</v>
      </c>
      <c r="T296" s="128">
        <f>SUM(T297:T324)</f>
        <v>0</v>
      </c>
      <c r="AR296" s="122" t="s">
        <v>83</v>
      </c>
      <c r="AT296" s="129" t="s">
        <v>74</v>
      </c>
      <c r="AU296" s="129" t="s">
        <v>83</v>
      </c>
      <c r="AY296" s="122" t="s">
        <v>169</v>
      </c>
      <c r="BK296" s="130">
        <f>SUM(BK297:BK324)</f>
        <v>0</v>
      </c>
    </row>
    <row r="297" spans="2:65" s="1" customFormat="1" ht="24.15" customHeight="1">
      <c r="B297" s="133"/>
      <c r="C297" s="134" t="s">
        <v>458</v>
      </c>
      <c r="D297" s="134" t="s">
        <v>171</v>
      </c>
      <c r="E297" s="135" t="s">
        <v>459</v>
      </c>
      <c r="F297" s="136" t="s">
        <v>460</v>
      </c>
      <c r="G297" s="137" t="s">
        <v>112</v>
      </c>
      <c r="H297" s="138">
        <v>31.26</v>
      </c>
      <c r="I297" s="139"/>
      <c r="J297" s="140">
        <f>ROUND(I297*H297,2)</f>
        <v>0</v>
      </c>
      <c r="K297" s="136" t="s">
        <v>174</v>
      </c>
      <c r="L297" s="32"/>
      <c r="M297" s="141" t="s">
        <v>1</v>
      </c>
      <c r="N297" s="142" t="s">
        <v>40</v>
      </c>
      <c r="P297" s="143">
        <f>O297*H297</f>
        <v>0</v>
      </c>
      <c r="Q297" s="143">
        <v>1.3129999999999999E-2</v>
      </c>
      <c r="R297" s="143">
        <f>Q297*H297</f>
        <v>0.41044380000000003</v>
      </c>
      <c r="S297" s="143">
        <v>0</v>
      </c>
      <c r="T297" s="144">
        <f>S297*H297</f>
        <v>0</v>
      </c>
      <c r="AR297" s="145" t="s">
        <v>175</v>
      </c>
      <c r="AT297" s="145" t="s">
        <v>171</v>
      </c>
      <c r="AU297" s="145" t="s">
        <v>85</v>
      </c>
      <c r="AY297" s="17" t="s">
        <v>169</v>
      </c>
      <c r="BE297" s="146">
        <f>IF(N297="základní",J297,0)</f>
        <v>0</v>
      </c>
      <c r="BF297" s="146">
        <f>IF(N297="snížená",J297,0)</f>
        <v>0</v>
      </c>
      <c r="BG297" s="146">
        <f>IF(N297="zákl. přenesená",J297,0)</f>
        <v>0</v>
      </c>
      <c r="BH297" s="146">
        <f>IF(N297="sníž. přenesená",J297,0)</f>
        <v>0</v>
      </c>
      <c r="BI297" s="146">
        <f>IF(N297="nulová",J297,0)</f>
        <v>0</v>
      </c>
      <c r="BJ297" s="17" t="s">
        <v>83</v>
      </c>
      <c r="BK297" s="146">
        <f>ROUND(I297*H297,2)</f>
        <v>0</v>
      </c>
      <c r="BL297" s="17" t="s">
        <v>175</v>
      </c>
      <c r="BM297" s="145" t="s">
        <v>461</v>
      </c>
    </row>
    <row r="298" spans="2:65" s="1" customFormat="1">
      <c r="B298" s="32"/>
      <c r="D298" s="147" t="s">
        <v>177</v>
      </c>
      <c r="F298" s="148" t="s">
        <v>462</v>
      </c>
      <c r="I298" s="149"/>
      <c r="L298" s="32"/>
      <c r="M298" s="150"/>
      <c r="T298" s="56"/>
      <c r="AT298" s="17" t="s">
        <v>177</v>
      </c>
      <c r="AU298" s="17" t="s">
        <v>85</v>
      </c>
    </row>
    <row r="299" spans="2:65" s="13" customFormat="1">
      <c r="B299" s="158"/>
      <c r="D299" s="152" t="s">
        <v>179</v>
      </c>
      <c r="E299" s="159" t="s">
        <v>1</v>
      </c>
      <c r="F299" s="160" t="s">
        <v>463</v>
      </c>
      <c r="H299" s="161">
        <v>31.26</v>
      </c>
      <c r="I299" s="162"/>
      <c r="L299" s="158"/>
      <c r="M299" s="163"/>
      <c r="T299" s="164"/>
      <c r="AT299" s="159" t="s">
        <v>179</v>
      </c>
      <c r="AU299" s="159" t="s">
        <v>85</v>
      </c>
      <c r="AV299" s="13" t="s">
        <v>85</v>
      </c>
      <c r="AW299" s="13" t="s">
        <v>31</v>
      </c>
      <c r="AX299" s="13" t="s">
        <v>83</v>
      </c>
      <c r="AY299" s="159" t="s">
        <v>169</v>
      </c>
    </row>
    <row r="300" spans="2:65" s="1" customFormat="1" ht="16.5" customHeight="1">
      <c r="B300" s="133"/>
      <c r="C300" s="134" t="s">
        <v>464</v>
      </c>
      <c r="D300" s="134" t="s">
        <v>171</v>
      </c>
      <c r="E300" s="135" t="s">
        <v>465</v>
      </c>
      <c r="F300" s="136" t="s">
        <v>466</v>
      </c>
      <c r="G300" s="137" t="s">
        <v>112</v>
      </c>
      <c r="H300" s="138">
        <v>17.12</v>
      </c>
      <c r="I300" s="139"/>
      <c r="J300" s="140">
        <f>ROUND(I300*H300,2)</f>
        <v>0</v>
      </c>
      <c r="K300" s="136" t="s">
        <v>174</v>
      </c>
      <c r="L300" s="32"/>
      <c r="M300" s="141" t="s">
        <v>1</v>
      </c>
      <c r="N300" s="142" t="s">
        <v>40</v>
      </c>
      <c r="P300" s="143">
        <f>O300*H300</f>
        <v>0</v>
      </c>
      <c r="Q300" s="143">
        <v>2.5999999999999998E-4</v>
      </c>
      <c r="R300" s="143">
        <f>Q300*H300</f>
        <v>4.4511999999999998E-3</v>
      </c>
      <c r="S300" s="143">
        <v>0</v>
      </c>
      <c r="T300" s="144">
        <f>S300*H300</f>
        <v>0</v>
      </c>
      <c r="AR300" s="145" t="s">
        <v>175</v>
      </c>
      <c r="AT300" s="145" t="s">
        <v>171</v>
      </c>
      <c r="AU300" s="145" t="s">
        <v>85</v>
      </c>
      <c r="AY300" s="17" t="s">
        <v>169</v>
      </c>
      <c r="BE300" s="146">
        <f>IF(N300="základní",J300,0)</f>
        <v>0</v>
      </c>
      <c r="BF300" s="146">
        <f>IF(N300="snížená",J300,0)</f>
        <v>0</v>
      </c>
      <c r="BG300" s="146">
        <f>IF(N300="zákl. přenesená",J300,0)</f>
        <v>0</v>
      </c>
      <c r="BH300" s="146">
        <f>IF(N300="sníž. přenesená",J300,0)</f>
        <v>0</v>
      </c>
      <c r="BI300" s="146">
        <f>IF(N300="nulová",J300,0)</f>
        <v>0</v>
      </c>
      <c r="BJ300" s="17" t="s">
        <v>83</v>
      </c>
      <c r="BK300" s="146">
        <f>ROUND(I300*H300,2)</f>
        <v>0</v>
      </c>
      <c r="BL300" s="17" t="s">
        <v>175</v>
      </c>
      <c r="BM300" s="145" t="s">
        <v>467</v>
      </c>
    </row>
    <row r="301" spans="2:65" s="1" customFormat="1">
      <c r="B301" s="32"/>
      <c r="D301" s="147" t="s">
        <v>177</v>
      </c>
      <c r="F301" s="148" t="s">
        <v>468</v>
      </c>
      <c r="I301" s="149"/>
      <c r="L301" s="32"/>
      <c r="M301" s="150"/>
      <c r="T301" s="56"/>
      <c r="AT301" s="17" t="s">
        <v>177</v>
      </c>
      <c r="AU301" s="17" t="s">
        <v>85</v>
      </c>
    </row>
    <row r="302" spans="2:65" s="13" customFormat="1" ht="20.399999999999999">
      <c r="B302" s="158"/>
      <c r="D302" s="152" t="s">
        <v>179</v>
      </c>
      <c r="E302" s="159" t="s">
        <v>1</v>
      </c>
      <c r="F302" s="160" t="s">
        <v>469</v>
      </c>
      <c r="H302" s="161">
        <v>17.12</v>
      </c>
      <c r="I302" s="162"/>
      <c r="L302" s="158"/>
      <c r="M302" s="163"/>
      <c r="T302" s="164"/>
      <c r="AT302" s="159" t="s">
        <v>179</v>
      </c>
      <c r="AU302" s="159" t="s">
        <v>85</v>
      </c>
      <c r="AV302" s="13" t="s">
        <v>85</v>
      </c>
      <c r="AW302" s="13" t="s">
        <v>31</v>
      </c>
      <c r="AX302" s="13" t="s">
        <v>83</v>
      </c>
      <c r="AY302" s="159" t="s">
        <v>169</v>
      </c>
    </row>
    <row r="303" spans="2:65" s="1" customFormat="1" ht="21.75" customHeight="1">
      <c r="B303" s="133"/>
      <c r="C303" s="134" t="s">
        <v>470</v>
      </c>
      <c r="D303" s="134" t="s">
        <v>171</v>
      </c>
      <c r="E303" s="135" t="s">
        <v>471</v>
      </c>
      <c r="F303" s="136" t="s">
        <v>472</v>
      </c>
      <c r="G303" s="137" t="s">
        <v>112</v>
      </c>
      <c r="H303" s="138">
        <v>17.12</v>
      </c>
      <c r="I303" s="139"/>
      <c r="J303" s="140">
        <f>ROUND(I303*H303,2)</f>
        <v>0</v>
      </c>
      <c r="K303" s="136" t="s">
        <v>174</v>
      </c>
      <c r="L303" s="32"/>
      <c r="M303" s="141" t="s">
        <v>1</v>
      </c>
      <c r="N303" s="142" t="s">
        <v>40</v>
      </c>
      <c r="P303" s="143">
        <f>O303*H303</f>
        <v>0</v>
      </c>
      <c r="Q303" s="143">
        <v>4.3800000000000002E-3</v>
      </c>
      <c r="R303" s="143">
        <f>Q303*H303</f>
        <v>7.4985600000000013E-2</v>
      </c>
      <c r="S303" s="143">
        <v>0</v>
      </c>
      <c r="T303" s="144">
        <f>S303*H303</f>
        <v>0</v>
      </c>
      <c r="AR303" s="145" t="s">
        <v>175</v>
      </c>
      <c r="AT303" s="145" t="s">
        <v>171</v>
      </c>
      <c r="AU303" s="145" t="s">
        <v>85</v>
      </c>
      <c r="AY303" s="17" t="s">
        <v>169</v>
      </c>
      <c r="BE303" s="146">
        <f>IF(N303="základní",J303,0)</f>
        <v>0</v>
      </c>
      <c r="BF303" s="146">
        <f>IF(N303="snížená",J303,0)</f>
        <v>0</v>
      </c>
      <c r="BG303" s="146">
        <f>IF(N303="zákl. přenesená",J303,0)</f>
        <v>0</v>
      </c>
      <c r="BH303" s="146">
        <f>IF(N303="sníž. přenesená",J303,0)</f>
        <v>0</v>
      </c>
      <c r="BI303" s="146">
        <f>IF(N303="nulová",J303,0)</f>
        <v>0</v>
      </c>
      <c r="BJ303" s="17" t="s">
        <v>83</v>
      </c>
      <c r="BK303" s="146">
        <f>ROUND(I303*H303,2)</f>
        <v>0</v>
      </c>
      <c r="BL303" s="17" t="s">
        <v>175</v>
      </c>
      <c r="BM303" s="145" t="s">
        <v>473</v>
      </c>
    </row>
    <row r="304" spans="2:65" s="1" customFormat="1">
      <c r="B304" s="32"/>
      <c r="D304" s="147" t="s">
        <v>177</v>
      </c>
      <c r="F304" s="148" t="s">
        <v>474</v>
      </c>
      <c r="I304" s="149"/>
      <c r="L304" s="32"/>
      <c r="M304" s="150"/>
      <c r="T304" s="56"/>
      <c r="AT304" s="17" t="s">
        <v>177</v>
      </c>
      <c r="AU304" s="17" t="s">
        <v>85</v>
      </c>
    </row>
    <row r="305" spans="2:65" s="13" customFormat="1">
      <c r="B305" s="158"/>
      <c r="D305" s="152" t="s">
        <v>179</v>
      </c>
      <c r="E305" s="159" t="s">
        <v>1</v>
      </c>
      <c r="F305" s="160" t="s">
        <v>475</v>
      </c>
      <c r="H305" s="161">
        <v>17.12</v>
      </c>
      <c r="I305" s="162"/>
      <c r="L305" s="158"/>
      <c r="M305" s="163"/>
      <c r="T305" s="164"/>
      <c r="AT305" s="159" t="s">
        <v>179</v>
      </c>
      <c r="AU305" s="159" t="s">
        <v>85</v>
      </c>
      <c r="AV305" s="13" t="s">
        <v>85</v>
      </c>
      <c r="AW305" s="13" t="s">
        <v>31</v>
      </c>
      <c r="AX305" s="13" t="s">
        <v>83</v>
      </c>
      <c r="AY305" s="159" t="s">
        <v>169</v>
      </c>
    </row>
    <row r="306" spans="2:65" s="1" customFormat="1" ht="24.15" customHeight="1">
      <c r="B306" s="133"/>
      <c r="C306" s="134" t="s">
        <v>476</v>
      </c>
      <c r="D306" s="134" t="s">
        <v>171</v>
      </c>
      <c r="E306" s="135" t="s">
        <v>477</v>
      </c>
      <c r="F306" s="136" t="s">
        <v>478</v>
      </c>
      <c r="G306" s="137" t="s">
        <v>112</v>
      </c>
      <c r="H306" s="138">
        <v>17.12</v>
      </c>
      <c r="I306" s="139"/>
      <c r="J306" s="140">
        <f>ROUND(I306*H306,2)</f>
        <v>0</v>
      </c>
      <c r="K306" s="136" t="s">
        <v>1</v>
      </c>
      <c r="L306" s="32"/>
      <c r="M306" s="141" t="s">
        <v>1</v>
      </c>
      <c r="N306" s="142" t="s">
        <v>40</v>
      </c>
      <c r="P306" s="143">
        <f>O306*H306</f>
        <v>0</v>
      </c>
      <c r="Q306" s="143">
        <v>1.73E-3</v>
      </c>
      <c r="R306" s="143">
        <f>Q306*H306</f>
        <v>2.9617600000000001E-2</v>
      </c>
      <c r="S306" s="143">
        <v>0</v>
      </c>
      <c r="T306" s="144">
        <f>S306*H306</f>
        <v>0</v>
      </c>
      <c r="AR306" s="145" t="s">
        <v>175</v>
      </c>
      <c r="AT306" s="145" t="s">
        <v>171</v>
      </c>
      <c r="AU306" s="145" t="s">
        <v>85</v>
      </c>
      <c r="AY306" s="17" t="s">
        <v>169</v>
      </c>
      <c r="BE306" s="146">
        <f>IF(N306="základní",J306,0)</f>
        <v>0</v>
      </c>
      <c r="BF306" s="146">
        <f>IF(N306="snížená",J306,0)</f>
        <v>0</v>
      </c>
      <c r="BG306" s="146">
        <f>IF(N306="zákl. přenesená",J306,0)</f>
        <v>0</v>
      </c>
      <c r="BH306" s="146">
        <f>IF(N306="sníž. přenesená",J306,0)</f>
        <v>0</v>
      </c>
      <c r="BI306" s="146">
        <f>IF(N306="nulová",J306,0)</f>
        <v>0</v>
      </c>
      <c r="BJ306" s="17" t="s">
        <v>83</v>
      </c>
      <c r="BK306" s="146">
        <f>ROUND(I306*H306,2)</f>
        <v>0</v>
      </c>
      <c r="BL306" s="17" t="s">
        <v>175</v>
      </c>
      <c r="BM306" s="145" t="s">
        <v>479</v>
      </c>
    </row>
    <row r="307" spans="2:65" s="1" customFormat="1" ht="33" customHeight="1">
      <c r="B307" s="133"/>
      <c r="C307" s="134" t="s">
        <v>480</v>
      </c>
      <c r="D307" s="134" t="s">
        <v>171</v>
      </c>
      <c r="E307" s="135" t="s">
        <v>481</v>
      </c>
      <c r="F307" s="136" t="s">
        <v>482</v>
      </c>
      <c r="G307" s="137" t="s">
        <v>207</v>
      </c>
      <c r="H307" s="138">
        <v>3.0939999999999999</v>
      </c>
      <c r="I307" s="139"/>
      <c r="J307" s="140">
        <f>ROUND(I307*H307,2)</f>
        <v>0</v>
      </c>
      <c r="K307" s="136" t="s">
        <v>174</v>
      </c>
      <c r="L307" s="32"/>
      <c r="M307" s="141" t="s">
        <v>1</v>
      </c>
      <c r="N307" s="142" t="s">
        <v>40</v>
      </c>
      <c r="P307" s="143">
        <f>O307*H307</f>
        <v>0</v>
      </c>
      <c r="Q307" s="143">
        <v>2.5018699999999998</v>
      </c>
      <c r="R307" s="143">
        <f>Q307*H307</f>
        <v>7.7407857799999995</v>
      </c>
      <c r="S307" s="143">
        <v>0</v>
      </c>
      <c r="T307" s="144">
        <f>S307*H307</f>
        <v>0</v>
      </c>
      <c r="AR307" s="145" t="s">
        <v>175</v>
      </c>
      <c r="AT307" s="145" t="s">
        <v>171</v>
      </c>
      <c r="AU307" s="145" t="s">
        <v>85</v>
      </c>
      <c r="AY307" s="17" t="s">
        <v>169</v>
      </c>
      <c r="BE307" s="146">
        <f>IF(N307="základní",J307,0)</f>
        <v>0</v>
      </c>
      <c r="BF307" s="146">
        <f>IF(N307="snížená",J307,0)</f>
        <v>0</v>
      </c>
      <c r="BG307" s="146">
        <f>IF(N307="zákl. přenesená",J307,0)</f>
        <v>0</v>
      </c>
      <c r="BH307" s="146">
        <f>IF(N307="sníž. přenesená",J307,0)</f>
        <v>0</v>
      </c>
      <c r="BI307" s="146">
        <f>IF(N307="nulová",J307,0)</f>
        <v>0</v>
      </c>
      <c r="BJ307" s="17" t="s">
        <v>83</v>
      </c>
      <c r="BK307" s="146">
        <f>ROUND(I307*H307,2)</f>
        <v>0</v>
      </c>
      <c r="BL307" s="17" t="s">
        <v>175</v>
      </c>
      <c r="BM307" s="145" t="s">
        <v>483</v>
      </c>
    </row>
    <row r="308" spans="2:65" s="1" customFormat="1">
      <c r="B308" s="32"/>
      <c r="D308" s="147" t="s">
        <v>177</v>
      </c>
      <c r="F308" s="148" t="s">
        <v>484</v>
      </c>
      <c r="I308" s="149"/>
      <c r="L308" s="32"/>
      <c r="M308" s="150"/>
      <c r="T308" s="56"/>
      <c r="AT308" s="17" t="s">
        <v>177</v>
      </c>
      <c r="AU308" s="17" t="s">
        <v>85</v>
      </c>
    </row>
    <row r="309" spans="2:65" s="13" customFormat="1">
      <c r="B309" s="158"/>
      <c r="D309" s="152" t="s">
        <v>179</v>
      </c>
      <c r="E309" s="159" t="s">
        <v>1</v>
      </c>
      <c r="F309" s="160" t="s">
        <v>485</v>
      </c>
      <c r="H309" s="161">
        <v>3.0939999999999999</v>
      </c>
      <c r="I309" s="162"/>
      <c r="L309" s="158"/>
      <c r="M309" s="163"/>
      <c r="T309" s="164"/>
      <c r="AT309" s="159" t="s">
        <v>179</v>
      </c>
      <c r="AU309" s="159" t="s">
        <v>85</v>
      </c>
      <c r="AV309" s="13" t="s">
        <v>85</v>
      </c>
      <c r="AW309" s="13" t="s">
        <v>31</v>
      </c>
      <c r="AX309" s="13" t="s">
        <v>83</v>
      </c>
      <c r="AY309" s="159" t="s">
        <v>169</v>
      </c>
    </row>
    <row r="310" spans="2:65" s="1" customFormat="1" ht="16.5" customHeight="1">
      <c r="B310" s="133"/>
      <c r="C310" s="134" t="s">
        <v>486</v>
      </c>
      <c r="D310" s="134" t="s">
        <v>171</v>
      </c>
      <c r="E310" s="135" t="s">
        <v>487</v>
      </c>
      <c r="F310" s="136" t="s">
        <v>488</v>
      </c>
      <c r="G310" s="137" t="s">
        <v>252</v>
      </c>
      <c r="H310" s="138">
        <v>0.14699999999999999</v>
      </c>
      <c r="I310" s="139"/>
      <c r="J310" s="140">
        <f>ROUND(I310*H310,2)</f>
        <v>0</v>
      </c>
      <c r="K310" s="136" t="s">
        <v>174</v>
      </c>
      <c r="L310" s="32"/>
      <c r="M310" s="141" t="s">
        <v>1</v>
      </c>
      <c r="N310" s="142" t="s">
        <v>40</v>
      </c>
      <c r="P310" s="143">
        <f>O310*H310</f>
        <v>0</v>
      </c>
      <c r="Q310" s="143">
        <v>1.06277</v>
      </c>
      <c r="R310" s="143">
        <f>Q310*H310</f>
        <v>0.15622718999999999</v>
      </c>
      <c r="S310" s="143">
        <v>0</v>
      </c>
      <c r="T310" s="144">
        <f>S310*H310</f>
        <v>0</v>
      </c>
      <c r="AR310" s="145" t="s">
        <v>175</v>
      </c>
      <c r="AT310" s="145" t="s">
        <v>171</v>
      </c>
      <c r="AU310" s="145" t="s">
        <v>85</v>
      </c>
      <c r="AY310" s="17" t="s">
        <v>169</v>
      </c>
      <c r="BE310" s="146">
        <f>IF(N310="základní",J310,0)</f>
        <v>0</v>
      </c>
      <c r="BF310" s="146">
        <f>IF(N310="snížená",J310,0)</f>
        <v>0</v>
      </c>
      <c r="BG310" s="146">
        <f>IF(N310="zákl. přenesená",J310,0)</f>
        <v>0</v>
      </c>
      <c r="BH310" s="146">
        <f>IF(N310="sníž. přenesená",J310,0)</f>
        <v>0</v>
      </c>
      <c r="BI310" s="146">
        <f>IF(N310="nulová",J310,0)</f>
        <v>0</v>
      </c>
      <c r="BJ310" s="17" t="s">
        <v>83</v>
      </c>
      <c r="BK310" s="146">
        <f>ROUND(I310*H310,2)</f>
        <v>0</v>
      </c>
      <c r="BL310" s="17" t="s">
        <v>175</v>
      </c>
      <c r="BM310" s="145" t="s">
        <v>489</v>
      </c>
    </row>
    <row r="311" spans="2:65" s="1" customFormat="1">
      <c r="B311" s="32"/>
      <c r="D311" s="147" t="s">
        <v>177</v>
      </c>
      <c r="F311" s="148" t="s">
        <v>490</v>
      </c>
      <c r="I311" s="149"/>
      <c r="L311" s="32"/>
      <c r="M311" s="150"/>
      <c r="T311" s="56"/>
      <c r="AT311" s="17" t="s">
        <v>177</v>
      </c>
      <c r="AU311" s="17" t="s">
        <v>85</v>
      </c>
    </row>
    <row r="312" spans="2:65" s="12" customFormat="1">
      <c r="B312" s="151"/>
      <c r="D312" s="152" t="s">
        <v>179</v>
      </c>
      <c r="E312" s="153" t="s">
        <v>1</v>
      </c>
      <c r="F312" s="154" t="s">
        <v>491</v>
      </c>
      <c r="H312" s="153" t="s">
        <v>1</v>
      </c>
      <c r="I312" s="155"/>
      <c r="L312" s="151"/>
      <c r="M312" s="156"/>
      <c r="T312" s="157"/>
      <c r="AT312" s="153" t="s">
        <v>179</v>
      </c>
      <c r="AU312" s="153" t="s">
        <v>85</v>
      </c>
      <c r="AV312" s="12" t="s">
        <v>83</v>
      </c>
      <c r="AW312" s="12" t="s">
        <v>31</v>
      </c>
      <c r="AX312" s="12" t="s">
        <v>75</v>
      </c>
      <c r="AY312" s="153" t="s">
        <v>169</v>
      </c>
    </row>
    <row r="313" spans="2:65" s="13" customFormat="1">
      <c r="B313" s="158"/>
      <c r="D313" s="152" t="s">
        <v>179</v>
      </c>
      <c r="E313" s="159" t="s">
        <v>1</v>
      </c>
      <c r="F313" s="160" t="s">
        <v>492</v>
      </c>
      <c r="H313" s="161">
        <v>0.14699999999999999</v>
      </c>
      <c r="I313" s="162"/>
      <c r="L313" s="158"/>
      <c r="M313" s="163"/>
      <c r="T313" s="164"/>
      <c r="AT313" s="159" t="s">
        <v>179</v>
      </c>
      <c r="AU313" s="159" t="s">
        <v>85</v>
      </c>
      <c r="AV313" s="13" t="s">
        <v>85</v>
      </c>
      <c r="AW313" s="13" t="s">
        <v>31</v>
      </c>
      <c r="AX313" s="13" t="s">
        <v>83</v>
      </c>
      <c r="AY313" s="159" t="s">
        <v>169</v>
      </c>
    </row>
    <row r="314" spans="2:65" s="1" customFormat="1" ht="24.15" customHeight="1">
      <c r="B314" s="133"/>
      <c r="C314" s="134" t="s">
        <v>493</v>
      </c>
      <c r="D314" s="134" t="s">
        <v>171</v>
      </c>
      <c r="E314" s="135" t="s">
        <v>494</v>
      </c>
      <c r="F314" s="136" t="s">
        <v>495</v>
      </c>
      <c r="G314" s="137" t="s">
        <v>112</v>
      </c>
      <c r="H314" s="138">
        <v>108.64</v>
      </c>
      <c r="I314" s="139"/>
      <c r="J314" s="140">
        <f>ROUND(I314*H314,2)</f>
        <v>0</v>
      </c>
      <c r="K314" s="136" t="s">
        <v>174</v>
      </c>
      <c r="L314" s="32"/>
      <c r="M314" s="141" t="s">
        <v>1</v>
      </c>
      <c r="N314" s="142" t="s">
        <v>40</v>
      </c>
      <c r="P314" s="143">
        <f>O314*H314</f>
        <v>0</v>
      </c>
      <c r="Q314" s="143">
        <v>0.11</v>
      </c>
      <c r="R314" s="143">
        <f>Q314*H314</f>
        <v>11.9504</v>
      </c>
      <c r="S314" s="143">
        <v>0</v>
      </c>
      <c r="T314" s="144">
        <f>S314*H314</f>
        <v>0</v>
      </c>
      <c r="AR314" s="145" t="s">
        <v>175</v>
      </c>
      <c r="AT314" s="145" t="s">
        <v>171</v>
      </c>
      <c r="AU314" s="145" t="s">
        <v>85</v>
      </c>
      <c r="AY314" s="17" t="s">
        <v>169</v>
      </c>
      <c r="BE314" s="146">
        <f>IF(N314="základní",J314,0)</f>
        <v>0</v>
      </c>
      <c r="BF314" s="146">
        <f>IF(N314="snížená",J314,0)</f>
        <v>0</v>
      </c>
      <c r="BG314" s="146">
        <f>IF(N314="zákl. přenesená",J314,0)</f>
        <v>0</v>
      </c>
      <c r="BH314" s="146">
        <f>IF(N314="sníž. přenesená",J314,0)</f>
        <v>0</v>
      </c>
      <c r="BI314" s="146">
        <f>IF(N314="nulová",J314,0)</f>
        <v>0</v>
      </c>
      <c r="BJ314" s="17" t="s">
        <v>83</v>
      </c>
      <c r="BK314" s="146">
        <f>ROUND(I314*H314,2)</f>
        <v>0</v>
      </c>
      <c r="BL314" s="17" t="s">
        <v>175</v>
      </c>
      <c r="BM314" s="145" t="s">
        <v>496</v>
      </c>
    </row>
    <row r="315" spans="2:65" s="1" customFormat="1">
      <c r="B315" s="32"/>
      <c r="D315" s="147" t="s">
        <v>177</v>
      </c>
      <c r="F315" s="148" t="s">
        <v>497</v>
      </c>
      <c r="I315" s="149"/>
      <c r="L315" s="32"/>
      <c r="M315" s="150"/>
      <c r="T315" s="56"/>
      <c r="AT315" s="17" t="s">
        <v>177</v>
      </c>
      <c r="AU315" s="17" t="s">
        <v>85</v>
      </c>
    </row>
    <row r="316" spans="2:65" s="13" customFormat="1">
      <c r="B316" s="158"/>
      <c r="D316" s="152" t="s">
        <v>179</v>
      </c>
      <c r="E316" s="159" t="s">
        <v>1</v>
      </c>
      <c r="F316" s="160" t="s">
        <v>110</v>
      </c>
      <c r="H316" s="161">
        <v>108.64</v>
      </c>
      <c r="I316" s="162"/>
      <c r="L316" s="158"/>
      <c r="M316" s="163"/>
      <c r="T316" s="164"/>
      <c r="AT316" s="159" t="s">
        <v>179</v>
      </c>
      <c r="AU316" s="159" t="s">
        <v>85</v>
      </c>
      <c r="AV316" s="13" t="s">
        <v>85</v>
      </c>
      <c r="AW316" s="13" t="s">
        <v>31</v>
      </c>
      <c r="AX316" s="13" t="s">
        <v>83</v>
      </c>
      <c r="AY316" s="159" t="s">
        <v>169</v>
      </c>
    </row>
    <row r="317" spans="2:65" s="1" customFormat="1" ht="24.15" customHeight="1">
      <c r="B317" s="133"/>
      <c r="C317" s="134" t="s">
        <v>498</v>
      </c>
      <c r="D317" s="134" t="s">
        <v>171</v>
      </c>
      <c r="E317" s="135" t="s">
        <v>499</v>
      </c>
      <c r="F317" s="136" t="s">
        <v>500</v>
      </c>
      <c r="G317" s="137" t="s">
        <v>112</v>
      </c>
      <c r="H317" s="138">
        <v>108.64</v>
      </c>
      <c r="I317" s="139"/>
      <c r="J317" s="140">
        <f>ROUND(I317*H317,2)</f>
        <v>0</v>
      </c>
      <c r="K317" s="136" t="s">
        <v>174</v>
      </c>
      <c r="L317" s="32"/>
      <c r="M317" s="141" t="s">
        <v>1</v>
      </c>
      <c r="N317" s="142" t="s">
        <v>40</v>
      </c>
      <c r="P317" s="143">
        <f>O317*H317</f>
        <v>0</v>
      </c>
      <c r="Q317" s="143">
        <v>0</v>
      </c>
      <c r="R317" s="143">
        <f>Q317*H317</f>
        <v>0</v>
      </c>
      <c r="S317" s="143">
        <v>0</v>
      </c>
      <c r="T317" s="144">
        <f>S317*H317</f>
        <v>0</v>
      </c>
      <c r="AR317" s="145" t="s">
        <v>175</v>
      </c>
      <c r="AT317" s="145" t="s">
        <v>171</v>
      </c>
      <c r="AU317" s="145" t="s">
        <v>85</v>
      </c>
      <c r="AY317" s="17" t="s">
        <v>169</v>
      </c>
      <c r="BE317" s="146">
        <f>IF(N317="základní",J317,0)</f>
        <v>0</v>
      </c>
      <c r="BF317" s="146">
        <f>IF(N317="snížená",J317,0)</f>
        <v>0</v>
      </c>
      <c r="BG317" s="146">
        <f>IF(N317="zákl. přenesená",J317,0)</f>
        <v>0</v>
      </c>
      <c r="BH317" s="146">
        <f>IF(N317="sníž. přenesená",J317,0)</f>
        <v>0</v>
      </c>
      <c r="BI317" s="146">
        <f>IF(N317="nulová",J317,0)</f>
        <v>0</v>
      </c>
      <c r="BJ317" s="17" t="s">
        <v>83</v>
      </c>
      <c r="BK317" s="146">
        <f>ROUND(I317*H317,2)</f>
        <v>0</v>
      </c>
      <c r="BL317" s="17" t="s">
        <v>175</v>
      </c>
      <c r="BM317" s="145" t="s">
        <v>501</v>
      </c>
    </row>
    <row r="318" spans="2:65" s="1" customFormat="1">
      <c r="B318" s="32"/>
      <c r="D318" s="147" t="s">
        <v>177</v>
      </c>
      <c r="F318" s="148" t="s">
        <v>502</v>
      </c>
      <c r="I318" s="149"/>
      <c r="L318" s="32"/>
      <c r="M318" s="150"/>
      <c r="T318" s="56"/>
      <c r="AT318" s="17" t="s">
        <v>177</v>
      </c>
      <c r="AU318" s="17" t="s">
        <v>85</v>
      </c>
    </row>
    <row r="319" spans="2:65" s="1" customFormat="1" ht="21.75" customHeight="1">
      <c r="B319" s="133"/>
      <c r="C319" s="134" t="s">
        <v>503</v>
      </c>
      <c r="D319" s="134" t="s">
        <v>171</v>
      </c>
      <c r="E319" s="135" t="s">
        <v>504</v>
      </c>
      <c r="F319" s="136" t="s">
        <v>505</v>
      </c>
      <c r="G319" s="137" t="s">
        <v>188</v>
      </c>
      <c r="H319" s="138">
        <v>14</v>
      </c>
      <c r="I319" s="139"/>
      <c r="J319" s="140">
        <f>ROUND(I319*H319,2)</f>
        <v>0</v>
      </c>
      <c r="K319" s="136" t="s">
        <v>174</v>
      </c>
      <c r="L319" s="32"/>
      <c r="M319" s="141" t="s">
        <v>1</v>
      </c>
      <c r="N319" s="142" t="s">
        <v>40</v>
      </c>
      <c r="P319" s="143">
        <f>O319*H319</f>
        <v>0</v>
      </c>
      <c r="Q319" s="143">
        <v>4.684E-2</v>
      </c>
      <c r="R319" s="143">
        <f>Q319*H319</f>
        <v>0.65576000000000001</v>
      </c>
      <c r="S319" s="143">
        <v>0</v>
      </c>
      <c r="T319" s="144">
        <f>S319*H319</f>
        <v>0</v>
      </c>
      <c r="AR319" s="145" t="s">
        <v>175</v>
      </c>
      <c r="AT319" s="145" t="s">
        <v>171</v>
      </c>
      <c r="AU319" s="145" t="s">
        <v>85</v>
      </c>
      <c r="AY319" s="17" t="s">
        <v>169</v>
      </c>
      <c r="BE319" s="146">
        <f>IF(N319="základní",J319,0)</f>
        <v>0</v>
      </c>
      <c r="BF319" s="146">
        <f>IF(N319="snížená",J319,0)</f>
        <v>0</v>
      </c>
      <c r="BG319" s="146">
        <f>IF(N319="zákl. přenesená",J319,0)</f>
        <v>0</v>
      </c>
      <c r="BH319" s="146">
        <f>IF(N319="sníž. přenesená",J319,0)</f>
        <v>0</v>
      </c>
      <c r="BI319" s="146">
        <f>IF(N319="nulová",J319,0)</f>
        <v>0</v>
      </c>
      <c r="BJ319" s="17" t="s">
        <v>83</v>
      </c>
      <c r="BK319" s="146">
        <f>ROUND(I319*H319,2)</f>
        <v>0</v>
      </c>
      <c r="BL319" s="17" t="s">
        <v>175</v>
      </c>
      <c r="BM319" s="145" t="s">
        <v>506</v>
      </c>
    </row>
    <row r="320" spans="2:65" s="1" customFormat="1">
      <c r="B320" s="32"/>
      <c r="D320" s="147" t="s">
        <v>177</v>
      </c>
      <c r="F320" s="148" t="s">
        <v>507</v>
      </c>
      <c r="I320" s="149"/>
      <c r="L320" s="32"/>
      <c r="M320" s="150"/>
      <c r="T320" s="56"/>
      <c r="AT320" s="17" t="s">
        <v>177</v>
      </c>
      <c r="AU320" s="17" t="s">
        <v>85</v>
      </c>
    </row>
    <row r="321" spans="2:65" s="1" customFormat="1" ht="33" customHeight="1">
      <c r="B321" s="133"/>
      <c r="C321" s="172" t="s">
        <v>508</v>
      </c>
      <c r="D321" s="172" t="s">
        <v>249</v>
      </c>
      <c r="E321" s="173" t="s">
        <v>509</v>
      </c>
      <c r="F321" s="174" t="s">
        <v>510</v>
      </c>
      <c r="G321" s="175" t="s">
        <v>188</v>
      </c>
      <c r="H321" s="176">
        <v>6</v>
      </c>
      <c r="I321" s="177"/>
      <c r="J321" s="178">
        <f>ROUND(I321*H321,2)</f>
        <v>0</v>
      </c>
      <c r="K321" s="174" t="s">
        <v>174</v>
      </c>
      <c r="L321" s="179"/>
      <c r="M321" s="180" t="s">
        <v>1</v>
      </c>
      <c r="N321" s="181" t="s">
        <v>40</v>
      </c>
      <c r="P321" s="143">
        <f>O321*H321</f>
        <v>0</v>
      </c>
      <c r="Q321" s="143">
        <v>1.753E-2</v>
      </c>
      <c r="R321" s="143">
        <f>Q321*H321</f>
        <v>0.10518</v>
      </c>
      <c r="S321" s="143">
        <v>0</v>
      </c>
      <c r="T321" s="144">
        <f>S321*H321</f>
        <v>0</v>
      </c>
      <c r="AR321" s="145" t="s">
        <v>223</v>
      </c>
      <c r="AT321" s="145" t="s">
        <v>249</v>
      </c>
      <c r="AU321" s="145" t="s">
        <v>85</v>
      </c>
      <c r="AY321" s="17" t="s">
        <v>169</v>
      </c>
      <c r="BE321" s="146">
        <f>IF(N321="základní",J321,0)</f>
        <v>0</v>
      </c>
      <c r="BF321" s="146">
        <f>IF(N321="snížená",J321,0)</f>
        <v>0</v>
      </c>
      <c r="BG321" s="146">
        <f>IF(N321="zákl. přenesená",J321,0)</f>
        <v>0</v>
      </c>
      <c r="BH321" s="146">
        <f>IF(N321="sníž. přenesená",J321,0)</f>
        <v>0</v>
      </c>
      <c r="BI321" s="146">
        <f>IF(N321="nulová",J321,0)</f>
        <v>0</v>
      </c>
      <c r="BJ321" s="17" t="s">
        <v>83</v>
      </c>
      <c r="BK321" s="146">
        <f>ROUND(I321*H321,2)</f>
        <v>0</v>
      </c>
      <c r="BL321" s="17" t="s">
        <v>175</v>
      </c>
      <c r="BM321" s="145" t="s">
        <v>511</v>
      </c>
    </row>
    <row r="322" spans="2:65" s="13" customFormat="1">
      <c r="B322" s="158"/>
      <c r="D322" s="152" t="s">
        <v>179</v>
      </c>
      <c r="E322" s="159" t="s">
        <v>1</v>
      </c>
      <c r="F322" s="160" t="s">
        <v>512</v>
      </c>
      <c r="H322" s="161">
        <v>6</v>
      </c>
      <c r="I322" s="162"/>
      <c r="L322" s="158"/>
      <c r="M322" s="163"/>
      <c r="T322" s="164"/>
      <c r="AT322" s="159" t="s">
        <v>179</v>
      </c>
      <c r="AU322" s="159" t="s">
        <v>85</v>
      </c>
      <c r="AV322" s="13" t="s">
        <v>85</v>
      </c>
      <c r="AW322" s="13" t="s">
        <v>31</v>
      </c>
      <c r="AX322" s="13" t="s">
        <v>83</v>
      </c>
      <c r="AY322" s="159" t="s">
        <v>169</v>
      </c>
    </row>
    <row r="323" spans="2:65" s="1" customFormat="1" ht="33" customHeight="1">
      <c r="B323" s="133"/>
      <c r="C323" s="172" t="s">
        <v>513</v>
      </c>
      <c r="D323" s="172" t="s">
        <v>249</v>
      </c>
      <c r="E323" s="173" t="s">
        <v>514</v>
      </c>
      <c r="F323" s="174" t="s">
        <v>515</v>
      </c>
      <c r="G323" s="175" t="s">
        <v>188</v>
      </c>
      <c r="H323" s="176">
        <v>2</v>
      </c>
      <c r="I323" s="177"/>
      <c r="J323" s="178">
        <f>ROUND(I323*H323,2)</f>
        <v>0</v>
      </c>
      <c r="K323" s="174" t="s">
        <v>174</v>
      </c>
      <c r="L323" s="179"/>
      <c r="M323" s="180" t="s">
        <v>1</v>
      </c>
      <c r="N323" s="181" t="s">
        <v>40</v>
      </c>
      <c r="P323" s="143">
        <f>O323*H323</f>
        <v>0</v>
      </c>
      <c r="Q323" s="143">
        <v>1.7149999999999999E-2</v>
      </c>
      <c r="R323" s="143">
        <f>Q323*H323</f>
        <v>3.4299999999999997E-2</v>
      </c>
      <c r="S323" s="143">
        <v>0</v>
      </c>
      <c r="T323" s="144">
        <f>S323*H323</f>
        <v>0</v>
      </c>
      <c r="AR323" s="145" t="s">
        <v>223</v>
      </c>
      <c r="AT323" s="145" t="s">
        <v>249</v>
      </c>
      <c r="AU323" s="145" t="s">
        <v>85</v>
      </c>
      <c r="AY323" s="17" t="s">
        <v>169</v>
      </c>
      <c r="BE323" s="146">
        <f>IF(N323="základní",J323,0)</f>
        <v>0</v>
      </c>
      <c r="BF323" s="146">
        <f>IF(N323="snížená",J323,0)</f>
        <v>0</v>
      </c>
      <c r="BG323" s="146">
        <f>IF(N323="zákl. přenesená",J323,0)</f>
        <v>0</v>
      </c>
      <c r="BH323" s="146">
        <f>IF(N323="sníž. přenesená",J323,0)</f>
        <v>0</v>
      </c>
      <c r="BI323" s="146">
        <f>IF(N323="nulová",J323,0)</f>
        <v>0</v>
      </c>
      <c r="BJ323" s="17" t="s">
        <v>83</v>
      </c>
      <c r="BK323" s="146">
        <f>ROUND(I323*H323,2)</f>
        <v>0</v>
      </c>
      <c r="BL323" s="17" t="s">
        <v>175</v>
      </c>
      <c r="BM323" s="145" t="s">
        <v>516</v>
      </c>
    </row>
    <row r="324" spans="2:65" s="1" customFormat="1" ht="33" customHeight="1">
      <c r="B324" s="133"/>
      <c r="C324" s="172" t="s">
        <v>517</v>
      </c>
      <c r="D324" s="172" t="s">
        <v>249</v>
      </c>
      <c r="E324" s="173" t="s">
        <v>518</v>
      </c>
      <c r="F324" s="174" t="s">
        <v>519</v>
      </c>
      <c r="G324" s="175" t="s">
        <v>188</v>
      </c>
      <c r="H324" s="176">
        <v>6</v>
      </c>
      <c r="I324" s="177"/>
      <c r="J324" s="178">
        <f>ROUND(I324*H324,2)</f>
        <v>0</v>
      </c>
      <c r="K324" s="174" t="s">
        <v>174</v>
      </c>
      <c r="L324" s="179"/>
      <c r="M324" s="180" t="s">
        <v>1</v>
      </c>
      <c r="N324" s="181" t="s">
        <v>40</v>
      </c>
      <c r="P324" s="143">
        <f>O324*H324</f>
        <v>0</v>
      </c>
      <c r="Q324" s="143">
        <v>1.7930000000000001E-2</v>
      </c>
      <c r="R324" s="143">
        <f>Q324*H324</f>
        <v>0.10758000000000001</v>
      </c>
      <c r="S324" s="143">
        <v>0</v>
      </c>
      <c r="T324" s="144">
        <f>S324*H324</f>
        <v>0</v>
      </c>
      <c r="AR324" s="145" t="s">
        <v>223</v>
      </c>
      <c r="AT324" s="145" t="s">
        <v>249</v>
      </c>
      <c r="AU324" s="145" t="s">
        <v>85</v>
      </c>
      <c r="AY324" s="17" t="s">
        <v>169</v>
      </c>
      <c r="BE324" s="146">
        <f>IF(N324="základní",J324,0)</f>
        <v>0</v>
      </c>
      <c r="BF324" s="146">
        <f>IF(N324="snížená",J324,0)</f>
        <v>0</v>
      </c>
      <c r="BG324" s="146">
        <f>IF(N324="zákl. přenesená",J324,0)</f>
        <v>0</v>
      </c>
      <c r="BH324" s="146">
        <f>IF(N324="sníž. přenesená",J324,0)</f>
        <v>0</v>
      </c>
      <c r="BI324" s="146">
        <f>IF(N324="nulová",J324,0)</f>
        <v>0</v>
      </c>
      <c r="BJ324" s="17" t="s">
        <v>83</v>
      </c>
      <c r="BK324" s="146">
        <f>ROUND(I324*H324,2)</f>
        <v>0</v>
      </c>
      <c r="BL324" s="17" t="s">
        <v>175</v>
      </c>
      <c r="BM324" s="145" t="s">
        <v>520</v>
      </c>
    </row>
    <row r="325" spans="2:65" s="11" customFormat="1" ht="22.95" customHeight="1">
      <c r="B325" s="121"/>
      <c r="D325" s="122" t="s">
        <v>74</v>
      </c>
      <c r="E325" s="131" t="s">
        <v>223</v>
      </c>
      <c r="F325" s="131" t="s">
        <v>521</v>
      </c>
      <c r="I325" s="124"/>
      <c r="J325" s="132">
        <f>BK325</f>
        <v>0</v>
      </c>
      <c r="L325" s="121"/>
      <c r="M325" s="126"/>
      <c r="P325" s="127">
        <f>P326</f>
        <v>0</v>
      </c>
      <c r="R325" s="127">
        <f>R326</f>
        <v>1.0000000000000001E-5</v>
      </c>
      <c r="T325" s="128">
        <f>T326</f>
        <v>0</v>
      </c>
      <c r="AR325" s="122" t="s">
        <v>83</v>
      </c>
      <c r="AT325" s="129" t="s">
        <v>74</v>
      </c>
      <c r="AU325" s="129" t="s">
        <v>83</v>
      </c>
      <c r="AY325" s="122" t="s">
        <v>169</v>
      </c>
      <c r="BK325" s="130">
        <f>BK326</f>
        <v>0</v>
      </c>
    </row>
    <row r="326" spans="2:65" s="1" customFormat="1" ht="24.15" customHeight="1">
      <c r="B326" s="133"/>
      <c r="C326" s="134" t="s">
        <v>522</v>
      </c>
      <c r="D326" s="134" t="s">
        <v>171</v>
      </c>
      <c r="E326" s="135" t="s">
        <v>523</v>
      </c>
      <c r="F326" s="136" t="s">
        <v>524</v>
      </c>
      <c r="G326" s="137" t="s">
        <v>525</v>
      </c>
      <c r="H326" s="138">
        <v>1</v>
      </c>
      <c r="I326" s="139"/>
      <c r="J326" s="140">
        <f>ROUND(I326*H326,2)</f>
        <v>0</v>
      </c>
      <c r="K326" s="136" t="s">
        <v>1</v>
      </c>
      <c r="L326" s="32"/>
      <c r="M326" s="141" t="s">
        <v>1</v>
      </c>
      <c r="N326" s="142" t="s">
        <v>40</v>
      </c>
      <c r="P326" s="143">
        <f>O326*H326</f>
        <v>0</v>
      </c>
      <c r="Q326" s="143">
        <v>1.0000000000000001E-5</v>
      </c>
      <c r="R326" s="143">
        <f>Q326*H326</f>
        <v>1.0000000000000001E-5</v>
      </c>
      <c r="S326" s="143">
        <v>0</v>
      </c>
      <c r="T326" s="144">
        <f>S326*H326</f>
        <v>0</v>
      </c>
      <c r="AR326" s="145" t="s">
        <v>175</v>
      </c>
      <c r="AT326" s="145" t="s">
        <v>171</v>
      </c>
      <c r="AU326" s="145" t="s">
        <v>85</v>
      </c>
      <c r="AY326" s="17" t="s">
        <v>169</v>
      </c>
      <c r="BE326" s="146">
        <f>IF(N326="základní",J326,0)</f>
        <v>0</v>
      </c>
      <c r="BF326" s="146">
        <f>IF(N326="snížená",J326,0)</f>
        <v>0</v>
      </c>
      <c r="BG326" s="146">
        <f>IF(N326="zákl. přenesená",J326,0)</f>
        <v>0</v>
      </c>
      <c r="BH326" s="146">
        <f>IF(N326="sníž. přenesená",J326,0)</f>
        <v>0</v>
      </c>
      <c r="BI326" s="146">
        <f>IF(N326="nulová",J326,0)</f>
        <v>0</v>
      </c>
      <c r="BJ326" s="17" t="s">
        <v>83</v>
      </c>
      <c r="BK326" s="146">
        <f>ROUND(I326*H326,2)</f>
        <v>0</v>
      </c>
      <c r="BL326" s="17" t="s">
        <v>175</v>
      </c>
      <c r="BM326" s="145" t="s">
        <v>526</v>
      </c>
    </row>
    <row r="327" spans="2:65" s="11" customFormat="1" ht="22.95" customHeight="1">
      <c r="B327" s="121"/>
      <c r="D327" s="122" t="s">
        <v>74</v>
      </c>
      <c r="E327" s="131" t="s">
        <v>229</v>
      </c>
      <c r="F327" s="131" t="s">
        <v>527</v>
      </c>
      <c r="I327" s="124"/>
      <c r="J327" s="132">
        <f>BK327</f>
        <v>0</v>
      </c>
      <c r="L327" s="121"/>
      <c r="M327" s="126"/>
      <c r="P327" s="127">
        <f>SUM(P328:P354)</f>
        <v>0</v>
      </c>
      <c r="R327" s="127">
        <f>SUM(R328:R354)</f>
        <v>0.11333</v>
      </c>
      <c r="T327" s="128">
        <f>SUM(T328:T354)</f>
        <v>0</v>
      </c>
      <c r="AR327" s="122" t="s">
        <v>83</v>
      </c>
      <c r="AT327" s="129" t="s">
        <v>74</v>
      </c>
      <c r="AU327" s="129" t="s">
        <v>83</v>
      </c>
      <c r="AY327" s="122" t="s">
        <v>169</v>
      </c>
      <c r="BK327" s="130">
        <f>SUM(BK328:BK354)</f>
        <v>0</v>
      </c>
    </row>
    <row r="328" spans="2:65" s="1" customFormat="1" ht="24.15" customHeight="1">
      <c r="B328" s="133"/>
      <c r="C328" s="134" t="s">
        <v>528</v>
      </c>
      <c r="D328" s="134" t="s">
        <v>171</v>
      </c>
      <c r="E328" s="135" t="s">
        <v>529</v>
      </c>
      <c r="F328" s="136" t="s">
        <v>530</v>
      </c>
      <c r="G328" s="137" t="s">
        <v>207</v>
      </c>
      <c r="H328" s="138">
        <v>50</v>
      </c>
      <c r="I328" s="139"/>
      <c r="J328" s="140">
        <f>ROUND(I328*H328,2)</f>
        <v>0</v>
      </c>
      <c r="K328" s="136" t="s">
        <v>174</v>
      </c>
      <c r="L328" s="32"/>
      <c r="M328" s="141" t="s">
        <v>1</v>
      </c>
      <c r="N328" s="142" t="s">
        <v>40</v>
      </c>
      <c r="P328" s="143">
        <f>O328*H328</f>
        <v>0</v>
      </c>
      <c r="Q328" s="143">
        <v>0</v>
      </c>
      <c r="R328" s="143">
        <f>Q328*H328</f>
        <v>0</v>
      </c>
      <c r="S328" s="143">
        <v>0</v>
      </c>
      <c r="T328" s="144">
        <f>S328*H328</f>
        <v>0</v>
      </c>
      <c r="AR328" s="145" t="s">
        <v>175</v>
      </c>
      <c r="AT328" s="145" t="s">
        <v>171</v>
      </c>
      <c r="AU328" s="145" t="s">
        <v>85</v>
      </c>
      <c r="AY328" s="17" t="s">
        <v>169</v>
      </c>
      <c r="BE328" s="146">
        <f>IF(N328="základní",J328,0)</f>
        <v>0</v>
      </c>
      <c r="BF328" s="146">
        <f>IF(N328="snížená",J328,0)</f>
        <v>0</v>
      </c>
      <c r="BG328" s="146">
        <f>IF(N328="zákl. přenesená",J328,0)</f>
        <v>0</v>
      </c>
      <c r="BH328" s="146">
        <f>IF(N328="sníž. přenesená",J328,0)</f>
        <v>0</v>
      </c>
      <c r="BI328" s="146">
        <f>IF(N328="nulová",J328,0)</f>
        <v>0</v>
      </c>
      <c r="BJ328" s="17" t="s">
        <v>83</v>
      </c>
      <c r="BK328" s="146">
        <f>ROUND(I328*H328,2)</f>
        <v>0</v>
      </c>
      <c r="BL328" s="17" t="s">
        <v>175</v>
      </c>
      <c r="BM328" s="145" t="s">
        <v>531</v>
      </c>
    </row>
    <row r="329" spans="2:65" s="1" customFormat="1">
      <c r="B329" s="32"/>
      <c r="D329" s="147" t="s">
        <v>177</v>
      </c>
      <c r="F329" s="148" t="s">
        <v>532</v>
      </c>
      <c r="I329" s="149"/>
      <c r="L329" s="32"/>
      <c r="M329" s="150"/>
      <c r="T329" s="56"/>
      <c r="AT329" s="17" t="s">
        <v>177</v>
      </c>
      <c r="AU329" s="17" t="s">
        <v>85</v>
      </c>
    </row>
    <row r="330" spans="2:65" s="1" customFormat="1" ht="37.950000000000003" customHeight="1">
      <c r="B330" s="133"/>
      <c r="C330" s="134" t="s">
        <v>533</v>
      </c>
      <c r="D330" s="134" t="s">
        <v>171</v>
      </c>
      <c r="E330" s="135" t="s">
        <v>534</v>
      </c>
      <c r="F330" s="136" t="s">
        <v>535</v>
      </c>
      <c r="G330" s="137" t="s">
        <v>207</v>
      </c>
      <c r="H330" s="138">
        <v>3000</v>
      </c>
      <c r="I330" s="139"/>
      <c r="J330" s="140">
        <f>ROUND(I330*H330,2)</f>
        <v>0</v>
      </c>
      <c r="K330" s="136" t="s">
        <v>174</v>
      </c>
      <c r="L330" s="32"/>
      <c r="M330" s="141" t="s">
        <v>1</v>
      </c>
      <c r="N330" s="142" t="s">
        <v>40</v>
      </c>
      <c r="P330" s="143">
        <f>O330*H330</f>
        <v>0</v>
      </c>
      <c r="Q330" s="143">
        <v>0</v>
      </c>
      <c r="R330" s="143">
        <f>Q330*H330</f>
        <v>0</v>
      </c>
      <c r="S330" s="143">
        <v>0</v>
      </c>
      <c r="T330" s="144">
        <f>S330*H330</f>
        <v>0</v>
      </c>
      <c r="AR330" s="145" t="s">
        <v>175</v>
      </c>
      <c r="AT330" s="145" t="s">
        <v>171</v>
      </c>
      <c r="AU330" s="145" t="s">
        <v>85</v>
      </c>
      <c r="AY330" s="17" t="s">
        <v>169</v>
      </c>
      <c r="BE330" s="146">
        <f>IF(N330="základní",J330,0)</f>
        <v>0</v>
      </c>
      <c r="BF330" s="146">
        <f>IF(N330="snížená",J330,0)</f>
        <v>0</v>
      </c>
      <c r="BG330" s="146">
        <f>IF(N330="zákl. přenesená",J330,0)</f>
        <v>0</v>
      </c>
      <c r="BH330" s="146">
        <f>IF(N330="sníž. přenesená",J330,0)</f>
        <v>0</v>
      </c>
      <c r="BI330" s="146">
        <f>IF(N330="nulová",J330,0)</f>
        <v>0</v>
      </c>
      <c r="BJ330" s="17" t="s">
        <v>83</v>
      </c>
      <c r="BK330" s="146">
        <f>ROUND(I330*H330,2)</f>
        <v>0</v>
      </c>
      <c r="BL330" s="17" t="s">
        <v>175</v>
      </c>
      <c r="BM330" s="145" t="s">
        <v>536</v>
      </c>
    </row>
    <row r="331" spans="2:65" s="1" customFormat="1">
      <c r="B331" s="32"/>
      <c r="D331" s="147" t="s">
        <v>177</v>
      </c>
      <c r="F331" s="148" t="s">
        <v>537</v>
      </c>
      <c r="I331" s="149"/>
      <c r="L331" s="32"/>
      <c r="M331" s="150"/>
      <c r="T331" s="56"/>
      <c r="AT331" s="17" t="s">
        <v>177</v>
      </c>
      <c r="AU331" s="17" t="s">
        <v>85</v>
      </c>
    </row>
    <row r="332" spans="2:65" s="13" customFormat="1">
      <c r="B332" s="158"/>
      <c r="D332" s="152" t="s">
        <v>179</v>
      </c>
      <c r="E332" s="159" t="s">
        <v>1</v>
      </c>
      <c r="F332" s="160" t="s">
        <v>538</v>
      </c>
      <c r="H332" s="161">
        <v>3000</v>
      </c>
      <c r="I332" s="162"/>
      <c r="L332" s="158"/>
      <c r="M332" s="163"/>
      <c r="T332" s="164"/>
      <c r="AT332" s="159" t="s">
        <v>179</v>
      </c>
      <c r="AU332" s="159" t="s">
        <v>85</v>
      </c>
      <c r="AV332" s="13" t="s">
        <v>85</v>
      </c>
      <c r="AW332" s="13" t="s">
        <v>31</v>
      </c>
      <c r="AX332" s="13" t="s">
        <v>83</v>
      </c>
      <c r="AY332" s="159" t="s">
        <v>169</v>
      </c>
    </row>
    <row r="333" spans="2:65" s="1" customFormat="1" ht="33" customHeight="1">
      <c r="B333" s="133"/>
      <c r="C333" s="134" t="s">
        <v>539</v>
      </c>
      <c r="D333" s="134" t="s">
        <v>171</v>
      </c>
      <c r="E333" s="135" t="s">
        <v>540</v>
      </c>
      <c r="F333" s="136" t="s">
        <v>541</v>
      </c>
      <c r="G333" s="137" t="s">
        <v>207</v>
      </c>
      <c r="H333" s="138">
        <v>50</v>
      </c>
      <c r="I333" s="139"/>
      <c r="J333" s="140">
        <f>ROUND(I333*H333,2)</f>
        <v>0</v>
      </c>
      <c r="K333" s="136" t="s">
        <v>174</v>
      </c>
      <c r="L333" s="32"/>
      <c r="M333" s="141" t="s">
        <v>1</v>
      </c>
      <c r="N333" s="142" t="s">
        <v>40</v>
      </c>
      <c r="P333" s="143">
        <f>O333*H333</f>
        <v>0</v>
      </c>
      <c r="Q333" s="143">
        <v>0</v>
      </c>
      <c r="R333" s="143">
        <f>Q333*H333</f>
        <v>0</v>
      </c>
      <c r="S333" s="143">
        <v>0</v>
      </c>
      <c r="T333" s="144">
        <f>S333*H333</f>
        <v>0</v>
      </c>
      <c r="AR333" s="145" t="s">
        <v>175</v>
      </c>
      <c r="AT333" s="145" t="s">
        <v>171</v>
      </c>
      <c r="AU333" s="145" t="s">
        <v>85</v>
      </c>
      <c r="AY333" s="17" t="s">
        <v>169</v>
      </c>
      <c r="BE333" s="146">
        <f>IF(N333="základní",J333,0)</f>
        <v>0</v>
      </c>
      <c r="BF333" s="146">
        <f>IF(N333="snížená",J333,0)</f>
        <v>0</v>
      </c>
      <c r="BG333" s="146">
        <f>IF(N333="zákl. přenesená",J333,0)</f>
        <v>0</v>
      </c>
      <c r="BH333" s="146">
        <f>IF(N333="sníž. přenesená",J333,0)</f>
        <v>0</v>
      </c>
      <c r="BI333" s="146">
        <f>IF(N333="nulová",J333,0)</f>
        <v>0</v>
      </c>
      <c r="BJ333" s="17" t="s">
        <v>83</v>
      </c>
      <c r="BK333" s="146">
        <f>ROUND(I333*H333,2)</f>
        <v>0</v>
      </c>
      <c r="BL333" s="17" t="s">
        <v>175</v>
      </c>
      <c r="BM333" s="145" t="s">
        <v>542</v>
      </c>
    </row>
    <row r="334" spans="2:65" s="1" customFormat="1">
      <c r="B334" s="32"/>
      <c r="D334" s="147" t="s">
        <v>177</v>
      </c>
      <c r="F334" s="148" t="s">
        <v>543</v>
      </c>
      <c r="I334" s="149"/>
      <c r="L334" s="32"/>
      <c r="M334" s="150"/>
      <c r="T334" s="56"/>
      <c r="AT334" s="17" t="s">
        <v>177</v>
      </c>
      <c r="AU334" s="17" t="s">
        <v>85</v>
      </c>
    </row>
    <row r="335" spans="2:65" s="1" customFormat="1" ht="24.15" customHeight="1">
      <c r="B335" s="133"/>
      <c r="C335" s="134" t="s">
        <v>544</v>
      </c>
      <c r="D335" s="134" t="s">
        <v>171</v>
      </c>
      <c r="E335" s="135" t="s">
        <v>545</v>
      </c>
      <c r="F335" s="136" t="s">
        <v>546</v>
      </c>
      <c r="G335" s="137" t="s">
        <v>112</v>
      </c>
      <c r="H335" s="138">
        <v>100</v>
      </c>
      <c r="I335" s="139"/>
      <c r="J335" s="140">
        <f>ROUND(I335*H335,2)</f>
        <v>0</v>
      </c>
      <c r="K335" s="136" t="s">
        <v>174</v>
      </c>
      <c r="L335" s="32"/>
      <c r="M335" s="141" t="s">
        <v>1</v>
      </c>
      <c r="N335" s="142" t="s">
        <v>40</v>
      </c>
      <c r="P335" s="143">
        <f>O335*H335</f>
        <v>0</v>
      </c>
      <c r="Q335" s="143">
        <v>4.0000000000000003E-5</v>
      </c>
      <c r="R335" s="143">
        <f>Q335*H335</f>
        <v>4.0000000000000001E-3</v>
      </c>
      <c r="S335" s="143">
        <v>0</v>
      </c>
      <c r="T335" s="144">
        <f>S335*H335</f>
        <v>0</v>
      </c>
      <c r="AR335" s="145" t="s">
        <v>175</v>
      </c>
      <c r="AT335" s="145" t="s">
        <v>171</v>
      </c>
      <c r="AU335" s="145" t="s">
        <v>85</v>
      </c>
      <c r="AY335" s="17" t="s">
        <v>169</v>
      </c>
      <c r="BE335" s="146">
        <f>IF(N335="základní",J335,0)</f>
        <v>0</v>
      </c>
      <c r="BF335" s="146">
        <f>IF(N335="snížená",J335,0)</f>
        <v>0</v>
      </c>
      <c r="BG335" s="146">
        <f>IF(N335="zákl. přenesená",J335,0)</f>
        <v>0</v>
      </c>
      <c r="BH335" s="146">
        <f>IF(N335="sníž. přenesená",J335,0)</f>
        <v>0</v>
      </c>
      <c r="BI335" s="146">
        <f>IF(N335="nulová",J335,0)</f>
        <v>0</v>
      </c>
      <c r="BJ335" s="17" t="s">
        <v>83</v>
      </c>
      <c r="BK335" s="146">
        <f>ROUND(I335*H335,2)</f>
        <v>0</v>
      </c>
      <c r="BL335" s="17" t="s">
        <v>175</v>
      </c>
      <c r="BM335" s="145" t="s">
        <v>547</v>
      </c>
    </row>
    <row r="336" spans="2:65" s="1" customFormat="1">
      <c r="B336" s="32"/>
      <c r="D336" s="147" t="s">
        <v>177</v>
      </c>
      <c r="F336" s="148" t="s">
        <v>548</v>
      </c>
      <c r="I336" s="149"/>
      <c r="L336" s="32"/>
      <c r="M336" s="150"/>
      <c r="T336" s="56"/>
      <c r="AT336" s="17" t="s">
        <v>177</v>
      </c>
      <c r="AU336" s="17" t="s">
        <v>85</v>
      </c>
    </row>
    <row r="337" spans="2:65" s="1" customFormat="1" ht="37.950000000000003" customHeight="1">
      <c r="B337" s="133"/>
      <c r="C337" s="134" t="s">
        <v>549</v>
      </c>
      <c r="D337" s="134" t="s">
        <v>171</v>
      </c>
      <c r="E337" s="135" t="s">
        <v>550</v>
      </c>
      <c r="F337" s="136" t="s">
        <v>551</v>
      </c>
      <c r="G337" s="137" t="s">
        <v>188</v>
      </c>
      <c r="H337" s="138">
        <v>17</v>
      </c>
      <c r="I337" s="139"/>
      <c r="J337" s="140">
        <f>ROUND(I337*H337,2)</f>
        <v>0</v>
      </c>
      <c r="K337" s="136" t="s">
        <v>1</v>
      </c>
      <c r="L337" s="32"/>
      <c r="M337" s="141" t="s">
        <v>1</v>
      </c>
      <c r="N337" s="142" t="s">
        <v>40</v>
      </c>
      <c r="P337" s="143">
        <f>O337*H337</f>
        <v>0</v>
      </c>
      <c r="Q337" s="143">
        <v>2.0999999999999999E-3</v>
      </c>
      <c r="R337" s="143">
        <f>Q337*H337</f>
        <v>3.5699999999999996E-2</v>
      </c>
      <c r="S337" s="143">
        <v>0</v>
      </c>
      <c r="T337" s="144">
        <f>S337*H337</f>
        <v>0</v>
      </c>
      <c r="AR337" s="145" t="s">
        <v>175</v>
      </c>
      <c r="AT337" s="145" t="s">
        <v>171</v>
      </c>
      <c r="AU337" s="145" t="s">
        <v>85</v>
      </c>
      <c r="AY337" s="17" t="s">
        <v>169</v>
      </c>
      <c r="BE337" s="146">
        <f>IF(N337="základní",J337,0)</f>
        <v>0</v>
      </c>
      <c r="BF337" s="146">
        <f>IF(N337="snížená",J337,0)</f>
        <v>0</v>
      </c>
      <c r="BG337" s="146">
        <f>IF(N337="zákl. přenesená",J337,0)</f>
        <v>0</v>
      </c>
      <c r="BH337" s="146">
        <f>IF(N337="sníž. přenesená",J337,0)</f>
        <v>0</v>
      </c>
      <c r="BI337" s="146">
        <f>IF(N337="nulová",J337,0)</f>
        <v>0</v>
      </c>
      <c r="BJ337" s="17" t="s">
        <v>83</v>
      </c>
      <c r="BK337" s="146">
        <f>ROUND(I337*H337,2)</f>
        <v>0</v>
      </c>
      <c r="BL337" s="17" t="s">
        <v>175</v>
      </c>
      <c r="BM337" s="145" t="s">
        <v>552</v>
      </c>
    </row>
    <row r="338" spans="2:65" s="13" customFormat="1">
      <c r="B338" s="158"/>
      <c r="D338" s="152" t="s">
        <v>179</v>
      </c>
      <c r="E338" s="159" t="s">
        <v>1</v>
      </c>
      <c r="F338" s="160" t="s">
        <v>553</v>
      </c>
      <c r="H338" s="161">
        <v>17</v>
      </c>
      <c r="I338" s="162"/>
      <c r="L338" s="158"/>
      <c r="M338" s="163"/>
      <c r="T338" s="164"/>
      <c r="AT338" s="159" t="s">
        <v>179</v>
      </c>
      <c r="AU338" s="159" t="s">
        <v>85</v>
      </c>
      <c r="AV338" s="13" t="s">
        <v>85</v>
      </c>
      <c r="AW338" s="13" t="s">
        <v>31</v>
      </c>
      <c r="AX338" s="13" t="s">
        <v>83</v>
      </c>
      <c r="AY338" s="159" t="s">
        <v>169</v>
      </c>
    </row>
    <row r="339" spans="2:65" s="1" customFormat="1" ht="37.950000000000003" customHeight="1">
      <c r="B339" s="133"/>
      <c r="C339" s="134" t="s">
        <v>554</v>
      </c>
      <c r="D339" s="134" t="s">
        <v>171</v>
      </c>
      <c r="E339" s="135" t="s">
        <v>555</v>
      </c>
      <c r="F339" s="136" t="s">
        <v>556</v>
      </c>
      <c r="G339" s="137" t="s">
        <v>188</v>
      </c>
      <c r="H339" s="138">
        <v>17</v>
      </c>
      <c r="I339" s="139"/>
      <c r="J339" s="140">
        <f>ROUND(I339*H339,2)</f>
        <v>0</v>
      </c>
      <c r="K339" s="136" t="s">
        <v>1</v>
      </c>
      <c r="L339" s="32"/>
      <c r="M339" s="141" t="s">
        <v>1</v>
      </c>
      <c r="N339" s="142" t="s">
        <v>40</v>
      </c>
      <c r="P339" s="143">
        <f>O339*H339</f>
        <v>0</v>
      </c>
      <c r="Q339" s="143">
        <v>2.0999999999999999E-3</v>
      </c>
      <c r="R339" s="143">
        <f>Q339*H339</f>
        <v>3.5699999999999996E-2</v>
      </c>
      <c r="S339" s="143">
        <v>0</v>
      </c>
      <c r="T339" s="144">
        <f>S339*H339</f>
        <v>0</v>
      </c>
      <c r="AR339" s="145" t="s">
        <v>175</v>
      </c>
      <c r="AT339" s="145" t="s">
        <v>171</v>
      </c>
      <c r="AU339" s="145" t="s">
        <v>85</v>
      </c>
      <c r="AY339" s="17" t="s">
        <v>169</v>
      </c>
      <c r="BE339" s="146">
        <f>IF(N339="základní",J339,0)</f>
        <v>0</v>
      </c>
      <c r="BF339" s="146">
        <f>IF(N339="snížená",J339,0)</f>
        <v>0</v>
      </c>
      <c r="BG339" s="146">
        <f>IF(N339="zákl. přenesená",J339,0)</f>
        <v>0</v>
      </c>
      <c r="BH339" s="146">
        <f>IF(N339="sníž. přenesená",J339,0)</f>
        <v>0</v>
      </c>
      <c r="BI339" s="146">
        <f>IF(N339="nulová",J339,0)</f>
        <v>0</v>
      </c>
      <c r="BJ339" s="17" t="s">
        <v>83</v>
      </c>
      <c r="BK339" s="146">
        <f>ROUND(I339*H339,2)</f>
        <v>0</v>
      </c>
      <c r="BL339" s="17" t="s">
        <v>175</v>
      </c>
      <c r="BM339" s="145" t="s">
        <v>557</v>
      </c>
    </row>
    <row r="340" spans="2:65" s="13" customFormat="1">
      <c r="B340" s="158"/>
      <c r="D340" s="152" t="s">
        <v>179</v>
      </c>
      <c r="E340" s="159" t="s">
        <v>1</v>
      </c>
      <c r="F340" s="160" t="s">
        <v>553</v>
      </c>
      <c r="H340" s="161">
        <v>17</v>
      </c>
      <c r="I340" s="162"/>
      <c r="L340" s="158"/>
      <c r="M340" s="163"/>
      <c r="T340" s="164"/>
      <c r="AT340" s="159" t="s">
        <v>179</v>
      </c>
      <c r="AU340" s="159" t="s">
        <v>85</v>
      </c>
      <c r="AV340" s="13" t="s">
        <v>85</v>
      </c>
      <c r="AW340" s="13" t="s">
        <v>31</v>
      </c>
      <c r="AX340" s="13" t="s">
        <v>83</v>
      </c>
      <c r="AY340" s="159" t="s">
        <v>169</v>
      </c>
    </row>
    <row r="341" spans="2:65" s="1" customFormat="1" ht="16.5" customHeight="1">
      <c r="B341" s="133"/>
      <c r="C341" s="134" t="s">
        <v>558</v>
      </c>
      <c r="D341" s="134" t="s">
        <v>171</v>
      </c>
      <c r="E341" s="135" t="s">
        <v>559</v>
      </c>
      <c r="F341" s="136" t="s">
        <v>560</v>
      </c>
      <c r="G341" s="137" t="s">
        <v>188</v>
      </c>
      <c r="H341" s="138">
        <v>2</v>
      </c>
      <c r="I341" s="139"/>
      <c r="J341" s="140">
        <f>ROUND(I341*H341,2)</f>
        <v>0</v>
      </c>
      <c r="K341" s="136" t="s">
        <v>174</v>
      </c>
      <c r="L341" s="32"/>
      <c r="M341" s="141" t="s">
        <v>1</v>
      </c>
      <c r="N341" s="142" t="s">
        <v>40</v>
      </c>
      <c r="P341" s="143">
        <f>O341*H341</f>
        <v>0</v>
      </c>
      <c r="Q341" s="143">
        <v>1.8000000000000001E-4</v>
      </c>
      <c r="R341" s="143">
        <f>Q341*H341</f>
        <v>3.6000000000000002E-4</v>
      </c>
      <c r="S341" s="143">
        <v>0</v>
      </c>
      <c r="T341" s="144">
        <f>S341*H341</f>
        <v>0</v>
      </c>
      <c r="AR341" s="145" t="s">
        <v>175</v>
      </c>
      <c r="AT341" s="145" t="s">
        <v>171</v>
      </c>
      <c r="AU341" s="145" t="s">
        <v>85</v>
      </c>
      <c r="AY341" s="17" t="s">
        <v>169</v>
      </c>
      <c r="BE341" s="146">
        <f>IF(N341="základní",J341,0)</f>
        <v>0</v>
      </c>
      <c r="BF341" s="146">
        <f>IF(N341="snížená",J341,0)</f>
        <v>0</v>
      </c>
      <c r="BG341" s="146">
        <f>IF(N341="zákl. přenesená",J341,0)</f>
        <v>0</v>
      </c>
      <c r="BH341" s="146">
        <f>IF(N341="sníž. přenesená",J341,0)</f>
        <v>0</v>
      </c>
      <c r="BI341" s="146">
        <f>IF(N341="nulová",J341,0)</f>
        <v>0</v>
      </c>
      <c r="BJ341" s="17" t="s">
        <v>83</v>
      </c>
      <c r="BK341" s="146">
        <f>ROUND(I341*H341,2)</f>
        <v>0</v>
      </c>
      <c r="BL341" s="17" t="s">
        <v>175</v>
      </c>
      <c r="BM341" s="145" t="s">
        <v>561</v>
      </c>
    </row>
    <row r="342" spans="2:65" s="1" customFormat="1">
      <c r="B342" s="32"/>
      <c r="D342" s="147" t="s">
        <v>177</v>
      </c>
      <c r="F342" s="148" t="s">
        <v>562</v>
      </c>
      <c r="I342" s="149"/>
      <c r="L342" s="32"/>
      <c r="M342" s="150"/>
      <c r="T342" s="56"/>
      <c r="AT342" s="17" t="s">
        <v>177</v>
      </c>
      <c r="AU342" s="17" t="s">
        <v>85</v>
      </c>
    </row>
    <row r="343" spans="2:65" s="1" customFormat="1" ht="16.5" customHeight="1">
      <c r="B343" s="133"/>
      <c r="C343" s="172" t="s">
        <v>563</v>
      </c>
      <c r="D343" s="172" t="s">
        <v>249</v>
      </c>
      <c r="E343" s="173" t="s">
        <v>564</v>
      </c>
      <c r="F343" s="174" t="s">
        <v>565</v>
      </c>
      <c r="G343" s="175" t="s">
        <v>188</v>
      </c>
      <c r="H343" s="176">
        <v>2</v>
      </c>
      <c r="I343" s="177"/>
      <c r="J343" s="178">
        <f>ROUND(I343*H343,2)</f>
        <v>0</v>
      </c>
      <c r="K343" s="174" t="s">
        <v>174</v>
      </c>
      <c r="L343" s="179"/>
      <c r="M343" s="180" t="s">
        <v>1</v>
      </c>
      <c r="N343" s="181" t="s">
        <v>40</v>
      </c>
      <c r="P343" s="143">
        <f>O343*H343</f>
        <v>0</v>
      </c>
      <c r="Q343" s="143">
        <v>1.2E-2</v>
      </c>
      <c r="R343" s="143">
        <f>Q343*H343</f>
        <v>2.4E-2</v>
      </c>
      <c r="S343" s="143">
        <v>0</v>
      </c>
      <c r="T343" s="144">
        <f>S343*H343</f>
        <v>0</v>
      </c>
      <c r="AR343" s="145" t="s">
        <v>342</v>
      </c>
      <c r="AT343" s="145" t="s">
        <v>249</v>
      </c>
      <c r="AU343" s="145" t="s">
        <v>85</v>
      </c>
      <c r="AY343" s="17" t="s">
        <v>169</v>
      </c>
      <c r="BE343" s="146">
        <f>IF(N343="základní",J343,0)</f>
        <v>0</v>
      </c>
      <c r="BF343" s="146">
        <f>IF(N343="snížená",J343,0)</f>
        <v>0</v>
      </c>
      <c r="BG343" s="146">
        <f>IF(N343="zákl. přenesená",J343,0)</f>
        <v>0</v>
      </c>
      <c r="BH343" s="146">
        <f>IF(N343="sníž. přenesená",J343,0)</f>
        <v>0</v>
      </c>
      <c r="BI343" s="146">
        <f>IF(N343="nulová",J343,0)</f>
        <v>0</v>
      </c>
      <c r="BJ343" s="17" t="s">
        <v>83</v>
      </c>
      <c r="BK343" s="146">
        <f>ROUND(I343*H343,2)</f>
        <v>0</v>
      </c>
      <c r="BL343" s="17" t="s">
        <v>266</v>
      </c>
      <c r="BM343" s="145" t="s">
        <v>566</v>
      </c>
    </row>
    <row r="344" spans="2:65" s="1" customFormat="1" ht="24.15" customHeight="1">
      <c r="B344" s="133"/>
      <c r="C344" s="134" t="s">
        <v>567</v>
      </c>
      <c r="D344" s="134" t="s">
        <v>171</v>
      </c>
      <c r="E344" s="135" t="s">
        <v>568</v>
      </c>
      <c r="F344" s="136" t="s">
        <v>569</v>
      </c>
      <c r="G344" s="137" t="s">
        <v>188</v>
      </c>
      <c r="H344" s="138">
        <v>50</v>
      </c>
      <c r="I344" s="139"/>
      <c r="J344" s="140">
        <f>ROUND(I344*H344,2)</f>
        <v>0</v>
      </c>
      <c r="K344" s="136" t="s">
        <v>174</v>
      </c>
      <c r="L344" s="32"/>
      <c r="M344" s="141" t="s">
        <v>1</v>
      </c>
      <c r="N344" s="142" t="s">
        <v>40</v>
      </c>
      <c r="P344" s="143">
        <f>O344*H344</f>
        <v>0</v>
      </c>
      <c r="Q344" s="143">
        <v>4.0000000000000003E-5</v>
      </c>
      <c r="R344" s="143">
        <f>Q344*H344</f>
        <v>2E-3</v>
      </c>
      <c r="S344" s="143">
        <v>0</v>
      </c>
      <c r="T344" s="144">
        <f>S344*H344</f>
        <v>0</v>
      </c>
      <c r="AR344" s="145" t="s">
        <v>175</v>
      </c>
      <c r="AT344" s="145" t="s">
        <v>171</v>
      </c>
      <c r="AU344" s="145" t="s">
        <v>85</v>
      </c>
      <c r="AY344" s="17" t="s">
        <v>169</v>
      </c>
      <c r="BE344" s="146">
        <f>IF(N344="základní",J344,0)</f>
        <v>0</v>
      </c>
      <c r="BF344" s="146">
        <f>IF(N344="snížená",J344,0)</f>
        <v>0</v>
      </c>
      <c r="BG344" s="146">
        <f>IF(N344="zákl. přenesená",J344,0)</f>
        <v>0</v>
      </c>
      <c r="BH344" s="146">
        <f>IF(N344="sníž. přenesená",J344,0)</f>
        <v>0</v>
      </c>
      <c r="BI344" s="146">
        <f>IF(N344="nulová",J344,0)</f>
        <v>0</v>
      </c>
      <c r="BJ344" s="17" t="s">
        <v>83</v>
      </c>
      <c r="BK344" s="146">
        <f>ROUND(I344*H344,2)</f>
        <v>0</v>
      </c>
      <c r="BL344" s="17" t="s">
        <v>175</v>
      </c>
      <c r="BM344" s="145" t="s">
        <v>570</v>
      </c>
    </row>
    <row r="345" spans="2:65" s="1" customFormat="1">
      <c r="B345" s="32"/>
      <c r="D345" s="147" t="s">
        <v>177</v>
      </c>
      <c r="F345" s="148" t="s">
        <v>571</v>
      </c>
      <c r="I345" s="149"/>
      <c r="L345" s="32"/>
      <c r="M345" s="150"/>
      <c r="T345" s="56"/>
      <c r="AT345" s="17" t="s">
        <v>177</v>
      </c>
      <c r="AU345" s="17" t="s">
        <v>85</v>
      </c>
    </row>
    <row r="346" spans="2:65" s="13" customFormat="1">
      <c r="B346" s="158"/>
      <c r="D346" s="152" t="s">
        <v>179</v>
      </c>
      <c r="E346" s="159" t="s">
        <v>1</v>
      </c>
      <c r="F346" s="160" t="s">
        <v>553</v>
      </c>
      <c r="H346" s="161">
        <v>17</v>
      </c>
      <c r="I346" s="162"/>
      <c r="L346" s="158"/>
      <c r="M346" s="163"/>
      <c r="T346" s="164"/>
      <c r="AT346" s="159" t="s">
        <v>179</v>
      </c>
      <c r="AU346" s="159" t="s">
        <v>85</v>
      </c>
      <c r="AV346" s="13" t="s">
        <v>85</v>
      </c>
      <c r="AW346" s="13" t="s">
        <v>31</v>
      </c>
      <c r="AX346" s="13" t="s">
        <v>75</v>
      </c>
      <c r="AY346" s="159" t="s">
        <v>169</v>
      </c>
    </row>
    <row r="347" spans="2:65" s="13" customFormat="1">
      <c r="B347" s="158"/>
      <c r="D347" s="152" t="s">
        <v>179</v>
      </c>
      <c r="E347" s="159" t="s">
        <v>1</v>
      </c>
      <c r="F347" s="160" t="s">
        <v>572</v>
      </c>
      <c r="H347" s="161">
        <v>33</v>
      </c>
      <c r="I347" s="162"/>
      <c r="L347" s="158"/>
      <c r="M347" s="163"/>
      <c r="T347" s="164"/>
      <c r="AT347" s="159" t="s">
        <v>179</v>
      </c>
      <c r="AU347" s="159" t="s">
        <v>85</v>
      </c>
      <c r="AV347" s="13" t="s">
        <v>85</v>
      </c>
      <c r="AW347" s="13" t="s">
        <v>31</v>
      </c>
      <c r="AX347" s="13" t="s">
        <v>75</v>
      </c>
      <c r="AY347" s="159" t="s">
        <v>169</v>
      </c>
    </row>
    <row r="348" spans="2:65" s="14" customFormat="1">
      <c r="B348" s="165"/>
      <c r="D348" s="152" t="s">
        <v>179</v>
      </c>
      <c r="E348" s="166" t="s">
        <v>1</v>
      </c>
      <c r="F348" s="167" t="s">
        <v>203</v>
      </c>
      <c r="H348" s="168">
        <v>50</v>
      </c>
      <c r="I348" s="169"/>
      <c r="L348" s="165"/>
      <c r="M348" s="170"/>
      <c r="T348" s="171"/>
      <c r="AT348" s="166" t="s">
        <v>179</v>
      </c>
      <c r="AU348" s="166" t="s">
        <v>85</v>
      </c>
      <c r="AV348" s="14" t="s">
        <v>175</v>
      </c>
      <c r="AW348" s="14" t="s">
        <v>31</v>
      </c>
      <c r="AX348" s="14" t="s">
        <v>83</v>
      </c>
      <c r="AY348" s="166" t="s">
        <v>169</v>
      </c>
    </row>
    <row r="349" spans="2:65" s="1" customFormat="1" ht="21.75" customHeight="1">
      <c r="B349" s="133"/>
      <c r="C349" s="134" t="s">
        <v>573</v>
      </c>
      <c r="D349" s="134" t="s">
        <v>171</v>
      </c>
      <c r="E349" s="135" t="s">
        <v>574</v>
      </c>
      <c r="F349" s="136" t="s">
        <v>575</v>
      </c>
      <c r="G349" s="137" t="s">
        <v>188</v>
      </c>
      <c r="H349" s="138">
        <v>50</v>
      </c>
      <c r="I349" s="139"/>
      <c r="J349" s="140">
        <f>ROUND(I349*H349,2)</f>
        <v>0</v>
      </c>
      <c r="K349" s="136" t="s">
        <v>174</v>
      </c>
      <c r="L349" s="32"/>
      <c r="M349" s="141" t="s">
        <v>1</v>
      </c>
      <c r="N349" s="142" t="s">
        <v>40</v>
      </c>
      <c r="P349" s="143">
        <f>O349*H349</f>
        <v>0</v>
      </c>
      <c r="Q349" s="143">
        <v>1.2999999999999999E-4</v>
      </c>
      <c r="R349" s="143">
        <f>Q349*H349</f>
        <v>6.4999999999999997E-3</v>
      </c>
      <c r="S349" s="143">
        <v>0</v>
      </c>
      <c r="T349" s="144">
        <f>S349*H349</f>
        <v>0</v>
      </c>
      <c r="AR349" s="145" t="s">
        <v>175</v>
      </c>
      <c r="AT349" s="145" t="s">
        <v>171</v>
      </c>
      <c r="AU349" s="145" t="s">
        <v>85</v>
      </c>
      <c r="AY349" s="17" t="s">
        <v>169</v>
      </c>
      <c r="BE349" s="146">
        <f>IF(N349="základní",J349,0)</f>
        <v>0</v>
      </c>
      <c r="BF349" s="146">
        <f>IF(N349="snížená",J349,0)</f>
        <v>0</v>
      </c>
      <c r="BG349" s="146">
        <f>IF(N349="zákl. přenesená",J349,0)</f>
        <v>0</v>
      </c>
      <c r="BH349" s="146">
        <f>IF(N349="sníž. přenesená",J349,0)</f>
        <v>0</v>
      </c>
      <c r="BI349" s="146">
        <f>IF(N349="nulová",J349,0)</f>
        <v>0</v>
      </c>
      <c r="BJ349" s="17" t="s">
        <v>83</v>
      </c>
      <c r="BK349" s="146">
        <f>ROUND(I349*H349,2)</f>
        <v>0</v>
      </c>
      <c r="BL349" s="17" t="s">
        <v>175</v>
      </c>
      <c r="BM349" s="145" t="s">
        <v>576</v>
      </c>
    </row>
    <row r="350" spans="2:65" s="1" customFormat="1">
      <c r="B350" s="32"/>
      <c r="D350" s="147" t="s">
        <v>177</v>
      </c>
      <c r="F350" s="148" t="s">
        <v>577</v>
      </c>
      <c r="I350" s="149"/>
      <c r="L350" s="32"/>
      <c r="M350" s="150"/>
      <c r="T350" s="56"/>
      <c r="AT350" s="17" t="s">
        <v>177</v>
      </c>
      <c r="AU350" s="17" t="s">
        <v>85</v>
      </c>
    </row>
    <row r="351" spans="2:65" s="1" customFormat="1" ht="16.5" customHeight="1">
      <c r="B351" s="133"/>
      <c r="C351" s="172" t="s">
        <v>578</v>
      </c>
      <c r="D351" s="172" t="s">
        <v>249</v>
      </c>
      <c r="E351" s="173" t="s">
        <v>579</v>
      </c>
      <c r="F351" s="174" t="s">
        <v>580</v>
      </c>
      <c r="G351" s="175" t="s">
        <v>350</v>
      </c>
      <c r="H351" s="176">
        <v>6.5</v>
      </c>
      <c r="I351" s="177"/>
      <c r="J351" s="178">
        <f>ROUND(I351*H351,2)</f>
        <v>0</v>
      </c>
      <c r="K351" s="174" t="s">
        <v>174</v>
      </c>
      <c r="L351" s="179"/>
      <c r="M351" s="180" t="s">
        <v>1</v>
      </c>
      <c r="N351" s="181" t="s">
        <v>40</v>
      </c>
      <c r="P351" s="143">
        <f>O351*H351</f>
        <v>0</v>
      </c>
      <c r="Q351" s="143">
        <v>7.7999999999999999E-4</v>
      </c>
      <c r="R351" s="143">
        <f>Q351*H351</f>
        <v>5.0699999999999999E-3</v>
      </c>
      <c r="S351" s="143">
        <v>0</v>
      </c>
      <c r="T351" s="144">
        <f>S351*H351</f>
        <v>0</v>
      </c>
      <c r="AR351" s="145" t="s">
        <v>223</v>
      </c>
      <c r="AT351" s="145" t="s">
        <v>249</v>
      </c>
      <c r="AU351" s="145" t="s">
        <v>85</v>
      </c>
      <c r="AY351" s="17" t="s">
        <v>169</v>
      </c>
      <c r="BE351" s="146">
        <f>IF(N351="základní",J351,0)</f>
        <v>0</v>
      </c>
      <c r="BF351" s="146">
        <f>IF(N351="snížená",J351,0)</f>
        <v>0</v>
      </c>
      <c r="BG351" s="146">
        <f>IF(N351="zákl. přenesená",J351,0)</f>
        <v>0</v>
      </c>
      <c r="BH351" s="146">
        <f>IF(N351="sníž. přenesená",J351,0)</f>
        <v>0</v>
      </c>
      <c r="BI351" s="146">
        <f>IF(N351="nulová",J351,0)</f>
        <v>0</v>
      </c>
      <c r="BJ351" s="17" t="s">
        <v>83</v>
      </c>
      <c r="BK351" s="146">
        <f>ROUND(I351*H351,2)</f>
        <v>0</v>
      </c>
      <c r="BL351" s="17" t="s">
        <v>175</v>
      </c>
      <c r="BM351" s="145" t="s">
        <v>581</v>
      </c>
    </row>
    <row r="352" spans="2:65" s="13" customFormat="1">
      <c r="B352" s="158"/>
      <c r="D352" s="152" t="s">
        <v>179</v>
      </c>
      <c r="E352" s="159" t="s">
        <v>1</v>
      </c>
      <c r="F352" s="160" t="s">
        <v>582</v>
      </c>
      <c r="H352" s="161">
        <v>6.5</v>
      </c>
      <c r="I352" s="162"/>
      <c r="L352" s="158"/>
      <c r="M352" s="163"/>
      <c r="T352" s="164"/>
      <c r="AT352" s="159" t="s">
        <v>179</v>
      </c>
      <c r="AU352" s="159" t="s">
        <v>85</v>
      </c>
      <c r="AV352" s="13" t="s">
        <v>85</v>
      </c>
      <c r="AW352" s="13" t="s">
        <v>31</v>
      </c>
      <c r="AX352" s="13" t="s">
        <v>83</v>
      </c>
      <c r="AY352" s="159" t="s">
        <v>169</v>
      </c>
    </row>
    <row r="353" spans="2:65" s="1" customFormat="1" ht="16.5" customHeight="1">
      <c r="B353" s="133"/>
      <c r="C353" s="172" t="s">
        <v>583</v>
      </c>
      <c r="D353" s="172" t="s">
        <v>249</v>
      </c>
      <c r="E353" s="173" t="s">
        <v>584</v>
      </c>
      <c r="F353" s="174" t="s">
        <v>585</v>
      </c>
      <c r="G353" s="175" t="s">
        <v>269</v>
      </c>
      <c r="H353" s="176">
        <v>214.47</v>
      </c>
      <c r="I353" s="177"/>
      <c r="J353" s="178">
        <f>ROUND(I353*H353,2)</f>
        <v>0</v>
      </c>
      <c r="K353" s="174" t="s">
        <v>1</v>
      </c>
      <c r="L353" s="179"/>
      <c r="M353" s="180" t="s">
        <v>1</v>
      </c>
      <c r="N353" s="181" t="s">
        <v>40</v>
      </c>
      <c r="P353" s="143">
        <f>O353*H353</f>
        <v>0</v>
      </c>
      <c r="Q353" s="143">
        <v>0</v>
      </c>
      <c r="R353" s="143">
        <f>Q353*H353</f>
        <v>0</v>
      </c>
      <c r="S353" s="143">
        <v>0</v>
      </c>
      <c r="T353" s="144">
        <f>S353*H353</f>
        <v>0</v>
      </c>
      <c r="AR353" s="145" t="s">
        <v>223</v>
      </c>
      <c r="AT353" s="145" t="s">
        <v>249</v>
      </c>
      <c r="AU353" s="145" t="s">
        <v>85</v>
      </c>
      <c r="AY353" s="17" t="s">
        <v>169</v>
      </c>
      <c r="BE353" s="146">
        <f>IF(N353="základní",J353,0)</f>
        <v>0</v>
      </c>
      <c r="BF353" s="146">
        <f>IF(N353="snížená",J353,0)</f>
        <v>0</v>
      </c>
      <c r="BG353" s="146">
        <f>IF(N353="zákl. přenesená",J353,0)</f>
        <v>0</v>
      </c>
      <c r="BH353" s="146">
        <f>IF(N353="sníž. přenesená",J353,0)</f>
        <v>0</v>
      </c>
      <c r="BI353" s="146">
        <f>IF(N353="nulová",J353,0)</f>
        <v>0</v>
      </c>
      <c r="BJ353" s="17" t="s">
        <v>83</v>
      </c>
      <c r="BK353" s="146">
        <f>ROUND(I353*H353,2)</f>
        <v>0</v>
      </c>
      <c r="BL353" s="17" t="s">
        <v>175</v>
      </c>
      <c r="BM353" s="145" t="s">
        <v>586</v>
      </c>
    </row>
    <row r="354" spans="2:65" s="13" customFormat="1">
      <c r="B354" s="158"/>
      <c r="D354" s="152" t="s">
        <v>179</v>
      </c>
      <c r="E354" s="159" t="s">
        <v>1</v>
      </c>
      <c r="F354" s="160" t="s">
        <v>587</v>
      </c>
      <c r="H354" s="161">
        <v>214.47</v>
      </c>
      <c r="I354" s="162"/>
      <c r="L354" s="158"/>
      <c r="M354" s="163"/>
      <c r="T354" s="164"/>
      <c r="AT354" s="159" t="s">
        <v>179</v>
      </c>
      <c r="AU354" s="159" t="s">
        <v>85</v>
      </c>
      <c r="AV354" s="13" t="s">
        <v>85</v>
      </c>
      <c r="AW354" s="13" t="s">
        <v>31</v>
      </c>
      <c r="AX354" s="13" t="s">
        <v>83</v>
      </c>
      <c r="AY354" s="159" t="s">
        <v>169</v>
      </c>
    </row>
    <row r="355" spans="2:65" s="11" customFormat="1" ht="22.95" customHeight="1">
      <c r="B355" s="121"/>
      <c r="D355" s="122" t="s">
        <v>74</v>
      </c>
      <c r="E355" s="131" t="s">
        <v>588</v>
      </c>
      <c r="F355" s="131" t="s">
        <v>589</v>
      </c>
      <c r="I355" s="124"/>
      <c r="J355" s="132">
        <f>BK355</f>
        <v>0</v>
      </c>
      <c r="L355" s="121"/>
      <c r="M355" s="126"/>
      <c r="P355" s="127">
        <f>SUM(P356:P357)</f>
        <v>0</v>
      </c>
      <c r="R355" s="127">
        <f>SUM(R356:R357)</f>
        <v>0</v>
      </c>
      <c r="T355" s="128">
        <f>SUM(T356:T357)</f>
        <v>0</v>
      </c>
      <c r="AR355" s="122" t="s">
        <v>83</v>
      </c>
      <c r="AT355" s="129" t="s">
        <v>74</v>
      </c>
      <c r="AU355" s="129" t="s">
        <v>83</v>
      </c>
      <c r="AY355" s="122" t="s">
        <v>169</v>
      </c>
      <c r="BK355" s="130">
        <f>SUM(BK356:BK357)</f>
        <v>0</v>
      </c>
    </row>
    <row r="356" spans="2:65" s="1" customFormat="1" ht="24.15" customHeight="1">
      <c r="B356" s="133"/>
      <c r="C356" s="134" t="s">
        <v>590</v>
      </c>
      <c r="D356" s="134" t="s">
        <v>171</v>
      </c>
      <c r="E356" s="135" t="s">
        <v>591</v>
      </c>
      <c r="F356" s="136" t="s">
        <v>592</v>
      </c>
      <c r="G356" s="137" t="s">
        <v>252</v>
      </c>
      <c r="H356" s="138">
        <v>215.94200000000001</v>
      </c>
      <c r="I356" s="139"/>
      <c r="J356" s="140">
        <f>ROUND(I356*H356,2)</f>
        <v>0</v>
      </c>
      <c r="K356" s="136" t="s">
        <v>174</v>
      </c>
      <c r="L356" s="32"/>
      <c r="M356" s="141" t="s">
        <v>1</v>
      </c>
      <c r="N356" s="142" t="s">
        <v>40</v>
      </c>
      <c r="P356" s="143">
        <f>O356*H356</f>
        <v>0</v>
      </c>
      <c r="Q356" s="143">
        <v>0</v>
      </c>
      <c r="R356" s="143">
        <f>Q356*H356</f>
        <v>0</v>
      </c>
      <c r="S356" s="143">
        <v>0</v>
      </c>
      <c r="T356" s="144">
        <f>S356*H356</f>
        <v>0</v>
      </c>
      <c r="AR356" s="145" t="s">
        <v>175</v>
      </c>
      <c r="AT356" s="145" t="s">
        <v>171</v>
      </c>
      <c r="AU356" s="145" t="s">
        <v>85</v>
      </c>
      <c r="AY356" s="17" t="s">
        <v>169</v>
      </c>
      <c r="BE356" s="146">
        <f>IF(N356="základní",J356,0)</f>
        <v>0</v>
      </c>
      <c r="BF356" s="146">
        <f>IF(N356="snížená",J356,0)</f>
        <v>0</v>
      </c>
      <c r="BG356" s="146">
        <f>IF(N356="zákl. přenesená",J356,0)</f>
        <v>0</v>
      </c>
      <c r="BH356" s="146">
        <f>IF(N356="sníž. přenesená",J356,0)</f>
        <v>0</v>
      </c>
      <c r="BI356" s="146">
        <f>IF(N356="nulová",J356,0)</f>
        <v>0</v>
      </c>
      <c r="BJ356" s="17" t="s">
        <v>83</v>
      </c>
      <c r="BK356" s="146">
        <f>ROUND(I356*H356,2)</f>
        <v>0</v>
      </c>
      <c r="BL356" s="17" t="s">
        <v>175</v>
      </c>
      <c r="BM356" s="145" t="s">
        <v>593</v>
      </c>
    </row>
    <row r="357" spans="2:65" s="1" customFormat="1">
      <c r="B357" s="32"/>
      <c r="D357" s="147" t="s">
        <v>177</v>
      </c>
      <c r="F357" s="148" t="s">
        <v>594</v>
      </c>
      <c r="I357" s="149"/>
      <c r="L357" s="32"/>
      <c r="M357" s="150"/>
      <c r="T357" s="56"/>
      <c r="AT357" s="17" t="s">
        <v>177</v>
      </c>
      <c r="AU357" s="17" t="s">
        <v>85</v>
      </c>
    </row>
    <row r="358" spans="2:65" s="11" customFormat="1" ht="25.95" customHeight="1">
      <c r="B358" s="121"/>
      <c r="D358" s="122" t="s">
        <v>74</v>
      </c>
      <c r="E358" s="123" t="s">
        <v>595</v>
      </c>
      <c r="F358" s="123" t="s">
        <v>596</v>
      </c>
      <c r="I358" s="124"/>
      <c r="J358" s="125">
        <f>BK358</f>
        <v>0</v>
      </c>
      <c r="L358" s="121"/>
      <c r="M358" s="126"/>
      <c r="P358" s="127">
        <f>P359+P390+P413+P438+P465+P471+P531+P620+P638+P711+P728+P746+P784+P796+P818</f>
        <v>0</v>
      </c>
      <c r="R358" s="127">
        <f>R359+R390+R413+R438+R465+R471+R531+R620+R638+R711+R728+R746+R784+R796+R818</f>
        <v>36.58820669</v>
      </c>
      <c r="T358" s="128">
        <f>T359+T390+T413+T438+T465+T471+T531+T620+T638+T711+T728+T746+T784+T796+T818</f>
        <v>1.1849999999999999E-2</v>
      </c>
      <c r="AR358" s="122" t="s">
        <v>85</v>
      </c>
      <c r="AT358" s="129" t="s">
        <v>74</v>
      </c>
      <c r="AU358" s="129" t="s">
        <v>75</v>
      </c>
      <c r="AY358" s="122" t="s">
        <v>169</v>
      </c>
      <c r="BK358" s="130">
        <f>BK359+BK390+BK413+BK438+BK465+BK471+BK531+BK620+BK638+BK711+BK728+BK746+BK784+BK796+BK818</f>
        <v>0</v>
      </c>
    </row>
    <row r="359" spans="2:65" s="11" customFormat="1" ht="22.95" customHeight="1">
      <c r="B359" s="121"/>
      <c r="D359" s="122" t="s">
        <v>74</v>
      </c>
      <c r="E359" s="131" t="s">
        <v>597</v>
      </c>
      <c r="F359" s="131" t="s">
        <v>598</v>
      </c>
      <c r="I359" s="124"/>
      <c r="J359" s="132">
        <f>BK359</f>
        <v>0</v>
      </c>
      <c r="L359" s="121"/>
      <c r="M359" s="126"/>
      <c r="P359" s="127">
        <f>SUM(P360:P389)</f>
        <v>0</v>
      </c>
      <c r="R359" s="127">
        <f>SUM(R360:R389)</f>
        <v>1.7569776000000001</v>
      </c>
      <c r="T359" s="128">
        <f>SUM(T360:T389)</f>
        <v>0</v>
      </c>
      <c r="AR359" s="122" t="s">
        <v>85</v>
      </c>
      <c r="AT359" s="129" t="s">
        <v>74</v>
      </c>
      <c r="AU359" s="129" t="s">
        <v>83</v>
      </c>
      <c r="AY359" s="122" t="s">
        <v>169</v>
      </c>
      <c r="BK359" s="130">
        <f>SUM(BK360:BK389)</f>
        <v>0</v>
      </c>
    </row>
    <row r="360" spans="2:65" s="1" customFormat="1" ht="24.15" customHeight="1">
      <c r="B360" s="133"/>
      <c r="C360" s="134" t="s">
        <v>599</v>
      </c>
      <c r="D360" s="134" t="s">
        <v>171</v>
      </c>
      <c r="E360" s="135" t="s">
        <v>600</v>
      </c>
      <c r="F360" s="136" t="s">
        <v>601</v>
      </c>
      <c r="G360" s="137" t="s">
        <v>112</v>
      </c>
      <c r="H360" s="138">
        <v>108.64</v>
      </c>
      <c r="I360" s="139"/>
      <c r="J360" s="140">
        <f>ROUND(I360*H360,2)</f>
        <v>0</v>
      </c>
      <c r="K360" s="136" t="s">
        <v>174</v>
      </c>
      <c r="L360" s="32"/>
      <c r="M360" s="141" t="s">
        <v>1</v>
      </c>
      <c r="N360" s="142" t="s">
        <v>40</v>
      </c>
      <c r="P360" s="143">
        <f>O360*H360</f>
        <v>0</v>
      </c>
      <c r="Q360" s="143">
        <v>0</v>
      </c>
      <c r="R360" s="143">
        <f>Q360*H360</f>
        <v>0</v>
      </c>
      <c r="S360" s="143">
        <v>0</v>
      </c>
      <c r="T360" s="144">
        <f>S360*H360</f>
        <v>0</v>
      </c>
      <c r="AR360" s="145" t="s">
        <v>266</v>
      </c>
      <c r="AT360" s="145" t="s">
        <v>171</v>
      </c>
      <c r="AU360" s="145" t="s">
        <v>85</v>
      </c>
      <c r="AY360" s="17" t="s">
        <v>169</v>
      </c>
      <c r="BE360" s="146">
        <f>IF(N360="základní",J360,0)</f>
        <v>0</v>
      </c>
      <c r="BF360" s="146">
        <f>IF(N360="snížená",J360,0)</f>
        <v>0</v>
      </c>
      <c r="BG360" s="146">
        <f>IF(N360="zákl. přenesená",J360,0)</f>
        <v>0</v>
      </c>
      <c r="BH360" s="146">
        <f>IF(N360="sníž. přenesená",J360,0)</f>
        <v>0</v>
      </c>
      <c r="BI360" s="146">
        <f>IF(N360="nulová",J360,0)</f>
        <v>0</v>
      </c>
      <c r="BJ360" s="17" t="s">
        <v>83</v>
      </c>
      <c r="BK360" s="146">
        <f>ROUND(I360*H360,2)</f>
        <v>0</v>
      </c>
      <c r="BL360" s="17" t="s">
        <v>266</v>
      </c>
      <c r="BM360" s="145" t="s">
        <v>602</v>
      </c>
    </row>
    <row r="361" spans="2:65" s="1" customFormat="1">
      <c r="B361" s="32"/>
      <c r="D361" s="147" t="s">
        <v>177</v>
      </c>
      <c r="F361" s="148" t="s">
        <v>603</v>
      </c>
      <c r="I361" s="149"/>
      <c r="L361" s="32"/>
      <c r="M361" s="150"/>
      <c r="T361" s="56"/>
      <c r="AT361" s="17" t="s">
        <v>177</v>
      </c>
      <c r="AU361" s="17" t="s">
        <v>85</v>
      </c>
    </row>
    <row r="362" spans="2:65" s="13" customFormat="1">
      <c r="B362" s="158"/>
      <c r="D362" s="152" t="s">
        <v>179</v>
      </c>
      <c r="E362" s="159" t="s">
        <v>1</v>
      </c>
      <c r="F362" s="160" t="s">
        <v>110</v>
      </c>
      <c r="H362" s="161">
        <v>108.64</v>
      </c>
      <c r="I362" s="162"/>
      <c r="L362" s="158"/>
      <c r="M362" s="163"/>
      <c r="T362" s="164"/>
      <c r="AT362" s="159" t="s">
        <v>179</v>
      </c>
      <c r="AU362" s="159" t="s">
        <v>85</v>
      </c>
      <c r="AV362" s="13" t="s">
        <v>85</v>
      </c>
      <c r="AW362" s="13" t="s">
        <v>31</v>
      </c>
      <c r="AX362" s="13" t="s">
        <v>83</v>
      </c>
      <c r="AY362" s="159" t="s">
        <v>169</v>
      </c>
    </row>
    <row r="363" spans="2:65" s="1" customFormat="1" ht="16.5" customHeight="1">
      <c r="B363" s="133"/>
      <c r="C363" s="172" t="s">
        <v>604</v>
      </c>
      <c r="D363" s="172" t="s">
        <v>249</v>
      </c>
      <c r="E363" s="173" t="s">
        <v>605</v>
      </c>
      <c r="F363" s="174" t="s">
        <v>606</v>
      </c>
      <c r="G363" s="175" t="s">
        <v>252</v>
      </c>
      <c r="H363" s="176">
        <v>3.3000000000000002E-2</v>
      </c>
      <c r="I363" s="177"/>
      <c r="J363" s="178">
        <f>ROUND(I363*H363,2)</f>
        <v>0</v>
      </c>
      <c r="K363" s="174" t="s">
        <v>174</v>
      </c>
      <c r="L363" s="179"/>
      <c r="M363" s="180" t="s">
        <v>1</v>
      </c>
      <c r="N363" s="181" t="s">
        <v>40</v>
      </c>
      <c r="P363" s="143">
        <f>O363*H363</f>
        <v>0</v>
      </c>
      <c r="Q363" s="143">
        <v>1</v>
      </c>
      <c r="R363" s="143">
        <f>Q363*H363</f>
        <v>3.3000000000000002E-2</v>
      </c>
      <c r="S363" s="143">
        <v>0</v>
      </c>
      <c r="T363" s="144">
        <f>S363*H363</f>
        <v>0</v>
      </c>
      <c r="AR363" s="145" t="s">
        <v>342</v>
      </c>
      <c r="AT363" s="145" t="s">
        <v>249</v>
      </c>
      <c r="AU363" s="145" t="s">
        <v>85</v>
      </c>
      <c r="AY363" s="17" t="s">
        <v>169</v>
      </c>
      <c r="BE363" s="146">
        <f>IF(N363="základní",J363,0)</f>
        <v>0</v>
      </c>
      <c r="BF363" s="146">
        <f>IF(N363="snížená",J363,0)</f>
        <v>0</v>
      </c>
      <c r="BG363" s="146">
        <f>IF(N363="zákl. přenesená",J363,0)</f>
        <v>0</v>
      </c>
      <c r="BH363" s="146">
        <f>IF(N363="sníž. přenesená",J363,0)</f>
        <v>0</v>
      </c>
      <c r="BI363" s="146">
        <f>IF(N363="nulová",J363,0)</f>
        <v>0</v>
      </c>
      <c r="BJ363" s="17" t="s">
        <v>83</v>
      </c>
      <c r="BK363" s="146">
        <f>ROUND(I363*H363,2)</f>
        <v>0</v>
      </c>
      <c r="BL363" s="17" t="s">
        <v>266</v>
      </c>
      <c r="BM363" s="145" t="s">
        <v>607</v>
      </c>
    </row>
    <row r="364" spans="2:65" s="13" customFormat="1">
      <c r="B364" s="158"/>
      <c r="D364" s="152" t="s">
        <v>179</v>
      </c>
      <c r="F364" s="160" t="s">
        <v>608</v>
      </c>
      <c r="H364" s="161">
        <v>3.3000000000000002E-2</v>
      </c>
      <c r="I364" s="162"/>
      <c r="L364" s="158"/>
      <c r="M364" s="163"/>
      <c r="T364" s="164"/>
      <c r="AT364" s="159" t="s">
        <v>179</v>
      </c>
      <c r="AU364" s="159" t="s">
        <v>85</v>
      </c>
      <c r="AV364" s="13" t="s">
        <v>85</v>
      </c>
      <c r="AW364" s="13" t="s">
        <v>3</v>
      </c>
      <c r="AX364" s="13" t="s">
        <v>83</v>
      </c>
      <c r="AY364" s="159" t="s">
        <v>169</v>
      </c>
    </row>
    <row r="365" spans="2:65" s="1" customFormat="1" ht="24.15" customHeight="1">
      <c r="B365" s="133"/>
      <c r="C365" s="134" t="s">
        <v>609</v>
      </c>
      <c r="D365" s="134" t="s">
        <v>171</v>
      </c>
      <c r="E365" s="135" t="s">
        <v>610</v>
      </c>
      <c r="F365" s="136" t="s">
        <v>611</v>
      </c>
      <c r="G365" s="137" t="s">
        <v>112</v>
      </c>
      <c r="H365" s="138">
        <v>34.11</v>
      </c>
      <c r="I365" s="139"/>
      <c r="J365" s="140">
        <f>ROUND(I365*H365,2)</f>
        <v>0</v>
      </c>
      <c r="K365" s="136" t="s">
        <v>174</v>
      </c>
      <c r="L365" s="32"/>
      <c r="M365" s="141" t="s">
        <v>1</v>
      </c>
      <c r="N365" s="142" t="s">
        <v>40</v>
      </c>
      <c r="P365" s="143">
        <f>O365*H365</f>
        <v>0</v>
      </c>
      <c r="Q365" s="143">
        <v>0</v>
      </c>
      <c r="R365" s="143">
        <f>Q365*H365</f>
        <v>0</v>
      </c>
      <c r="S365" s="143">
        <v>0</v>
      </c>
      <c r="T365" s="144">
        <f>S365*H365</f>
        <v>0</v>
      </c>
      <c r="AR365" s="145" t="s">
        <v>266</v>
      </c>
      <c r="AT365" s="145" t="s">
        <v>171</v>
      </c>
      <c r="AU365" s="145" t="s">
        <v>85</v>
      </c>
      <c r="AY365" s="17" t="s">
        <v>169</v>
      </c>
      <c r="BE365" s="146">
        <f>IF(N365="základní",J365,0)</f>
        <v>0</v>
      </c>
      <c r="BF365" s="146">
        <f>IF(N365="snížená",J365,0)</f>
        <v>0</v>
      </c>
      <c r="BG365" s="146">
        <f>IF(N365="zákl. přenesená",J365,0)</f>
        <v>0</v>
      </c>
      <c r="BH365" s="146">
        <f>IF(N365="sníž. přenesená",J365,0)</f>
        <v>0</v>
      </c>
      <c r="BI365" s="146">
        <f>IF(N365="nulová",J365,0)</f>
        <v>0</v>
      </c>
      <c r="BJ365" s="17" t="s">
        <v>83</v>
      </c>
      <c r="BK365" s="146">
        <f>ROUND(I365*H365,2)</f>
        <v>0</v>
      </c>
      <c r="BL365" s="17" t="s">
        <v>266</v>
      </c>
      <c r="BM365" s="145" t="s">
        <v>612</v>
      </c>
    </row>
    <row r="366" spans="2:65" s="1" customFormat="1">
      <c r="B366" s="32"/>
      <c r="D366" s="147" t="s">
        <v>177</v>
      </c>
      <c r="F366" s="148" t="s">
        <v>613</v>
      </c>
      <c r="I366" s="149"/>
      <c r="L366" s="32"/>
      <c r="M366" s="150"/>
      <c r="T366" s="56"/>
      <c r="AT366" s="17" t="s">
        <v>177</v>
      </c>
      <c r="AU366" s="17" t="s">
        <v>85</v>
      </c>
    </row>
    <row r="367" spans="2:65" s="13" customFormat="1" ht="30.6">
      <c r="B367" s="158"/>
      <c r="D367" s="152" t="s">
        <v>179</v>
      </c>
      <c r="E367" s="159" t="s">
        <v>1</v>
      </c>
      <c r="F367" s="160" t="s">
        <v>614</v>
      </c>
      <c r="H367" s="161">
        <v>34.11</v>
      </c>
      <c r="I367" s="162"/>
      <c r="L367" s="158"/>
      <c r="M367" s="163"/>
      <c r="T367" s="164"/>
      <c r="AT367" s="159" t="s">
        <v>179</v>
      </c>
      <c r="AU367" s="159" t="s">
        <v>85</v>
      </c>
      <c r="AV367" s="13" t="s">
        <v>85</v>
      </c>
      <c r="AW367" s="13" t="s">
        <v>31</v>
      </c>
      <c r="AX367" s="13" t="s">
        <v>83</v>
      </c>
      <c r="AY367" s="159" t="s">
        <v>169</v>
      </c>
    </row>
    <row r="368" spans="2:65" s="1" customFormat="1" ht="16.5" customHeight="1">
      <c r="B368" s="133"/>
      <c r="C368" s="172" t="s">
        <v>615</v>
      </c>
      <c r="D368" s="172" t="s">
        <v>249</v>
      </c>
      <c r="E368" s="173" t="s">
        <v>605</v>
      </c>
      <c r="F368" s="174" t="s">
        <v>606</v>
      </c>
      <c r="G368" s="175" t="s">
        <v>252</v>
      </c>
      <c r="H368" s="176">
        <v>1.2E-2</v>
      </c>
      <c r="I368" s="177"/>
      <c r="J368" s="178">
        <f>ROUND(I368*H368,2)</f>
        <v>0</v>
      </c>
      <c r="K368" s="174" t="s">
        <v>174</v>
      </c>
      <c r="L368" s="179"/>
      <c r="M368" s="180" t="s">
        <v>1</v>
      </c>
      <c r="N368" s="181" t="s">
        <v>40</v>
      </c>
      <c r="P368" s="143">
        <f>O368*H368</f>
        <v>0</v>
      </c>
      <c r="Q368" s="143">
        <v>1</v>
      </c>
      <c r="R368" s="143">
        <f>Q368*H368</f>
        <v>1.2E-2</v>
      </c>
      <c r="S368" s="143">
        <v>0</v>
      </c>
      <c r="T368" s="144">
        <f>S368*H368</f>
        <v>0</v>
      </c>
      <c r="AR368" s="145" t="s">
        <v>342</v>
      </c>
      <c r="AT368" s="145" t="s">
        <v>249</v>
      </c>
      <c r="AU368" s="145" t="s">
        <v>85</v>
      </c>
      <c r="AY368" s="17" t="s">
        <v>169</v>
      </c>
      <c r="BE368" s="146">
        <f>IF(N368="základní",J368,0)</f>
        <v>0</v>
      </c>
      <c r="BF368" s="146">
        <f>IF(N368="snížená",J368,0)</f>
        <v>0</v>
      </c>
      <c r="BG368" s="146">
        <f>IF(N368="zákl. přenesená",J368,0)</f>
        <v>0</v>
      </c>
      <c r="BH368" s="146">
        <f>IF(N368="sníž. přenesená",J368,0)</f>
        <v>0</v>
      </c>
      <c r="BI368" s="146">
        <f>IF(N368="nulová",J368,0)</f>
        <v>0</v>
      </c>
      <c r="BJ368" s="17" t="s">
        <v>83</v>
      </c>
      <c r="BK368" s="146">
        <f>ROUND(I368*H368,2)</f>
        <v>0</v>
      </c>
      <c r="BL368" s="17" t="s">
        <v>266</v>
      </c>
      <c r="BM368" s="145" t="s">
        <v>616</v>
      </c>
    </row>
    <row r="369" spans="2:65" s="13" customFormat="1">
      <c r="B369" s="158"/>
      <c r="D369" s="152" t="s">
        <v>179</v>
      </c>
      <c r="F369" s="160" t="s">
        <v>617</v>
      </c>
      <c r="H369" s="161">
        <v>1.2E-2</v>
      </c>
      <c r="I369" s="162"/>
      <c r="L369" s="158"/>
      <c r="M369" s="163"/>
      <c r="T369" s="164"/>
      <c r="AT369" s="159" t="s">
        <v>179</v>
      </c>
      <c r="AU369" s="159" t="s">
        <v>85</v>
      </c>
      <c r="AV369" s="13" t="s">
        <v>85</v>
      </c>
      <c r="AW369" s="13" t="s">
        <v>3</v>
      </c>
      <c r="AX369" s="13" t="s">
        <v>83</v>
      </c>
      <c r="AY369" s="159" t="s">
        <v>169</v>
      </c>
    </row>
    <row r="370" spans="2:65" s="1" customFormat="1" ht="24.15" customHeight="1">
      <c r="B370" s="133"/>
      <c r="C370" s="134" t="s">
        <v>618</v>
      </c>
      <c r="D370" s="134" t="s">
        <v>171</v>
      </c>
      <c r="E370" s="135" t="s">
        <v>619</v>
      </c>
      <c r="F370" s="136" t="s">
        <v>620</v>
      </c>
      <c r="G370" s="137" t="s">
        <v>112</v>
      </c>
      <c r="H370" s="138">
        <v>217.28</v>
      </c>
      <c r="I370" s="139"/>
      <c r="J370" s="140">
        <f>ROUND(I370*H370,2)</f>
        <v>0</v>
      </c>
      <c r="K370" s="136" t="s">
        <v>174</v>
      </c>
      <c r="L370" s="32"/>
      <c r="M370" s="141" t="s">
        <v>1</v>
      </c>
      <c r="N370" s="142" t="s">
        <v>40</v>
      </c>
      <c r="P370" s="143">
        <f>O370*H370</f>
        <v>0</v>
      </c>
      <c r="Q370" s="143">
        <v>4.0000000000000002E-4</v>
      </c>
      <c r="R370" s="143">
        <f>Q370*H370</f>
        <v>8.6912000000000003E-2</v>
      </c>
      <c r="S370" s="143">
        <v>0</v>
      </c>
      <c r="T370" s="144">
        <f>S370*H370</f>
        <v>0</v>
      </c>
      <c r="AR370" s="145" t="s">
        <v>266</v>
      </c>
      <c r="AT370" s="145" t="s">
        <v>171</v>
      </c>
      <c r="AU370" s="145" t="s">
        <v>85</v>
      </c>
      <c r="AY370" s="17" t="s">
        <v>169</v>
      </c>
      <c r="BE370" s="146">
        <f>IF(N370="základní",J370,0)</f>
        <v>0</v>
      </c>
      <c r="BF370" s="146">
        <f>IF(N370="snížená",J370,0)</f>
        <v>0</v>
      </c>
      <c r="BG370" s="146">
        <f>IF(N370="zákl. přenesená",J370,0)</f>
        <v>0</v>
      </c>
      <c r="BH370" s="146">
        <f>IF(N370="sníž. přenesená",J370,0)</f>
        <v>0</v>
      </c>
      <c r="BI370" s="146">
        <f>IF(N370="nulová",J370,0)</f>
        <v>0</v>
      </c>
      <c r="BJ370" s="17" t="s">
        <v>83</v>
      </c>
      <c r="BK370" s="146">
        <f>ROUND(I370*H370,2)</f>
        <v>0</v>
      </c>
      <c r="BL370" s="17" t="s">
        <v>266</v>
      </c>
      <c r="BM370" s="145" t="s">
        <v>621</v>
      </c>
    </row>
    <row r="371" spans="2:65" s="1" customFormat="1">
      <c r="B371" s="32"/>
      <c r="D371" s="147" t="s">
        <v>177</v>
      </c>
      <c r="F371" s="148" t="s">
        <v>622</v>
      </c>
      <c r="I371" s="149"/>
      <c r="L371" s="32"/>
      <c r="M371" s="150"/>
      <c r="T371" s="56"/>
      <c r="AT371" s="17" t="s">
        <v>177</v>
      </c>
      <c r="AU371" s="17" t="s">
        <v>85</v>
      </c>
    </row>
    <row r="372" spans="2:65" s="13" customFormat="1">
      <c r="B372" s="158"/>
      <c r="D372" s="152" t="s">
        <v>179</v>
      </c>
      <c r="E372" s="159" t="s">
        <v>1</v>
      </c>
      <c r="F372" s="160" t="s">
        <v>623</v>
      </c>
      <c r="H372" s="161">
        <v>217.28</v>
      </c>
      <c r="I372" s="162"/>
      <c r="L372" s="158"/>
      <c r="M372" s="163"/>
      <c r="T372" s="164"/>
      <c r="AT372" s="159" t="s">
        <v>179</v>
      </c>
      <c r="AU372" s="159" t="s">
        <v>85</v>
      </c>
      <c r="AV372" s="13" t="s">
        <v>85</v>
      </c>
      <c r="AW372" s="13" t="s">
        <v>31</v>
      </c>
      <c r="AX372" s="13" t="s">
        <v>83</v>
      </c>
      <c r="AY372" s="159" t="s">
        <v>169</v>
      </c>
    </row>
    <row r="373" spans="2:65" s="1" customFormat="1" ht="24.15" customHeight="1">
      <c r="B373" s="133"/>
      <c r="C373" s="134" t="s">
        <v>624</v>
      </c>
      <c r="D373" s="134" t="s">
        <v>171</v>
      </c>
      <c r="E373" s="135" t="s">
        <v>625</v>
      </c>
      <c r="F373" s="136" t="s">
        <v>626</v>
      </c>
      <c r="G373" s="137" t="s">
        <v>112</v>
      </c>
      <c r="H373" s="138">
        <v>32.76</v>
      </c>
      <c r="I373" s="139"/>
      <c r="J373" s="140">
        <f>ROUND(I373*H373,2)</f>
        <v>0</v>
      </c>
      <c r="K373" s="136" t="s">
        <v>174</v>
      </c>
      <c r="L373" s="32"/>
      <c r="M373" s="141" t="s">
        <v>1</v>
      </c>
      <c r="N373" s="142" t="s">
        <v>40</v>
      </c>
      <c r="P373" s="143">
        <f>O373*H373</f>
        <v>0</v>
      </c>
      <c r="Q373" s="143">
        <v>4.0000000000000002E-4</v>
      </c>
      <c r="R373" s="143">
        <f>Q373*H373</f>
        <v>1.3103999999999999E-2</v>
      </c>
      <c r="S373" s="143">
        <v>0</v>
      </c>
      <c r="T373" s="144">
        <f>S373*H373</f>
        <v>0</v>
      </c>
      <c r="AR373" s="145" t="s">
        <v>266</v>
      </c>
      <c r="AT373" s="145" t="s">
        <v>171</v>
      </c>
      <c r="AU373" s="145" t="s">
        <v>85</v>
      </c>
      <c r="AY373" s="17" t="s">
        <v>169</v>
      </c>
      <c r="BE373" s="146">
        <f>IF(N373="základní",J373,0)</f>
        <v>0</v>
      </c>
      <c r="BF373" s="146">
        <f>IF(N373="snížená",J373,0)</f>
        <v>0</v>
      </c>
      <c r="BG373" s="146">
        <f>IF(N373="zákl. přenesená",J373,0)</f>
        <v>0</v>
      </c>
      <c r="BH373" s="146">
        <f>IF(N373="sníž. přenesená",J373,0)</f>
        <v>0</v>
      </c>
      <c r="BI373" s="146">
        <f>IF(N373="nulová",J373,0)</f>
        <v>0</v>
      </c>
      <c r="BJ373" s="17" t="s">
        <v>83</v>
      </c>
      <c r="BK373" s="146">
        <f>ROUND(I373*H373,2)</f>
        <v>0</v>
      </c>
      <c r="BL373" s="17" t="s">
        <v>266</v>
      </c>
      <c r="BM373" s="145" t="s">
        <v>627</v>
      </c>
    </row>
    <row r="374" spans="2:65" s="1" customFormat="1">
      <c r="B374" s="32"/>
      <c r="D374" s="147" t="s">
        <v>177</v>
      </c>
      <c r="F374" s="148" t="s">
        <v>628</v>
      </c>
      <c r="I374" s="149"/>
      <c r="L374" s="32"/>
      <c r="M374" s="150"/>
      <c r="T374" s="56"/>
      <c r="AT374" s="17" t="s">
        <v>177</v>
      </c>
      <c r="AU374" s="17" t="s">
        <v>85</v>
      </c>
    </row>
    <row r="375" spans="2:65" s="12" customFormat="1">
      <c r="B375" s="151"/>
      <c r="D375" s="152" t="s">
        <v>179</v>
      </c>
      <c r="E375" s="153" t="s">
        <v>1</v>
      </c>
      <c r="F375" s="154" t="s">
        <v>629</v>
      </c>
      <c r="H375" s="153" t="s">
        <v>1</v>
      </c>
      <c r="I375" s="155"/>
      <c r="L375" s="151"/>
      <c r="M375" s="156"/>
      <c r="T375" s="157"/>
      <c r="AT375" s="153" t="s">
        <v>179</v>
      </c>
      <c r="AU375" s="153" t="s">
        <v>85</v>
      </c>
      <c r="AV375" s="12" t="s">
        <v>83</v>
      </c>
      <c r="AW375" s="12" t="s">
        <v>31</v>
      </c>
      <c r="AX375" s="12" t="s">
        <v>75</v>
      </c>
      <c r="AY375" s="153" t="s">
        <v>169</v>
      </c>
    </row>
    <row r="376" spans="2:65" s="13" customFormat="1">
      <c r="B376" s="158"/>
      <c r="D376" s="152" t="s">
        <v>179</v>
      </c>
      <c r="E376" s="159" t="s">
        <v>1</v>
      </c>
      <c r="F376" s="160" t="s">
        <v>630</v>
      </c>
      <c r="H376" s="161">
        <v>32.76</v>
      </c>
      <c r="I376" s="162"/>
      <c r="L376" s="158"/>
      <c r="M376" s="163"/>
      <c r="T376" s="164"/>
      <c r="AT376" s="159" t="s">
        <v>179</v>
      </c>
      <c r="AU376" s="159" t="s">
        <v>85</v>
      </c>
      <c r="AV376" s="13" t="s">
        <v>85</v>
      </c>
      <c r="AW376" s="13" t="s">
        <v>31</v>
      </c>
      <c r="AX376" s="13" t="s">
        <v>83</v>
      </c>
      <c r="AY376" s="159" t="s">
        <v>169</v>
      </c>
    </row>
    <row r="377" spans="2:65" s="1" customFormat="1" ht="44.25" customHeight="1">
      <c r="B377" s="133"/>
      <c r="C377" s="172" t="s">
        <v>631</v>
      </c>
      <c r="D377" s="172" t="s">
        <v>249</v>
      </c>
      <c r="E377" s="173" t="s">
        <v>632</v>
      </c>
      <c r="F377" s="174" t="s">
        <v>633</v>
      </c>
      <c r="G377" s="175" t="s">
        <v>112</v>
      </c>
      <c r="H377" s="176">
        <v>291.42200000000003</v>
      </c>
      <c r="I377" s="177"/>
      <c r="J377" s="178">
        <f>ROUND(I377*H377,2)</f>
        <v>0</v>
      </c>
      <c r="K377" s="174" t="s">
        <v>174</v>
      </c>
      <c r="L377" s="179"/>
      <c r="M377" s="180" t="s">
        <v>1</v>
      </c>
      <c r="N377" s="181" t="s">
        <v>40</v>
      </c>
      <c r="P377" s="143">
        <f>O377*H377</f>
        <v>0</v>
      </c>
      <c r="Q377" s="143">
        <v>5.4000000000000003E-3</v>
      </c>
      <c r="R377" s="143">
        <f>Q377*H377</f>
        <v>1.5736788000000002</v>
      </c>
      <c r="S377" s="143">
        <v>0</v>
      </c>
      <c r="T377" s="144">
        <f>S377*H377</f>
        <v>0</v>
      </c>
      <c r="AR377" s="145" t="s">
        <v>342</v>
      </c>
      <c r="AT377" s="145" t="s">
        <v>249</v>
      </c>
      <c r="AU377" s="145" t="s">
        <v>85</v>
      </c>
      <c r="AY377" s="17" t="s">
        <v>169</v>
      </c>
      <c r="BE377" s="146">
        <f>IF(N377="základní",J377,0)</f>
        <v>0</v>
      </c>
      <c r="BF377" s="146">
        <f>IF(N377="snížená",J377,0)</f>
        <v>0</v>
      </c>
      <c r="BG377" s="146">
        <f>IF(N377="zákl. přenesená",J377,0)</f>
        <v>0</v>
      </c>
      <c r="BH377" s="146">
        <f>IF(N377="sníž. přenesená",J377,0)</f>
        <v>0</v>
      </c>
      <c r="BI377" s="146">
        <f>IF(N377="nulová",J377,0)</f>
        <v>0</v>
      </c>
      <c r="BJ377" s="17" t="s">
        <v>83</v>
      </c>
      <c r="BK377" s="146">
        <f>ROUND(I377*H377,2)</f>
        <v>0</v>
      </c>
      <c r="BL377" s="17" t="s">
        <v>266</v>
      </c>
      <c r="BM377" s="145" t="s">
        <v>634</v>
      </c>
    </row>
    <row r="378" spans="2:65" s="13" customFormat="1">
      <c r="B378" s="158"/>
      <c r="D378" s="152" t="s">
        <v>179</v>
      </c>
      <c r="E378" s="159" t="s">
        <v>1</v>
      </c>
      <c r="F378" s="160" t="s">
        <v>635</v>
      </c>
      <c r="H378" s="161">
        <v>250.04</v>
      </c>
      <c r="I378" s="162"/>
      <c r="L378" s="158"/>
      <c r="M378" s="163"/>
      <c r="T378" s="164"/>
      <c r="AT378" s="159" t="s">
        <v>179</v>
      </c>
      <c r="AU378" s="159" t="s">
        <v>85</v>
      </c>
      <c r="AV378" s="13" t="s">
        <v>85</v>
      </c>
      <c r="AW378" s="13" t="s">
        <v>31</v>
      </c>
      <c r="AX378" s="13" t="s">
        <v>83</v>
      </c>
      <c r="AY378" s="159" t="s">
        <v>169</v>
      </c>
    </row>
    <row r="379" spans="2:65" s="13" customFormat="1">
      <c r="B379" s="158"/>
      <c r="D379" s="152" t="s">
        <v>179</v>
      </c>
      <c r="F379" s="160" t="s">
        <v>636</v>
      </c>
      <c r="H379" s="161">
        <v>291.42200000000003</v>
      </c>
      <c r="I379" s="162"/>
      <c r="L379" s="158"/>
      <c r="M379" s="163"/>
      <c r="T379" s="164"/>
      <c r="AT379" s="159" t="s">
        <v>179</v>
      </c>
      <c r="AU379" s="159" t="s">
        <v>85</v>
      </c>
      <c r="AV379" s="13" t="s">
        <v>85</v>
      </c>
      <c r="AW379" s="13" t="s">
        <v>3</v>
      </c>
      <c r="AX379" s="13" t="s">
        <v>83</v>
      </c>
      <c r="AY379" s="159" t="s">
        <v>169</v>
      </c>
    </row>
    <row r="380" spans="2:65" s="1" customFormat="1" ht="24.15" customHeight="1">
      <c r="B380" s="133"/>
      <c r="C380" s="134" t="s">
        <v>637</v>
      </c>
      <c r="D380" s="134" t="s">
        <v>171</v>
      </c>
      <c r="E380" s="135" t="s">
        <v>638</v>
      </c>
      <c r="F380" s="136" t="s">
        <v>639</v>
      </c>
      <c r="G380" s="137" t="s">
        <v>112</v>
      </c>
      <c r="H380" s="138">
        <v>23.36</v>
      </c>
      <c r="I380" s="139"/>
      <c r="J380" s="140">
        <f>ROUND(I380*H380,2)</f>
        <v>0</v>
      </c>
      <c r="K380" s="136" t="s">
        <v>174</v>
      </c>
      <c r="L380" s="32"/>
      <c r="M380" s="141" t="s">
        <v>1</v>
      </c>
      <c r="N380" s="142" t="s">
        <v>40</v>
      </c>
      <c r="P380" s="143">
        <f>O380*H380</f>
        <v>0</v>
      </c>
      <c r="Q380" s="143">
        <v>3.5E-4</v>
      </c>
      <c r="R380" s="143">
        <f>Q380*H380</f>
        <v>8.1759999999999992E-3</v>
      </c>
      <c r="S380" s="143">
        <v>0</v>
      </c>
      <c r="T380" s="144">
        <f>S380*H380</f>
        <v>0</v>
      </c>
      <c r="AR380" s="145" t="s">
        <v>266</v>
      </c>
      <c r="AT380" s="145" t="s">
        <v>171</v>
      </c>
      <c r="AU380" s="145" t="s">
        <v>85</v>
      </c>
      <c r="AY380" s="17" t="s">
        <v>169</v>
      </c>
      <c r="BE380" s="146">
        <f>IF(N380="základní",J380,0)</f>
        <v>0</v>
      </c>
      <c r="BF380" s="146">
        <f>IF(N380="snížená",J380,0)</f>
        <v>0</v>
      </c>
      <c r="BG380" s="146">
        <f>IF(N380="zákl. přenesená",J380,0)</f>
        <v>0</v>
      </c>
      <c r="BH380" s="146">
        <f>IF(N380="sníž. přenesená",J380,0)</f>
        <v>0</v>
      </c>
      <c r="BI380" s="146">
        <f>IF(N380="nulová",J380,0)</f>
        <v>0</v>
      </c>
      <c r="BJ380" s="17" t="s">
        <v>83</v>
      </c>
      <c r="BK380" s="146">
        <f>ROUND(I380*H380,2)</f>
        <v>0</v>
      </c>
      <c r="BL380" s="17" t="s">
        <v>266</v>
      </c>
      <c r="BM380" s="145" t="s">
        <v>640</v>
      </c>
    </row>
    <row r="381" spans="2:65" s="1" customFormat="1">
      <c r="B381" s="32"/>
      <c r="D381" s="147" t="s">
        <v>177</v>
      </c>
      <c r="F381" s="148" t="s">
        <v>641</v>
      </c>
      <c r="I381" s="149"/>
      <c r="L381" s="32"/>
      <c r="M381" s="150"/>
      <c r="T381" s="56"/>
      <c r="AT381" s="17" t="s">
        <v>177</v>
      </c>
      <c r="AU381" s="17" t="s">
        <v>85</v>
      </c>
    </row>
    <row r="382" spans="2:65" s="13" customFormat="1">
      <c r="B382" s="158"/>
      <c r="D382" s="152" t="s">
        <v>179</v>
      </c>
      <c r="E382" s="159" t="s">
        <v>1</v>
      </c>
      <c r="F382" s="160" t="s">
        <v>642</v>
      </c>
      <c r="H382" s="161">
        <v>23.36</v>
      </c>
      <c r="I382" s="162"/>
      <c r="L382" s="158"/>
      <c r="M382" s="163"/>
      <c r="T382" s="164"/>
      <c r="AT382" s="159" t="s">
        <v>179</v>
      </c>
      <c r="AU382" s="159" t="s">
        <v>85</v>
      </c>
      <c r="AV382" s="13" t="s">
        <v>85</v>
      </c>
      <c r="AW382" s="13" t="s">
        <v>31</v>
      </c>
      <c r="AX382" s="13" t="s">
        <v>83</v>
      </c>
      <c r="AY382" s="159" t="s">
        <v>169</v>
      </c>
    </row>
    <row r="383" spans="2:65" s="1" customFormat="1" ht="24.15" customHeight="1">
      <c r="B383" s="133"/>
      <c r="C383" s="134" t="s">
        <v>643</v>
      </c>
      <c r="D383" s="134" t="s">
        <v>171</v>
      </c>
      <c r="E383" s="135" t="s">
        <v>644</v>
      </c>
      <c r="F383" s="136" t="s">
        <v>645</v>
      </c>
      <c r="G383" s="137" t="s">
        <v>112</v>
      </c>
      <c r="H383" s="138">
        <v>144</v>
      </c>
      <c r="I383" s="139"/>
      <c r="J383" s="140">
        <f>ROUND(I383*H383,2)</f>
        <v>0</v>
      </c>
      <c r="K383" s="136" t="s">
        <v>174</v>
      </c>
      <c r="L383" s="32"/>
      <c r="M383" s="141" t="s">
        <v>1</v>
      </c>
      <c r="N383" s="142" t="s">
        <v>40</v>
      </c>
      <c r="P383" s="143">
        <f>O383*H383</f>
        <v>0</v>
      </c>
      <c r="Q383" s="143">
        <v>5.0000000000000002E-5</v>
      </c>
      <c r="R383" s="143">
        <f>Q383*H383</f>
        <v>7.2000000000000007E-3</v>
      </c>
      <c r="S383" s="143">
        <v>0</v>
      </c>
      <c r="T383" s="144">
        <f>S383*H383</f>
        <v>0</v>
      </c>
      <c r="AR383" s="145" t="s">
        <v>266</v>
      </c>
      <c r="AT383" s="145" t="s">
        <v>171</v>
      </c>
      <c r="AU383" s="145" t="s">
        <v>85</v>
      </c>
      <c r="AY383" s="17" t="s">
        <v>169</v>
      </c>
      <c r="BE383" s="146">
        <f>IF(N383="základní",J383,0)</f>
        <v>0</v>
      </c>
      <c r="BF383" s="146">
        <f>IF(N383="snížená",J383,0)</f>
        <v>0</v>
      </c>
      <c r="BG383" s="146">
        <f>IF(N383="zákl. přenesená",J383,0)</f>
        <v>0</v>
      </c>
      <c r="BH383" s="146">
        <f>IF(N383="sníž. přenesená",J383,0)</f>
        <v>0</v>
      </c>
      <c r="BI383" s="146">
        <f>IF(N383="nulová",J383,0)</f>
        <v>0</v>
      </c>
      <c r="BJ383" s="17" t="s">
        <v>83</v>
      </c>
      <c r="BK383" s="146">
        <f>ROUND(I383*H383,2)</f>
        <v>0</v>
      </c>
      <c r="BL383" s="17" t="s">
        <v>266</v>
      </c>
      <c r="BM383" s="145" t="s">
        <v>646</v>
      </c>
    </row>
    <row r="384" spans="2:65" s="1" customFormat="1">
      <c r="B384" s="32"/>
      <c r="D384" s="147" t="s">
        <v>177</v>
      </c>
      <c r="F384" s="148" t="s">
        <v>647</v>
      </c>
      <c r="I384" s="149"/>
      <c r="L384" s="32"/>
      <c r="M384" s="150"/>
      <c r="T384" s="56"/>
      <c r="AT384" s="17" t="s">
        <v>177</v>
      </c>
      <c r="AU384" s="17" t="s">
        <v>85</v>
      </c>
    </row>
    <row r="385" spans="2:65" s="13" customFormat="1">
      <c r="B385" s="158"/>
      <c r="D385" s="152" t="s">
        <v>179</v>
      </c>
      <c r="E385" s="159" t="s">
        <v>1</v>
      </c>
      <c r="F385" s="160" t="s">
        <v>648</v>
      </c>
      <c r="H385" s="161">
        <v>144</v>
      </c>
      <c r="I385" s="162"/>
      <c r="L385" s="158"/>
      <c r="M385" s="163"/>
      <c r="T385" s="164"/>
      <c r="AT385" s="159" t="s">
        <v>179</v>
      </c>
      <c r="AU385" s="159" t="s">
        <v>85</v>
      </c>
      <c r="AV385" s="13" t="s">
        <v>85</v>
      </c>
      <c r="AW385" s="13" t="s">
        <v>31</v>
      </c>
      <c r="AX385" s="13" t="s">
        <v>83</v>
      </c>
      <c r="AY385" s="159" t="s">
        <v>169</v>
      </c>
    </row>
    <row r="386" spans="2:65" s="1" customFormat="1" ht="24.15" customHeight="1">
      <c r="B386" s="133"/>
      <c r="C386" s="172" t="s">
        <v>649</v>
      </c>
      <c r="D386" s="172" t="s">
        <v>249</v>
      </c>
      <c r="E386" s="173" t="s">
        <v>650</v>
      </c>
      <c r="F386" s="174" t="s">
        <v>651</v>
      </c>
      <c r="G386" s="175" t="s">
        <v>112</v>
      </c>
      <c r="H386" s="176">
        <v>152.71199999999999</v>
      </c>
      <c r="I386" s="177"/>
      <c r="J386" s="178">
        <f>ROUND(I386*H386,2)</f>
        <v>0</v>
      </c>
      <c r="K386" s="174" t="s">
        <v>174</v>
      </c>
      <c r="L386" s="179"/>
      <c r="M386" s="180" t="s">
        <v>1</v>
      </c>
      <c r="N386" s="181" t="s">
        <v>40</v>
      </c>
      <c r="P386" s="143">
        <f>O386*H386</f>
        <v>0</v>
      </c>
      <c r="Q386" s="143">
        <v>1.4999999999999999E-4</v>
      </c>
      <c r="R386" s="143">
        <f>Q386*H386</f>
        <v>2.2906799999999998E-2</v>
      </c>
      <c r="S386" s="143">
        <v>0</v>
      </c>
      <c r="T386" s="144">
        <f>S386*H386</f>
        <v>0</v>
      </c>
      <c r="AR386" s="145" t="s">
        <v>342</v>
      </c>
      <c r="AT386" s="145" t="s">
        <v>249</v>
      </c>
      <c r="AU386" s="145" t="s">
        <v>85</v>
      </c>
      <c r="AY386" s="17" t="s">
        <v>169</v>
      </c>
      <c r="BE386" s="146">
        <f>IF(N386="základní",J386,0)</f>
        <v>0</v>
      </c>
      <c r="BF386" s="146">
        <f>IF(N386="snížená",J386,0)</f>
        <v>0</v>
      </c>
      <c r="BG386" s="146">
        <f>IF(N386="zákl. přenesená",J386,0)</f>
        <v>0</v>
      </c>
      <c r="BH386" s="146">
        <f>IF(N386="sníž. přenesená",J386,0)</f>
        <v>0</v>
      </c>
      <c r="BI386" s="146">
        <f>IF(N386="nulová",J386,0)</f>
        <v>0</v>
      </c>
      <c r="BJ386" s="17" t="s">
        <v>83</v>
      </c>
      <c r="BK386" s="146">
        <f>ROUND(I386*H386,2)</f>
        <v>0</v>
      </c>
      <c r="BL386" s="17" t="s">
        <v>266</v>
      </c>
      <c r="BM386" s="145" t="s">
        <v>652</v>
      </c>
    </row>
    <row r="387" spans="2:65" s="13" customFormat="1">
      <c r="B387" s="158"/>
      <c r="D387" s="152" t="s">
        <v>179</v>
      </c>
      <c r="F387" s="160" t="s">
        <v>653</v>
      </c>
      <c r="H387" s="161">
        <v>152.71199999999999</v>
      </c>
      <c r="I387" s="162"/>
      <c r="L387" s="158"/>
      <c r="M387" s="163"/>
      <c r="T387" s="164"/>
      <c r="AT387" s="159" t="s">
        <v>179</v>
      </c>
      <c r="AU387" s="159" t="s">
        <v>85</v>
      </c>
      <c r="AV387" s="13" t="s">
        <v>85</v>
      </c>
      <c r="AW387" s="13" t="s">
        <v>3</v>
      </c>
      <c r="AX387" s="13" t="s">
        <v>83</v>
      </c>
      <c r="AY387" s="159" t="s">
        <v>169</v>
      </c>
    </row>
    <row r="388" spans="2:65" s="1" customFormat="1" ht="24.15" customHeight="1">
      <c r="B388" s="133"/>
      <c r="C388" s="134" t="s">
        <v>654</v>
      </c>
      <c r="D388" s="134" t="s">
        <v>171</v>
      </c>
      <c r="E388" s="135" t="s">
        <v>655</v>
      </c>
      <c r="F388" s="136" t="s">
        <v>656</v>
      </c>
      <c r="G388" s="137" t="s">
        <v>657</v>
      </c>
      <c r="H388" s="138"/>
      <c r="I388" s="139"/>
      <c r="J388" s="140">
        <f>ROUND(I388*H388,2)</f>
        <v>0</v>
      </c>
      <c r="K388" s="136" t="s">
        <v>174</v>
      </c>
      <c r="L388" s="32"/>
      <c r="M388" s="141" t="s">
        <v>1</v>
      </c>
      <c r="N388" s="142" t="s">
        <v>40</v>
      </c>
      <c r="P388" s="143">
        <f>O388*H388</f>
        <v>0</v>
      </c>
      <c r="Q388" s="143">
        <v>0</v>
      </c>
      <c r="R388" s="143">
        <f>Q388*H388</f>
        <v>0</v>
      </c>
      <c r="S388" s="143">
        <v>0</v>
      </c>
      <c r="T388" s="144">
        <f>S388*H388</f>
        <v>0</v>
      </c>
      <c r="AR388" s="145" t="s">
        <v>266</v>
      </c>
      <c r="AT388" s="145" t="s">
        <v>171</v>
      </c>
      <c r="AU388" s="145" t="s">
        <v>85</v>
      </c>
      <c r="AY388" s="17" t="s">
        <v>169</v>
      </c>
      <c r="BE388" s="146">
        <f>IF(N388="základní",J388,0)</f>
        <v>0</v>
      </c>
      <c r="BF388" s="146">
        <f>IF(N388="snížená",J388,0)</f>
        <v>0</v>
      </c>
      <c r="BG388" s="146">
        <f>IF(N388="zákl. přenesená",J388,0)</f>
        <v>0</v>
      </c>
      <c r="BH388" s="146">
        <f>IF(N388="sníž. přenesená",J388,0)</f>
        <v>0</v>
      </c>
      <c r="BI388" s="146">
        <f>IF(N388="nulová",J388,0)</f>
        <v>0</v>
      </c>
      <c r="BJ388" s="17" t="s">
        <v>83</v>
      </c>
      <c r="BK388" s="146">
        <f>ROUND(I388*H388,2)</f>
        <v>0</v>
      </c>
      <c r="BL388" s="17" t="s">
        <v>266</v>
      </c>
      <c r="BM388" s="145" t="s">
        <v>658</v>
      </c>
    </row>
    <row r="389" spans="2:65" s="1" customFormat="1">
      <c r="B389" s="32"/>
      <c r="D389" s="147" t="s">
        <v>177</v>
      </c>
      <c r="F389" s="148" t="s">
        <v>659</v>
      </c>
      <c r="I389" s="149"/>
      <c r="L389" s="32"/>
      <c r="M389" s="150"/>
      <c r="T389" s="56"/>
      <c r="AT389" s="17" t="s">
        <v>177</v>
      </c>
      <c r="AU389" s="17" t="s">
        <v>85</v>
      </c>
    </row>
    <row r="390" spans="2:65" s="11" customFormat="1" ht="22.95" customHeight="1">
      <c r="B390" s="121"/>
      <c r="D390" s="122" t="s">
        <v>74</v>
      </c>
      <c r="E390" s="131" t="s">
        <v>660</v>
      </c>
      <c r="F390" s="131" t="s">
        <v>661</v>
      </c>
      <c r="I390" s="124"/>
      <c r="J390" s="132">
        <f>BK390</f>
        <v>0</v>
      </c>
      <c r="L390" s="121"/>
      <c r="M390" s="126"/>
      <c r="P390" s="127">
        <f>SUM(P391:P412)</f>
        <v>0</v>
      </c>
      <c r="R390" s="127">
        <f>SUM(R391:R412)</f>
        <v>11.189504640000001</v>
      </c>
      <c r="T390" s="128">
        <f>SUM(T391:T412)</f>
        <v>0</v>
      </c>
      <c r="AR390" s="122" t="s">
        <v>85</v>
      </c>
      <c r="AT390" s="129" t="s">
        <v>74</v>
      </c>
      <c r="AU390" s="129" t="s">
        <v>83</v>
      </c>
      <c r="AY390" s="122" t="s">
        <v>169</v>
      </c>
      <c r="BK390" s="130">
        <f>SUM(BK391:BK412)</f>
        <v>0</v>
      </c>
    </row>
    <row r="391" spans="2:65" s="1" customFormat="1" ht="37.950000000000003" customHeight="1">
      <c r="B391" s="133"/>
      <c r="C391" s="134" t="s">
        <v>662</v>
      </c>
      <c r="D391" s="134" t="s">
        <v>171</v>
      </c>
      <c r="E391" s="135" t="s">
        <v>663</v>
      </c>
      <c r="F391" s="136" t="s">
        <v>664</v>
      </c>
      <c r="G391" s="137" t="s">
        <v>112</v>
      </c>
      <c r="H391" s="138">
        <v>144</v>
      </c>
      <c r="I391" s="139"/>
      <c r="J391" s="140">
        <f>ROUND(I391*H391,2)</f>
        <v>0</v>
      </c>
      <c r="K391" s="136" t="s">
        <v>174</v>
      </c>
      <c r="L391" s="32"/>
      <c r="M391" s="141" t="s">
        <v>1</v>
      </c>
      <c r="N391" s="142" t="s">
        <v>40</v>
      </c>
      <c r="P391" s="143">
        <f>O391*H391</f>
        <v>0</v>
      </c>
      <c r="Q391" s="143">
        <v>2.0000000000000001E-4</v>
      </c>
      <c r="R391" s="143">
        <f>Q391*H391</f>
        <v>2.8800000000000003E-2</v>
      </c>
      <c r="S391" s="143">
        <v>0</v>
      </c>
      <c r="T391" s="144">
        <f>S391*H391</f>
        <v>0</v>
      </c>
      <c r="AR391" s="145" t="s">
        <v>266</v>
      </c>
      <c r="AT391" s="145" t="s">
        <v>171</v>
      </c>
      <c r="AU391" s="145" t="s">
        <v>85</v>
      </c>
      <c r="AY391" s="17" t="s">
        <v>169</v>
      </c>
      <c r="BE391" s="146">
        <f>IF(N391="základní",J391,0)</f>
        <v>0</v>
      </c>
      <c r="BF391" s="146">
        <f>IF(N391="snížená",J391,0)</f>
        <v>0</v>
      </c>
      <c r="BG391" s="146">
        <f>IF(N391="zákl. přenesená",J391,0)</f>
        <v>0</v>
      </c>
      <c r="BH391" s="146">
        <f>IF(N391="sníž. přenesená",J391,0)</f>
        <v>0</v>
      </c>
      <c r="BI391" s="146">
        <f>IF(N391="nulová",J391,0)</f>
        <v>0</v>
      </c>
      <c r="BJ391" s="17" t="s">
        <v>83</v>
      </c>
      <c r="BK391" s="146">
        <f>ROUND(I391*H391,2)</f>
        <v>0</v>
      </c>
      <c r="BL391" s="17" t="s">
        <v>266</v>
      </c>
      <c r="BM391" s="145" t="s">
        <v>665</v>
      </c>
    </row>
    <row r="392" spans="2:65" s="1" customFormat="1">
      <c r="B392" s="32"/>
      <c r="D392" s="147" t="s">
        <v>177</v>
      </c>
      <c r="F392" s="148" t="s">
        <v>666</v>
      </c>
      <c r="I392" s="149"/>
      <c r="L392" s="32"/>
      <c r="M392" s="150"/>
      <c r="T392" s="56"/>
      <c r="AT392" s="17" t="s">
        <v>177</v>
      </c>
      <c r="AU392" s="17" t="s">
        <v>85</v>
      </c>
    </row>
    <row r="393" spans="2:65" s="1" customFormat="1" ht="24.15" customHeight="1">
      <c r="B393" s="133"/>
      <c r="C393" s="172" t="s">
        <v>667</v>
      </c>
      <c r="D393" s="172" t="s">
        <v>249</v>
      </c>
      <c r="E393" s="173" t="s">
        <v>668</v>
      </c>
      <c r="F393" s="174" t="s">
        <v>669</v>
      </c>
      <c r="G393" s="175" t="s">
        <v>112</v>
      </c>
      <c r="H393" s="176">
        <v>167.83199999999999</v>
      </c>
      <c r="I393" s="177"/>
      <c r="J393" s="178">
        <f>ROUND(I393*H393,2)</f>
        <v>0</v>
      </c>
      <c r="K393" s="174" t="s">
        <v>174</v>
      </c>
      <c r="L393" s="179"/>
      <c r="M393" s="180" t="s">
        <v>1</v>
      </c>
      <c r="N393" s="181" t="s">
        <v>40</v>
      </c>
      <c r="P393" s="143">
        <f>O393*H393</f>
        <v>0</v>
      </c>
      <c r="Q393" s="143">
        <v>1.5200000000000001E-3</v>
      </c>
      <c r="R393" s="143">
        <f>Q393*H393</f>
        <v>0.25510463999999999</v>
      </c>
      <c r="S393" s="143">
        <v>0</v>
      </c>
      <c r="T393" s="144">
        <f>S393*H393</f>
        <v>0</v>
      </c>
      <c r="AR393" s="145" t="s">
        <v>342</v>
      </c>
      <c r="AT393" s="145" t="s">
        <v>249</v>
      </c>
      <c r="AU393" s="145" t="s">
        <v>85</v>
      </c>
      <c r="AY393" s="17" t="s">
        <v>169</v>
      </c>
      <c r="BE393" s="146">
        <f>IF(N393="základní",J393,0)</f>
        <v>0</v>
      </c>
      <c r="BF393" s="146">
        <f>IF(N393="snížená",J393,0)</f>
        <v>0</v>
      </c>
      <c r="BG393" s="146">
        <f>IF(N393="zákl. přenesená",J393,0)</f>
        <v>0</v>
      </c>
      <c r="BH393" s="146">
        <f>IF(N393="sníž. přenesená",J393,0)</f>
        <v>0</v>
      </c>
      <c r="BI393" s="146">
        <f>IF(N393="nulová",J393,0)</f>
        <v>0</v>
      </c>
      <c r="BJ393" s="17" t="s">
        <v>83</v>
      </c>
      <c r="BK393" s="146">
        <f>ROUND(I393*H393,2)</f>
        <v>0</v>
      </c>
      <c r="BL393" s="17" t="s">
        <v>266</v>
      </c>
      <c r="BM393" s="145" t="s">
        <v>670</v>
      </c>
    </row>
    <row r="394" spans="2:65" s="13" customFormat="1">
      <c r="B394" s="158"/>
      <c r="D394" s="152" t="s">
        <v>179</v>
      </c>
      <c r="F394" s="160" t="s">
        <v>671</v>
      </c>
      <c r="H394" s="161">
        <v>167.83199999999999</v>
      </c>
      <c r="I394" s="162"/>
      <c r="L394" s="158"/>
      <c r="M394" s="163"/>
      <c r="T394" s="164"/>
      <c r="AT394" s="159" t="s">
        <v>179</v>
      </c>
      <c r="AU394" s="159" t="s">
        <v>85</v>
      </c>
      <c r="AV394" s="13" t="s">
        <v>85</v>
      </c>
      <c r="AW394" s="13" t="s">
        <v>3</v>
      </c>
      <c r="AX394" s="13" t="s">
        <v>83</v>
      </c>
      <c r="AY394" s="159" t="s">
        <v>169</v>
      </c>
    </row>
    <row r="395" spans="2:65" s="1" customFormat="1" ht="33" customHeight="1">
      <c r="B395" s="133"/>
      <c r="C395" s="134" t="s">
        <v>672</v>
      </c>
      <c r="D395" s="134" t="s">
        <v>171</v>
      </c>
      <c r="E395" s="135" t="s">
        <v>673</v>
      </c>
      <c r="F395" s="136" t="s">
        <v>674</v>
      </c>
      <c r="G395" s="137" t="s">
        <v>112</v>
      </c>
      <c r="H395" s="138">
        <v>120</v>
      </c>
      <c r="I395" s="139"/>
      <c r="J395" s="140">
        <f>ROUND(I395*H395,2)</f>
        <v>0</v>
      </c>
      <c r="K395" s="136" t="s">
        <v>174</v>
      </c>
      <c r="L395" s="32"/>
      <c r="M395" s="141" t="s">
        <v>1</v>
      </c>
      <c r="N395" s="142" t="s">
        <v>40</v>
      </c>
      <c r="P395" s="143">
        <f>O395*H395</f>
        <v>0</v>
      </c>
      <c r="Q395" s="143">
        <v>0</v>
      </c>
      <c r="R395" s="143">
        <f>Q395*H395</f>
        <v>0</v>
      </c>
      <c r="S395" s="143">
        <v>0</v>
      </c>
      <c r="T395" s="144">
        <f>S395*H395</f>
        <v>0</v>
      </c>
      <c r="AR395" s="145" t="s">
        <v>266</v>
      </c>
      <c r="AT395" s="145" t="s">
        <v>171</v>
      </c>
      <c r="AU395" s="145" t="s">
        <v>85</v>
      </c>
      <c r="AY395" s="17" t="s">
        <v>169</v>
      </c>
      <c r="BE395" s="146">
        <f>IF(N395="základní",J395,0)</f>
        <v>0</v>
      </c>
      <c r="BF395" s="146">
        <f>IF(N395="snížená",J395,0)</f>
        <v>0</v>
      </c>
      <c r="BG395" s="146">
        <f>IF(N395="zákl. přenesená",J395,0)</f>
        <v>0</v>
      </c>
      <c r="BH395" s="146">
        <f>IF(N395="sníž. přenesená",J395,0)</f>
        <v>0</v>
      </c>
      <c r="BI395" s="146">
        <f>IF(N395="nulová",J395,0)</f>
        <v>0</v>
      </c>
      <c r="BJ395" s="17" t="s">
        <v>83</v>
      </c>
      <c r="BK395" s="146">
        <f>ROUND(I395*H395,2)</f>
        <v>0</v>
      </c>
      <c r="BL395" s="17" t="s">
        <v>266</v>
      </c>
      <c r="BM395" s="145" t="s">
        <v>675</v>
      </c>
    </row>
    <row r="396" spans="2:65" s="1" customFormat="1">
      <c r="B396" s="32"/>
      <c r="D396" s="147" t="s">
        <v>177</v>
      </c>
      <c r="F396" s="148" t="s">
        <v>676</v>
      </c>
      <c r="I396" s="149"/>
      <c r="L396" s="32"/>
      <c r="M396" s="150"/>
      <c r="T396" s="56"/>
      <c r="AT396" s="17" t="s">
        <v>177</v>
      </c>
      <c r="AU396" s="17" t="s">
        <v>85</v>
      </c>
    </row>
    <row r="397" spans="2:65" s="13" customFormat="1">
      <c r="B397" s="158"/>
      <c r="D397" s="152" t="s">
        <v>179</v>
      </c>
      <c r="E397" s="159" t="s">
        <v>1</v>
      </c>
      <c r="F397" s="160" t="s">
        <v>118</v>
      </c>
      <c r="H397" s="161">
        <v>120</v>
      </c>
      <c r="I397" s="162"/>
      <c r="L397" s="158"/>
      <c r="M397" s="163"/>
      <c r="T397" s="164"/>
      <c r="AT397" s="159" t="s">
        <v>179</v>
      </c>
      <c r="AU397" s="159" t="s">
        <v>85</v>
      </c>
      <c r="AV397" s="13" t="s">
        <v>85</v>
      </c>
      <c r="AW397" s="13" t="s">
        <v>31</v>
      </c>
      <c r="AX397" s="13" t="s">
        <v>83</v>
      </c>
      <c r="AY397" s="159" t="s">
        <v>169</v>
      </c>
    </row>
    <row r="398" spans="2:65" s="1" customFormat="1" ht="24.15" customHeight="1">
      <c r="B398" s="133"/>
      <c r="C398" s="172" t="s">
        <v>677</v>
      </c>
      <c r="D398" s="172" t="s">
        <v>249</v>
      </c>
      <c r="E398" s="173" t="s">
        <v>678</v>
      </c>
      <c r="F398" s="174" t="s">
        <v>679</v>
      </c>
      <c r="G398" s="175" t="s">
        <v>112</v>
      </c>
      <c r="H398" s="176">
        <v>132</v>
      </c>
      <c r="I398" s="177"/>
      <c r="J398" s="178">
        <f>ROUND(I398*H398,2)</f>
        <v>0</v>
      </c>
      <c r="K398" s="174" t="s">
        <v>174</v>
      </c>
      <c r="L398" s="179"/>
      <c r="M398" s="180" t="s">
        <v>1</v>
      </c>
      <c r="N398" s="181" t="s">
        <v>40</v>
      </c>
      <c r="P398" s="143">
        <f>O398*H398</f>
        <v>0</v>
      </c>
      <c r="Q398" s="143">
        <v>5.0000000000000001E-4</v>
      </c>
      <c r="R398" s="143">
        <f>Q398*H398</f>
        <v>6.6000000000000003E-2</v>
      </c>
      <c r="S398" s="143">
        <v>0</v>
      </c>
      <c r="T398" s="144">
        <f>S398*H398</f>
        <v>0</v>
      </c>
      <c r="AR398" s="145" t="s">
        <v>342</v>
      </c>
      <c r="AT398" s="145" t="s">
        <v>249</v>
      </c>
      <c r="AU398" s="145" t="s">
        <v>85</v>
      </c>
      <c r="AY398" s="17" t="s">
        <v>169</v>
      </c>
      <c r="BE398" s="146">
        <f>IF(N398="základní",J398,0)</f>
        <v>0</v>
      </c>
      <c r="BF398" s="146">
        <f>IF(N398="snížená",J398,0)</f>
        <v>0</v>
      </c>
      <c r="BG398" s="146">
        <f>IF(N398="zákl. přenesená",J398,0)</f>
        <v>0</v>
      </c>
      <c r="BH398" s="146">
        <f>IF(N398="sníž. přenesená",J398,0)</f>
        <v>0</v>
      </c>
      <c r="BI398" s="146">
        <f>IF(N398="nulová",J398,0)</f>
        <v>0</v>
      </c>
      <c r="BJ398" s="17" t="s">
        <v>83</v>
      </c>
      <c r="BK398" s="146">
        <f>ROUND(I398*H398,2)</f>
        <v>0</v>
      </c>
      <c r="BL398" s="17" t="s">
        <v>266</v>
      </c>
      <c r="BM398" s="145" t="s">
        <v>680</v>
      </c>
    </row>
    <row r="399" spans="2:65" s="12" customFormat="1">
      <c r="B399" s="151"/>
      <c r="D399" s="152" t="s">
        <v>179</v>
      </c>
      <c r="E399" s="153" t="s">
        <v>1</v>
      </c>
      <c r="F399" s="154" t="s">
        <v>681</v>
      </c>
      <c r="H399" s="153" t="s">
        <v>1</v>
      </c>
      <c r="I399" s="155"/>
      <c r="L399" s="151"/>
      <c r="M399" s="156"/>
      <c r="T399" s="157"/>
      <c r="AT399" s="153" t="s">
        <v>179</v>
      </c>
      <c r="AU399" s="153" t="s">
        <v>85</v>
      </c>
      <c r="AV399" s="12" t="s">
        <v>83</v>
      </c>
      <c r="AW399" s="12" t="s">
        <v>31</v>
      </c>
      <c r="AX399" s="12" t="s">
        <v>75</v>
      </c>
      <c r="AY399" s="153" t="s">
        <v>169</v>
      </c>
    </row>
    <row r="400" spans="2:65" s="13" customFormat="1">
      <c r="B400" s="158"/>
      <c r="D400" s="152" t="s">
        <v>179</v>
      </c>
      <c r="E400" s="159" t="s">
        <v>1</v>
      </c>
      <c r="F400" s="160" t="s">
        <v>682</v>
      </c>
      <c r="H400" s="161">
        <v>132</v>
      </c>
      <c r="I400" s="162"/>
      <c r="L400" s="158"/>
      <c r="M400" s="163"/>
      <c r="T400" s="164"/>
      <c r="AT400" s="159" t="s">
        <v>179</v>
      </c>
      <c r="AU400" s="159" t="s">
        <v>85</v>
      </c>
      <c r="AV400" s="13" t="s">
        <v>85</v>
      </c>
      <c r="AW400" s="13" t="s">
        <v>31</v>
      </c>
      <c r="AX400" s="13" t="s">
        <v>83</v>
      </c>
      <c r="AY400" s="159" t="s">
        <v>169</v>
      </c>
    </row>
    <row r="401" spans="2:65" s="1" customFormat="1" ht="24.15" customHeight="1">
      <c r="B401" s="133"/>
      <c r="C401" s="172" t="s">
        <v>683</v>
      </c>
      <c r="D401" s="172" t="s">
        <v>249</v>
      </c>
      <c r="E401" s="173" t="s">
        <v>684</v>
      </c>
      <c r="F401" s="174" t="s">
        <v>685</v>
      </c>
      <c r="G401" s="175" t="s">
        <v>112</v>
      </c>
      <c r="H401" s="176">
        <v>132</v>
      </c>
      <c r="I401" s="177"/>
      <c r="J401" s="178">
        <f>ROUND(I401*H401,2)</f>
        <v>0</v>
      </c>
      <c r="K401" s="174" t="s">
        <v>174</v>
      </c>
      <c r="L401" s="179"/>
      <c r="M401" s="180" t="s">
        <v>1</v>
      </c>
      <c r="N401" s="181" t="s">
        <v>40</v>
      </c>
      <c r="P401" s="143">
        <f>O401*H401</f>
        <v>0</v>
      </c>
      <c r="Q401" s="143">
        <v>2.9999999999999997E-4</v>
      </c>
      <c r="R401" s="143">
        <f>Q401*H401</f>
        <v>3.9599999999999996E-2</v>
      </c>
      <c r="S401" s="143">
        <v>0</v>
      </c>
      <c r="T401" s="144">
        <f>S401*H401</f>
        <v>0</v>
      </c>
      <c r="AR401" s="145" t="s">
        <v>342</v>
      </c>
      <c r="AT401" s="145" t="s">
        <v>249</v>
      </c>
      <c r="AU401" s="145" t="s">
        <v>85</v>
      </c>
      <c r="AY401" s="17" t="s">
        <v>169</v>
      </c>
      <c r="BE401" s="146">
        <f>IF(N401="základní",J401,0)</f>
        <v>0</v>
      </c>
      <c r="BF401" s="146">
        <f>IF(N401="snížená",J401,0)</f>
        <v>0</v>
      </c>
      <c r="BG401" s="146">
        <f>IF(N401="zákl. přenesená",J401,0)</f>
        <v>0</v>
      </c>
      <c r="BH401" s="146">
        <f>IF(N401="sníž. přenesená",J401,0)</f>
        <v>0</v>
      </c>
      <c r="BI401" s="146">
        <f>IF(N401="nulová",J401,0)</f>
        <v>0</v>
      </c>
      <c r="BJ401" s="17" t="s">
        <v>83</v>
      </c>
      <c r="BK401" s="146">
        <f>ROUND(I401*H401,2)</f>
        <v>0</v>
      </c>
      <c r="BL401" s="17" t="s">
        <v>266</v>
      </c>
      <c r="BM401" s="145" t="s">
        <v>686</v>
      </c>
    </row>
    <row r="402" spans="2:65" s="12" customFormat="1">
      <c r="B402" s="151"/>
      <c r="D402" s="152" t="s">
        <v>179</v>
      </c>
      <c r="E402" s="153" t="s">
        <v>1</v>
      </c>
      <c r="F402" s="154" t="s">
        <v>681</v>
      </c>
      <c r="H402" s="153" t="s">
        <v>1</v>
      </c>
      <c r="I402" s="155"/>
      <c r="L402" s="151"/>
      <c r="M402" s="156"/>
      <c r="T402" s="157"/>
      <c r="AT402" s="153" t="s">
        <v>179</v>
      </c>
      <c r="AU402" s="153" t="s">
        <v>85</v>
      </c>
      <c r="AV402" s="12" t="s">
        <v>83</v>
      </c>
      <c r="AW402" s="12" t="s">
        <v>31</v>
      </c>
      <c r="AX402" s="12" t="s">
        <v>75</v>
      </c>
      <c r="AY402" s="153" t="s">
        <v>169</v>
      </c>
    </row>
    <row r="403" spans="2:65" s="13" customFormat="1">
      <c r="B403" s="158"/>
      <c r="D403" s="152" t="s">
        <v>179</v>
      </c>
      <c r="E403" s="159" t="s">
        <v>1</v>
      </c>
      <c r="F403" s="160" t="s">
        <v>687</v>
      </c>
      <c r="H403" s="161">
        <v>132</v>
      </c>
      <c r="I403" s="162"/>
      <c r="L403" s="158"/>
      <c r="M403" s="163"/>
      <c r="T403" s="164"/>
      <c r="AT403" s="159" t="s">
        <v>179</v>
      </c>
      <c r="AU403" s="159" t="s">
        <v>85</v>
      </c>
      <c r="AV403" s="13" t="s">
        <v>85</v>
      </c>
      <c r="AW403" s="13" t="s">
        <v>31</v>
      </c>
      <c r="AX403" s="13" t="s">
        <v>83</v>
      </c>
      <c r="AY403" s="159" t="s">
        <v>169</v>
      </c>
    </row>
    <row r="404" spans="2:65" s="1" customFormat="1" ht="37.950000000000003" customHeight="1">
      <c r="B404" s="133"/>
      <c r="C404" s="134" t="s">
        <v>688</v>
      </c>
      <c r="D404" s="134" t="s">
        <v>171</v>
      </c>
      <c r="E404" s="135" t="s">
        <v>689</v>
      </c>
      <c r="F404" s="136" t="s">
        <v>690</v>
      </c>
      <c r="G404" s="137" t="s">
        <v>112</v>
      </c>
      <c r="H404" s="138">
        <v>120</v>
      </c>
      <c r="I404" s="139"/>
      <c r="J404" s="140">
        <f>ROUND(I404*H404,2)</f>
        <v>0</v>
      </c>
      <c r="K404" s="136" t="s">
        <v>174</v>
      </c>
      <c r="L404" s="32"/>
      <c r="M404" s="141" t="s">
        <v>1</v>
      </c>
      <c r="N404" s="142" t="s">
        <v>40</v>
      </c>
      <c r="P404" s="143">
        <f>O404*H404</f>
        <v>0</v>
      </c>
      <c r="Q404" s="143">
        <v>0</v>
      </c>
      <c r="R404" s="143">
        <f>Q404*H404</f>
        <v>0</v>
      </c>
      <c r="S404" s="143">
        <v>0</v>
      </c>
      <c r="T404" s="144">
        <f>S404*H404</f>
        <v>0</v>
      </c>
      <c r="AR404" s="145" t="s">
        <v>266</v>
      </c>
      <c r="AT404" s="145" t="s">
        <v>171</v>
      </c>
      <c r="AU404" s="145" t="s">
        <v>85</v>
      </c>
      <c r="AY404" s="17" t="s">
        <v>169</v>
      </c>
      <c r="BE404" s="146">
        <f>IF(N404="základní",J404,0)</f>
        <v>0</v>
      </c>
      <c r="BF404" s="146">
        <f>IF(N404="snížená",J404,0)</f>
        <v>0</v>
      </c>
      <c r="BG404" s="146">
        <f>IF(N404="zákl. přenesená",J404,0)</f>
        <v>0</v>
      </c>
      <c r="BH404" s="146">
        <f>IF(N404="sníž. přenesená",J404,0)</f>
        <v>0</v>
      </c>
      <c r="BI404" s="146">
        <f>IF(N404="nulová",J404,0)</f>
        <v>0</v>
      </c>
      <c r="BJ404" s="17" t="s">
        <v>83</v>
      </c>
      <c r="BK404" s="146">
        <f>ROUND(I404*H404,2)</f>
        <v>0</v>
      </c>
      <c r="BL404" s="17" t="s">
        <v>266</v>
      </c>
      <c r="BM404" s="145" t="s">
        <v>691</v>
      </c>
    </row>
    <row r="405" spans="2:65" s="1" customFormat="1">
      <c r="B405" s="32"/>
      <c r="D405" s="147" t="s">
        <v>177</v>
      </c>
      <c r="F405" s="148" t="s">
        <v>692</v>
      </c>
      <c r="I405" s="149"/>
      <c r="L405" s="32"/>
      <c r="M405" s="150"/>
      <c r="T405" s="56"/>
      <c r="AT405" s="17" t="s">
        <v>177</v>
      </c>
      <c r="AU405" s="17" t="s">
        <v>85</v>
      </c>
    </row>
    <row r="406" spans="2:65" s="12" customFormat="1">
      <c r="B406" s="151"/>
      <c r="D406" s="152" t="s">
        <v>179</v>
      </c>
      <c r="E406" s="153" t="s">
        <v>1</v>
      </c>
      <c r="F406" s="154" t="s">
        <v>693</v>
      </c>
      <c r="H406" s="153" t="s">
        <v>1</v>
      </c>
      <c r="I406" s="155"/>
      <c r="L406" s="151"/>
      <c r="M406" s="156"/>
      <c r="T406" s="157"/>
      <c r="AT406" s="153" t="s">
        <v>179</v>
      </c>
      <c r="AU406" s="153" t="s">
        <v>85</v>
      </c>
      <c r="AV406" s="12" t="s">
        <v>83</v>
      </c>
      <c r="AW406" s="12" t="s">
        <v>31</v>
      </c>
      <c r="AX406" s="12" t="s">
        <v>75</v>
      </c>
      <c r="AY406" s="153" t="s">
        <v>169</v>
      </c>
    </row>
    <row r="407" spans="2:65" s="13" customFormat="1">
      <c r="B407" s="158"/>
      <c r="D407" s="152" t="s">
        <v>179</v>
      </c>
      <c r="E407" s="159" t="s">
        <v>1</v>
      </c>
      <c r="F407" s="160" t="s">
        <v>118</v>
      </c>
      <c r="H407" s="161">
        <v>120</v>
      </c>
      <c r="I407" s="162"/>
      <c r="L407" s="158"/>
      <c r="M407" s="163"/>
      <c r="T407" s="164"/>
      <c r="AT407" s="159" t="s">
        <v>179</v>
      </c>
      <c r="AU407" s="159" t="s">
        <v>85</v>
      </c>
      <c r="AV407" s="13" t="s">
        <v>85</v>
      </c>
      <c r="AW407" s="13" t="s">
        <v>31</v>
      </c>
      <c r="AX407" s="13" t="s">
        <v>83</v>
      </c>
      <c r="AY407" s="159" t="s">
        <v>169</v>
      </c>
    </row>
    <row r="408" spans="2:65" s="1" customFormat="1" ht="16.5" customHeight="1">
      <c r="B408" s="133"/>
      <c r="C408" s="172" t="s">
        <v>694</v>
      </c>
      <c r="D408" s="172" t="s">
        <v>249</v>
      </c>
      <c r="E408" s="173" t="s">
        <v>695</v>
      </c>
      <c r="F408" s="174" t="s">
        <v>696</v>
      </c>
      <c r="G408" s="175" t="s">
        <v>252</v>
      </c>
      <c r="H408" s="176">
        <v>10.8</v>
      </c>
      <c r="I408" s="177"/>
      <c r="J408" s="178">
        <f>ROUND(I408*H408,2)</f>
        <v>0</v>
      </c>
      <c r="K408" s="174" t="s">
        <v>174</v>
      </c>
      <c r="L408" s="179"/>
      <c r="M408" s="180" t="s">
        <v>1</v>
      </c>
      <c r="N408" s="181" t="s">
        <v>40</v>
      </c>
      <c r="P408" s="143">
        <f>O408*H408</f>
        <v>0</v>
      </c>
      <c r="Q408" s="143">
        <v>1</v>
      </c>
      <c r="R408" s="143">
        <f>Q408*H408</f>
        <v>10.8</v>
      </c>
      <c r="S408" s="143">
        <v>0</v>
      </c>
      <c r="T408" s="144">
        <f>S408*H408</f>
        <v>0</v>
      </c>
      <c r="AR408" s="145" t="s">
        <v>342</v>
      </c>
      <c r="AT408" s="145" t="s">
        <v>249</v>
      </c>
      <c r="AU408" s="145" t="s">
        <v>85</v>
      </c>
      <c r="AY408" s="17" t="s">
        <v>169</v>
      </c>
      <c r="BE408" s="146">
        <f>IF(N408="základní",J408,0)</f>
        <v>0</v>
      </c>
      <c r="BF408" s="146">
        <f>IF(N408="snížená",J408,0)</f>
        <v>0</v>
      </c>
      <c r="BG408" s="146">
        <f>IF(N408="zákl. přenesená",J408,0)</f>
        <v>0</v>
      </c>
      <c r="BH408" s="146">
        <f>IF(N408="sníž. přenesená",J408,0)</f>
        <v>0</v>
      </c>
      <c r="BI408" s="146">
        <f>IF(N408="nulová",J408,0)</f>
        <v>0</v>
      </c>
      <c r="BJ408" s="17" t="s">
        <v>83</v>
      </c>
      <c r="BK408" s="146">
        <f>ROUND(I408*H408,2)</f>
        <v>0</v>
      </c>
      <c r="BL408" s="17" t="s">
        <v>266</v>
      </c>
      <c r="BM408" s="145" t="s">
        <v>697</v>
      </c>
    </row>
    <row r="409" spans="2:65" s="12" customFormat="1">
      <c r="B409" s="151"/>
      <c r="D409" s="152" t="s">
        <v>179</v>
      </c>
      <c r="E409" s="153" t="s">
        <v>1</v>
      </c>
      <c r="F409" s="154" t="s">
        <v>681</v>
      </c>
      <c r="H409" s="153" t="s">
        <v>1</v>
      </c>
      <c r="I409" s="155"/>
      <c r="L409" s="151"/>
      <c r="M409" s="156"/>
      <c r="T409" s="157"/>
      <c r="AT409" s="153" t="s">
        <v>179</v>
      </c>
      <c r="AU409" s="153" t="s">
        <v>85</v>
      </c>
      <c r="AV409" s="12" t="s">
        <v>83</v>
      </c>
      <c r="AW409" s="12" t="s">
        <v>31</v>
      </c>
      <c r="AX409" s="12" t="s">
        <v>75</v>
      </c>
      <c r="AY409" s="153" t="s">
        <v>169</v>
      </c>
    </row>
    <row r="410" spans="2:65" s="13" customFormat="1">
      <c r="B410" s="158"/>
      <c r="D410" s="152" t="s">
        <v>179</v>
      </c>
      <c r="E410" s="159" t="s">
        <v>1</v>
      </c>
      <c r="F410" s="160" t="s">
        <v>698</v>
      </c>
      <c r="H410" s="161">
        <v>10.8</v>
      </c>
      <c r="I410" s="162"/>
      <c r="L410" s="158"/>
      <c r="M410" s="163"/>
      <c r="T410" s="164"/>
      <c r="AT410" s="159" t="s">
        <v>179</v>
      </c>
      <c r="AU410" s="159" t="s">
        <v>85</v>
      </c>
      <c r="AV410" s="13" t="s">
        <v>85</v>
      </c>
      <c r="AW410" s="13" t="s">
        <v>31</v>
      </c>
      <c r="AX410" s="13" t="s">
        <v>83</v>
      </c>
      <c r="AY410" s="159" t="s">
        <v>169</v>
      </c>
    </row>
    <row r="411" spans="2:65" s="1" customFormat="1" ht="24.15" customHeight="1">
      <c r="B411" s="133"/>
      <c r="C411" s="134" t="s">
        <v>699</v>
      </c>
      <c r="D411" s="134" t="s">
        <v>171</v>
      </c>
      <c r="E411" s="135" t="s">
        <v>700</v>
      </c>
      <c r="F411" s="136" t="s">
        <v>701</v>
      </c>
      <c r="G411" s="137" t="s">
        <v>657</v>
      </c>
      <c r="H411" s="138"/>
      <c r="I411" s="139"/>
      <c r="J411" s="140">
        <f>ROUND(I411*H411,2)</f>
        <v>0</v>
      </c>
      <c r="K411" s="136" t="s">
        <v>174</v>
      </c>
      <c r="L411" s="32"/>
      <c r="M411" s="141" t="s">
        <v>1</v>
      </c>
      <c r="N411" s="142" t="s">
        <v>40</v>
      </c>
      <c r="P411" s="143">
        <f>O411*H411</f>
        <v>0</v>
      </c>
      <c r="Q411" s="143">
        <v>0</v>
      </c>
      <c r="R411" s="143">
        <f>Q411*H411</f>
        <v>0</v>
      </c>
      <c r="S411" s="143">
        <v>0</v>
      </c>
      <c r="T411" s="144">
        <f>S411*H411</f>
        <v>0</v>
      </c>
      <c r="AR411" s="145" t="s">
        <v>266</v>
      </c>
      <c r="AT411" s="145" t="s">
        <v>171</v>
      </c>
      <c r="AU411" s="145" t="s">
        <v>85</v>
      </c>
      <c r="AY411" s="17" t="s">
        <v>169</v>
      </c>
      <c r="BE411" s="146">
        <f>IF(N411="základní",J411,0)</f>
        <v>0</v>
      </c>
      <c r="BF411" s="146">
        <f>IF(N411="snížená",J411,0)</f>
        <v>0</v>
      </c>
      <c r="BG411" s="146">
        <f>IF(N411="zákl. přenesená",J411,0)</f>
        <v>0</v>
      </c>
      <c r="BH411" s="146">
        <f>IF(N411="sníž. přenesená",J411,0)</f>
        <v>0</v>
      </c>
      <c r="BI411" s="146">
        <f>IF(N411="nulová",J411,0)</f>
        <v>0</v>
      </c>
      <c r="BJ411" s="17" t="s">
        <v>83</v>
      </c>
      <c r="BK411" s="146">
        <f>ROUND(I411*H411,2)</f>
        <v>0</v>
      </c>
      <c r="BL411" s="17" t="s">
        <v>266</v>
      </c>
      <c r="BM411" s="145" t="s">
        <v>702</v>
      </c>
    </row>
    <row r="412" spans="2:65" s="1" customFormat="1">
      <c r="B412" s="32"/>
      <c r="D412" s="147" t="s">
        <v>177</v>
      </c>
      <c r="F412" s="148" t="s">
        <v>703</v>
      </c>
      <c r="I412" s="149"/>
      <c r="L412" s="32"/>
      <c r="M412" s="150"/>
      <c r="T412" s="56"/>
      <c r="AT412" s="17" t="s">
        <v>177</v>
      </c>
      <c r="AU412" s="17" t="s">
        <v>85</v>
      </c>
    </row>
    <row r="413" spans="2:65" s="11" customFormat="1" ht="22.95" customHeight="1">
      <c r="B413" s="121"/>
      <c r="D413" s="122" t="s">
        <v>74</v>
      </c>
      <c r="E413" s="131" t="s">
        <v>704</v>
      </c>
      <c r="F413" s="131" t="s">
        <v>705</v>
      </c>
      <c r="I413" s="124"/>
      <c r="J413" s="132">
        <f>BK413</f>
        <v>0</v>
      </c>
      <c r="L413" s="121"/>
      <c r="M413" s="126"/>
      <c r="P413" s="127">
        <f>SUM(P414:P437)</f>
        <v>0</v>
      </c>
      <c r="R413" s="127">
        <f>SUM(R414:R437)</f>
        <v>1.3513055999999999</v>
      </c>
      <c r="T413" s="128">
        <f>SUM(T414:T437)</f>
        <v>0</v>
      </c>
      <c r="AR413" s="122" t="s">
        <v>85</v>
      </c>
      <c r="AT413" s="129" t="s">
        <v>74</v>
      </c>
      <c r="AU413" s="129" t="s">
        <v>83</v>
      </c>
      <c r="AY413" s="122" t="s">
        <v>169</v>
      </c>
      <c r="BK413" s="130">
        <f>SUM(BK414:BK437)</f>
        <v>0</v>
      </c>
    </row>
    <row r="414" spans="2:65" s="1" customFormat="1" ht="24.15" customHeight="1">
      <c r="B414" s="133"/>
      <c r="C414" s="134" t="s">
        <v>706</v>
      </c>
      <c r="D414" s="134" t="s">
        <v>171</v>
      </c>
      <c r="E414" s="135" t="s">
        <v>707</v>
      </c>
      <c r="F414" s="136" t="s">
        <v>708</v>
      </c>
      <c r="G414" s="137" t="s">
        <v>112</v>
      </c>
      <c r="H414" s="138">
        <v>108.64</v>
      </c>
      <c r="I414" s="139"/>
      <c r="J414" s="140">
        <f>ROUND(I414*H414,2)</f>
        <v>0</v>
      </c>
      <c r="K414" s="136" t="s">
        <v>174</v>
      </c>
      <c r="L414" s="32"/>
      <c r="M414" s="141" t="s">
        <v>1</v>
      </c>
      <c r="N414" s="142" t="s">
        <v>40</v>
      </c>
      <c r="P414" s="143">
        <f>O414*H414</f>
        <v>0</v>
      </c>
      <c r="Q414" s="143">
        <v>0</v>
      </c>
      <c r="R414" s="143">
        <f>Q414*H414</f>
        <v>0</v>
      </c>
      <c r="S414" s="143">
        <v>0</v>
      </c>
      <c r="T414" s="144">
        <f>S414*H414</f>
        <v>0</v>
      </c>
      <c r="AR414" s="145" t="s">
        <v>266</v>
      </c>
      <c r="AT414" s="145" t="s">
        <v>171</v>
      </c>
      <c r="AU414" s="145" t="s">
        <v>85</v>
      </c>
      <c r="AY414" s="17" t="s">
        <v>169</v>
      </c>
      <c r="BE414" s="146">
        <f>IF(N414="základní",J414,0)</f>
        <v>0</v>
      </c>
      <c r="BF414" s="146">
        <f>IF(N414="snížená",J414,0)</f>
        <v>0</v>
      </c>
      <c r="BG414" s="146">
        <f>IF(N414="zákl. přenesená",J414,0)</f>
        <v>0</v>
      </c>
      <c r="BH414" s="146">
        <f>IF(N414="sníž. přenesená",J414,0)</f>
        <v>0</v>
      </c>
      <c r="BI414" s="146">
        <f>IF(N414="nulová",J414,0)</f>
        <v>0</v>
      </c>
      <c r="BJ414" s="17" t="s">
        <v>83</v>
      </c>
      <c r="BK414" s="146">
        <f>ROUND(I414*H414,2)</f>
        <v>0</v>
      </c>
      <c r="BL414" s="17" t="s">
        <v>266</v>
      </c>
      <c r="BM414" s="145" t="s">
        <v>709</v>
      </c>
    </row>
    <row r="415" spans="2:65" s="1" customFormat="1">
      <c r="B415" s="32"/>
      <c r="D415" s="147" t="s">
        <v>177</v>
      </c>
      <c r="F415" s="148" t="s">
        <v>710</v>
      </c>
      <c r="I415" s="149"/>
      <c r="L415" s="32"/>
      <c r="M415" s="150"/>
      <c r="T415" s="56"/>
      <c r="AT415" s="17" t="s">
        <v>177</v>
      </c>
      <c r="AU415" s="17" t="s">
        <v>85</v>
      </c>
    </row>
    <row r="416" spans="2:65" s="13" customFormat="1">
      <c r="B416" s="158"/>
      <c r="D416" s="152" t="s">
        <v>179</v>
      </c>
      <c r="E416" s="159" t="s">
        <v>1</v>
      </c>
      <c r="F416" s="160" t="s">
        <v>110</v>
      </c>
      <c r="H416" s="161">
        <v>108.64</v>
      </c>
      <c r="I416" s="162"/>
      <c r="L416" s="158"/>
      <c r="M416" s="163"/>
      <c r="T416" s="164"/>
      <c r="AT416" s="159" t="s">
        <v>179</v>
      </c>
      <c r="AU416" s="159" t="s">
        <v>85</v>
      </c>
      <c r="AV416" s="13" t="s">
        <v>85</v>
      </c>
      <c r="AW416" s="13" t="s">
        <v>31</v>
      </c>
      <c r="AX416" s="13" t="s">
        <v>83</v>
      </c>
      <c r="AY416" s="159" t="s">
        <v>169</v>
      </c>
    </row>
    <row r="417" spans="2:65" s="1" customFormat="1" ht="24.15" customHeight="1">
      <c r="B417" s="133"/>
      <c r="C417" s="172" t="s">
        <v>711</v>
      </c>
      <c r="D417" s="172" t="s">
        <v>249</v>
      </c>
      <c r="E417" s="173" t="s">
        <v>712</v>
      </c>
      <c r="F417" s="174" t="s">
        <v>713</v>
      </c>
      <c r="G417" s="175" t="s">
        <v>112</v>
      </c>
      <c r="H417" s="176">
        <v>114.072</v>
      </c>
      <c r="I417" s="177"/>
      <c r="J417" s="178">
        <f>ROUND(I417*H417,2)</f>
        <v>0</v>
      </c>
      <c r="K417" s="174" t="s">
        <v>174</v>
      </c>
      <c r="L417" s="179"/>
      <c r="M417" s="180" t="s">
        <v>1</v>
      </c>
      <c r="N417" s="181" t="s">
        <v>40</v>
      </c>
      <c r="P417" s="143">
        <f>O417*H417</f>
        <v>0</v>
      </c>
      <c r="Q417" s="143">
        <v>4.7999999999999996E-3</v>
      </c>
      <c r="R417" s="143">
        <f>Q417*H417</f>
        <v>0.54754559999999997</v>
      </c>
      <c r="S417" s="143">
        <v>0</v>
      </c>
      <c r="T417" s="144">
        <f>S417*H417</f>
        <v>0</v>
      </c>
      <c r="AR417" s="145" t="s">
        <v>342</v>
      </c>
      <c r="AT417" s="145" t="s">
        <v>249</v>
      </c>
      <c r="AU417" s="145" t="s">
        <v>85</v>
      </c>
      <c r="AY417" s="17" t="s">
        <v>169</v>
      </c>
      <c r="BE417" s="146">
        <f>IF(N417="základní",J417,0)</f>
        <v>0</v>
      </c>
      <c r="BF417" s="146">
        <f>IF(N417="snížená",J417,0)</f>
        <v>0</v>
      </c>
      <c r="BG417" s="146">
        <f>IF(N417="zákl. přenesená",J417,0)</f>
        <v>0</v>
      </c>
      <c r="BH417" s="146">
        <f>IF(N417="sníž. přenesená",J417,0)</f>
        <v>0</v>
      </c>
      <c r="BI417" s="146">
        <f>IF(N417="nulová",J417,0)</f>
        <v>0</v>
      </c>
      <c r="BJ417" s="17" t="s">
        <v>83</v>
      </c>
      <c r="BK417" s="146">
        <f>ROUND(I417*H417,2)</f>
        <v>0</v>
      </c>
      <c r="BL417" s="17" t="s">
        <v>266</v>
      </c>
      <c r="BM417" s="145" t="s">
        <v>714</v>
      </c>
    </row>
    <row r="418" spans="2:65" s="13" customFormat="1">
      <c r="B418" s="158"/>
      <c r="D418" s="152" t="s">
        <v>179</v>
      </c>
      <c r="F418" s="160" t="s">
        <v>715</v>
      </c>
      <c r="H418" s="161">
        <v>114.072</v>
      </c>
      <c r="I418" s="162"/>
      <c r="L418" s="158"/>
      <c r="M418" s="163"/>
      <c r="T418" s="164"/>
      <c r="AT418" s="159" t="s">
        <v>179</v>
      </c>
      <c r="AU418" s="159" t="s">
        <v>85</v>
      </c>
      <c r="AV418" s="13" t="s">
        <v>85</v>
      </c>
      <c r="AW418" s="13" t="s">
        <v>3</v>
      </c>
      <c r="AX418" s="13" t="s">
        <v>83</v>
      </c>
      <c r="AY418" s="159" t="s">
        <v>169</v>
      </c>
    </row>
    <row r="419" spans="2:65" s="1" customFormat="1" ht="33" customHeight="1">
      <c r="B419" s="133"/>
      <c r="C419" s="134" t="s">
        <v>716</v>
      </c>
      <c r="D419" s="134" t="s">
        <v>171</v>
      </c>
      <c r="E419" s="135" t="s">
        <v>717</v>
      </c>
      <c r="F419" s="136" t="s">
        <v>718</v>
      </c>
      <c r="G419" s="137" t="s">
        <v>112</v>
      </c>
      <c r="H419" s="138">
        <v>17.12</v>
      </c>
      <c r="I419" s="139"/>
      <c r="J419" s="140">
        <f>ROUND(I419*H419,2)</f>
        <v>0</v>
      </c>
      <c r="K419" s="136" t="s">
        <v>174</v>
      </c>
      <c r="L419" s="32"/>
      <c r="M419" s="141" t="s">
        <v>1</v>
      </c>
      <c r="N419" s="142" t="s">
        <v>40</v>
      </c>
      <c r="P419" s="143">
        <f>O419*H419</f>
        <v>0</v>
      </c>
      <c r="Q419" s="143">
        <v>5.0000000000000002E-5</v>
      </c>
      <c r="R419" s="143">
        <f>Q419*H419</f>
        <v>8.560000000000001E-4</v>
      </c>
      <c r="S419" s="143">
        <v>0</v>
      </c>
      <c r="T419" s="144">
        <f>S419*H419</f>
        <v>0</v>
      </c>
      <c r="AR419" s="145" t="s">
        <v>266</v>
      </c>
      <c r="AT419" s="145" t="s">
        <v>171</v>
      </c>
      <c r="AU419" s="145" t="s">
        <v>85</v>
      </c>
      <c r="AY419" s="17" t="s">
        <v>169</v>
      </c>
      <c r="BE419" s="146">
        <f>IF(N419="základní",J419,0)</f>
        <v>0</v>
      </c>
      <c r="BF419" s="146">
        <f>IF(N419="snížená",J419,0)</f>
        <v>0</v>
      </c>
      <c r="BG419" s="146">
        <f>IF(N419="zákl. přenesená",J419,0)</f>
        <v>0</v>
      </c>
      <c r="BH419" s="146">
        <f>IF(N419="sníž. přenesená",J419,0)</f>
        <v>0</v>
      </c>
      <c r="BI419" s="146">
        <f>IF(N419="nulová",J419,0)</f>
        <v>0</v>
      </c>
      <c r="BJ419" s="17" t="s">
        <v>83</v>
      </c>
      <c r="BK419" s="146">
        <f>ROUND(I419*H419,2)</f>
        <v>0</v>
      </c>
      <c r="BL419" s="17" t="s">
        <v>266</v>
      </c>
      <c r="BM419" s="145" t="s">
        <v>719</v>
      </c>
    </row>
    <row r="420" spans="2:65" s="1" customFormat="1">
      <c r="B420" s="32"/>
      <c r="D420" s="147" t="s">
        <v>177</v>
      </c>
      <c r="F420" s="148" t="s">
        <v>720</v>
      </c>
      <c r="I420" s="149"/>
      <c r="L420" s="32"/>
      <c r="M420" s="150"/>
      <c r="T420" s="56"/>
      <c r="AT420" s="17" t="s">
        <v>177</v>
      </c>
      <c r="AU420" s="17" t="s">
        <v>85</v>
      </c>
    </row>
    <row r="421" spans="2:65" s="1" customFormat="1" ht="24.15" customHeight="1">
      <c r="B421" s="133"/>
      <c r="C421" s="172" t="s">
        <v>721</v>
      </c>
      <c r="D421" s="172" t="s">
        <v>249</v>
      </c>
      <c r="E421" s="173" t="s">
        <v>722</v>
      </c>
      <c r="F421" s="174" t="s">
        <v>723</v>
      </c>
      <c r="G421" s="175" t="s">
        <v>112</v>
      </c>
      <c r="H421" s="176">
        <v>18.489999999999998</v>
      </c>
      <c r="I421" s="177"/>
      <c r="J421" s="178">
        <f>ROUND(I421*H421,2)</f>
        <v>0</v>
      </c>
      <c r="K421" s="174" t="s">
        <v>174</v>
      </c>
      <c r="L421" s="179"/>
      <c r="M421" s="180" t="s">
        <v>1</v>
      </c>
      <c r="N421" s="181" t="s">
        <v>40</v>
      </c>
      <c r="P421" s="143">
        <f>O421*H421</f>
        <v>0</v>
      </c>
      <c r="Q421" s="143">
        <v>3.0000000000000001E-3</v>
      </c>
      <c r="R421" s="143">
        <f>Q421*H421</f>
        <v>5.5469999999999998E-2</v>
      </c>
      <c r="S421" s="143">
        <v>0</v>
      </c>
      <c r="T421" s="144">
        <f>S421*H421</f>
        <v>0</v>
      </c>
      <c r="AR421" s="145" t="s">
        <v>342</v>
      </c>
      <c r="AT421" s="145" t="s">
        <v>249</v>
      </c>
      <c r="AU421" s="145" t="s">
        <v>85</v>
      </c>
      <c r="AY421" s="17" t="s">
        <v>169</v>
      </c>
      <c r="BE421" s="146">
        <f>IF(N421="základní",J421,0)</f>
        <v>0</v>
      </c>
      <c r="BF421" s="146">
        <f>IF(N421="snížená",J421,0)</f>
        <v>0</v>
      </c>
      <c r="BG421" s="146">
        <f>IF(N421="zákl. přenesená",J421,0)</f>
        <v>0</v>
      </c>
      <c r="BH421" s="146">
        <f>IF(N421="sníž. přenesená",J421,0)</f>
        <v>0</v>
      </c>
      <c r="BI421" s="146">
        <f>IF(N421="nulová",J421,0)</f>
        <v>0</v>
      </c>
      <c r="BJ421" s="17" t="s">
        <v>83</v>
      </c>
      <c r="BK421" s="146">
        <f>ROUND(I421*H421,2)</f>
        <v>0</v>
      </c>
      <c r="BL421" s="17" t="s">
        <v>266</v>
      </c>
      <c r="BM421" s="145" t="s">
        <v>724</v>
      </c>
    </row>
    <row r="422" spans="2:65" s="13" customFormat="1">
      <c r="B422" s="158"/>
      <c r="D422" s="152" t="s">
        <v>179</v>
      </c>
      <c r="E422" s="159" t="s">
        <v>1</v>
      </c>
      <c r="F422" s="160" t="s">
        <v>475</v>
      </c>
      <c r="H422" s="161">
        <v>17.12</v>
      </c>
      <c r="I422" s="162"/>
      <c r="L422" s="158"/>
      <c r="M422" s="163"/>
      <c r="T422" s="164"/>
      <c r="AT422" s="159" t="s">
        <v>179</v>
      </c>
      <c r="AU422" s="159" t="s">
        <v>85</v>
      </c>
      <c r="AV422" s="13" t="s">
        <v>85</v>
      </c>
      <c r="AW422" s="13" t="s">
        <v>31</v>
      </c>
      <c r="AX422" s="13" t="s">
        <v>83</v>
      </c>
      <c r="AY422" s="159" t="s">
        <v>169</v>
      </c>
    </row>
    <row r="423" spans="2:65" s="13" customFormat="1">
      <c r="B423" s="158"/>
      <c r="D423" s="152" t="s">
        <v>179</v>
      </c>
      <c r="F423" s="160" t="s">
        <v>725</v>
      </c>
      <c r="H423" s="161">
        <v>18.489999999999998</v>
      </c>
      <c r="I423" s="162"/>
      <c r="L423" s="158"/>
      <c r="M423" s="163"/>
      <c r="T423" s="164"/>
      <c r="AT423" s="159" t="s">
        <v>179</v>
      </c>
      <c r="AU423" s="159" t="s">
        <v>85</v>
      </c>
      <c r="AV423" s="13" t="s">
        <v>85</v>
      </c>
      <c r="AW423" s="13" t="s">
        <v>3</v>
      </c>
      <c r="AX423" s="13" t="s">
        <v>83</v>
      </c>
      <c r="AY423" s="159" t="s">
        <v>169</v>
      </c>
    </row>
    <row r="424" spans="2:65" s="1" customFormat="1" ht="49.2" customHeight="1">
      <c r="B424" s="133"/>
      <c r="C424" s="134" t="s">
        <v>726</v>
      </c>
      <c r="D424" s="134" t="s">
        <v>171</v>
      </c>
      <c r="E424" s="135" t="s">
        <v>727</v>
      </c>
      <c r="F424" s="136" t="s">
        <v>728</v>
      </c>
      <c r="G424" s="137" t="s">
        <v>112</v>
      </c>
      <c r="H424" s="138">
        <v>240</v>
      </c>
      <c r="I424" s="139"/>
      <c r="J424" s="140">
        <f>ROUND(I424*H424,2)</f>
        <v>0</v>
      </c>
      <c r="K424" s="136" t="s">
        <v>174</v>
      </c>
      <c r="L424" s="32"/>
      <c r="M424" s="141" t="s">
        <v>1</v>
      </c>
      <c r="N424" s="142" t="s">
        <v>40</v>
      </c>
      <c r="P424" s="143">
        <f>O424*H424</f>
        <v>0</v>
      </c>
      <c r="Q424" s="143">
        <v>1.2E-4</v>
      </c>
      <c r="R424" s="143">
        <f>Q424*H424</f>
        <v>2.8799999999999999E-2</v>
      </c>
      <c r="S424" s="143">
        <v>0</v>
      </c>
      <c r="T424" s="144">
        <f>S424*H424</f>
        <v>0</v>
      </c>
      <c r="AR424" s="145" t="s">
        <v>266</v>
      </c>
      <c r="AT424" s="145" t="s">
        <v>171</v>
      </c>
      <c r="AU424" s="145" t="s">
        <v>85</v>
      </c>
      <c r="AY424" s="17" t="s">
        <v>169</v>
      </c>
      <c r="BE424" s="146">
        <f>IF(N424="základní",J424,0)</f>
        <v>0</v>
      </c>
      <c r="BF424" s="146">
        <f>IF(N424="snížená",J424,0)</f>
        <v>0</v>
      </c>
      <c r="BG424" s="146">
        <f>IF(N424="zákl. přenesená",J424,0)</f>
        <v>0</v>
      </c>
      <c r="BH424" s="146">
        <f>IF(N424="sníž. přenesená",J424,0)</f>
        <v>0</v>
      </c>
      <c r="BI424" s="146">
        <f>IF(N424="nulová",J424,0)</f>
        <v>0</v>
      </c>
      <c r="BJ424" s="17" t="s">
        <v>83</v>
      </c>
      <c r="BK424" s="146">
        <f>ROUND(I424*H424,2)</f>
        <v>0</v>
      </c>
      <c r="BL424" s="17" t="s">
        <v>266</v>
      </c>
      <c r="BM424" s="145" t="s">
        <v>729</v>
      </c>
    </row>
    <row r="425" spans="2:65" s="1" customFormat="1">
      <c r="B425" s="32"/>
      <c r="D425" s="147" t="s">
        <v>177</v>
      </c>
      <c r="F425" s="148" t="s">
        <v>730</v>
      </c>
      <c r="I425" s="149"/>
      <c r="L425" s="32"/>
      <c r="M425" s="150"/>
      <c r="T425" s="56"/>
      <c r="AT425" s="17" t="s">
        <v>177</v>
      </c>
      <c r="AU425" s="17" t="s">
        <v>85</v>
      </c>
    </row>
    <row r="426" spans="2:65" s="12" customFormat="1">
      <c r="B426" s="151"/>
      <c r="D426" s="152" t="s">
        <v>179</v>
      </c>
      <c r="E426" s="153" t="s">
        <v>1</v>
      </c>
      <c r="F426" s="154" t="s">
        <v>681</v>
      </c>
      <c r="H426" s="153" t="s">
        <v>1</v>
      </c>
      <c r="I426" s="155"/>
      <c r="L426" s="151"/>
      <c r="M426" s="156"/>
      <c r="T426" s="157"/>
      <c r="AT426" s="153" t="s">
        <v>179</v>
      </c>
      <c r="AU426" s="153" t="s">
        <v>85</v>
      </c>
      <c r="AV426" s="12" t="s">
        <v>83</v>
      </c>
      <c r="AW426" s="12" t="s">
        <v>31</v>
      </c>
      <c r="AX426" s="12" t="s">
        <v>75</v>
      </c>
      <c r="AY426" s="153" t="s">
        <v>169</v>
      </c>
    </row>
    <row r="427" spans="2:65" s="13" customFormat="1">
      <c r="B427" s="158"/>
      <c r="D427" s="152" t="s">
        <v>179</v>
      </c>
      <c r="E427" s="159" t="s">
        <v>1</v>
      </c>
      <c r="F427" s="160" t="s">
        <v>731</v>
      </c>
      <c r="H427" s="161">
        <v>240</v>
      </c>
      <c r="I427" s="162"/>
      <c r="L427" s="158"/>
      <c r="M427" s="163"/>
      <c r="T427" s="164"/>
      <c r="AT427" s="159" t="s">
        <v>179</v>
      </c>
      <c r="AU427" s="159" t="s">
        <v>85</v>
      </c>
      <c r="AV427" s="13" t="s">
        <v>85</v>
      </c>
      <c r="AW427" s="13" t="s">
        <v>31</v>
      </c>
      <c r="AX427" s="13" t="s">
        <v>83</v>
      </c>
      <c r="AY427" s="159" t="s">
        <v>169</v>
      </c>
    </row>
    <row r="428" spans="2:65" s="1" customFormat="1" ht="37.950000000000003" customHeight="1">
      <c r="B428" s="133"/>
      <c r="C428" s="172" t="s">
        <v>732</v>
      </c>
      <c r="D428" s="172" t="s">
        <v>249</v>
      </c>
      <c r="E428" s="173" t="s">
        <v>733</v>
      </c>
      <c r="F428" s="174" t="s">
        <v>734</v>
      </c>
      <c r="G428" s="175" t="s">
        <v>112</v>
      </c>
      <c r="H428" s="176">
        <v>122.4</v>
      </c>
      <c r="I428" s="177"/>
      <c r="J428" s="178">
        <f>ROUND(I428*H428,2)</f>
        <v>0</v>
      </c>
      <c r="K428" s="174" t="s">
        <v>174</v>
      </c>
      <c r="L428" s="179"/>
      <c r="M428" s="180" t="s">
        <v>1</v>
      </c>
      <c r="N428" s="181" t="s">
        <v>40</v>
      </c>
      <c r="P428" s="143">
        <f>O428*H428</f>
        <v>0</v>
      </c>
      <c r="Q428" s="143">
        <v>4.1999999999999997E-3</v>
      </c>
      <c r="R428" s="143">
        <f>Q428*H428</f>
        <v>0.51407999999999998</v>
      </c>
      <c r="S428" s="143">
        <v>0</v>
      </c>
      <c r="T428" s="144">
        <f>S428*H428</f>
        <v>0</v>
      </c>
      <c r="AR428" s="145" t="s">
        <v>342</v>
      </c>
      <c r="AT428" s="145" t="s">
        <v>249</v>
      </c>
      <c r="AU428" s="145" t="s">
        <v>85</v>
      </c>
      <c r="AY428" s="17" t="s">
        <v>169</v>
      </c>
      <c r="BE428" s="146">
        <f>IF(N428="základní",J428,0)</f>
        <v>0</v>
      </c>
      <c r="BF428" s="146">
        <f>IF(N428="snížená",J428,0)</f>
        <v>0</v>
      </c>
      <c r="BG428" s="146">
        <f>IF(N428="zákl. přenesená",J428,0)</f>
        <v>0</v>
      </c>
      <c r="BH428" s="146">
        <f>IF(N428="sníž. přenesená",J428,0)</f>
        <v>0</v>
      </c>
      <c r="BI428" s="146">
        <f>IF(N428="nulová",J428,0)</f>
        <v>0</v>
      </c>
      <c r="BJ428" s="17" t="s">
        <v>83</v>
      </c>
      <c r="BK428" s="146">
        <f>ROUND(I428*H428,2)</f>
        <v>0</v>
      </c>
      <c r="BL428" s="17" t="s">
        <v>266</v>
      </c>
      <c r="BM428" s="145" t="s">
        <v>735</v>
      </c>
    </row>
    <row r="429" spans="2:65" s="12" customFormat="1">
      <c r="B429" s="151"/>
      <c r="D429" s="152" t="s">
        <v>179</v>
      </c>
      <c r="E429" s="153" t="s">
        <v>1</v>
      </c>
      <c r="F429" s="154" t="s">
        <v>681</v>
      </c>
      <c r="H429" s="153" t="s">
        <v>1</v>
      </c>
      <c r="I429" s="155"/>
      <c r="L429" s="151"/>
      <c r="M429" s="156"/>
      <c r="T429" s="157"/>
      <c r="AT429" s="153" t="s">
        <v>179</v>
      </c>
      <c r="AU429" s="153" t="s">
        <v>85</v>
      </c>
      <c r="AV429" s="12" t="s">
        <v>83</v>
      </c>
      <c r="AW429" s="12" t="s">
        <v>31</v>
      </c>
      <c r="AX429" s="12" t="s">
        <v>75</v>
      </c>
      <c r="AY429" s="153" t="s">
        <v>169</v>
      </c>
    </row>
    <row r="430" spans="2:65" s="13" customFormat="1">
      <c r="B430" s="158"/>
      <c r="D430" s="152" t="s">
        <v>179</v>
      </c>
      <c r="E430" s="159" t="s">
        <v>1</v>
      </c>
      <c r="F430" s="160" t="s">
        <v>736</v>
      </c>
      <c r="H430" s="161">
        <v>122.4</v>
      </c>
      <c r="I430" s="162"/>
      <c r="L430" s="158"/>
      <c r="M430" s="163"/>
      <c r="T430" s="164"/>
      <c r="AT430" s="159" t="s">
        <v>179</v>
      </c>
      <c r="AU430" s="159" t="s">
        <v>85</v>
      </c>
      <c r="AV430" s="13" t="s">
        <v>85</v>
      </c>
      <c r="AW430" s="13" t="s">
        <v>31</v>
      </c>
      <c r="AX430" s="13" t="s">
        <v>83</v>
      </c>
      <c r="AY430" s="159" t="s">
        <v>169</v>
      </c>
    </row>
    <row r="431" spans="2:65" s="1" customFormat="1" ht="37.950000000000003" customHeight="1">
      <c r="B431" s="133"/>
      <c r="C431" s="134" t="s">
        <v>737</v>
      </c>
      <c r="D431" s="134" t="s">
        <v>171</v>
      </c>
      <c r="E431" s="135" t="s">
        <v>738</v>
      </c>
      <c r="F431" s="136" t="s">
        <v>739</v>
      </c>
      <c r="G431" s="137" t="s">
        <v>350</v>
      </c>
      <c r="H431" s="138">
        <v>26.6</v>
      </c>
      <c r="I431" s="139"/>
      <c r="J431" s="140">
        <f>ROUND(I431*H431,2)</f>
        <v>0</v>
      </c>
      <c r="K431" s="136" t="s">
        <v>174</v>
      </c>
      <c r="L431" s="32"/>
      <c r="M431" s="141" t="s">
        <v>1</v>
      </c>
      <c r="N431" s="142" t="s">
        <v>40</v>
      </c>
      <c r="P431" s="143">
        <f>O431*H431</f>
        <v>0</v>
      </c>
      <c r="Q431" s="143">
        <v>4.8999999999999998E-4</v>
      </c>
      <c r="R431" s="143">
        <f>Q431*H431</f>
        <v>1.3034E-2</v>
      </c>
      <c r="S431" s="143">
        <v>0</v>
      </c>
      <c r="T431" s="144">
        <f>S431*H431</f>
        <v>0</v>
      </c>
      <c r="AR431" s="145" t="s">
        <v>266</v>
      </c>
      <c r="AT431" s="145" t="s">
        <v>171</v>
      </c>
      <c r="AU431" s="145" t="s">
        <v>85</v>
      </c>
      <c r="AY431" s="17" t="s">
        <v>169</v>
      </c>
      <c r="BE431" s="146">
        <f>IF(N431="základní",J431,0)</f>
        <v>0</v>
      </c>
      <c r="BF431" s="146">
        <f>IF(N431="snížená",J431,0)</f>
        <v>0</v>
      </c>
      <c r="BG431" s="146">
        <f>IF(N431="zákl. přenesená",J431,0)</f>
        <v>0</v>
      </c>
      <c r="BH431" s="146">
        <f>IF(N431="sníž. přenesená",J431,0)</f>
        <v>0</v>
      </c>
      <c r="BI431" s="146">
        <f>IF(N431="nulová",J431,0)</f>
        <v>0</v>
      </c>
      <c r="BJ431" s="17" t="s">
        <v>83</v>
      </c>
      <c r="BK431" s="146">
        <f>ROUND(I431*H431,2)</f>
        <v>0</v>
      </c>
      <c r="BL431" s="17" t="s">
        <v>266</v>
      </c>
      <c r="BM431" s="145" t="s">
        <v>740</v>
      </c>
    </row>
    <row r="432" spans="2:65" s="1" customFormat="1">
      <c r="B432" s="32"/>
      <c r="D432" s="147" t="s">
        <v>177</v>
      </c>
      <c r="F432" s="148" t="s">
        <v>741</v>
      </c>
      <c r="I432" s="149"/>
      <c r="L432" s="32"/>
      <c r="M432" s="150"/>
      <c r="T432" s="56"/>
      <c r="AT432" s="17" t="s">
        <v>177</v>
      </c>
      <c r="AU432" s="17" t="s">
        <v>85</v>
      </c>
    </row>
    <row r="433" spans="2:65" s="13" customFormat="1">
      <c r="B433" s="158"/>
      <c r="D433" s="152" t="s">
        <v>179</v>
      </c>
      <c r="E433" s="159" t="s">
        <v>1</v>
      </c>
      <c r="F433" s="160" t="s">
        <v>742</v>
      </c>
      <c r="H433" s="161">
        <v>26.6</v>
      </c>
      <c r="I433" s="162"/>
      <c r="L433" s="158"/>
      <c r="M433" s="163"/>
      <c r="T433" s="164"/>
      <c r="AT433" s="159" t="s">
        <v>179</v>
      </c>
      <c r="AU433" s="159" t="s">
        <v>85</v>
      </c>
      <c r="AV433" s="13" t="s">
        <v>85</v>
      </c>
      <c r="AW433" s="13" t="s">
        <v>31</v>
      </c>
      <c r="AX433" s="13" t="s">
        <v>83</v>
      </c>
      <c r="AY433" s="159" t="s">
        <v>169</v>
      </c>
    </row>
    <row r="434" spans="2:65" s="1" customFormat="1" ht="37.950000000000003" customHeight="1">
      <c r="B434" s="133"/>
      <c r="C434" s="172" t="s">
        <v>743</v>
      </c>
      <c r="D434" s="172" t="s">
        <v>249</v>
      </c>
      <c r="E434" s="173" t="s">
        <v>744</v>
      </c>
      <c r="F434" s="174" t="s">
        <v>745</v>
      </c>
      <c r="G434" s="175" t="s">
        <v>350</v>
      </c>
      <c r="H434" s="176">
        <v>31.92</v>
      </c>
      <c r="I434" s="177"/>
      <c r="J434" s="178">
        <f>ROUND(I434*H434,2)</f>
        <v>0</v>
      </c>
      <c r="K434" s="174" t="s">
        <v>174</v>
      </c>
      <c r="L434" s="179"/>
      <c r="M434" s="180" t="s">
        <v>1</v>
      </c>
      <c r="N434" s="181" t="s">
        <v>40</v>
      </c>
      <c r="P434" s="143">
        <f>O434*H434</f>
        <v>0</v>
      </c>
      <c r="Q434" s="143">
        <v>6.0000000000000001E-3</v>
      </c>
      <c r="R434" s="143">
        <f>Q434*H434</f>
        <v>0.19152000000000002</v>
      </c>
      <c r="S434" s="143">
        <v>0</v>
      </c>
      <c r="T434" s="144">
        <f>S434*H434</f>
        <v>0</v>
      </c>
      <c r="AR434" s="145" t="s">
        <v>342</v>
      </c>
      <c r="AT434" s="145" t="s">
        <v>249</v>
      </c>
      <c r="AU434" s="145" t="s">
        <v>85</v>
      </c>
      <c r="AY434" s="17" t="s">
        <v>169</v>
      </c>
      <c r="BE434" s="146">
        <f>IF(N434="základní",J434,0)</f>
        <v>0</v>
      </c>
      <c r="BF434" s="146">
        <f>IF(N434="snížená",J434,0)</f>
        <v>0</v>
      </c>
      <c r="BG434" s="146">
        <f>IF(N434="zákl. přenesená",J434,0)</f>
        <v>0</v>
      </c>
      <c r="BH434" s="146">
        <f>IF(N434="sníž. přenesená",J434,0)</f>
        <v>0</v>
      </c>
      <c r="BI434" s="146">
        <f>IF(N434="nulová",J434,0)</f>
        <v>0</v>
      </c>
      <c r="BJ434" s="17" t="s">
        <v>83</v>
      </c>
      <c r="BK434" s="146">
        <f>ROUND(I434*H434,2)</f>
        <v>0</v>
      </c>
      <c r="BL434" s="17" t="s">
        <v>266</v>
      </c>
      <c r="BM434" s="145" t="s">
        <v>746</v>
      </c>
    </row>
    <row r="435" spans="2:65" s="13" customFormat="1">
      <c r="B435" s="158"/>
      <c r="D435" s="152" t="s">
        <v>179</v>
      </c>
      <c r="F435" s="160" t="s">
        <v>747</v>
      </c>
      <c r="H435" s="161">
        <v>31.92</v>
      </c>
      <c r="I435" s="162"/>
      <c r="L435" s="158"/>
      <c r="M435" s="163"/>
      <c r="T435" s="164"/>
      <c r="AT435" s="159" t="s">
        <v>179</v>
      </c>
      <c r="AU435" s="159" t="s">
        <v>85</v>
      </c>
      <c r="AV435" s="13" t="s">
        <v>85</v>
      </c>
      <c r="AW435" s="13" t="s">
        <v>3</v>
      </c>
      <c r="AX435" s="13" t="s">
        <v>83</v>
      </c>
      <c r="AY435" s="159" t="s">
        <v>169</v>
      </c>
    </row>
    <row r="436" spans="2:65" s="1" customFormat="1" ht="24.15" customHeight="1">
      <c r="B436" s="133"/>
      <c r="C436" s="134" t="s">
        <v>748</v>
      </c>
      <c r="D436" s="134" t="s">
        <v>171</v>
      </c>
      <c r="E436" s="135" t="s">
        <v>749</v>
      </c>
      <c r="F436" s="136" t="s">
        <v>750</v>
      </c>
      <c r="G436" s="137" t="s">
        <v>657</v>
      </c>
      <c r="H436" s="138"/>
      <c r="I436" s="139"/>
      <c r="J436" s="140">
        <f>ROUND(I436*H436,2)</f>
        <v>0</v>
      </c>
      <c r="K436" s="136" t="s">
        <v>174</v>
      </c>
      <c r="L436" s="32"/>
      <c r="M436" s="141" t="s">
        <v>1</v>
      </c>
      <c r="N436" s="142" t="s">
        <v>40</v>
      </c>
      <c r="P436" s="143">
        <f>O436*H436</f>
        <v>0</v>
      </c>
      <c r="Q436" s="143">
        <v>0</v>
      </c>
      <c r="R436" s="143">
        <f>Q436*H436</f>
        <v>0</v>
      </c>
      <c r="S436" s="143">
        <v>0</v>
      </c>
      <c r="T436" s="144">
        <f>S436*H436</f>
        <v>0</v>
      </c>
      <c r="AR436" s="145" t="s">
        <v>266</v>
      </c>
      <c r="AT436" s="145" t="s">
        <v>171</v>
      </c>
      <c r="AU436" s="145" t="s">
        <v>85</v>
      </c>
      <c r="AY436" s="17" t="s">
        <v>169</v>
      </c>
      <c r="BE436" s="146">
        <f>IF(N436="základní",J436,0)</f>
        <v>0</v>
      </c>
      <c r="BF436" s="146">
        <f>IF(N436="snížená",J436,0)</f>
        <v>0</v>
      </c>
      <c r="BG436" s="146">
        <f>IF(N436="zákl. přenesená",J436,0)</f>
        <v>0</v>
      </c>
      <c r="BH436" s="146">
        <f>IF(N436="sníž. přenesená",J436,0)</f>
        <v>0</v>
      </c>
      <c r="BI436" s="146">
        <f>IF(N436="nulová",J436,0)</f>
        <v>0</v>
      </c>
      <c r="BJ436" s="17" t="s">
        <v>83</v>
      </c>
      <c r="BK436" s="146">
        <f>ROUND(I436*H436,2)</f>
        <v>0</v>
      </c>
      <c r="BL436" s="17" t="s">
        <v>266</v>
      </c>
      <c r="BM436" s="145" t="s">
        <v>751</v>
      </c>
    </row>
    <row r="437" spans="2:65" s="1" customFormat="1">
      <c r="B437" s="32"/>
      <c r="D437" s="147" t="s">
        <v>177</v>
      </c>
      <c r="F437" s="148" t="s">
        <v>752</v>
      </c>
      <c r="I437" s="149"/>
      <c r="L437" s="32"/>
      <c r="M437" s="150"/>
      <c r="T437" s="56"/>
      <c r="AT437" s="17" t="s">
        <v>177</v>
      </c>
      <c r="AU437" s="17" t="s">
        <v>85</v>
      </c>
    </row>
    <row r="438" spans="2:65" s="11" customFormat="1" ht="22.95" customHeight="1">
      <c r="B438" s="121"/>
      <c r="D438" s="122" t="s">
        <v>74</v>
      </c>
      <c r="E438" s="131" t="s">
        <v>753</v>
      </c>
      <c r="F438" s="131" t="s">
        <v>754</v>
      </c>
      <c r="I438" s="124"/>
      <c r="J438" s="132">
        <f>BK438</f>
        <v>0</v>
      </c>
      <c r="L438" s="121"/>
      <c r="M438" s="126"/>
      <c r="P438" s="127">
        <f>SUM(P439:P464)</f>
        <v>0</v>
      </c>
      <c r="R438" s="127">
        <f>SUM(R439:R464)</f>
        <v>5.7000000000000002E-3</v>
      </c>
      <c r="T438" s="128">
        <f>SUM(T439:T464)</f>
        <v>0</v>
      </c>
      <c r="AR438" s="122" t="s">
        <v>85</v>
      </c>
      <c r="AT438" s="129" t="s">
        <v>74</v>
      </c>
      <c r="AU438" s="129" t="s">
        <v>83</v>
      </c>
      <c r="AY438" s="122" t="s">
        <v>169</v>
      </c>
      <c r="BK438" s="130">
        <f>SUM(BK439:BK464)</f>
        <v>0</v>
      </c>
    </row>
    <row r="439" spans="2:65" s="1" customFormat="1" ht="16.5" customHeight="1">
      <c r="B439" s="133"/>
      <c r="C439" s="134" t="s">
        <v>755</v>
      </c>
      <c r="D439" s="134" t="s">
        <v>171</v>
      </c>
      <c r="E439" s="135" t="s">
        <v>756</v>
      </c>
      <c r="F439" s="136" t="s">
        <v>757</v>
      </c>
      <c r="G439" s="137" t="s">
        <v>188</v>
      </c>
      <c r="H439" s="138">
        <v>3</v>
      </c>
      <c r="I439" s="139"/>
      <c r="J439" s="140">
        <f>ROUND(I439*H439,2)</f>
        <v>0</v>
      </c>
      <c r="K439" s="136" t="s">
        <v>174</v>
      </c>
      <c r="L439" s="32"/>
      <c r="M439" s="141" t="s">
        <v>1</v>
      </c>
      <c r="N439" s="142" t="s">
        <v>40</v>
      </c>
      <c r="P439" s="143">
        <f>O439*H439</f>
        <v>0</v>
      </c>
      <c r="Q439" s="143">
        <v>0</v>
      </c>
      <c r="R439" s="143">
        <f>Q439*H439</f>
        <v>0</v>
      </c>
      <c r="S439" s="143">
        <v>0</v>
      </c>
      <c r="T439" s="144">
        <f>S439*H439</f>
        <v>0</v>
      </c>
      <c r="AR439" s="145" t="s">
        <v>266</v>
      </c>
      <c r="AT439" s="145" t="s">
        <v>171</v>
      </c>
      <c r="AU439" s="145" t="s">
        <v>85</v>
      </c>
      <c r="AY439" s="17" t="s">
        <v>169</v>
      </c>
      <c r="BE439" s="146">
        <f>IF(N439="základní",J439,0)</f>
        <v>0</v>
      </c>
      <c r="BF439" s="146">
        <f>IF(N439="snížená",J439,0)</f>
        <v>0</v>
      </c>
      <c r="BG439" s="146">
        <f>IF(N439="zákl. přenesená",J439,0)</f>
        <v>0</v>
      </c>
      <c r="BH439" s="146">
        <f>IF(N439="sníž. přenesená",J439,0)</f>
        <v>0</v>
      </c>
      <c r="BI439" s="146">
        <f>IF(N439="nulová",J439,0)</f>
        <v>0</v>
      </c>
      <c r="BJ439" s="17" t="s">
        <v>83</v>
      </c>
      <c r="BK439" s="146">
        <f>ROUND(I439*H439,2)</f>
        <v>0</v>
      </c>
      <c r="BL439" s="17" t="s">
        <v>266</v>
      </c>
      <c r="BM439" s="145" t="s">
        <v>758</v>
      </c>
    </row>
    <row r="440" spans="2:65" s="1" customFormat="1">
      <c r="B440" s="32"/>
      <c r="D440" s="147" t="s">
        <v>177</v>
      </c>
      <c r="F440" s="148" t="s">
        <v>759</v>
      </c>
      <c r="I440" s="149"/>
      <c r="L440" s="32"/>
      <c r="M440" s="150"/>
      <c r="T440" s="56"/>
      <c r="AT440" s="17" t="s">
        <v>177</v>
      </c>
      <c r="AU440" s="17" t="s">
        <v>85</v>
      </c>
    </row>
    <row r="441" spans="2:65" s="13" customFormat="1">
      <c r="B441" s="158"/>
      <c r="D441" s="152" t="s">
        <v>179</v>
      </c>
      <c r="E441" s="159" t="s">
        <v>1</v>
      </c>
      <c r="F441" s="160" t="s">
        <v>760</v>
      </c>
      <c r="H441" s="161">
        <v>3</v>
      </c>
      <c r="I441" s="162"/>
      <c r="L441" s="158"/>
      <c r="M441" s="163"/>
      <c r="T441" s="164"/>
      <c r="AT441" s="159" t="s">
        <v>179</v>
      </c>
      <c r="AU441" s="159" t="s">
        <v>85</v>
      </c>
      <c r="AV441" s="13" t="s">
        <v>85</v>
      </c>
      <c r="AW441" s="13" t="s">
        <v>31</v>
      </c>
      <c r="AX441" s="13" t="s">
        <v>83</v>
      </c>
      <c r="AY441" s="159" t="s">
        <v>169</v>
      </c>
    </row>
    <row r="442" spans="2:65" s="1" customFormat="1" ht="16.5" customHeight="1">
      <c r="B442" s="133"/>
      <c r="C442" s="172" t="s">
        <v>761</v>
      </c>
      <c r="D442" s="172" t="s">
        <v>249</v>
      </c>
      <c r="E442" s="173" t="s">
        <v>762</v>
      </c>
      <c r="F442" s="174" t="s">
        <v>763</v>
      </c>
      <c r="G442" s="175" t="s">
        <v>188</v>
      </c>
      <c r="H442" s="176">
        <v>3</v>
      </c>
      <c r="I442" s="177"/>
      <c r="J442" s="178">
        <f>ROUND(I442*H442,2)</f>
        <v>0</v>
      </c>
      <c r="K442" s="174" t="s">
        <v>174</v>
      </c>
      <c r="L442" s="179"/>
      <c r="M442" s="180" t="s">
        <v>1</v>
      </c>
      <c r="N442" s="181" t="s">
        <v>40</v>
      </c>
      <c r="P442" s="143">
        <f>O442*H442</f>
        <v>0</v>
      </c>
      <c r="Q442" s="143">
        <v>5.0000000000000001E-4</v>
      </c>
      <c r="R442" s="143">
        <f>Q442*H442</f>
        <v>1.5E-3</v>
      </c>
      <c r="S442" s="143">
        <v>0</v>
      </c>
      <c r="T442" s="144">
        <f>S442*H442</f>
        <v>0</v>
      </c>
      <c r="AR442" s="145" t="s">
        <v>342</v>
      </c>
      <c r="AT442" s="145" t="s">
        <v>249</v>
      </c>
      <c r="AU442" s="145" t="s">
        <v>85</v>
      </c>
      <c r="AY442" s="17" t="s">
        <v>169</v>
      </c>
      <c r="BE442" s="146">
        <f>IF(N442="základní",J442,0)</f>
        <v>0</v>
      </c>
      <c r="BF442" s="146">
        <f>IF(N442="snížená",J442,0)</f>
        <v>0</v>
      </c>
      <c r="BG442" s="146">
        <f>IF(N442="zákl. přenesená",J442,0)</f>
        <v>0</v>
      </c>
      <c r="BH442" s="146">
        <f>IF(N442="sníž. přenesená",J442,0)</f>
        <v>0</v>
      </c>
      <c r="BI442" s="146">
        <f>IF(N442="nulová",J442,0)</f>
        <v>0</v>
      </c>
      <c r="BJ442" s="17" t="s">
        <v>83</v>
      </c>
      <c r="BK442" s="146">
        <f>ROUND(I442*H442,2)</f>
        <v>0</v>
      </c>
      <c r="BL442" s="17" t="s">
        <v>266</v>
      </c>
      <c r="BM442" s="145" t="s">
        <v>764</v>
      </c>
    </row>
    <row r="443" spans="2:65" s="1" customFormat="1" ht="16.5" customHeight="1">
      <c r="B443" s="133"/>
      <c r="C443" s="134" t="s">
        <v>765</v>
      </c>
      <c r="D443" s="134" t="s">
        <v>171</v>
      </c>
      <c r="E443" s="135" t="s">
        <v>766</v>
      </c>
      <c r="F443" s="136" t="s">
        <v>767</v>
      </c>
      <c r="G443" s="137" t="s">
        <v>188</v>
      </c>
      <c r="H443" s="138">
        <v>3</v>
      </c>
      <c r="I443" s="139"/>
      <c r="J443" s="140">
        <f>ROUND(I443*H443,2)</f>
        <v>0</v>
      </c>
      <c r="K443" s="136" t="s">
        <v>174</v>
      </c>
      <c r="L443" s="32"/>
      <c r="M443" s="141" t="s">
        <v>1</v>
      </c>
      <c r="N443" s="142" t="s">
        <v>40</v>
      </c>
      <c r="P443" s="143">
        <f>O443*H443</f>
        <v>0</v>
      </c>
      <c r="Q443" s="143">
        <v>0</v>
      </c>
      <c r="R443" s="143">
        <f>Q443*H443</f>
        <v>0</v>
      </c>
      <c r="S443" s="143">
        <v>0</v>
      </c>
      <c r="T443" s="144">
        <f>S443*H443</f>
        <v>0</v>
      </c>
      <c r="AR443" s="145" t="s">
        <v>266</v>
      </c>
      <c r="AT443" s="145" t="s">
        <v>171</v>
      </c>
      <c r="AU443" s="145" t="s">
        <v>85</v>
      </c>
      <c r="AY443" s="17" t="s">
        <v>169</v>
      </c>
      <c r="BE443" s="146">
        <f>IF(N443="základní",J443,0)</f>
        <v>0</v>
      </c>
      <c r="BF443" s="146">
        <f>IF(N443="snížená",J443,0)</f>
        <v>0</v>
      </c>
      <c r="BG443" s="146">
        <f>IF(N443="zákl. přenesená",J443,0)</f>
        <v>0</v>
      </c>
      <c r="BH443" s="146">
        <f>IF(N443="sníž. přenesená",J443,0)</f>
        <v>0</v>
      </c>
      <c r="BI443" s="146">
        <f>IF(N443="nulová",J443,0)</f>
        <v>0</v>
      </c>
      <c r="BJ443" s="17" t="s">
        <v>83</v>
      </c>
      <c r="BK443" s="146">
        <f>ROUND(I443*H443,2)</f>
        <v>0</v>
      </c>
      <c r="BL443" s="17" t="s">
        <v>266</v>
      </c>
      <c r="BM443" s="145" t="s">
        <v>768</v>
      </c>
    </row>
    <row r="444" spans="2:65" s="1" customFormat="1">
      <c r="B444" s="32"/>
      <c r="D444" s="147" t="s">
        <v>177</v>
      </c>
      <c r="F444" s="148" t="s">
        <v>769</v>
      </c>
      <c r="I444" s="149"/>
      <c r="L444" s="32"/>
      <c r="M444" s="150"/>
      <c r="T444" s="56"/>
      <c r="AT444" s="17" t="s">
        <v>177</v>
      </c>
      <c r="AU444" s="17" t="s">
        <v>85</v>
      </c>
    </row>
    <row r="445" spans="2:65" s="13" customFormat="1">
      <c r="B445" s="158"/>
      <c r="D445" s="152" t="s">
        <v>179</v>
      </c>
      <c r="E445" s="159" t="s">
        <v>1</v>
      </c>
      <c r="F445" s="160" t="s">
        <v>770</v>
      </c>
      <c r="H445" s="161">
        <v>3</v>
      </c>
      <c r="I445" s="162"/>
      <c r="L445" s="158"/>
      <c r="M445" s="163"/>
      <c r="T445" s="164"/>
      <c r="AT445" s="159" t="s">
        <v>179</v>
      </c>
      <c r="AU445" s="159" t="s">
        <v>85</v>
      </c>
      <c r="AV445" s="13" t="s">
        <v>85</v>
      </c>
      <c r="AW445" s="13" t="s">
        <v>31</v>
      </c>
      <c r="AX445" s="13" t="s">
        <v>83</v>
      </c>
      <c r="AY445" s="159" t="s">
        <v>169</v>
      </c>
    </row>
    <row r="446" spans="2:65" s="1" customFormat="1" ht="24.15" customHeight="1">
      <c r="B446" s="133"/>
      <c r="C446" s="172" t="s">
        <v>771</v>
      </c>
      <c r="D446" s="172" t="s">
        <v>249</v>
      </c>
      <c r="E446" s="173" t="s">
        <v>772</v>
      </c>
      <c r="F446" s="174" t="s">
        <v>773</v>
      </c>
      <c r="G446" s="175" t="s">
        <v>188</v>
      </c>
      <c r="H446" s="176">
        <v>3</v>
      </c>
      <c r="I446" s="177"/>
      <c r="J446" s="178">
        <f>ROUND(I446*H446,2)</f>
        <v>0</v>
      </c>
      <c r="K446" s="174" t="s">
        <v>174</v>
      </c>
      <c r="L446" s="179"/>
      <c r="M446" s="180" t="s">
        <v>1</v>
      </c>
      <c r="N446" s="181" t="s">
        <v>40</v>
      </c>
      <c r="P446" s="143">
        <f>O446*H446</f>
        <v>0</v>
      </c>
      <c r="Q446" s="143">
        <v>5.0000000000000001E-4</v>
      </c>
      <c r="R446" s="143">
        <f>Q446*H446</f>
        <v>1.5E-3</v>
      </c>
      <c r="S446" s="143">
        <v>0</v>
      </c>
      <c r="T446" s="144">
        <f>S446*H446</f>
        <v>0</v>
      </c>
      <c r="AR446" s="145" t="s">
        <v>342</v>
      </c>
      <c r="AT446" s="145" t="s">
        <v>249</v>
      </c>
      <c r="AU446" s="145" t="s">
        <v>85</v>
      </c>
      <c r="AY446" s="17" t="s">
        <v>169</v>
      </c>
      <c r="BE446" s="146">
        <f>IF(N446="základní",J446,0)</f>
        <v>0</v>
      </c>
      <c r="BF446" s="146">
        <f>IF(N446="snížená",J446,0)</f>
        <v>0</v>
      </c>
      <c r="BG446" s="146">
        <f>IF(N446="zákl. přenesená",J446,0)</f>
        <v>0</v>
      </c>
      <c r="BH446" s="146">
        <f>IF(N446="sníž. přenesená",J446,0)</f>
        <v>0</v>
      </c>
      <c r="BI446" s="146">
        <f>IF(N446="nulová",J446,0)</f>
        <v>0</v>
      </c>
      <c r="BJ446" s="17" t="s">
        <v>83</v>
      </c>
      <c r="BK446" s="146">
        <f>ROUND(I446*H446,2)</f>
        <v>0</v>
      </c>
      <c r="BL446" s="17" t="s">
        <v>266</v>
      </c>
      <c r="BM446" s="145" t="s">
        <v>774</v>
      </c>
    </row>
    <row r="447" spans="2:65" s="1" customFormat="1" ht="16.5" customHeight="1">
      <c r="B447" s="133"/>
      <c r="C447" s="134" t="s">
        <v>775</v>
      </c>
      <c r="D447" s="134" t="s">
        <v>171</v>
      </c>
      <c r="E447" s="135" t="s">
        <v>776</v>
      </c>
      <c r="F447" s="136" t="s">
        <v>777</v>
      </c>
      <c r="G447" s="137" t="s">
        <v>188</v>
      </c>
      <c r="H447" s="138">
        <v>1</v>
      </c>
      <c r="I447" s="139"/>
      <c r="J447" s="140">
        <f>ROUND(I447*H447,2)</f>
        <v>0</v>
      </c>
      <c r="K447" s="136" t="s">
        <v>174</v>
      </c>
      <c r="L447" s="32"/>
      <c r="M447" s="141" t="s">
        <v>1</v>
      </c>
      <c r="N447" s="142" t="s">
        <v>40</v>
      </c>
      <c r="P447" s="143">
        <f>O447*H447</f>
        <v>0</v>
      </c>
      <c r="Q447" s="143">
        <v>0</v>
      </c>
      <c r="R447" s="143">
        <f>Q447*H447</f>
        <v>0</v>
      </c>
      <c r="S447" s="143">
        <v>0</v>
      </c>
      <c r="T447" s="144">
        <f>S447*H447</f>
        <v>0</v>
      </c>
      <c r="AR447" s="145" t="s">
        <v>266</v>
      </c>
      <c r="AT447" s="145" t="s">
        <v>171</v>
      </c>
      <c r="AU447" s="145" t="s">
        <v>85</v>
      </c>
      <c r="AY447" s="17" t="s">
        <v>169</v>
      </c>
      <c r="BE447" s="146">
        <f>IF(N447="základní",J447,0)</f>
        <v>0</v>
      </c>
      <c r="BF447" s="146">
        <f>IF(N447="snížená",J447,0)</f>
        <v>0</v>
      </c>
      <c r="BG447" s="146">
        <f>IF(N447="zákl. přenesená",J447,0)</f>
        <v>0</v>
      </c>
      <c r="BH447" s="146">
        <f>IF(N447="sníž. přenesená",J447,0)</f>
        <v>0</v>
      </c>
      <c r="BI447" s="146">
        <f>IF(N447="nulová",J447,0)</f>
        <v>0</v>
      </c>
      <c r="BJ447" s="17" t="s">
        <v>83</v>
      </c>
      <c r="BK447" s="146">
        <f>ROUND(I447*H447,2)</f>
        <v>0</v>
      </c>
      <c r="BL447" s="17" t="s">
        <v>266</v>
      </c>
      <c r="BM447" s="145" t="s">
        <v>778</v>
      </c>
    </row>
    <row r="448" spans="2:65" s="1" customFormat="1">
      <c r="B448" s="32"/>
      <c r="D448" s="147" t="s">
        <v>177</v>
      </c>
      <c r="F448" s="148" t="s">
        <v>779</v>
      </c>
      <c r="I448" s="149"/>
      <c r="L448" s="32"/>
      <c r="M448" s="150"/>
      <c r="T448" s="56"/>
      <c r="AT448" s="17" t="s">
        <v>177</v>
      </c>
      <c r="AU448" s="17" t="s">
        <v>85</v>
      </c>
    </row>
    <row r="449" spans="2:65" s="1" customFormat="1" ht="16.5" customHeight="1">
      <c r="B449" s="133"/>
      <c r="C449" s="172" t="s">
        <v>780</v>
      </c>
      <c r="D449" s="172" t="s">
        <v>249</v>
      </c>
      <c r="E449" s="173" t="s">
        <v>781</v>
      </c>
      <c r="F449" s="174" t="s">
        <v>782</v>
      </c>
      <c r="G449" s="175" t="s">
        <v>188</v>
      </c>
      <c r="H449" s="176">
        <v>1</v>
      </c>
      <c r="I449" s="177"/>
      <c r="J449" s="178">
        <f>ROUND(I449*H449,2)</f>
        <v>0</v>
      </c>
      <c r="K449" s="174" t="s">
        <v>174</v>
      </c>
      <c r="L449" s="179"/>
      <c r="M449" s="180" t="s">
        <v>1</v>
      </c>
      <c r="N449" s="181" t="s">
        <v>40</v>
      </c>
      <c r="P449" s="143">
        <f>O449*H449</f>
        <v>0</v>
      </c>
      <c r="Q449" s="143">
        <v>8.4999999999999995E-4</v>
      </c>
      <c r="R449" s="143">
        <f>Q449*H449</f>
        <v>8.4999999999999995E-4</v>
      </c>
      <c r="S449" s="143">
        <v>0</v>
      </c>
      <c r="T449" s="144">
        <f>S449*H449</f>
        <v>0</v>
      </c>
      <c r="AR449" s="145" t="s">
        <v>342</v>
      </c>
      <c r="AT449" s="145" t="s">
        <v>249</v>
      </c>
      <c r="AU449" s="145" t="s">
        <v>85</v>
      </c>
      <c r="AY449" s="17" t="s">
        <v>169</v>
      </c>
      <c r="BE449" s="146">
        <f>IF(N449="základní",J449,0)</f>
        <v>0</v>
      </c>
      <c r="BF449" s="146">
        <f>IF(N449="snížená",J449,0)</f>
        <v>0</v>
      </c>
      <c r="BG449" s="146">
        <f>IF(N449="zákl. přenesená",J449,0)</f>
        <v>0</v>
      </c>
      <c r="BH449" s="146">
        <f>IF(N449="sníž. přenesená",J449,0)</f>
        <v>0</v>
      </c>
      <c r="BI449" s="146">
        <f>IF(N449="nulová",J449,0)</f>
        <v>0</v>
      </c>
      <c r="BJ449" s="17" t="s">
        <v>83</v>
      </c>
      <c r="BK449" s="146">
        <f>ROUND(I449*H449,2)</f>
        <v>0</v>
      </c>
      <c r="BL449" s="17" t="s">
        <v>266</v>
      </c>
      <c r="BM449" s="145" t="s">
        <v>783</v>
      </c>
    </row>
    <row r="450" spans="2:65" s="1" customFormat="1" ht="16.5" customHeight="1">
      <c r="B450" s="133"/>
      <c r="C450" s="134" t="s">
        <v>784</v>
      </c>
      <c r="D450" s="134" t="s">
        <v>171</v>
      </c>
      <c r="E450" s="135" t="s">
        <v>785</v>
      </c>
      <c r="F450" s="136" t="s">
        <v>786</v>
      </c>
      <c r="G450" s="137" t="s">
        <v>188</v>
      </c>
      <c r="H450" s="138">
        <v>1</v>
      </c>
      <c r="I450" s="139"/>
      <c r="J450" s="140">
        <f>ROUND(I450*H450,2)</f>
        <v>0</v>
      </c>
      <c r="K450" s="136" t="s">
        <v>174</v>
      </c>
      <c r="L450" s="32"/>
      <c r="M450" s="141" t="s">
        <v>1</v>
      </c>
      <c r="N450" s="142" t="s">
        <v>40</v>
      </c>
      <c r="P450" s="143">
        <f>O450*H450</f>
        <v>0</v>
      </c>
      <c r="Q450" s="143">
        <v>0</v>
      </c>
      <c r="R450" s="143">
        <f>Q450*H450</f>
        <v>0</v>
      </c>
      <c r="S450" s="143">
        <v>0</v>
      </c>
      <c r="T450" s="144">
        <f>S450*H450</f>
        <v>0</v>
      </c>
      <c r="AR450" s="145" t="s">
        <v>266</v>
      </c>
      <c r="AT450" s="145" t="s">
        <v>171</v>
      </c>
      <c r="AU450" s="145" t="s">
        <v>85</v>
      </c>
      <c r="AY450" s="17" t="s">
        <v>169</v>
      </c>
      <c r="BE450" s="146">
        <f>IF(N450="základní",J450,0)</f>
        <v>0</v>
      </c>
      <c r="BF450" s="146">
        <f>IF(N450="snížená",J450,0)</f>
        <v>0</v>
      </c>
      <c r="BG450" s="146">
        <f>IF(N450="zákl. přenesená",J450,0)</f>
        <v>0</v>
      </c>
      <c r="BH450" s="146">
        <f>IF(N450="sníž. přenesená",J450,0)</f>
        <v>0</v>
      </c>
      <c r="BI450" s="146">
        <f>IF(N450="nulová",J450,0)</f>
        <v>0</v>
      </c>
      <c r="BJ450" s="17" t="s">
        <v>83</v>
      </c>
      <c r="BK450" s="146">
        <f>ROUND(I450*H450,2)</f>
        <v>0</v>
      </c>
      <c r="BL450" s="17" t="s">
        <v>266</v>
      </c>
      <c r="BM450" s="145" t="s">
        <v>787</v>
      </c>
    </row>
    <row r="451" spans="2:65" s="1" customFormat="1">
      <c r="B451" s="32"/>
      <c r="D451" s="147" t="s">
        <v>177</v>
      </c>
      <c r="F451" s="148" t="s">
        <v>788</v>
      </c>
      <c r="I451" s="149"/>
      <c r="L451" s="32"/>
      <c r="M451" s="150"/>
      <c r="T451" s="56"/>
      <c r="AT451" s="17" t="s">
        <v>177</v>
      </c>
      <c r="AU451" s="17" t="s">
        <v>85</v>
      </c>
    </row>
    <row r="452" spans="2:65" s="13" customFormat="1">
      <c r="B452" s="158"/>
      <c r="D452" s="152" t="s">
        <v>179</v>
      </c>
      <c r="E452" s="159" t="s">
        <v>1</v>
      </c>
      <c r="F452" s="160" t="s">
        <v>789</v>
      </c>
      <c r="H452" s="161">
        <v>1</v>
      </c>
      <c r="I452" s="162"/>
      <c r="L452" s="158"/>
      <c r="M452" s="163"/>
      <c r="T452" s="164"/>
      <c r="AT452" s="159" t="s">
        <v>179</v>
      </c>
      <c r="AU452" s="159" t="s">
        <v>85</v>
      </c>
      <c r="AV452" s="13" t="s">
        <v>85</v>
      </c>
      <c r="AW452" s="13" t="s">
        <v>31</v>
      </c>
      <c r="AX452" s="13" t="s">
        <v>83</v>
      </c>
      <c r="AY452" s="159" t="s">
        <v>169</v>
      </c>
    </row>
    <row r="453" spans="2:65" s="1" customFormat="1" ht="21.75" customHeight="1">
      <c r="B453" s="133"/>
      <c r="C453" s="172" t="s">
        <v>790</v>
      </c>
      <c r="D453" s="172" t="s">
        <v>249</v>
      </c>
      <c r="E453" s="173" t="s">
        <v>791</v>
      </c>
      <c r="F453" s="174" t="s">
        <v>792</v>
      </c>
      <c r="G453" s="175" t="s">
        <v>188</v>
      </c>
      <c r="H453" s="176">
        <v>1</v>
      </c>
      <c r="I453" s="177"/>
      <c r="J453" s="178">
        <f>ROUND(I453*H453,2)</f>
        <v>0</v>
      </c>
      <c r="K453" s="174" t="s">
        <v>174</v>
      </c>
      <c r="L453" s="179"/>
      <c r="M453" s="180" t="s">
        <v>1</v>
      </c>
      <c r="N453" s="181" t="s">
        <v>40</v>
      </c>
      <c r="P453" s="143">
        <f>O453*H453</f>
        <v>0</v>
      </c>
      <c r="Q453" s="143">
        <v>8.4999999999999995E-4</v>
      </c>
      <c r="R453" s="143">
        <f>Q453*H453</f>
        <v>8.4999999999999995E-4</v>
      </c>
      <c r="S453" s="143">
        <v>0</v>
      </c>
      <c r="T453" s="144">
        <f>S453*H453</f>
        <v>0</v>
      </c>
      <c r="AR453" s="145" t="s">
        <v>342</v>
      </c>
      <c r="AT453" s="145" t="s">
        <v>249</v>
      </c>
      <c r="AU453" s="145" t="s">
        <v>85</v>
      </c>
      <c r="AY453" s="17" t="s">
        <v>169</v>
      </c>
      <c r="BE453" s="146">
        <f>IF(N453="základní",J453,0)</f>
        <v>0</v>
      </c>
      <c r="BF453" s="146">
        <f>IF(N453="snížená",J453,0)</f>
        <v>0</v>
      </c>
      <c r="BG453" s="146">
        <f>IF(N453="zákl. přenesená",J453,0)</f>
        <v>0</v>
      </c>
      <c r="BH453" s="146">
        <f>IF(N453="sníž. přenesená",J453,0)</f>
        <v>0</v>
      </c>
      <c r="BI453" s="146">
        <f>IF(N453="nulová",J453,0)</f>
        <v>0</v>
      </c>
      <c r="BJ453" s="17" t="s">
        <v>83</v>
      </c>
      <c r="BK453" s="146">
        <f>ROUND(I453*H453,2)</f>
        <v>0</v>
      </c>
      <c r="BL453" s="17" t="s">
        <v>266</v>
      </c>
      <c r="BM453" s="145" t="s">
        <v>793</v>
      </c>
    </row>
    <row r="454" spans="2:65" s="1" customFormat="1" ht="16.5" customHeight="1">
      <c r="B454" s="133"/>
      <c r="C454" s="134" t="s">
        <v>794</v>
      </c>
      <c r="D454" s="134" t="s">
        <v>171</v>
      </c>
      <c r="E454" s="135" t="s">
        <v>795</v>
      </c>
      <c r="F454" s="136" t="s">
        <v>796</v>
      </c>
      <c r="G454" s="137" t="s">
        <v>188</v>
      </c>
      <c r="H454" s="138">
        <v>1</v>
      </c>
      <c r="I454" s="139"/>
      <c r="J454" s="140">
        <f>ROUND(I454*H454,2)</f>
        <v>0</v>
      </c>
      <c r="K454" s="136" t="s">
        <v>174</v>
      </c>
      <c r="L454" s="32"/>
      <c r="M454" s="141" t="s">
        <v>1</v>
      </c>
      <c r="N454" s="142" t="s">
        <v>40</v>
      </c>
      <c r="P454" s="143">
        <f>O454*H454</f>
        <v>0</v>
      </c>
      <c r="Q454" s="143">
        <v>0</v>
      </c>
      <c r="R454" s="143">
        <f>Q454*H454</f>
        <v>0</v>
      </c>
      <c r="S454" s="143">
        <v>0</v>
      </c>
      <c r="T454" s="144">
        <f>S454*H454</f>
        <v>0</v>
      </c>
      <c r="AR454" s="145" t="s">
        <v>266</v>
      </c>
      <c r="AT454" s="145" t="s">
        <v>171</v>
      </c>
      <c r="AU454" s="145" t="s">
        <v>85</v>
      </c>
      <c r="AY454" s="17" t="s">
        <v>169</v>
      </c>
      <c r="BE454" s="146">
        <f>IF(N454="základní",J454,0)</f>
        <v>0</v>
      </c>
      <c r="BF454" s="146">
        <f>IF(N454="snížená",J454,0)</f>
        <v>0</v>
      </c>
      <c r="BG454" s="146">
        <f>IF(N454="zákl. přenesená",J454,0)</f>
        <v>0</v>
      </c>
      <c r="BH454" s="146">
        <f>IF(N454="sníž. přenesená",J454,0)</f>
        <v>0</v>
      </c>
      <c r="BI454" s="146">
        <f>IF(N454="nulová",J454,0)</f>
        <v>0</v>
      </c>
      <c r="BJ454" s="17" t="s">
        <v>83</v>
      </c>
      <c r="BK454" s="146">
        <f>ROUND(I454*H454,2)</f>
        <v>0</v>
      </c>
      <c r="BL454" s="17" t="s">
        <v>266</v>
      </c>
      <c r="BM454" s="145" t="s">
        <v>797</v>
      </c>
    </row>
    <row r="455" spans="2:65" s="1" customFormat="1">
      <c r="B455" s="32"/>
      <c r="D455" s="147" t="s">
        <v>177</v>
      </c>
      <c r="F455" s="148" t="s">
        <v>798</v>
      </c>
      <c r="I455" s="149"/>
      <c r="L455" s="32"/>
      <c r="M455" s="150"/>
      <c r="T455" s="56"/>
      <c r="AT455" s="17" t="s">
        <v>177</v>
      </c>
      <c r="AU455" s="17" t="s">
        <v>85</v>
      </c>
    </row>
    <row r="456" spans="2:65" s="13" customFormat="1">
      <c r="B456" s="158"/>
      <c r="D456" s="152" t="s">
        <v>179</v>
      </c>
      <c r="E456" s="159" t="s">
        <v>1</v>
      </c>
      <c r="F456" s="160" t="s">
        <v>799</v>
      </c>
      <c r="H456" s="161">
        <v>1</v>
      </c>
      <c r="I456" s="162"/>
      <c r="L456" s="158"/>
      <c r="M456" s="163"/>
      <c r="T456" s="164"/>
      <c r="AT456" s="159" t="s">
        <v>179</v>
      </c>
      <c r="AU456" s="159" t="s">
        <v>85</v>
      </c>
      <c r="AV456" s="13" t="s">
        <v>85</v>
      </c>
      <c r="AW456" s="13" t="s">
        <v>31</v>
      </c>
      <c r="AX456" s="13" t="s">
        <v>83</v>
      </c>
      <c r="AY456" s="159" t="s">
        <v>169</v>
      </c>
    </row>
    <row r="457" spans="2:65" s="1" customFormat="1" ht="21.75" customHeight="1">
      <c r="B457" s="133"/>
      <c r="C457" s="172" t="s">
        <v>800</v>
      </c>
      <c r="D457" s="172" t="s">
        <v>249</v>
      </c>
      <c r="E457" s="173" t="s">
        <v>801</v>
      </c>
      <c r="F457" s="174" t="s">
        <v>802</v>
      </c>
      <c r="G457" s="175" t="s">
        <v>188</v>
      </c>
      <c r="H457" s="176">
        <v>1</v>
      </c>
      <c r="I457" s="177"/>
      <c r="J457" s="178">
        <f>ROUND(I457*H457,2)</f>
        <v>0</v>
      </c>
      <c r="K457" s="174" t="s">
        <v>174</v>
      </c>
      <c r="L457" s="179"/>
      <c r="M457" s="180" t="s">
        <v>1</v>
      </c>
      <c r="N457" s="181" t="s">
        <v>40</v>
      </c>
      <c r="P457" s="143">
        <f>O457*H457</f>
        <v>0</v>
      </c>
      <c r="Q457" s="143">
        <v>1E-3</v>
      </c>
      <c r="R457" s="143">
        <f>Q457*H457</f>
        <v>1E-3</v>
      </c>
      <c r="S457" s="143">
        <v>0</v>
      </c>
      <c r="T457" s="144">
        <f>S457*H457</f>
        <v>0</v>
      </c>
      <c r="AR457" s="145" t="s">
        <v>342</v>
      </c>
      <c r="AT457" s="145" t="s">
        <v>249</v>
      </c>
      <c r="AU457" s="145" t="s">
        <v>85</v>
      </c>
      <c r="AY457" s="17" t="s">
        <v>169</v>
      </c>
      <c r="BE457" s="146">
        <f>IF(N457="základní",J457,0)</f>
        <v>0</v>
      </c>
      <c r="BF457" s="146">
        <f>IF(N457="snížená",J457,0)</f>
        <v>0</v>
      </c>
      <c r="BG457" s="146">
        <f>IF(N457="zákl. přenesená",J457,0)</f>
        <v>0</v>
      </c>
      <c r="BH457" s="146">
        <f>IF(N457="sníž. přenesená",J457,0)</f>
        <v>0</v>
      </c>
      <c r="BI457" s="146">
        <f>IF(N457="nulová",J457,0)</f>
        <v>0</v>
      </c>
      <c r="BJ457" s="17" t="s">
        <v>83</v>
      </c>
      <c r="BK457" s="146">
        <f>ROUND(I457*H457,2)</f>
        <v>0</v>
      </c>
      <c r="BL457" s="17" t="s">
        <v>266</v>
      </c>
      <c r="BM457" s="145" t="s">
        <v>803</v>
      </c>
    </row>
    <row r="458" spans="2:65" s="1" customFormat="1" ht="16.5" hidden="1" customHeight="1">
      <c r="B458" s="133"/>
      <c r="C458" s="134" t="s">
        <v>804</v>
      </c>
      <c r="D458" s="134" t="s">
        <v>171</v>
      </c>
      <c r="E458" s="135" t="s">
        <v>805</v>
      </c>
      <c r="F458" s="136" t="s">
        <v>806</v>
      </c>
      <c r="G458" s="137" t="s">
        <v>344</v>
      </c>
      <c r="H458" s="138">
        <v>1</v>
      </c>
      <c r="I458" s="139"/>
      <c r="J458" s="140">
        <f>ROUND(I458*H458,2)</f>
        <v>0</v>
      </c>
      <c r="K458" s="136" t="s">
        <v>1</v>
      </c>
      <c r="L458" s="32"/>
      <c r="M458" s="141" t="s">
        <v>1</v>
      </c>
      <c r="N458" s="142" t="s">
        <v>40</v>
      </c>
      <c r="P458" s="143">
        <f>O458*H458</f>
        <v>0</v>
      </c>
      <c r="Q458" s="143">
        <v>0</v>
      </c>
      <c r="R458" s="143">
        <f>Q458*H458</f>
        <v>0</v>
      </c>
      <c r="S458" s="143">
        <v>0</v>
      </c>
      <c r="T458" s="144">
        <f>S458*H458</f>
        <v>0</v>
      </c>
      <c r="AR458" s="145" t="s">
        <v>266</v>
      </c>
      <c r="AT458" s="145" t="s">
        <v>171</v>
      </c>
      <c r="AU458" s="145" t="s">
        <v>85</v>
      </c>
      <c r="AY458" s="17" t="s">
        <v>169</v>
      </c>
      <c r="BE458" s="146">
        <f>IF(N458="základní",J458,0)</f>
        <v>0</v>
      </c>
      <c r="BF458" s="146">
        <f>IF(N458="snížená",J458,0)</f>
        <v>0</v>
      </c>
      <c r="BG458" s="146">
        <f>IF(N458="zákl. přenesená",J458,0)</f>
        <v>0</v>
      </c>
      <c r="BH458" s="146">
        <f>IF(N458="sníž. přenesená",J458,0)</f>
        <v>0</v>
      </c>
      <c r="BI458" s="146">
        <f>IF(N458="nulová",J458,0)</f>
        <v>0</v>
      </c>
      <c r="BJ458" s="17" t="s">
        <v>83</v>
      </c>
      <c r="BK458" s="146">
        <f>ROUND(I458*H458,2)</f>
        <v>0</v>
      </c>
      <c r="BL458" s="17" t="s">
        <v>266</v>
      </c>
      <c r="BM458" s="145" t="s">
        <v>807</v>
      </c>
    </row>
    <row r="459" spans="2:65" s="12" customFormat="1" hidden="1">
      <c r="B459" s="151"/>
      <c r="D459" s="152" t="s">
        <v>179</v>
      </c>
      <c r="E459" s="153" t="s">
        <v>1</v>
      </c>
      <c r="F459" s="154" t="s">
        <v>808</v>
      </c>
      <c r="H459" s="153" t="s">
        <v>1</v>
      </c>
      <c r="I459" s="155"/>
      <c r="L459" s="151"/>
      <c r="M459" s="156"/>
      <c r="T459" s="157"/>
      <c r="AT459" s="153" t="s">
        <v>179</v>
      </c>
      <c r="AU459" s="153" t="s">
        <v>85</v>
      </c>
      <c r="AV459" s="12" t="s">
        <v>83</v>
      </c>
      <c r="AW459" s="12" t="s">
        <v>31</v>
      </c>
      <c r="AX459" s="12" t="s">
        <v>75</v>
      </c>
      <c r="AY459" s="153" t="s">
        <v>169</v>
      </c>
    </row>
    <row r="460" spans="2:65" s="12" customFormat="1" hidden="1">
      <c r="B460" s="151"/>
      <c r="D460" s="152" t="s">
        <v>179</v>
      </c>
      <c r="E460" s="153" t="s">
        <v>1</v>
      </c>
      <c r="F460" s="154" t="s">
        <v>809</v>
      </c>
      <c r="H460" s="153" t="s">
        <v>1</v>
      </c>
      <c r="I460" s="155"/>
      <c r="L460" s="151"/>
      <c r="M460" s="156"/>
      <c r="T460" s="157"/>
      <c r="AT460" s="153" t="s">
        <v>179</v>
      </c>
      <c r="AU460" s="153" t="s">
        <v>85</v>
      </c>
      <c r="AV460" s="12" t="s">
        <v>83</v>
      </c>
      <c r="AW460" s="12" t="s">
        <v>31</v>
      </c>
      <c r="AX460" s="12" t="s">
        <v>75</v>
      </c>
      <c r="AY460" s="153" t="s">
        <v>169</v>
      </c>
    </row>
    <row r="461" spans="2:65" s="12" customFormat="1" hidden="1">
      <c r="B461" s="151"/>
      <c r="D461" s="152" t="s">
        <v>179</v>
      </c>
      <c r="E461" s="153" t="s">
        <v>1</v>
      </c>
      <c r="F461" s="154" t="s">
        <v>810</v>
      </c>
      <c r="H461" s="153" t="s">
        <v>1</v>
      </c>
      <c r="I461" s="155"/>
      <c r="L461" s="151"/>
      <c r="M461" s="156"/>
      <c r="T461" s="157"/>
      <c r="AT461" s="153" t="s">
        <v>179</v>
      </c>
      <c r="AU461" s="153" t="s">
        <v>85</v>
      </c>
      <c r="AV461" s="12" t="s">
        <v>83</v>
      </c>
      <c r="AW461" s="12" t="s">
        <v>31</v>
      </c>
      <c r="AX461" s="12" t="s">
        <v>75</v>
      </c>
      <c r="AY461" s="153" t="s">
        <v>169</v>
      </c>
    </row>
    <row r="462" spans="2:65" s="13" customFormat="1" hidden="1">
      <c r="B462" s="158"/>
      <c r="D462" s="152" t="s">
        <v>179</v>
      </c>
      <c r="E462" s="159" t="s">
        <v>1</v>
      </c>
      <c r="F462" s="160" t="s">
        <v>811</v>
      </c>
      <c r="H462" s="161">
        <v>1</v>
      </c>
      <c r="I462" s="162"/>
      <c r="L462" s="158"/>
      <c r="M462" s="163"/>
      <c r="T462" s="164"/>
      <c r="AT462" s="159" t="s">
        <v>179</v>
      </c>
      <c r="AU462" s="159" t="s">
        <v>85</v>
      </c>
      <c r="AV462" s="13" t="s">
        <v>85</v>
      </c>
      <c r="AW462" s="13" t="s">
        <v>31</v>
      </c>
      <c r="AX462" s="13" t="s">
        <v>83</v>
      </c>
      <c r="AY462" s="159" t="s">
        <v>169</v>
      </c>
    </row>
    <row r="463" spans="2:65" s="1" customFormat="1" ht="24.15" customHeight="1">
      <c r="B463" s="133"/>
      <c r="C463" s="134" t="s">
        <v>812</v>
      </c>
      <c r="D463" s="134" t="s">
        <v>171</v>
      </c>
      <c r="E463" s="135" t="s">
        <v>813</v>
      </c>
      <c r="F463" s="136" t="s">
        <v>814</v>
      </c>
      <c r="G463" s="137" t="s">
        <v>657</v>
      </c>
      <c r="H463" s="138"/>
      <c r="I463" s="139"/>
      <c r="J463" s="140">
        <f>ROUND(I463*H463,2)</f>
        <v>0</v>
      </c>
      <c r="K463" s="136" t="s">
        <v>174</v>
      </c>
      <c r="L463" s="32"/>
      <c r="M463" s="141" t="s">
        <v>1</v>
      </c>
      <c r="N463" s="142" t="s">
        <v>40</v>
      </c>
      <c r="P463" s="143">
        <f>O463*H463</f>
        <v>0</v>
      </c>
      <c r="Q463" s="143">
        <v>0</v>
      </c>
      <c r="R463" s="143">
        <f>Q463*H463</f>
        <v>0</v>
      </c>
      <c r="S463" s="143">
        <v>0</v>
      </c>
      <c r="T463" s="144">
        <f>S463*H463</f>
        <v>0</v>
      </c>
      <c r="AR463" s="145" t="s">
        <v>266</v>
      </c>
      <c r="AT463" s="145" t="s">
        <v>171</v>
      </c>
      <c r="AU463" s="145" t="s">
        <v>85</v>
      </c>
      <c r="AY463" s="17" t="s">
        <v>169</v>
      </c>
      <c r="BE463" s="146">
        <f>IF(N463="základní",J463,0)</f>
        <v>0</v>
      </c>
      <c r="BF463" s="146">
        <f>IF(N463="snížená",J463,0)</f>
        <v>0</v>
      </c>
      <c r="BG463" s="146">
        <f>IF(N463="zákl. přenesená",J463,0)</f>
        <v>0</v>
      </c>
      <c r="BH463" s="146">
        <f>IF(N463="sníž. přenesená",J463,0)</f>
        <v>0</v>
      </c>
      <c r="BI463" s="146">
        <f>IF(N463="nulová",J463,0)</f>
        <v>0</v>
      </c>
      <c r="BJ463" s="17" t="s">
        <v>83</v>
      </c>
      <c r="BK463" s="146">
        <f>ROUND(I463*H463,2)</f>
        <v>0</v>
      </c>
      <c r="BL463" s="17" t="s">
        <v>266</v>
      </c>
      <c r="BM463" s="145" t="s">
        <v>815</v>
      </c>
    </row>
    <row r="464" spans="2:65" s="1" customFormat="1">
      <c r="B464" s="32"/>
      <c r="D464" s="147" t="s">
        <v>177</v>
      </c>
      <c r="F464" s="148" t="s">
        <v>816</v>
      </c>
      <c r="I464" s="149"/>
      <c r="L464" s="32"/>
      <c r="M464" s="150"/>
      <c r="T464" s="56"/>
      <c r="AT464" s="17" t="s">
        <v>177</v>
      </c>
      <c r="AU464" s="17" t="s">
        <v>85</v>
      </c>
    </row>
    <row r="465" spans="2:65" s="11" customFormat="1" ht="22.95" customHeight="1">
      <c r="B465" s="121"/>
      <c r="D465" s="122" t="s">
        <v>74</v>
      </c>
      <c r="E465" s="131" t="s">
        <v>817</v>
      </c>
      <c r="F465" s="131" t="s">
        <v>818</v>
      </c>
      <c r="I465" s="124"/>
      <c r="J465" s="132">
        <f>BK465</f>
        <v>0</v>
      </c>
      <c r="L465" s="121"/>
      <c r="M465" s="126"/>
      <c r="P465" s="127">
        <f>SUM(P466:P470)</f>
        <v>0</v>
      </c>
      <c r="R465" s="127">
        <f>SUM(R466:R470)</f>
        <v>2.716E-2</v>
      </c>
      <c r="T465" s="128">
        <f>SUM(T466:T470)</f>
        <v>0</v>
      </c>
      <c r="AR465" s="122" t="s">
        <v>85</v>
      </c>
      <c r="AT465" s="129" t="s">
        <v>74</v>
      </c>
      <c r="AU465" s="129" t="s">
        <v>83</v>
      </c>
      <c r="AY465" s="122" t="s">
        <v>169</v>
      </c>
      <c r="BK465" s="130">
        <f>SUM(BK466:BK470)</f>
        <v>0</v>
      </c>
    </row>
    <row r="466" spans="2:65" s="1" customFormat="1" ht="16.5" customHeight="1">
      <c r="B466" s="133"/>
      <c r="C466" s="134" t="s">
        <v>819</v>
      </c>
      <c r="D466" s="134" t="s">
        <v>171</v>
      </c>
      <c r="E466" s="135" t="s">
        <v>820</v>
      </c>
      <c r="F466" s="136" t="s">
        <v>821</v>
      </c>
      <c r="G466" s="137" t="s">
        <v>112</v>
      </c>
      <c r="H466" s="138">
        <v>108.64</v>
      </c>
      <c r="I466" s="139"/>
      <c r="J466" s="140">
        <f>ROUND(I466*H466,2)</f>
        <v>0</v>
      </c>
      <c r="K466" s="136" t="s">
        <v>174</v>
      </c>
      <c r="L466" s="32"/>
      <c r="M466" s="141" t="s">
        <v>1</v>
      </c>
      <c r="N466" s="142" t="s">
        <v>40</v>
      </c>
      <c r="P466" s="143">
        <f>O466*H466</f>
        <v>0</v>
      </c>
      <c r="Q466" s="143">
        <v>2.5000000000000001E-4</v>
      </c>
      <c r="R466" s="143">
        <f>Q466*H466</f>
        <v>2.716E-2</v>
      </c>
      <c r="S466" s="143">
        <v>0</v>
      </c>
      <c r="T466" s="144">
        <f>S466*H466</f>
        <v>0</v>
      </c>
      <c r="AR466" s="145" t="s">
        <v>266</v>
      </c>
      <c r="AT466" s="145" t="s">
        <v>171</v>
      </c>
      <c r="AU466" s="145" t="s">
        <v>85</v>
      </c>
      <c r="AY466" s="17" t="s">
        <v>169</v>
      </c>
      <c r="BE466" s="146">
        <f>IF(N466="základní",J466,0)</f>
        <v>0</v>
      </c>
      <c r="BF466" s="146">
        <f>IF(N466="snížená",J466,0)</f>
        <v>0</v>
      </c>
      <c r="BG466" s="146">
        <f>IF(N466="zákl. přenesená",J466,0)</f>
        <v>0</v>
      </c>
      <c r="BH466" s="146">
        <f>IF(N466="sníž. přenesená",J466,0)</f>
        <v>0</v>
      </c>
      <c r="BI466" s="146">
        <f>IF(N466="nulová",J466,0)</f>
        <v>0</v>
      </c>
      <c r="BJ466" s="17" t="s">
        <v>83</v>
      </c>
      <c r="BK466" s="146">
        <f>ROUND(I466*H466,2)</f>
        <v>0</v>
      </c>
      <c r="BL466" s="17" t="s">
        <v>266</v>
      </c>
      <c r="BM466" s="145" t="s">
        <v>822</v>
      </c>
    </row>
    <row r="467" spans="2:65" s="1" customFormat="1">
      <c r="B467" s="32"/>
      <c r="D467" s="147" t="s">
        <v>177</v>
      </c>
      <c r="F467" s="148" t="s">
        <v>823</v>
      </c>
      <c r="I467" s="149"/>
      <c r="L467" s="32"/>
      <c r="M467" s="150"/>
      <c r="T467" s="56"/>
      <c r="AT467" s="17" t="s">
        <v>177</v>
      </c>
      <c r="AU467" s="17" t="s">
        <v>85</v>
      </c>
    </row>
    <row r="468" spans="2:65" s="13" customFormat="1">
      <c r="B468" s="158"/>
      <c r="D468" s="152" t="s">
        <v>179</v>
      </c>
      <c r="E468" s="159" t="s">
        <v>1</v>
      </c>
      <c r="F468" s="160" t="s">
        <v>110</v>
      </c>
      <c r="H468" s="161">
        <v>108.64</v>
      </c>
      <c r="I468" s="162"/>
      <c r="L468" s="158"/>
      <c r="M468" s="163"/>
      <c r="T468" s="164"/>
      <c r="AT468" s="159" t="s">
        <v>179</v>
      </c>
      <c r="AU468" s="159" t="s">
        <v>85</v>
      </c>
      <c r="AV468" s="13" t="s">
        <v>85</v>
      </c>
      <c r="AW468" s="13" t="s">
        <v>31</v>
      </c>
      <c r="AX468" s="13" t="s">
        <v>83</v>
      </c>
      <c r="AY468" s="159" t="s">
        <v>169</v>
      </c>
    </row>
    <row r="469" spans="2:65" s="1" customFormat="1" ht="24.15" customHeight="1">
      <c r="B469" s="133"/>
      <c r="C469" s="134" t="s">
        <v>824</v>
      </c>
      <c r="D469" s="134" t="s">
        <v>171</v>
      </c>
      <c r="E469" s="135" t="s">
        <v>825</v>
      </c>
      <c r="F469" s="136" t="s">
        <v>826</v>
      </c>
      <c r="G469" s="137" t="s">
        <v>657</v>
      </c>
      <c r="H469" s="138"/>
      <c r="I469" s="139"/>
      <c r="J469" s="140">
        <f>ROUND(I469*H469,2)</f>
        <v>0</v>
      </c>
      <c r="K469" s="136" t="s">
        <v>174</v>
      </c>
      <c r="L469" s="32"/>
      <c r="M469" s="141" t="s">
        <v>1</v>
      </c>
      <c r="N469" s="142" t="s">
        <v>40</v>
      </c>
      <c r="P469" s="143">
        <f>O469*H469</f>
        <v>0</v>
      </c>
      <c r="Q469" s="143">
        <v>0</v>
      </c>
      <c r="R469" s="143">
        <f>Q469*H469</f>
        <v>0</v>
      </c>
      <c r="S469" s="143">
        <v>0</v>
      </c>
      <c r="T469" s="144">
        <f>S469*H469</f>
        <v>0</v>
      </c>
      <c r="AR469" s="145" t="s">
        <v>266</v>
      </c>
      <c r="AT469" s="145" t="s">
        <v>171</v>
      </c>
      <c r="AU469" s="145" t="s">
        <v>85</v>
      </c>
      <c r="AY469" s="17" t="s">
        <v>169</v>
      </c>
      <c r="BE469" s="146">
        <f>IF(N469="základní",J469,0)</f>
        <v>0</v>
      </c>
      <c r="BF469" s="146">
        <f>IF(N469="snížená",J469,0)</f>
        <v>0</v>
      </c>
      <c r="BG469" s="146">
        <f>IF(N469="zákl. přenesená",J469,0)</f>
        <v>0</v>
      </c>
      <c r="BH469" s="146">
        <f>IF(N469="sníž. přenesená",J469,0)</f>
        <v>0</v>
      </c>
      <c r="BI469" s="146">
        <f>IF(N469="nulová",J469,0)</f>
        <v>0</v>
      </c>
      <c r="BJ469" s="17" t="s">
        <v>83</v>
      </c>
      <c r="BK469" s="146">
        <f>ROUND(I469*H469,2)</f>
        <v>0</v>
      </c>
      <c r="BL469" s="17" t="s">
        <v>266</v>
      </c>
      <c r="BM469" s="145" t="s">
        <v>827</v>
      </c>
    </row>
    <row r="470" spans="2:65" s="1" customFormat="1">
      <c r="B470" s="32"/>
      <c r="D470" s="147" t="s">
        <v>177</v>
      </c>
      <c r="F470" s="148" t="s">
        <v>828</v>
      </c>
      <c r="I470" s="149"/>
      <c r="L470" s="32"/>
      <c r="M470" s="150"/>
      <c r="T470" s="56"/>
      <c r="AT470" s="17" t="s">
        <v>177</v>
      </c>
      <c r="AU470" s="17" t="s">
        <v>85</v>
      </c>
    </row>
    <row r="471" spans="2:65" s="11" customFormat="1" ht="22.95" customHeight="1">
      <c r="B471" s="121"/>
      <c r="D471" s="122" t="s">
        <v>74</v>
      </c>
      <c r="E471" s="131" t="s">
        <v>829</v>
      </c>
      <c r="F471" s="131" t="s">
        <v>830</v>
      </c>
      <c r="I471" s="124"/>
      <c r="J471" s="132">
        <f>BK471</f>
        <v>0</v>
      </c>
      <c r="L471" s="121"/>
      <c r="M471" s="126"/>
      <c r="P471" s="127">
        <f>SUM(P472:P530)</f>
        <v>0</v>
      </c>
      <c r="R471" s="127">
        <f>SUM(R472:R530)</f>
        <v>7.5567646399999999</v>
      </c>
      <c r="T471" s="128">
        <f>SUM(T472:T530)</f>
        <v>0</v>
      </c>
      <c r="AR471" s="122" t="s">
        <v>85</v>
      </c>
      <c r="AT471" s="129" t="s">
        <v>74</v>
      </c>
      <c r="AU471" s="129" t="s">
        <v>83</v>
      </c>
      <c r="AY471" s="122" t="s">
        <v>169</v>
      </c>
      <c r="BK471" s="130">
        <f>SUM(BK472:BK530)</f>
        <v>0</v>
      </c>
    </row>
    <row r="472" spans="2:65" s="1" customFormat="1" ht="21.75" customHeight="1">
      <c r="B472" s="133"/>
      <c r="C472" s="134" t="s">
        <v>831</v>
      </c>
      <c r="D472" s="134" t="s">
        <v>171</v>
      </c>
      <c r="E472" s="135" t="s">
        <v>832</v>
      </c>
      <c r="F472" s="136" t="s">
        <v>833</v>
      </c>
      <c r="G472" s="137" t="s">
        <v>207</v>
      </c>
      <c r="H472" s="138">
        <v>1.9450000000000001</v>
      </c>
      <c r="I472" s="139"/>
      <c r="J472" s="140">
        <f>ROUND(I472*H472,2)</f>
        <v>0</v>
      </c>
      <c r="K472" s="136" t="s">
        <v>1</v>
      </c>
      <c r="L472" s="32"/>
      <c r="M472" s="141" t="s">
        <v>1</v>
      </c>
      <c r="N472" s="142" t="s">
        <v>40</v>
      </c>
      <c r="P472" s="143">
        <f>O472*H472</f>
        <v>0</v>
      </c>
      <c r="Q472" s="143">
        <v>0</v>
      </c>
      <c r="R472" s="143">
        <f>Q472*H472</f>
        <v>0</v>
      </c>
      <c r="S472" s="143">
        <v>0</v>
      </c>
      <c r="T472" s="144">
        <f>S472*H472</f>
        <v>0</v>
      </c>
      <c r="AR472" s="145" t="s">
        <v>266</v>
      </c>
      <c r="AT472" s="145" t="s">
        <v>171</v>
      </c>
      <c r="AU472" s="145" t="s">
        <v>85</v>
      </c>
      <c r="AY472" s="17" t="s">
        <v>169</v>
      </c>
      <c r="BE472" s="146">
        <f>IF(N472="základní",J472,0)</f>
        <v>0</v>
      </c>
      <c r="BF472" s="146">
        <f>IF(N472="snížená",J472,0)</f>
        <v>0</v>
      </c>
      <c r="BG472" s="146">
        <f>IF(N472="zákl. přenesená",J472,0)</f>
        <v>0</v>
      </c>
      <c r="BH472" s="146">
        <f>IF(N472="sníž. přenesená",J472,0)</f>
        <v>0</v>
      </c>
      <c r="BI472" s="146">
        <f>IF(N472="nulová",J472,0)</f>
        <v>0</v>
      </c>
      <c r="BJ472" s="17" t="s">
        <v>83</v>
      </c>
      <c r="BK472" s="146">
        <f>ROUND(I472*H472,2)</f>
        <v>0</v>
      </c>
      <c r="BL472" s="17" t="s">
        <v>266</v>
      </c>
      <c r="BM472" s="145" t="s">
        <v>834</v>
      </c>
    </row>
    <row r="473" spans="2:65" s="13" customFormat="1">
      <c r="B473" s="158"/>
      <c r="D473" s="152" t="s">
        <v>179</v>
      </c>
      <c r="E473" s="159" t="s">
        <v>1</v>
      </c>
      <c r="F473" s="160" t="s">
        <v>835</v>
      </c>
      <c r="H473" s="161">
        <v>1.9450000000000001</v>
      </c>
      <c r="I473" s="162"/>
      <c r="L473" s="158"/>
      <c r="M473" s="163"/>
      <c r="T473" s="164"/>
      <c r="AT473" s="159" t="s">
        <v>179</v>
      </c>
      <c r="AU473" s="159" t="s">
        <v>85</v>
      </c>
      <c r="AV473" s="13" t="s">
        <v>85</v>
      </c>
      <c r="AW473" s="13" t="s">
        <v>31</v>
      </c>
      <c r="AX473" s="13" t="s">
        <v>83</v>
      </c>
      <c r="AY473" s="159" t="s">
        <v>169</v>
      </c>
    </row>
    <row r="474" spans="2:65" s="1" customFormat="1" ht="24.15" customHeight="1">
      <c r="B474" s="133"/>
      <c r="C474" s="172" t="s">
        <v>836</v>
      </c>
      <c r="D474" s="172" t="s">
        <v>249</v>
      </c>
      <c r="E474" s="173" t="s">
        <v>837</v>
      </c>
      <c r="F474" s="174" t="s">
        <v>838</v>
      </c>
      <c r="G474" s="175" t="s">
        <v>207</v>
      </c>
      <c r="H474" s="176">
        <v>1.9450000000000001</v>
      </c>
      <c r="I474" s="177"/>
      <c r="J474" s="178">
        <f>ROUND(I474*H474,2)</f>
        <v>0</v>
      </c>
      <c r="K474" s="174" t="s">
        <v>174</v>
      </c>
      <c r="L474" s="179"/>
      <c r="M474" s="180" t="s">
        <v>1</v>
      </c>
      <c r="N474" s="181" t="s">
        <v>40</v>
      </c>
      <c r="P474" s="143">
        <f>O474*H474</f>
        <v>0</v>
      </c>
      <c r="Q474" s="143">
        <v>0.75</v>
      </c>
      <c r="R474" s="143">
        <f>Q474*H474</f>
        <v>1.45875</v>
      </c>
      <c r="S474" s="143">
        <v>0</v>
      </c>
      <c r="T474" s="144">
        <f>S474*H474</f>
        <v>0</v>
      </c>
      <c r="AR474" s="145" t="s">
        <v>342</v>
      </c>
      <c r="AT474" s="145" t="s">
        <v>249</v>
      </c>
      <c r="AU474" s="145" t="s">
        <v>85</v>
      </c>
      <c r="AY474" s="17" t="s">
        <v>169</v>
      </c>
      <c r="BE474" s="146">
        <f>IF(N474="základní",J474,0)</f>
        <v>0</v>
      </c>
      <c r="BF474" s="146">
        <f>IF(N474="snížená",J474,0)</f>
        <v>0</v>
      </c>
      <c r="BG474" s="146">
        <f>IF(N474="zákl. přenesená",J474,0)</f>
        <v>0</v>
      </c>
      <c r="BH474" s="146">
        <f>IF(N474="sníž. přenesená",J474,0)</f>
        <v>0</v>
      </c>
      <c r="BI474" s="146">
        <f>IF(N474="nulová",J474,0)</f>
        <v>0</v>
      </c>
      <c r="BJ474" s="17" t="s">
        <v>83</v>
      </c>
      <c r="BK474" s="146">
        <f>ROUND(I474*H474,2)</f>
        <v>0</v>
      </c>
      <c r="BL474" s="17" t="s">
        <v>266</v>
      </c>
      <c r="BM474" s="145" t="s">
        <v>839</v>
      </c>
    </row>
    <row r="475" spans="2:65" s="13" customFormat="1">
      <c r="B475" s="158"/>
      <c r="D475" s="152" t="s">
        <v>179</v>
      </c>
      <c r="E475" s="159" t="s">
        <v>1</v>
      </c>
      <c r="F475" s="160" t="s">
        <v>840</v>
      </c>
      <c r="H475" s="161">
        <v>1.9450000000000001</v>
      </c>
      <c r="I475" s="162"/>
      <c r="L475" s="158"/>
      <c r="M475" s="163"/>
      <c r="T475" s="164"/>
      <c r="AT475" s="159" t="s">
        <v>179</v>
      </c>
      <c r="AU475" s="159" t="s">
        <v>85</v>
      </c>
      <c r="AV475" s="13" t="s">
        <v>85</v>
      </c>
      <c r="AW475" s="13" t="s">
        <v>31</v>
      </c>
      <c r="AX475" s="13" t="s">
        <v>83</v>
      </c>
      <c r="AY475" s="159" t="s">
        <v>169</v>
      </c>
    </row>
    <row r="476" spans="2:65" s="1" customFormat="1" ht="33" customHeight="1">
      <c r="B476" s="133"/>
      <c r="C476" s="134" t="s">
        <v>117</v>
      </c>
      <c r="D476" s="134" t="s">
        <v>171</v>
      </c>
      <c r="E476" s="135" t="s">
        <v>841</v>
      </c>
      <c r="F476" s="136" t="s">
        <v>842</v>
      </c>
      <c r="G476" s="137" t="s">
        <v>207</v>
      </c>
      <c r="H476" s="138">
        <v>31.027999999999999</v>
      </c>
      <c r="I476" s="139"/>
      <c r="J476" s="140">
        <f>ROUND(I476*H476,2)</f>
        <v>0</v>
      </c>
      <c r="K476" s="136" t="s">
        <v>174</v>
      </c>
      <c r="L476" s="32"/>
      <c r="M476" s="141" t="s">
        <v>1</v>
      </c>
      <c r="N476" s="142" t="s">
        <v>40</v>
      </c>
      <c r="P476" s="143">
        <f>O476*H476</f>
        <v>0</v>
      </c>
      <c r="Q476" s="143">
        <v>1.89E-3</v>
      </c>
      <c r="R476" s="143">
        <f>Q476*H476</f>
        <v>5.8642919999999994E-2</v>
      </c>
      <c r="S476" s="143">
        <v>0</v>
      </c>
      <c r="T476" s="144">
        <f>S476*H476</f>
        <v>0</v>
      </c>
      <c r="AR476" s="145" t="s">
        <v>266</v>
      </c>
      <c r="AT476" s="145" t="s">
        <v>171</v>
      </c>
      <c r="AU476" s="145" t="s">
        <v>85</v>
      </c>
      <c r="AY476" s="17" t="s">
        <v>169</v>
      </c>
      <c r="BE476" s="146">
        <f>IF(N476="základní",J476,0)</f>
        <v>0</v>
      </c>
      <c r="BF476" s="146">
        <f>IF(N476="snížená",J476,0)</f>
        <v>0</v>
      </c>
      <c r="BG476" s="146">
        <f>IF(N476="zákl. přenesená",J476,0)</f>
        <v>0</v>
      </c>
      <c r="BH476" s="146">
        <f>IF(N476="sníž. přenesená",J476,0)</f>
        <v>0</v>
      </c>
      <c r="BI476" s="146">
        <f>IF(N476="nulová",J476,0)</f>
        <v>0</v>
      </c>
      <c r="BJ476" s="17" t="s">
        <v>83</v>
      </c>
      <c r="BK476" s="146">
        <f>ROUND(I476*H476,2)</f>
        <v>0</v>
      </c>
      <c r="BL476" s="17" t="s">
        <v>266</v>
      </c>
      <c r="BM476" s="145" t="s">
        <v>843</v>
      </c>
    </row>
    <row r="477" spans="2:65" s="1" customFormat="1">
      <c r="B477" s="32"/>
      <c r="D477" s="147" t="s">
        <v>177</v>
      </c>
      <c r="F477" s="148" t="s">
        <v>844</v>
      </c>
      <c r="I477" s="149"/>
      <c r="L477" s="32"/>
      <c r="M477" s="150"/>
      <c r="T477" s="56"/>
      <c r="AT477" s="17" t="s">
        <v>177</v>
      </c>
      <c r="AU477" s="17" t="s">
        <v>85</v>
      </c>
    </row>
    <row r="478" spans="2:65" s="12" customFormat="1" ht="20.399999999999999">
      <c r="B478" s="151"/>
      <c r="D478" s="152" t="s">
        <v>179</v>
      </c>
      <c r="E478" s="153" t="s">
        <v>1</v>
      </c>
      <c r="F478" s="154" t="s">
        <v>845</v>
      </c>
      <c r="H478" s="153" t="s">
        <v>1</v>
      </c>
      <c r="I478" s="155"/>
      <c r="L478" s="151"/>
      <c r="M478" s="156"/>
      <c r="T478" s="157"/>
      <c r="AT478" s="153" t="s">
        <v>179</v>
      </c>
      <c r="AU478" s="153" t="s">
        <v>85</v>
      </c>
      <c r="AV478" s="12" t="s">
        <v>83</v>
      </c>
      <c r="AW478" s="12" t="s">
        <v>31</v>
      </c>
      <c r="AX478" s="12" t="s">
        <v>75</v>
      </c>
      <c r="AY478" s="153" t="s">
        <v>169</v>
      </c>
    </row>
    <row r="479" spans="2:65" s="13" customFormat="1" ht="20.399999999999999">
      <c r="B479" s="158"/>
      <c r="D479" s="152" t="s">
        <v>179</v>
      </c>
      <c r="E479" s="159" t="s">
        <v>1</v>
      </c>
      <c r="F479" s="160" t="s">
        <v>846</v>
      </c>
      <c r="H479" s="161">
        <v>13.31</v>
      </c>
      <c r="I479" s="162"/>
      <c r="L479" s="158"/>
      <c r="M479" s="163"/>
      <c r="T479" s="164"/>
      <c r="AT479" s="159" t="s">
        <v>179</v>
      </c>
      <c r="AU479" s="159" t="s">
        <v>85</v>
      </c>
      <c r="AV479" s="13" t="s">
        <v>85</v>
      </c>
      <c r="AW479" s="13" t="s">
        <v>31</v>
      </c>
      <c r="AX479" s="13" t="s">
        <v>75</v>
      </c>
      <c r="AY479" s="159" t="s">
        <v>169</v>
      </c>
    </row>
    <row r="480" spans="2:65" s="13" customFormat="1">
      <c r="B480" s="158"/>
      <c r="D480" s="152" t="s">
        <v>179</v>
      </c>
      <c r="E480" s="159" t="s">
        <v>1</v>
      </c>
      <c r="F480" s="160" t="s">
        <v>847</v>
      </c>
      <c r="H480" s="161">
        <v>1.9450000000000001</v>
      </c>
      <c r="I480" s="162"/>
      <c r="L480" s="158"/>
      <c r="M480" s="163"/>
      <c r="T480" s="164"/>
      <c r="AT480" s="159" t="s">
        <v>179</v>
      </c>
      <c r="AU480" s="159" t="s">
        <v>85</v>
      </c>
      <c r="AV480" s="13" t="s">
        <v>85</v>
      </c>
      <c r="AW480" s="13" t="s">
        <v>31</v>
      </c>
      <c r="AX480" s="13" t="s">
        <v>75</v>
      </c>
      <c r="AY480" s="159" t="s">
        <v>169</v>
      </c>
    </row>
    <row r="481" spans="2:65" s="13" customFormat="1">
      <c r="B481" s="158"/>
      <c r="D481" s="152" t="s">
        <v>179</v>
      </c>
      <c r="E481" s="159" t="s">
        <v>1</v>
      </c>
      <c r="F481" s="160" t="s">
        <v>848</v>
      </c>
      <c r="H481" s="161">
        <v>0.78200000000000003</v>
      </c>
      <c r="I481" s="162"/>
      <c r="L481" s="158"/>
      <c r="M481" s="163"/>
      <c r="T481" s="164"/>
      <c r="AT481" s="159" t="s">
        <v>179</v>
      </c>
      <c r="AU481" s="159" t="s">
        <v>85</v>
      </c>
      <c r="AV481" s="13" t="s">
        <v>85</v>
      </c>
      <c r="AW481" s="13" t="s">
        <v>31</v>
      </c>
      <c r="AX481" s="13" t="s">
        <v>75</v>
      </c>
      <c r="AY481" s="159" t="s">
        <v>169</v>
      </c>
    </row>
    <row r="482" spans="2:65" s="13" customFormat="1" ht="30.6">
      <c r="B482" s="158"/>
      <c r="D482" s="152" t="s">
        <v>179</v>
      </c>
      <c r="E482" s="159" t="s">
        <v>1</v>
      </c>
      <c r="F482" s="160" t="s">
        <v>849</v>
      </c>
      <c r="H482" s="161">
        <v>2.6309999999999998</v>
      </c>
      <c r="I482" s="162"/>
      <c r="L482" s="158"/>
      <c r="M482" s="163"/>
      <c r="T482" s="164"/>
      <c r="AT482" s="159" t="s">
        <v>179</v>
      </c>
      <c r="AU482" s="159" t="s">
        <v>85</v>
      </c>
      <c r="AV482" s="13" t="s">
        <v>85</v>
      </c>
      <c r="AW482" s="13" t="s">
        <v>31</v>
      </c>
      <c r="AX482" s="13" t="s">
        <v>75</v>
      </c>
      <c r="AY482" s="159" t="s">
        <v>169</v>
      </c>
    </row>
    <row r="483" spans="2:65" s="12" customFormat="1">
      <c r="B483" s="151"/>
      <c r="D483" s="152" t="s">
        <v>179</v>
      </c>
      <c r="E483" s="153" t="s">
        <v>1</v>
      </c>
      <c r="F483" s="154" t="s">
        <v>850</v>
      </c>
      <c r="H483" s="153" t="s">
        <v>1</v>
      </c>
      <c r="I483" s="155"/>
      <c r="L483" s="151"/>
      <c r="M483" s="156"/>
      <c r="T483" s="157"/>
      <c r="AT483" s="153" t="s">
        <v>179</v>
      </c>
      <c r="AU483" s="153" t="s">
        <v>85</v>
      </c>
      <c r="AV483" s="12" t="s">
        <v>83</v>
      </c>
      <c r="AW483" s="12" t="s">
        <v>31</v>
      </c>
      <c r="AX483" s="12" t="s">
        <v>75</v>
      </c>
      <c r="AY483" s="153" t="s">
        <v>169</v>
      </c>
    </row>
    <row r="484" spans="2:65" s="13" customFormat="1" ht="20.399999999999999">
      <c r="B484" s="158"/>
      <c r="D484" s="152" t="s">
        <v>179</v>
      </c>
      <c r="E484" s="159" t="s">
        <v>1</v>
      </c>
      <c r="F484" s="160" t="s">
        <v>851</v>
      </c>
      <c r="H484" s="161">
        <v>1.526</v>
      </c>
      <c r="I484" s="162"/>
      <c r="L484" s="158"/>
      <c r="M484" s="163"/>
      <c r="T484" s="164"/>
      <c r="AT484" s="159" t="s">
        <v>179</v>
      </c>
      <c r="AU484" s="159" t="s">
        <v>85</v>
      </c>
      <c r="AV484" s="13" t="s">
        <v>85</v>
      </c>
      <c r="AW484" s="13" t="s">
        <v>31</v>
      </c>
      <c r="AX484" s="13" t="s">
        <v>75</v>
      </c>
      <c r="AY484" s="159" t="s">
        <v>169</v>
      </c>
    </row>
    <row r="485" spans="2:65" s="13" customFormat="1">
      <c r="B485" s="158"/>
      <c r="D485" s="152" t="s">
        <v>179</v>
      </c>
      <c r="E485" s="159" t="s">
        <v>1</v>
      </c>
      <c r="F485" s="160" t="s">
        <v>852</v>
      </c>
      <c r="H485" s="161">
        <v>1.78</v>
      </c>
      <c r="I485" s="162"/>
      <c r="L485" s="158"/>
      <c r="M485" s="163"/>
      <c r="T485" s="164"/>
      <c r="AT485" s="159" t="s">
        <v>179</v>
      </c>
      <c r="AU485" s="159" t="s">
        <v>85</v>
      </c>
      <c r="AV485" s="13" t="s">
        <v>85</v>
      </c>
      <c r="AW485" s="13" t="s">
        <v>31</v>
      </c>
      <c r="AX485" s="13" t="s">
        <v>75</v>
      </c>
      <c r="AY485" s="159" t="s">
        <v>169</v>
      </c>
    </row>
    <row r="486" spans="2:65" s="12" customFormat="1">
      <c r="B486" s="151"/>
      <c r="D486" s="152" t="s">
        <v>179</v>
      </c>
      <c r="E486" s="153" t="s">
        <v>1</v>
      </c>
      <c r="F486" s="154" t="s">
        <v>853</v>
      </c>
      <c r="H486" s="153" t="s">
        <v>1</v>
      </c>
      <c r="I486" s="155"/>
      <c r="L486" s="151"/>
      <c r="M486" s="156"/>
      <c r="T486" s="157"/>
      <c r="AT486" s="153" t="s">
        <v>179</v>
      </c>
      <c r="AU486" s="153" t="s">
        <v>85</v>
      </c>
      <c r="AV486" s="12" t="s">
        <v>83</v>
      </c>
      <c r="AW486" s="12" t="s">
        <v>31</v>
      </c>
      <c r="AX486" s="12" t="s">
        <v>75</v>
      </c>
      <c r="AY486" s="153" t="s">
        <v>169</v>
      </c>
    </row>
    <row r="487" spans="2:65" s="13" customFormat="1" ht="20.399999999999999">
      <c r="B487" s="158"/>
      <c r="D487" s="152" t="s">
        <v>179</v>
      </c>
      <c r="E487" s="159" t="s">
        <v>1</v>
      </c>
      <c r="F487" s="160" t="s">
        <v>854</v>
      </c>
      <c r="H487" s="161">
        <v>2.02</v>
      </c>
      <c r="I487" s="162"/>
      <c r="L487" s="158"/>
      <c r="M487" s="163"/>
      <c r="T487" s="164"/>
      <c r="AT487" s="159" t="s">
        <v>179</v>
      </c>
      <c r="AU487" s="159" t="s">
        <v>85</v>
      </c>
      <c r="AV487" s="13" t="s">
        <v>85</v>
      </c>
      <c r="AW487" s="13" t="s">
        <v>31</v>
      </c>
      <c r="AX487" s="13" t="s">
        <v>75</v>
      </c>
      <c r="AY487" s="159" t="s">
        <v>169</v>
      </c>
    </row>
    <row r="488" spans="2:65" s="13" customFormat="1">
      <c r="B488" s="158"/>
      <c r="D488" s="152" t="s">
        <v>179</v>
      </c>
      <c r="E488" s="159" t="s">
        <v>1</v>
      </c>
      <c r="F488" s="160" t="s">
        <v>855</v>
      </c>
      <c r="H488" s="161">
        <v>1.62</v>
      </c>
      <c r="I488" s="162"/>
      <c r="L488" s="158"/>
      <c r="M488" s="163"/>
      <c r="T488" s="164"/>
      <c r="AT488" s="159" t="s">
        <v>179</v>
      </c>
      <c r="AU488" s="159" t="s">
        <v>85</v>
      </c>
      <c r="AV488" s="13" t="s">
        <v>85</v>
      </c>
      <c r="AW488" s="13" t="s">
        <v>31</v>
      </c>
      <c r="AX488" s="13" t="s">
        <v>75</v>
      </c>
      <c r="AY488" s="159" t="s">
        <v>169</v>
      </c>
    </row>
    <row r="489" spans="2:65" s="12" customFormat="1">
      <c r="B489" s="151"/>
      <c r="D489" s="152" t="s">
        <v>179</v>
      </c>
      <c r="E489" s="153" t="s">
        <v>1</v>
      </c>
      <c r="F489" s="154" t="s">
        <v>856</v>
      </c>
      <c r="H489" s="153" t="s">
        <v>1</v>
      </c>
      <c r="I489" s="155"/>
      <c r="L489" s="151"/>
      <c r="M489" s="156"/>
      <c r="T489" s="157"/>
      <c r="AT489" s="153" t="s">
        <v>179</v>
      </c>
      <c r="AU489" s="153" t="s">
        <v>85</v>
      </c>
      <c r="AV489" s="12" t="s">
        <v>83</v>
      </c>
      <c r="AW489" s="12" t="s">
        <v>31</v>
      </c>
      <c r="AX489" s="12" t="s">
        <v>75</v>
      </c>
      <c r="AY489" s="153" t="s">
        <v>169</v>
      </c>
    </row>
    <row r="490" spans="2:65" s="13" customFormat="1" ht="20.399999999999999">
      <c r="B490" s="158"/>
      <c r="D490" s="152" t="s">
        <v>179</v>
      </c>
      <c r="E490" s="159" t="s">
        <v>1</v>
      </c>
      <c r="F490" s="160" t="s">
        <v>857</v>
      </c>
      <c r="H490" s="161">
        <v>1.0840000000000001</v>
      </c>
      <c r="I490" s="162"/>
      <c r="L490" s="158"/>
      <c r="M490" s="163"/>
      <c r="T490" s="164"/>
      <c r="AT490" s="159" t="s">
        <v>179</v>
      </c>
      <c r="AU490" s="159" t="s">
        <v>85</v>
      </c>
      <c r="AV490" s="13" t="s">
        <v>85</v>
      </c>
      <c r="AW490" s="13" t="s">
        <v>31</v>
      </c>
      <c r="AX490" s="13" t="s">
        <v>75</v>
      </c>
      <c r="AY490" s="159" t="s">
        <v>169</v>
      </c>
    </row>
    <row r="491" spans="2:65" s="13" customFormat="1">
      <c r="B491" s="158"/>
      <c r="D491" s="152" t="s">
        <v>179</v>
      </c>
      <c r="E491" s="159" t="s">
        <v>1</v>
      </c>
      <c r="F491" s="160" t="s">
        <v>858</v>
      </c>
      <c r="H491" s="161">
        <v>0.64</v>
      </c>
      <c r="I491" s="162"/>
      <c r="L491" s="158"/>
      <c r="M491" s="163"/>
      <c r="T491" s="164"/>
      <c r="AT491" s="159" t="s">
        <v>179</v>
      </c>
      <c r="AU491" s="159" t="s">
        <v>85</v>
      </c>
      <c r="AV491" s="13" t="s">
        <v>85</v>
      </c>
      <c r="AW491" s="13" t="s">
        <v>31</v>
      </c>
      <c r="AX491" s="13" t="s">
        <v>75</v>
      </c>
      <c r="AY491" s="159" t="s">
        <v>169</v>
      </c>
    </row>
    <row r="492" spans="2:65" s="12" customFormat="1">
      <c r="B492" s="151"/>
      <c r="D492" s="152" t="s">
        <v>179</v>
      </c>
      <c r="E492" s="153" t="s">
        <v>1</v>
      </c>
      <c r="F492" s="154" t="s">
        <v>859</v>
      </c>
      <c r="H492" s="153" t="s">
        <v>1</v>
      </c>
      <c r="I492" s="155"/>
      <c r="L492" s="151"/>
      <c r="M492" s="156"/>
      <c r="T492" s="157"/>
      <c r="AT492" s="153" t="s">
        <v>179</v>
      </c>
      <c r="AU492" s="153" t="s">
        <v>85</v>
      </c>
      <c r="AV492" s="12" t="s">
        <v>83</v>
      </c>
      <c r="AW492" s="12" t="s">
        <v>31</v>
      </c>
      <c r="AX492" s="12" t="s">
        <v>75</v>
      </c>
      <c r="AY492" s="153" t="s">
        <v>169</v>
      </c>
    </row>
    <row r="493" spans="2:65" s="13" customFormat="1">
      <c r="B493" s="158"/>
      <c r="D493" s="152" t="s">
        <v>179</v>
      </c>
      <c r="E493" s="159" t="s">
        <v>1</v>
      </c>
      <c r="F493" s="160" t="s">
        <v>860</v>
      </c>
      <c r="H493" s="161">
        <v>1.2669999999999999</v>
      </c>
      <c r="I493" s="162"/>
      <c r="L493" s="158"/>
      <c r="M493" s="163"/>
      <c r="T493" s="164"/>
      <c r="AT493" s="159" t="s">
        <v>179</v>
      </c>
      <c r="AU493" s="159" t="s">
        <v>85</v>
      </c>
      <c r="AV493" s="13" t="s">
        <v>85</v>
      </c>
      <c r="AW493" s="13" t="s">
        <v>31</v>
      </c>
      <c r="AX493" s="13" t="s">
        <v>75</v>
      </c>
      <c r="AY493" s="159" t="s">
        <v>169</v>
      </c>
    </row>
    <row r="494" spans="2:65" s="13" customFormat="1">
      <c r="B494" s="158"/>
      <c r="D494" s="152" t="s">
        <v>179</v>
      </c>
      <c r="E494" s="159" t="s">
        <v>1</v>
      </c>
      <c r="F494" s="160" t="s">
        <v>861</v>
      </c>
      <c r="H494" s="161">
        <v>2.423</v>
      </c>
      <c r="I494" s="162"/>
      <c r="L494" s="158"/>
      <c r="M494" s="163"/>
      <c r="T494" s="164"/>
      <c r="AT494" s="159" t="s">
        <v>179</v>
      </c>
      <c r="AU494" s="159" t="s">
        <v>85</v>
      </c>
      <c r="AV494" s="13" t="s">
        <v>85</v>
      </c>
      <c r="AW494" s="13" t="s">
        <v>31</v>
      </c>
      <c r="AX494" s="13" t="s">
        <v>75</v>
      </c>
      <c r="AY494" s="159" t="s">
        <v>169</v>
      </c>
    </row>
    <row r="495" spans="2:65" s="14" customFormat="1">
      <c r="B495" s="165"/>
      <c r="D495" s="152" t="s">
        <v>179</v>
      </c>
      <c r="E495" s="166" t="s">
        <v>1</v>
      </c>
      <c r="F495" s="167" t="s">
        <v>203</v>
      </c>
      <c r="H495" s="168">
        <v>31.027999999999999</v>
      </c>
      <c r="I495" s="169"/>
      <c r="L495" s="165"/>
      <c r="M495" s="170"/>
      <c r="T495" s="171"/>
      <c r="AT495" s="166" t="s">
        <v>179</v>
      </c>
      <c r="AU495" s="166" t="s">
        <v>85</v>
      </c>
      <c r="AV495" s="14" t="s">
        <v>175</v>
      </c>
      <c r="AW495" s="14" t="s">
        <v>31</v>
      </c>
      <c r="AX495" s="14" t="s">
        <v>83</v>
      </c>
      <c r="AY495" s="166" t="s">
        <v>169</v>
      </c>
    </row>
    <row r="496" spans="2:65" s="1" customFormat="1" ht="37.950000000000003" customHeight="1">
      <c r="B496" s="133"/>
      <c r="C496" s="134" t="s">
        <v>862</v>
      </c>
      <c r="D496" s="134" t="s">
        <v>171</v>
      </c>
      <c r="E496" s="135" t="s">
        <v>863</v>
      </c>
      <c r="F496" s="136" t="s">
        <v>864</v>
      </c>
      <c r="G496" s="137" t="s">
        <v>269</v>
      </c>
      <c r="H496" s="138">
        <v>100</v>
      </c>
      <c r="I496" s="139"/>
      <c r="J496" s="140">
        <f>ROUND(I496*H496,2)</f>
        <v>0</v>
      </c>
      <c r="K496" s="136" t="s">
        <v>1</v>
      </c>
      <c r="L496" s="32"/>
      <c r="M496" s="141" t="s">
        <v>1</v>
      </c>
      <c r="N496" s="142" t="s">
        <v>40</v>
      </c>
      <c r="P496" s="143">
        <f>O496*H496</f>
        <v>0</v>
      </c>
      <c r="Q496" s="143">
        <v>0</v>
      </c>
      <c r="R496" s="143">
        <f>Q496*H496</f>
        <v>0</v>
      </c>
      <c r="S496" s="143">
        <v>0</v>
      </c>
      <c r="T496" s="144">
        <f>S496*H496</f>
        <v>0</v>
      </c>
      <c r="AR496" s="145" t="s">
        <v>266</v>
      </c>
      <c r="AT496" s="145" t="s">
        <v>171</v>
      </c>
      <c r="AU496" s="145" t="s">
        <v>85</v>
      </c>
      <c r="AY496" s="17" t="s">
        <v>169</v>
      </c>
      <c r="BE496" s="146">
        <f>IF(N496="základní",J496,0)</f>
        <v>0</v>
      </c>
      <c r="BF496" s="146">
        <f>IF(N496="snížená",J496,0)</f>
        <v>0</v>
      </c>
      <c r="BG496" s="146">
        <f>IF(N496="zákl. přenesená",J496,0)</f>
        <v>0</v>
      </c>
      <c r="BH496" s="146">
        <f>IF(N496="sníž. přenesená",J496,0)</f>
        <v>0</v>
      </c>
      <c r="BI496" s="146">
        <f>IF(N496="nulová",J496,0)</f>
        <v>0</v>
      </c>
      <c r="BJ496" s="17" t="s">
        <v>83</v>
      </c>
      <c r="BK496" s="146">
        <f>ROUND(I496*H496,2)</f>
        <v>0</v>
      </c>
      <c r="BL496" s="17" t="s">
        <v>266</v>
      </c>
      <c r="BM496" s="145" t="s">
        <v>865</v>
      </c>
    </row>
    <row r="497" spans="2:65" s="1" customFormat="1" ht="24.15" customHeight="1">
      <c r="B497" s="133"/>
      <c r="C497" s="134" t="s">
        <v>866</v>
      </c>
      <c r="D497" s="134" t="s">
        <v>171</v>
      </c>
      <c r="E497" s="135" t="s">
        <v>867</v>
      </c>
      <c r="F497" s="136" t="s">
        <v>868</v>
      </c>
      <c r="G497" s="137" t="s">
        <v>207</v>
      </c>
      <c r="H497" s="138">
        <v>16.318000000000001</v>
      </c>
      <c r="I497" s="139"/>
      <c r="J497" s="140">
        <f>ROUND(I497*H497,2)</f>
        <v>0</v>
      </c>
      <c r="K497" s="136" t="s">
        <v>174</v>
      </c>
      <c r="L497" s="32"/>
      <c r="M497" s="141" t="s">
        <v>1</v>
      </c>
      <c r="N497" s="142" t="s">
        <v>40</v>
      </c>
      <c r="P497" s="143">
        <f>O497*H497</f>
        <v>0</v>
      </c>
      <c r="Q497" s="143">
        <v>1.2540000000000001E-2</v>
      </c>
      <c r="R497" s="143">
        <f>Q497*H497</f>
        <v>0.20462772000000004</v>
      </c>
      <c r="S497" s="143">
        <v>0</v>
      </c>
      <c r="T497" s="144">
        <f>S497*H497</f>
        <v>0</v>
      </c>
      <c r="AR497" s="145" t="s">
        <v>266</v>
      </c>
      <c r="AT497" s="145" t="s">
        <v>171</v>
      </c>
      <c r="AU497" s="145" t="s">
        <v>85</v>
      </c>
      <c r="AY497" s="17" t="s">
        <v>169</v>
      </c>
      <c r="BE497" s="146">
        <f>IF(N497="základní",J497,0)</f>
        <v>0</v>
      </c>
      <c r="BF497" s="146">
        <f>IF(N497="snížená",J497,0)</f>
        <v>0</v>
      </c>
      <c r="BG497" s="146">
        <f>IF(N497="zákl. přenesená",J497,0)</f>
        <v>0</v>
      </c>
      <c r="BH497" s="146">
        <f>IF(N497="sníž. přenesená",J497,0)</f>
        <v>0</v>
      </c>
      <c r="BI497" s="146">
        <f>IF(N497="nulová",J497,0)</f>
        <v>0</v>
      </c>
      <c r="BJ497" s="17" t="s">
        <v>83</v>
      </c>
      <c r="BK497" s="146">
        <f>ROUND(I497*H497,2)</f>
        <v>0</v>
      </c>
      <c r="BL497" s="17" t="s">
        <v>266</v>
      </c>
      <c r="BM497" s="145" t="s">
        <v>869</v>
      </c>
    </row>
    <row r="498" spans="2:65" s="1" customFormat="1">
      <c r="B498" s="32"/>
      <c r="D498" s="147" t="s">
        <v>177</v>
      </c>
      <c r="F498" s="148" t="s">
        <v>870</v>
      </c>
      <c r="I498" s="149"/>
      <c r="L498" s="32"/>
      <c r="M498" s="150"/>
      <c r="T498" s="56"/>
      <c r="AT498" s="17" t="s">
        <v>177</v>
      </c>
      <c r="AU498" s="17" t="s">
        <v>85</v>
      </c>
    </row>
    <row r="499" spans="2:65" s="12" customFormat="1">
      <c r="B499" s="151"/>
      <c r="D499" s="152" t="s">
        <v>179</v>
      </c>
      <c r="E499" s="153" t="s">
        <v>1</v>
      </c>
      <c r="F499" s="154" t="s">
        <v>871</v>
      </c>
      <c r="H499" s="153" t="s">
        <v>1</v>
      </c>
      <c r="I499" s="155"/>
      <c r="L499" s="151"/>
      <c r="M499" s="156"/>
      <c r="T499" s="157"/>
      <c r="AT499" s="153" t="s">
        <v>179</v>
      </c>
      <c r="AU499" s="153" t="s">
        <v>85</v>
      </c>
      <c r="AV499" s="12" t="s">
        <v>83</v>
      </c>
      <c r="AW499" s="12" t="s">
        <v>31</v>
      </c>
      <c r="AX499" s="12" t="s">
        <v>75</v>
      </c>
      <c r="AY499" s="153" t="s">
        <v>169</v>
      </c>
    </row>
    <row r="500" spans="2:65" s="13" customFormat="1">
      <c r="B500" s="158"/>
      <c r="D500" s="152" t="s">
        <v>179</v>
      </c>
      <c r="E500" s="159" t="s">
        <v>1</v>
      </c>
      <c r="F500" s="160" t="s">
        <v>872</v>
      </c>
      <c r="H500" s="161">
        <v>5.76</v>
      </c>
      <c r="I500" s="162"/>
      <c r="L500" s="158"/>
      <c r="M500" s="163"/>
      <c r="T500" s="164"/>
      <c r="AT500" s="159" t="s">
        <v>179</v>
      </c>
      <c r="AU500" s="159" t="s">
        <v>85</v>
      </c>
      <c r="AV500" s="13" t="s">
        <v>85</v>
      </c>
      <c r="AW500" s="13" t="s">
        <v>31</v>
      </c>
      <c r="AX500" s="13" t="s">
        <v>75</v>
      </c>
      <c r="AY500" s="159" t="s">
        <v>169</v>
      </c>
    </row>
    <row r="501" spans="2:65" s="13" customFormat="1">
      <c r="B501" s="158"/>
      <c r="D501" s="152" t="s">
        <v>179</v>
      </c>
      <c r="E501" s="159" t="s">
        <v>1</v>
      </c>
      <c r="F501" s="160" t="s">
        <v>873</v>
      </c>
      <c r="H501" s="161">
        <v>2.13</v>
      </c>
      <c r="I501" s="162"/>
      <c r="L501" s="158"/>
      <c r="M501" s="163"/>
      <c r="T501" s="164"/>
      <c r="AT501" s="159" t="s">
        <v>179</v>
      </c>
      <c r="AU501" s="159" t="s">
        <v>85</v>
      </c>
      <c r="AV501" s="13" t="s">
        <v>85</v>
      </c>
      <c r="AW501" s="13" t="s">
        <v>31</v>
      </c>
      <c r="AX501" s="13" t="s">
        <v>75</v>
      </c>
      <c r="AY501" s="159" t="s">
        <v>169</v>
      </c>
    </row>
    <row r="502" spans="2:65" s="13" customFormat="1">
      <c r="B502" s="158"/>
      <c r="D502" s="152" t="s">
        <v>179</v>
      </c>
      <c r="E502" s="159" t="s">
        <v>1</v>
      </c>
      <c r="F502" s="160" t="s">
        <v>874</v>
      </c>
      <c r="H502" s="161">
        <v>3.4279999999999999</v>
      </c>
      <c r="I502" s="162"/>
      <c r="L502" s="158"/>
      <c r="M502" s="163"/>
      <c r="T502" s="164"/>
      <c r="AT502" s="159" t="s">
        <v>179</v>
      </c>
      <c r="AU502" s="159" t="s">
        <v>85</v>
      </c>
      <c r="AV502" s="13" t="s">
        <v>85</v>
      </c>
      <c r="AW502" s="13" t="s">
        <v>31</v>
      </c>
      <c r="AX502" s="13" t="s">
        <v>75</v>
      </c>
      <c r="AY502" s="159" t="s">
        <v>169</v>
      </c>
    </row>
    <row r="503" spans="2:65" s="13" customFormat="1">
      <c r="B503" s="158"/>
      <c r="D503" s="152" t="s">
        <v>179</v>
      </c>
      <c r="E503" s="159" t="s">
        <v>1</v>
      </c>
      <c r="F503" s="160" t="s">
        <v>875</v>
      </c>
      <c r="H503" s="161">
        <v>5</v>
      </c>
      <c r="I503" s="162"/>
      <c r="L503" s="158"/>
      <c r="M503" s="163"/>
      <c r="T503" s="164"/>
      <c r="AT503" s="159" t="s">
        <v>179</v>
      </c>
      <c r="AU503" s="159" t="s">
        <v>85</v>
      </c>
      <c r="AV503" s="13" t="s">
        <v>85</v>
      </c>
      <c r="AW503" s="13" t="s">
        <v>31</v>
      </c>
      <c r="AX503" s="13" t="s">
        <v>75</v>
      </c>
      <c r="AY503" s="159" t="s">
        <v>169</v>
      </c>
    </row>
    <row r="504" spans="2:65" s="15" customFormat="1">
      <c r="B504" s="182"/>
      <c r="D504" s="152" t="s">
        <v>179</v>
      </c>
      <c r="E504" s="183" t="s">
        <v>1</v>
      </c>
      <c r="F504" s="184" t="s">
        <v>876</v>
      </c>
      <c r="H504" s="185">
        <v>16.318000000000001</v>
      </c>
      <c r="I504" s="186"/>
      <c r="L504" s="182"/>
      <c r="M504" s="187"/>
      <c r="T504" s="188"/>
      <c r="AT504" s="183" t="s">
        <v>179</v>
      </c>
      <c r="AU504" s="183" t="s">
        <v>85</v>
      </c>
      <c r="AV504" s="15" t="s">
        <v>109</v>
      </c>
      <c r="AW504" s="15" t="s">
        <v>31</v>
      </c>
      <c r="AX504" s="15" t="s">
        <v>83</v>
      </c>
      <c r="AY504" s="183" t="s">
        <v>169</v>
      </c>
    </row>
    <row r="505" spans="2:65" s="1" customFormat="1" ht="24.15" customHeight="1">
      <c r="B505" s="133"/>
      <c r="C505" s="134" t="s">
        <v>877</v>
      </c>
      <c r="D505" s="134" t="s">
        <v>171</v>
      </c>
      <c r="E505" s="135" t="s">
        <v>878</v>
      </c>
      <c r="F505" s="136" t="s">
        <v>879</v>
      </c>
      <c r="G505" s="137" t="s">
        <v>112</v>
      </c>
      <c r="H505" s="138">
        <v>120</v>
      </c>
      <c r="I505" s="139"/>
      <c r="J505" s="140">
        <f>ROUND(I505*H505,2)</f>
        <v>0</v>
      </c>
      <c r="K505" s="136" t="s">
        <v>1</v>
      </c>
      <c r="L505" s="32"/>
      <c r="M505" s="141" t="s">
        <v>1</v>
      </c>
      <c r="N505" s="142" t="s">
        <v>40</v>
      </c>
      <c r="P505" s="143">
        <f>O505*H505</f>
        <v>0</v>
      </c>
      <c r="Q505" s="143">
        <v>0</v>
      </c>
      <c r="R505" s="143">
        <f>Q505*H505</f>
        <v>0</v>
      </c>
      <c r="S505" s="143">
        <v>0</v>
      </c>
      <c r="T505" s="144">
        <f>S505*H505</f>
        <v>0</v>
      </c>
      <c r="AR505" s="145" t="s">
        <v>266</v>
      </c>
      <c r="AT505" s="145" t="s">
        <v>171</v>
      </c>
      <c r="AU505" s="145" t="s">
        <v>85</v>
      </c>
      <c r="AY505" s="17" t="s">
        <v>169</v>
      </c>
      <c r="BE505" s="146">
        <f>IF(N505="základní",J505,0)</f>
        <v>0</v>
      </c>
      <c r="BF505" s="146">
        <f>IF(N505="snížená",J505,0)</f>
        <v>0</v>
      </c>
      <c r="BG505" s="146">
        <f>IF(N505="zákl. přenesená",J505,0)</f>
        <v>0</v>
      </c>
      <c r="BH505" s="146">
        <f>IF(N505="sníž. přenesená",J505,0)</f>
        <v>0</v>
      </c>
      <c r="BI505" s="146">
        <f>IF(N505="nulová",J505,0)</f>
        <v>0</v>
      </c>
      <c r="BJ505" s="17" t="s">
        <v>83</v>
      </c>
      <c r="BK505" s="146">
        <f>ROUND(I505*H505,2)</f>
        <v>0</v>
      </c>
      <c r="BL505" s="17" t="s">
        <v>266</v>
      </c>
      <c r="BM505" s="145" t="s">
        <v>880</v>
      </c>
    </row>
    <row r="506" spans="2:65" s="13" customFormat="1">
      <c r="B506" s="158"/>
      <c r="D506" s="152" t="s">
        <v>179</v>
      </c>
      <c r="E506" s="159" t="s">
        <v>1</v>
      </c>
      <c r="F506" s="160" t="s">
        <v>115</v>
      </c>
      <c r="H506" s="161">
        <v>120</v>
      </c>
      <c r="I506" s="162"/>
      <c r="L506" s="158"/>
      <c r="M506" s="163"/>
      <c r="T506" s="164"/>
      <c r="AT506" s="159" t="s">
        <v>179</v>
      </c>
      <c r="AU506" s="159" t="s">
        <v>85</v>
      </c>
      <c r="AV506" s="13" t="s">
        <v>85</v>
      </c>
      <c r="AW506" s="13" t="s">
        <v>31</v>
      </c>
      <c r="AX506" s="13" t="s">
        <v>83</v>
      </c>
      <c r="AY506" s="159" t="s">
        <v>169</v>
      </c>
    </row>
    <row r="507" spans="2:65" s="1" customFormat="1" ht="16.5" customHeight="1">
      <c r="B507" s="133"/>
      <c r="C507" s="172" t="s">
        <v>881</v>
      </c>
      <c r="D507" s="172" t="s">
        <v>249</v>
      </c>
      <c r="E507" s="173" t="s">
        <v>882</v>
      </c>
      <c r="F507" s="174" t="s">
        <v>883</v>
      </c>
      <c r="G507" s="175" t="s">
        <v>207</v>
      </c>
      <c r="H507" s="176">
        <v>5.76</v>
      </c>
      <c r="I507" s="177"/>
      <c r="J507" s="178">
        <f>ROUND(I507*H507,2)</f>
        <v>0</v>
      </c>
      <c r="K507" s="174" t="s">
        <v>1</v>
      </c>
      <c r="L507" s="179"/>
      <c r="M507" s="180" t="s">
        <v>1</v>
      </c>
      <c r="N507" s="181" t="s">
        <v>40</v>
      </c>
      <c r="P507" s="143">
        <f>O507*H507</f>
        <v>0</v>
      </c>
      <c r="Q507" s="143">
        <v>0.5</v>
      </c>
      <c r="R507" s="143">
        <f>Q507*H507</f>
        <v>2.88</v>
      </c>
      <c r="S507" s="143">
        <v>0</v>
      </c>
      <c r="T507" s="144">
        <f>S507*H507</f>
        <v>0</v>
      </c>
      <c r="AR507" s="145" t="s">
        <v>342</v>
      </c>
      <c r="AT507" s="145" t="s">
        <v>249</v>
      </c>
      <c r="AU507" s="145" t="s">
        <v>85</v>
      </c>
      <c r="AY507" s="17" t="s">
        <v>169</v>
      </c>
      <c r="BE507" s="146">
        <f>IF(N507="základní",J507,0)</f>
        <v>0</v>
      </c>
      <c r="BF507" s="146">
        <f>IF(N507="snížená",J507,0)</f>
        <v>0</v>
      </c>
      <c r="BG507" s="146">
        <f>IF(N507="zákl. přenesená",J507,0)</f>
        <v>0</v>
      </c>
      <c r="BH507" s="146">
        <f>IF(N507="sníž. přenesená",J507,0)</f>
        <v>0</v>
      </c>
      <c r="BI507" s="146">
        <f>IF(N507="nulová",J507,0)</f>
        <v>0</v>
      </c>
      <c r="BJ507" s="17" t="s">
        <v>83</v>
      </c>
      <c r="BK507" s="146">
        <f>ROUND(I507*H507,2)</f>
        <v>0</v>
      </c>
      <c r="BL507" s="17" t="s">
        <v>266</v>
      </c>
      <c r="BM507" s="145" t="s">
        <v>884</v>
      </c>
    </row>
    <row r="508" spans="2:65" s="13" customFormat="1">
      <c r="B508" s="158"/>
      <c r="D508" s="152" t="s">
        <v>179</v>
      </c>
      <c r="E508" s="159" t="s">
        <v>1</v>
      </c>
      <c r="F508" s="160" t="s">
        <v>885</v>
      </c>
      <c r="H508" s="161">
        <v>5.76</v>
      </c>
      <c r="I508" s="162"/>
      <c r="L508" s="158"/>
      <c r="M508" s="163"/>
      <c r="T508" s="164"/>
      <c r="AT508" s="159" t="s">
        <v>179</v>
      </c>
      <c r="AU508" s="159" t="s">
        <v>85</v>
      </c>
      <c r="AV508" s="13" t="s">
        <v>85</v>
      </c>
      <c r="AW508" s="13" t="s">
        <v>31</v>
      </c>
      <c r="AX508" s="13" t="s">
        <v>83</v>
      </c>
      <c r="AY508" s="159" t="s">
        <v>169</v>
      </c>
    </row>
    <row r="509" spans="2:65" s="1" customFormat="1" ht="33" customHeight="1">
      <c r="B509" s="133"/>
      <c r="C509" s="134" t="s">
        <v>886</v>
      </c>
      <c r="D509" s="134" t="s">
        <v>171</v>
      </c>
      <c r="E509" s="135" t="s">
        <v>887</v>
      </c>
      <c r="F509" s="136" t="s">
        <v>888</v>
      </c>
      <c r="G509" s="137" t="s">
        <v>350</v>
      </c>
      <c r="H509" s="138">
        <v>346.8</v>
      </c>
      <c r="I509" s="139"/>
      <c r="J509" s="140">
        <f>ROUND(I509*H509,2)</f>
        <v>0</v>
      </c>
      <c r="K509" s="136" t="s">
        <v>174</v>
      </c>
      <c r="L509" s="32"/>
      <c r="M509" s="141" t="s">
        <v>1</v>
      </c>
      <c r="N509" s="142" t="s">
        <v>40</v>
      </c>
      <c r="P509" s="143">
        <f>O509*H509</f>
        <v>0</v>
      </c>
      <c r="Q509" s="143">
        <v>0</v>
      </c>
      <c r="R509" s="143">
        <f>Q509*H509</f>
        <v>0</v>
      </c>
      <c r="S509" s="143">
        <v>0</v>
      </c>
      <c r="T509" s="144">
        <f>S509*H509</f>
        <v>0</v>
      </c>
      <c r="AR509" s="145" t="s">
        <v>266</v>
      </c>
      <c r="AT509" s="145" t="s">
        <v>171</v>
      </c>
      <c r="AU509" s="145" t="s">
        <v>85</v>
      </c>
      <c r="AY509" s="17" t="s">
        <v>169</v>
      </c>
      <c r="BE509" s="146">
        <f>IF(N509="základní",J509,0)</f>
        <v>0</v>
      </c>
      <c r="BF509" s="146">
        <f>IF(N509="snížená",J509,0)</f>
        <v>0</v>
      </c>
      <c r="BG509" s="146">
        <f>IF(N509="zákl. přenesená",J509,0)</f>
        <v>0</v>
      </c>
      <c r="BH509" s="146">
        <f>IF(N509="sníž. přenesená",J509,0)</f>
        <v>0</v>
      </c>
      <c r="BI509" s="146">
        <f>IF(N509="nulová",J509,0)</f>
        <v>0</v>
      </c>
      <c r="BJ509" s="17" t="s">
        <v>83</v>
      </c>
      <c r="BK509" s="146">
        <f>ROUND(I509*H509,2)</f>
        <v>0</v>
      </c>
      <c r="BL509" s="17" t="s">
        <v>266</v>
      </c>
      <c r="BM509" s="145" t="s">
        <v>889</v>
      </c>
    </row>
    <row r="510" spans="2:65" s="1" customFormat="1">
      <c r="B510" s="32"/>
      <c r="D510" s="147" t="s">
        <v>177</v>
      </c>
      <c r="F510" s="148" t="s">
        <v>890</v>
      </c>
      <c r="I510" s="149"/>
      <c r="L510" s="32"/>
      <c r="M510" s="150"/>
      <c r="T510" s="56"/>
      <c r="AT510" s="17" t="s">
        <v>177</v>
      </c>
      <c r="AU510" s="17" t="s">
        <v>85</v>
      </c>
    </row>
    <row r="511" spans="2:65" s="12" customFormat="1">
      <c r="B511" s="151"/>
      <c r="D511" s="152" t="s">
        <v>179</v>
      </c>
      <c r="E511" s="153" t="s">
        <v>1</v>
      </c>
      <c r="F511" s="154" t="s">
        <v>891</v>
      </c>
      <c r="H511" s="153" t="s">
        <v>1</v>
      </c>
      <c r="I511" s="155"/>
      <c r="L511" s="151"/>
      <c r="M511" s="156"/>
      <c r="T511" s="157"/>
      <c r="AT511" s="153" t="s">
        <v>179</v>
      </c>
      <c r="AU511" s="153" t="s">
        <v>85</v>
      </c>
      <c r="AV511" s="12" t="s">
        <v>83</v>
      </c>
      <c r="AW511" s="12" t="s">
        <v>31</v>
      </c>
      <c r="AX511" s="12" t="s">
        <v>75</v>
      </c>
      <c r="AY511" s="153" t="s">
        <v>169</v>
      </c>
    </row>
    <row r="512" spans="2:65" s="13" customFormat="1">
      <c r="B512" s="158"/>
      <c r="D512" s="152" t="s">
        <v>179</v>
      </c>
      <c r="E512" s="159" t="s">
        <v>1</v>
      </c>
      <c r="F512" s="160" t="s">
        <v>892</v>
      </c>
      <c r="H512" s="161">
        <v>184</v>
      </c>
      <c r="I512" s="162"/>
      <c r="L512" s="158"/>
      <c r="M512" s="163"/>
      <c r="T512" s="164"/>
      <c r="AT512" s="159" t="s">
        <v>179</v>
      </c>
      <c r="AU512" s="159" t="s">
        <v>85</v>
      </c>
      <c r="AV512" s="13" t="s">
        <v>85</v>
      </c>
      <c r="AW512" s="13" t="s">
        <v>31</v>
      </c>
      <c r="AX512" s="13" t="s">
        <v>75</v>
      </c>
      <c r="AY512" s="159" t="s">
        <v>169</v>
      </c>
    </row>
    <row r="513" spans="2:65" s="13" customFormat="1">
      <c r="B513" s="158"/>
      <c r="D513" s="152" t="s">
        <v>179</v>
      </c>
      <c r="E513" s="159" t="s">
        <v>1</v>
      </c>
      <c r="F513" s="160" t="s">
        <v>893</v>
      </c>
      <c r="H513" s="161">
        <v>68</v>
      </c>
      <c r="I513" s="162"/>
      <c r="L513" s="158"/>
      <c r="M513" s="163"/>
      <c r="T513" s="164"/>
      <c r="AT513" s="159" t="s">
        <v>179</v>
      </c>
      <c r="AU513" s="159" t="s">
        <v>85</v>
      </c>
      <c r="AV513" s="13" t="s">
        <v>85</v>
      </c>
      <c r="AW513" s="13" t="s">
        <v>31</v>
      </c>
      <c r="AX513" s="13" t="s">
        <v>75</v>
      </c>
      <c r="AY513" s="159" t="s">
        <v>169</v>
      </c>
    </row>
    <row r="514" spans="2:65" s="13" customFormat="1">
      <c r="B514" s="158"/>
      <c r="D514" s="152" t="s">
        <v>179</v>
      </c>
      <c r="E514" s="159" t="s">
        <v>1</v>
      </c>
      <c r="F514" s="160" t="s">
        <v>894</v>
      </c>
      <c r="H514" s="161">
        <v>19.8</v>
      </c>
      <c r="I514" s="162"/>
      <c r="L514" s="158"/>
      <c r="M514" s="163"/>
      <c r="T514" s="164"/>
      <c r="AT514" s="159" t="s">
        <v>179</v>
      </c>
      <c r="AU514" s="159" t="s">
        <v>85</v>
      </c>
      <c r="AV514" s="13" t="s">
        <v>85</v>
      </c>
      <c r="AW514" s="13" t="s">
        <v>31</v>
      </c>
      <c r="AX514" s="13" t="s">
        <v>75</v>
      </c>
      <c r="AY514" s="159" t="s">
        <v>169</v>
      </c>
    </row>
    <row r="515" spans="2:65" s="13" customFormat="1">
      <c r="B515" s="158"/>
      <c r="D515" s="152" t="s">
        <v>179</v>
      </c>
      <c r="E515" s="159" t="s">
        <v>1</v>
      </c>
      <c r="F515" s="160" t="s">
        <v>895</v>
      </c>
      <c r="H515" s="161">
        <v>75</v>
      </c>
      <c r="I515" s="162"/>
      <c r="L515" s="158"/>
      <c r="M515" s="163"/>
      <c r="T515" s="164"/>
      <c r="AT515" s="159" t="s">
        <v>179</v>
      </c>
      <c r="AU515" s="159" t="s">
        <v>85</v>
      </c>
      <c r="AV515" s="13" t="s">
        <v>85</v>
      </c>
      <c r="AW515" s="13" t="s">
        <v>31</v>
      </c>
      <c r="AX515" s="13" t="s">
        <v>75</v>
      </c>
      <c r="AY515" s="159" t="s">
        <v>169</v>
      </c>
    </row>
    <row r="516" spans="2:65" s="14" customFormat="1">
      <c r="B516" s="165"/>
      <c r="D516" s="152" t="s">
        <v>179</v>
      </c>
      <c r="E516" s="166" t="s">
        <v>1</v>
      </c>
      <c r="F516" s="167" t="s">
        <v>203</v>
      </c>
      <c r="H516" s="168">
        <v>346.8</v>
      </c>
      <c r="I516" s="169"/>
      <c r="L516" s="165"/>
      <c r="M516" s="170"/>
      <c r="T516" s="171"/>
      <c r="AT516" s="166" t="s">
        <v>179</v>
      </c>
      <c r="AU516" s="166" t="s">
        <v>85</v>
      </c>
      <c r="AV516" s="14" t="s">
        <v>175</v>
      </c>
      <c r="AW516" s="14" t="s">
        <v>31</v>
      </c>
      <c r="AX516" s="14" t="s">
        <v>83</v>
      </c>
      <c r="AY516" s="166" t="s">
        <v>169</v>
      </c>
    </row>
    <row r="517" spans="2:65" s="1" customFormat="1" ht="24.15" customHeight="1">
      <c r="B517" s="133"/>
      <c r="C517" s="172" t="s">
        <v>896</v>
      </c>
      <c r="D517" s="172" t="s">
        <v>249</v>
      </c>
      <c r="E517" s="173" t="s">
        <v>897</v>
      </c>
      <c r="F517" s="174" t="s">
        <v>2455</v>
      </c>
      <c r="G517" s="175" t="s">
        <v>112</v>
      </c>
      <c r="H517" s="176">
        <v>35.299999999999997</v>
      </c>
      <c r="I517" s="177"/>
      <c r="J517" s="178">
        <f>ROUND(I517*H517,2)</f>
        <v>0</v>
      </c>
      <c r="K517" s="174" t="s">
        <v>174</v>
      </c>
      <c r="L517" s="179"/>
      <c r="M517" s="180" t="s">
        <v>1</v>
      </c>
      <c r="N517" s="181" t="s">
        <v>40</v>
      </c>
      <c r="P517" s="143">
        <f>O517*H517</f>
        <v>0</v>
      </c>
      <c r="Q517" s="143">
        <v>1.4880000000000001E-2</v>
      </c>
      <c r="R517" s="143">
        <f>Q517*H517</f>
        <v>0.52526399999999995</v>
      </c>
      <c r="S517" s="143">
        <v>0</v>
      </c>
      <c r="T517" s="144">
        <f>S517*H517</f>
        <v>0</v>
      </c>
      <c r="AR517" s="145" t="s">
        <v>342</v>
      </c>
      <c r="AT517" s="145" t="s">
        <v>249</v>
      </c>
      <c r="AU517" s="145" t="s">
        <v>85</v>
      </c>
      <c r="AY517" s="17" t="s">
        <v>169</v>
      </c>
      <c r="BE517" s="146">
        <f>IF(N517="základní",J517,0)</f>
        <v>0</v>
      </c>
      <c r="BF517" s="146">
        <f>IF(N517="snížená",J517,0)</f>
        <v>0</v>
      </c>
      <c r="BG517" s="146">
        <f>IF(N517="zákl. přenesená",J517,0)</f>
        <v>0</v>
      </c>
      <c r="BH517" s="146">
        <f>IF(N517="sníž. přenesená",J517,0)</f>
        <v>0</v>
      </c>
      <c r="BI517" s="146">
        <f>IF(N517="nulová",J517,0)</f>
        <v>0</v>
      </c>
      <c r="BJ517" s="17" t="s">
        <v>83</v>
      </c>
      <c r="BK517" s="146">
        <f>ROUND(I517*H517,2)</f>
        <v>0</v>
      </c>
      <c r="BL517" s="17" t="s">
        <v>266</v>
      </c>
      <c r="BM517" s="145" t="s">
        <v>898</v>
      </c>
    </row>
    <row r="518" spans="2:65" s="1" customFormat="1" ht="21.75" customHeight="1">
      <c r="B518" s="133"/>
      <c r="C518" s="172" t="s">
        <v>899</v>
      </c>
      <c r="D518" s="172" t="s">
        <v>249</v>
      </c>
      <c r="E518" s="173" t="s">
        <v>900</v>
      </c>
      <c r="F518" s="174" t="s">
        <v>901</v>
      </c>
      <c r="G518" s="175" t="s">
        <v>112</v>
      </c>
      <c r="H518" s="176">
        <v>13.2</v>
      </c>
      <c r="I518" s="177"/>
      <c r="J518" s="178">
        <f>ROUND(I518*H518,2)</f>
        <v>0</v>
      </c>
      <c r="K518" s="174" t="s">
        <v>174</v>
      </c>
      <c r="L518" s="179"/>
      <c r="M518" s="180" t="s">
        <v>1</v>
      </c>
      <c r="N518" s="181" t="s">
        <v>40</v>
      </c>
      <c r="P518" s="143">
        <f>O518*H518</f>
        <v>0</v>
      </c>
      <c r="Q518" s="143">
        <v>1.4500000000000001E-2</v>
      </c>
      <c r="R518" s="143">
        <f>Q518*H518</f>
        <v>0.19139999999999999</v>
      </c>
      <c r="S518" s="143">
        <v>0</v>
      </c>
      <c r="T518" s="144">
        <f>S518*H518</f>
        <v>0</v>
      </c>
      <c r="AR518" s="145" t="s">
        <v>342</v>
      </c>
      <c r="AT518" s="145" t="s">
        <v>249</v>
      </c>
      <c r="AU518" s="145" t="s">
        <v>85</v>
      </c>
      <c r="AY518" s="17" t="s">
        <v>169</v>
      </c>
      <c r="BE518" s="146">
        <f>IF(N518="základní",J518,0)</f>
        <v>0</v>
      </c>
      <c r="BF518" s="146">
        <f>IF(N518="snížená",J518,0)</f>
        <v>0</v>
      </c>
      <c r="BG518" s="146">
        <f>IF(N518="zákl. přenesená",J518,0)</f>
        <v>0</v>
      </c>
      <c r="BH518" s="146">
        <f>IF(N518="sníž. přenesená",J518,0)</f>
        <v>0</v>
      </c>
      <c r="BI518" s="146">
        <f>IF(N518="nulová",J518,0)</f>
        <v>0</v>
      </c>
      <c r="BJ518" s="17" t="s">
        <v>83</v>
      </c>
      <c r="BK518" s="146">
        <f>ROUND(I518*H518,2)</f>
        <v>0</v>
      </c>
      <c r="BL518" s="17" t="s">
        <v>266</v>
      </c>
      <c r="BM518" s="145" t="s">
        <v>902</v>
      </c>
    </row>
    <row r="519" spans="2:65" s="13" customFormat="1">
      <c r="B519" s="158"/>
      <c r="D519" s="152" t="s">
        <v>179</v>
      </c>
      <c r="E519" s="159" t="s">
        <v>1</v>
      </c>
      <c r="F519" s="160" t="s">
        <v>903</v>
      </c>
      <c r="H519" s="161">
        <v>13.2</v>
      </c>
      <c r="I519" s="162"/>
      <c r="L519" s="158"/>
      <c r="M519" s="163"/>
      <c r="T519" s="164"/>
      <c r="AT519" s="159" t="s">
        <v>179</v>
      </c>
      <c r="AU519" s="159" t="s">
        <v>85</v>
      </c>
      <c r="AV519" s="13" t="s">
        <v>85</v>
      </c>
      <c r="AW519" s="13" t="s">
        <v>31</v>
      </c>
      <c r="AX519" s="13" t="s">
        <v>83</v>
      </c>
      <c r="AY519" s="159" t="s">
        <v>169</v>
      </c>
    </row>
    <row r="520" spans="2:65" s="1" customFormat="1" ht="21.75" customHeight="1">
      <c r="B520" s="133"/>
      <c r="C520" s="172" t="s">
        <v>904</v>
      </c>
      <c r="D520" s="172" t="s">
        <v>249</v>
      </c>
      <c r="E520" s="173" t="s">
        <v>905</v>
      </c>
      <c r="F520" s="174" t="s">
        <v>906</v>
      </c>
      <c r="G520" s="175" t="s">
        <v>112</v>
      </c>
      <c r="H520" s="176">
        <v>120</v>
      </c>
      <c r="I520" s="177"/>
      <c r="J520" s="178">
        <f>ROUND(I520*H520,2)</f>
        <v>0</v>
      </c>
      <c r="K520" s="174" t="s">
        <v>174</v>
      </c>
      <c r="L520" s="179"/>
      <c r="M520" s="180" t="s">
        <v>1</v>
      </c>
      <c r="N520" s="181" t="s">
        <v>40</v>
      </c>
      <c r="P520" s="143">
        <f>O520*H520</f>
        <v>0</v>
      </c>
      <c r="Q520" s="143">
        <v>8.9999999999999993E-3</v>
      </c>
      <c r="R520" s="143">
        <f>Q520*H520</f>
        <v>1.0799999999999998</v>
      </c>
      <c r="S520" s="143">
        <v>0</v>
      </c>
      <c r="T520" s="144">
        <f>S520*H520</f>
        <v>0</v>
      </c>
      <c r="AR520" s="145" t="s">
        <v>342</v>
      </c>
      <c r="AT520" s="145" t="s">
        <v>249</v>
      </c>
      <c r="AU520" s="145" t="s">
        <v>85</v>
      </c>
      <c r="AY520" s="17" t="s">
        <v>169</v>
      </c>
      <c r="BE520" s="146">
        <f>IF(N520="základní",J520,0)</f>
        <v>0</v>
      </c>
      <c r="BF520" s="146">
        <f>IF(N520="snížená",J520,0)</f>
        <v>0</v>
      </c>
      <c r="BG520" s="146">
        <f>IF(N520="zákl. přenesená",J520,0)</f>
        <v>0</v>
      </c>
      <c r="BH520" s="146">
        <f>IF(N520="sníž. přenesená",J520,0)</f>
        <v>0</v>
      </c>
      <c r="BI520" s="146">
        <f>IF(N520="nulová",J520,0)</f>
        <v>0</v>
      </c>
      <c r="BJ520" s="17" t="s">
        <v>83</v>
      </c>
      <c r="BK520" s="146">
        <f>ROUND(I520*H520,2)</f>
        <v>0</v>
      </c>
      <c r="BL520" s="17" t="s">
        <v>266</v>
      </c>
      <c r="BM520" s="145" t="s">
        <v>907</v>
      </c>
    </row>
    <row r="521" spans="2:65" s="13" customFormat="1">
      <c r="B521" s="158"/>
      <c r="D521" s="152" t="s">
        <v>179</v>
      </c>
      <c r="E521" s="159" t="s">
        <v>1</v>
      </c>
      <c r="F521" s="160" t="s">
        <v>908</v>
      </c>
      <c r="H521" s="161">
        <v>120</v>
      </c>
      <c r="I521" s="162"/>
      <c r="L521" s="158"/>
      <c r="M521" s="163"/>
      <c r="T521" s="164"/>
      <c r="AT521" s="159" t="s">
        <v>179</v>
      </c>
      <c r="AU521" s="159" t="s">
        <v>85</v>
      </c>
      <c r="AV521" s="13" t="s">
        <v>85</v>
      </c>
      <c r="AW521" s="13" t="s">
        <v>31</v>
      </c>
      <c r="AX521" s="13" t="s">
        <v>83</v>
      </c>
      <c r="AY521" s="159" t="s">
        <v>169</v>
      </c>
    </row>
    <row r="522" spans="2:65" s="1" customFormat="1" ht="24.15" customHeight="1">
      <c r="B522" s="133"/>
      <c r="C522" s="172" t="s">
        <v>909</v>
      </c>
      <c r="D522" s="172" t="s">
        <v>249</v>
      </c>
      <c r="E522" s="173" t="s">
        <v>910</v>
      </c>
      <c r="F522" s="174" t="s">
        <v>911</v>
      </c>
      <c r="G522" s="175" t="s">
        <v>207</v>
      </c>
      <c r="H522" s="176">
        <v>0.57599999999999996</v>
      </c>
      <c r="I522" s="177"/>
      <c r="J522" s="178">
        <f>ROUND(I522*H522,2)</f>
        <v>0</v>
      </c>
      <c r="K522" s="174" t="s">
        <v>1</v>
      </c>
      <c r="L522" s="179"/>
      <c r="M522" s="180" t="s">
        <v>1</v>
      </c>
      <c r="N522" s="181" t="s">
        <v>40</v>
      </c>
      <c r="P522" s="143">
        <f>O522*H522</f>
        <v>0</v>
      </c>
      <c r="Q522" s="143">
        <v>0.44</v>
      </c>
      <c r="R522" s="143">
        <f>Q522*H522</f>
        <v>0.25344</v>
      </c>
      <c r="S522" s="143">
        <v>0</v>
      </c>
      <c r="T522" s="144">
        <f>S522*H522</f>
        <v>0</v>
      </c>
      <c r="AR522" s="145" t="s">
        <v>342</v>
      </c>
      <c r="AT522" s="145" t="s">
        <v>249</v>
      </c>
      <c r="AU522" s="145" t="s">
        <v>85</v>
      </c>
      <c r="AY522" s="17" t="s">
        <v>169</v>
      </c>
      <c r="BE522" s="146">
        <f>IF(N522="základní",J522,0)</f>
        <v>0</v>
      </c>
      <c r="BF522" s="146">
        <f>IF(N522="snížená",J522,0)</f>
        <v>0</v>
      </c>
      <c r="BG522" s="146">
        <f>IF(N522="zákl. přenesená",J522,0)</f>
        <v>0</v>
      </c>
      <c r="BH522" s="146">
        <f>IF(N522="sníž. přenesená",J522,0)</f>
        <v>0</v>
      </c>
      <c r="BI522" s="146">
        <f>IF(N522="nulová",J522,0)</f>
        <v>0</v>
      </c>
      <c r="BJ522" s="17" t="s">
        <v>83</v>
      </c>
      <c r="BK522" s="146">
        <f>ROUND(I522*H522,2)</f>
        <v>0</v>
      </c>
      <c r="BL522" s="17" t="s">
        <v>266</v>
      </c>
      <c r="BM522" s="145" t="s">
        <v>912</v>
      </c>
    </row>
    <row r="523" spans="2:65" s="13" customFormat="1">
      <c r="B523" s="158"/>
      <c r="D523" s="152" t="s">
        <v>179</v>
      </c>
      <c r="E523" s="159" t="s">
        <v>1</v>
      </c>
      <c r="F523" s="160" t="s">
        <v>913</v>
      </c>
      <c r="H523" s="161">
        <v>0.57599999999999996</v>
      </c>
      <c r="I523" s="162"/>
      <c r="L523" s="158"/>
      <c r="M523" s="163"/>
      <c r="T523" s="164"/>
      <c r="AT523" s="159" t="s">
        <v>179</v>
      </c>
      <c r="AU523" s="159" t="s">
        <v>85</v>
      </c>
      <c r="AV523" s="13" t="s">
        <v>85</v>
      </c>
      <c r="AW523" s="13" t="s">
        <v>31</v>
      </c>
      <c r="AX523" s="13" t="s">
        <v>83</v>
      </c>
      <c r="AY523" s="159" t="s">
        <v>169</v>
      </c>
    </row>
    <row r="524" spans="2:65" s="1" customFormat="1" ht="33" customHeight="1">
      <c r="B524" s="133"/>
      <c r="C524" s="134" t="s">
        <v>914</v>
      </c>
      <c r="D524" s="134" t="s">
        <v>171</v>
      </c>
      <c r="E524" s="135" t="s">
        <v>915</v>
      </c>
      <c r="F524" s="136" t="s">
        <v>916</v>
      </c>
      <c r="G524" s="137" t="s">
        <v>350</v>
      </c>
      <c r="H524" s="138">
        <v>102</v>
      </c>
      <c r="I524" s="139"/>
      <c r="J524" s="140">
        <f>ROUND(I524*H524,2)</f>
        <v>0</v>
      </c>
      <c r="K524" s="136" t="s">
        <v>174</v>
      </c>
      <c r="L524" s="32"/>
      <c r="M524" s="141" t="s">
        <v>1</v>
      </c>
      <c r="N524" s="142" t="s">
        <v>40</v>
      </c>
      <c r="P524" s="143">
        <f>O524*H524</f>
        <v>0</v>
      </c>
      <c r="Q524" s="143">
        <v>0</v>
      </c>
      <c r="R524" s="143">
        <f>Q524*H524</f>
        <v>0</v>
      </c>
      <c r="S524" s="143">
        <v>0</v>
      </c>
      <c r="T524" s="144">
        <f>S524*H524</f>
        <v>0</v>
      </c>
      <c r="AR524" s="145" t="s">
        <v>266</v>
      </c>
      <c r="AT524" s="145" t="s">
        <v>171</v>
      </c>
      <c r="AU524" s="145" t="s">
        <v>85</v>
      </c>
      <c r="AY524" s="17" t="s">
        <v>169</v>
      </c>
      <c r="BE524" s="146">
        <f>IF(N524="základní",J524,0)</f>
        <v>0</v>
      </c>
      <c r="BF524" s="146">
        <f>IF(N524="snížená",J524,0)</f>
        <v>0</v>
      </c>
      <c r="BG524" s="146">
        <f>IF(N524="zákl. přenesená",J524,0)</f>
        <v>0</v>
      </c>
      <c r="BH524" s="146">
        <f>IF(N524="sníž. přenesená",J524,0)</f>
        <v>0</v>
      </c>
      <c r="BI524" s="146">
        <f>IF(N524="nulová",J524,0)</f>
        <v>0</v>
      </c>
      <c r="BJ524" s="17" t="s">
        <v>83</v>
      </c>
      <c r="BK524" s="146">
        <f>ROUND(I524*H524,2)</f>
        <v>0</v>
      </c>
      <c r="BL524" s="17" t="s">
        <v>266</v>
      </c>
      <c r="BM524" s="145" t="s">
        <v>917</v>
      </c>
    </row>
    <row r="525" spans="2:65" s="1" customFormat="1">
      <c r="B525" s="32"/>
      <c r="D525" s="147" t="s">
        <v>177</v>
      </c>
      <c r="F525" s="148" t="s">
        <v>918</v>
      </c>
      <c r="I525" s="149"/>
      <c r="L525" s="32"/>
      <c r="M525" s="150"/>
      <c r="T525" s="56"/>
      <c r="AT525" s="17" t="s">
        <v>177</v>
      </c>
      <c r="AU525" s="17" t="s">
        <v>85</v>
      </c>
    </row>
    <row r="526" spans="2:65" s="13" customFormat="1">
      <c r="B526" s="158"/>
      <c r="D526" s="152" t="s">
        <v>179</v>
      </c>
      <c r="E526" s="159" t="s">
        <v>1</v>
      </c>
      <c r="F526" s="160" t="s">
        <v>919</v>
      </c>
      <c r="H526" s="161">
        <v>102</v>
      </c>
      <c r="I526" s="162"/>
      <c r="L526" s="158"/>
      <c r="M526" s="163"/>
      <c r="T526" s="164"/>
      <c r="AT526" s="159" t="s">
        <v>179</v>
      </c>
      <c r="AU526" s="159" t="s">
        <v>85</v>
      </c>
      <c r="AV526" s="13" t="s">
        <v>85</v>
      </c>
      <c r="AW526" s="13" t="s">
        <v>31</v>
      </c>
      <c r="AX526" s="13" t="s">
        <v>83</v>
      </c>
      <c r="AY526" s="159" t="s">
        <v>169</v>
      </c>
    </row>
    <row r="527" spans="2:65" s="1" customFormat="1" ht="24.15" customHeight="1">
      <c r="B527" s="133"/>
      <c r="C527" s="172" t="s">
        <v>920</v>
      </c>
      <c r="D527" s="172" t="s">
        <v>249</v>
      </c>
      <c r="E527" s="173" t="s">
        <v>921</v>
      </c>
      <c r="F527" s="174" t="s">
        <v>922</v>
      </c>
      <c r="G527" s="175" t="s">
        <v>207</v>
      </c>
      <c r="H527" s="176">
        <v>2.056</v>
      </c>
      <c r="I527" s="177"/>
      <c r="J527" s="178">
        <f>ROUND(I527*H527,2)</f>
        <v>0</v>
      </c>
      <c r="K527" s="174" t="s">
        <v>174</v>
      </c>
      <c r="L527" s="179"/>
      <c r="M527" s="180" t="s">
        <v>1</v>
      </c>
      <c r="N527" s="181" t="s">
        <v>40</v>
      </c>
      <c r="P527" s="143">
        <f>O527*H527</f>
        <v>0</v>
      </c>
      <c r="Q527" s="143">
        <v>0.44</v>
      </c>
      <c r="R527" s="143">
        <f>Q527*H527</f>
        <v>0.90464</v>
      </c>
      <c r="S527" s="143">
        <v>0</v>
      </c>
      <c r="T527" s="144">
        <f>S527*H527</f>
        <v>0</v>
      </c>
      <c r="AR527" s="145" t="s">
        <v>342</v>
      </c>
      <c r="AT527" s="145" t="s">
        <v>249</v>
      </c>
      <c r="AU527" s="145" t="s">
        <v>85</v>
      </c>
      <c r="AY527" s="17" t="s">
        <v>169</v>
      </c>
      <c r="BE527" s="146">
        <f>IF(N527="základní",J527,0)</f>
        <v>0</v>
      </c>
      <c r="BF527" s="146">
        <f>IF(N527="snížená",J527,0)</f>
        <v>0</v>
      </c>
      <c r="BG527" s="146">
        <f>IF(N527="zákl. přenesená",J527,0)</f>
        <v>0</v>
      </c>
      <c r="BH527" s="146">
        <f>IF(N527="sníž. přenesená",J527,0)</f>
        <v>0</v>
      </c>
      <c r="BI527" s="146">
        <f>IF(N527="nulová",J527,0)</f>
        <v>0</v>
      </c>
      <c r="BJ527" s="17" t="s">
        <v>83</v>
      </c>
      <c r="BK527" s="146">
        <f>ROUND(I527*H527,2)</f>
        <v>0</v>
      </c>
      <c r="BL527" s="17" t="s">
        <v>266</v>
      </c>
      <c r="BM527" s="145" t="s">
        <v>923</v>
      </c>
    </row>
    <row r="528" spans="2:65" s="13" customFormat="1">
      <c r="B528" s="158"/>
      <c r="D528" s="152" t="s">
        <v>179</v>
      </c>
      <c r="E528" s="159" t="s">
        <v>1</v>
      </c>
      <c r="F528" s="160" t="s">
        <v>924</v>
      </c>
      <c r="H528" s="161">
        <v>2.056</v>
      </c>
      <c r="I528" s="162"/>
      <c r="L528" s="158"/>
      <c r="M528" s="163"/>
      <c r="T528" s="164"/>
      <c r="AT528" s="159" t="s">
        <v>179</v>
      </c>
      <c r="AU528" s="159" t="s">
        <v>85</v>
      </c>
      <c r="AV528" s="13" t="s">
        <v>85</v>
      </c>
      <c r="AW528" s="13" t="s">
        <v>31</v>
      </c>
      <c r="AX528" s="13" t="s">
        <v>83</v>
      </c>
      <c r="AY528" s="159" t="s">
        <v>169</v>
      </c>
    </row>
    <row r="529" spans="2:65" s="1" customFormat="1" ht="24.15" customHeight="1">
      <c r="B529" s="133"/>
      <c r="C529" s="134" t="s">
        <v>925</v>
      </c>
      <c r="D529" s="134" t="s">
        <v>171</v>
      </c>
      <c r="E529" s="135" t="s">
        <v>926</v>
      </c>
      <c r="F529" s="136" t="s">
        <v>927</v>
      </c>
      <c r="G529" s="137" t="s">
        <v>657</v>
      </c>
      <c r="H529" s="138"/>
      <c r="I529" s="139"/>
      <c r="J529" s="140">
        <f>ROUND(I529*H529,2)</f>
        <v>0</v>
      </c>
      <c r="K529" s="136" t="s">
        <v>174</v>
      </c>
      <c r="L529" s="32"/>
      <c r="M529" s="141" t="s">
        <v>1</v>
      </c>
      <c r="N529" s="142" t="s">
        <v>40</v>
      </c>
      <c r="P529" s="143">
        <f>O529*H529</f>
        <v>0</v>
      </c>
      <c r="Q529" s="143">
        <v>0</v>
      </c>
      <c r="R529" s="143">
        <f>Q529*H529</f>
        <v>0</v>
      </c>
      <c r="S529" s="143">
        <v>0</v>
      </c>
      <c r="T529" s="144">
        <f>S529*H529</f>
        <v>0</v>
      </c>
      <c r="AR529" s="145" t="s">
        <v>266</v>
      </c>
      <c r="AT529" s="145" t="s">
        <v>171</v>
      </c>
      <c r="AU529" s="145" t="s">
        <v>85</v>
      </c>
      <c r="AY529" s="17" t="s">
        <v>169</v>
      </c>
      <c r="BE529" s="146">
        <f>IF(N529="základní",J529,0)</f>
        <v>0</v>
      </c>
      <c r="BF529" s="146">
        <f>IF(N529="snížená",J529,0)</f>
        <v>0</v>
      </c>
      <c r="BG529" s="146">
        <f>IF(N529="zákl. přenesená",J529,0)</f>
        <v>0</v>
      </c>
      <c r="BH529" s="146">
        <f>IF(N529="sníž. přenesená",J529,0)</f>
        <v>0</v>
      </c>
      <c r="BI529" s="146">
        <f>IF(N529="nulová",J529,0)</f>
        <v>0</v>
      </c>
      <c r="BJ529" s="17" t="s">
        <v>83</v>
      </c>
      <c r="BK529" s="146">
        <f>ROUND(I529*H529,2)</f>
        <v>0</v>
      </c>
      <c r="BL529" s="17" t="s">
        <v>266</v>
      </c>
      <c r="BM529" s="145" t="s">
        <v>928</v>
      </c>
    </row>
    <row r="530" spans="2:65" s="1" customFormat="1">
      <c r="B530" s="32"/>
      <c r="D530" s="147" t="s">
        <v>177</v>
      </c>
      <c r="F530" s="148" t="s">
        <v>929</v>
      </c>
      <c r="I530" s="149"/>
      <c r="L530" s="32"/>
      <c r="M530" s="150"/>
      <c r="T530" s="56"/>
      <c r="AT530" s="17" t="s">
        <v>177</v>
      </c>
      <c r="AU530" s="17" t="s">
        <v>85</v>
      </c>
    </row>
    <row r="531" spans="2:65" s="11" customFormat="1" ht="22.95" customHeight="1">
      <c r="B531" s="121"/>
      <c r="D531" s="122" t="s">
        <v>74</v>
      </c>
      <c r="E531" s="131" t="s">
        <v>930</v>
      </c>
      <c r="F531" s="131" t="s">
        <v>931</v>
      </c>
      <c r="I531" s="124"/>
      <c r="J531" s="132">
        <f>BK531</f>
        <v>0</v>
      </c>
      <c r="L531" s="121"/>
      <c r="M531" s="126"/>
      <c r="P531" s="127">
        <f>SUM(P532:P619)</f>
        <v>0</v>
      </c>
      <c r="R531" s="127">
        <f>SUM(R532:R619)</f>
        <v>6.3058721999999996</v>
      </c>
      <c r="T531" s="128">
        <f>SUM(T532:T619)</f>
        <v>0</v>
      </c>
      <c r="AR531" s="122" t="s">
        <v>85</v>
      </c>
      <c r="AT531" s="129" t="s">
        <v>74</v>
      </c>
      <c r="AU531" s="129" t="s">
        <v>83</v>
      </c>
      <c r="AY531" s="122" t="s">
        <v>169</v>
      </c>
      <c r="BK531" s="130">
        <f>SUM(BK532:BK619)</f>
        <v>0</v>
      </c>
    </row>
    <row r="532" spans="2:65" s="1" customFormat="1" ht="40.5" customHeight="1">
      <c r="B532" s="133"/>
      <c r="C532" s="134" t="s">
        <v>932</v>
      </c>
      <c r="D532" s="134" t="s">
        <v>171</v>
      </c>
      <c r="E532" s="135" t="s">
        <v>933</v>
      </c>
      <c r="F532" s="136" t="s">
        <v>2458</v>
      </c>
      <c r="G532" s="137" t="s">
        <v>112</v>
      </c>
      <c r="H532" s="138">
        <v>13.7</v>
      </c>
      <c r="I532" s="139"/>
      <c r="J532" s="140">
        <f>ROUND(I532*H532,2)</f>
        <v>0</v>
      </c>
      <c r="K532" s="136" t="s">
        <v>1</v>
      </c>
      <c r="L532" s="32"/>
      <c r="M532" s="141" t="s">
        <v>1</v>
      </c>
      <c r="N532" s="142" t="s">
        <v>40</v>
      </c>
      <c r="P532" s="143">
        <f>O532*H532</f>
        <v>0</v>
      </c>
      <c r="Q532" s="143">
        <v>2.614E-2</v>
      </c>
      <c r="R532" s="143">
        <f>Q532*H532</f>
        <v>0.35811799999999999</v>
      </c>
      <c r="S532" s="143">
        <v>0</v>
      </c>
      <c r="T532" s="144">
        <f>S532*H532</f>
        <v>0</v>
      </c>
      <c r="AR532" s="145" t="s">
        <v>266</v>
      </c>
      <c r="AT532" s="145" t="s">
        <v>171</v>
      </c>
      <c r="AU532" s="145" t="s">
        <v>85</v>
      </c>
      <c r="AY532" s="17" t="s">
        <v>169</v>
      </c>
      <c r="BE532" s="146">
        <f>IF(N532="základní",J532,0)</f>
        <v>0</v>
      </c>
      <c r="BF532" s="146">
        <f>IF(N532="snížená",J532,0)</f>
        <v>0</v>
      </c>
      <c r="BG532" s="146">
        <f>IF(N532="zákl. přenesená",J532,0)</f>
        <v>0</v>
      </c>
      <c r="BH532" s="146">
        <f>IF(N532="sníž. přenesená",J532,0)</f>
        <v>0</v>
      </c>
      <c r="BI532" s="146">
        <f>IF(N532="nulová",J532,0)</f>
        <v>0</v>
      </c>
      <c r="BJ532" s="17" t="s">
        <v>83</v>
      </c>
      <c r="BK532" s="146">
        <f>ROUND(I532*H532,2)</f>
        <v>0</v>
      </c>
      <c r="BL532" s="17" t="s">
        <v>266</v>
      </c>
      <c r="BM532" s="145" t="s">
        <v>934</v>
      </c>
    </row>
    <row r="533" spans="2:65" s="13" customFormat="1">
      <c r="B533" s="158"/>
      <c r="D533" s="152" t="s">
        <v>179</v>
      </c>
      <c r="E533" s="159" t="s">
        <v>1</v>
      </c>
      <c r="F533" s="160" t="s">
        <v>935</v>
      </c>
      <c r="H533" s="161">
        <v>13.7</v>
      </c>
      <c r="I533" s="162"/>
      <c r="L533" s="158"/>
      <c r="M533" s="163"/>
      <c r="T533" s="164"/>
      <c r="AT533" s="159" t="s">
        <v>179</v>
      </c>
      <c r="AU533" s="159" t="s">
        <v>85</v>
      </c>
      <c r="AV533" s="13" t="s">
        <v>85</v>
      </c>
      <c r="AW533" s="13" t="s">
        <v>31</v>
      </c>
      <c r="AX533" s="13" t="s">
        <v>83</v>
      </c>
      <c r="AY533" s="159" t="s">
        <v>169</v>
      </c>
    </row>
    <row r="534" spans="2:65" s="1" customFormat="1" ht="36" customHeight="1">
      <c r="B534" s="133"/>
      <c r="C534" s="134" t="s">
        <v>936</v>
      </c>
      <c r="D534" s="134" t="s">
        <v>171</v>
      </c>
      <c r="E534" s="135" t="s">
        <v>937</v>
      </c>
      <c r="F534" s="136" t="s">
        <v>2460</v>
      </c>
      <c r="G534" s="137" t="s">
        <v>112</v>
      </c>
      <c r="H534" s="138">
        <v>21.4</v>
      </c>
      <c r="I534" s="139"/>
      <c r="J534" s="140">
        <f>ROUND(I534*H534,2)</f>
        <v>0</v>
      </c>
      <c r="K534" s="136" t="s">
        <v>1</v>
      </c>
      <c r="L534" s="32"/>
      <c r="M534" s="141" t="s">
        <v>1</v>
      </c>
      <c r="N534" s="142" t="s">
        <v>40</v>
      </c>
      <c r="P534" s="143">
        <f>O534*H534</f>
        <v>0</v>
      </c>
      <c r="Q534" s="143">
        <v>2.5389999999999999E-2</v>
      </c>
      <c r="R534" s="143">
        <f>Q534*H534</f>
        <v>0.543346</v>
      </c>
      <c r="S534" s="143">
        <v>0</v>
      </c>
      <c r="T534" s="144">
        <f>S534*H534</f>
        <v>0</v>
      </c>
      <c r="AR534" s="145" t="s">
        <v>266</v>
      </c>
      <c r="AT534" s="145" t="s">
        <v>171</v>
      </c>
      <c r="AU534" s="145" t="s">
        <v>85</v>
      </c>
      <c r="AY534" s="17" t="s">
        <v>169</v>
      </c>
      <c r="BE534" s="146">
        <f>IF(N534="základní",J534,0)</f>
        <v>0</v>
      </c>
      <c r="BF534" s="146">
        <f>IF(N534="snížená",J534,0)</f>
        <v>0</v>
      </c>
      <c r="BG534" s="146">
        <f>IF(N534="zákl. přenesená",J534,0)</f>
        <v>0</v>
      </c>
      <c r="BH534" s="146">
        <f>IF(N534="sníž. přenesená",J534,0)</f>
        <v>0</v>
      </c>
      <c r="BI534" s="146">
        <f>IF(N534="nulová",J534,0)</f>
        <v>0</v>
      </c>
      <c r="BJ534" s="17" t="s">
        <v>83</v>
      </c>
      <c r="BK534" s="146">
        <f>ROUND(I534*H534,2)</f>
        <v>0</v>
      </c>
      <c r="BL534" s="17" t="s">
        <v>266</v>
      </c>
      <c r="BM534" s="145" t="s">
        <v>938</v>
      </c>
    </row>
    <row r="535" spans="2:65" s="12" customFormat="1" ht="20.399999999999999">
      <c r="B535" s="151"/>
      <c r="D535" s="152" t="s">
        <v>179</v>
      </c>
      <c r="E535" s="153" t="s">
        <v>1</v>
      </c>
      <c r="F535" s="154" t="s">
        <v>939</v>
      </c>
      <c r="H535" s="153" t="s">
        <v>1</v>
      </c>
      <c r="I535" s="155"/>
      <c r="L535" s="151"/>
      <c r="M535" s="156"/>
      <c r="T535" s="157"/>
      <c r="AT535" s="153" t="s">
        <v>179</v>
      </c>
      <c r="AU535" s="153" t="s">
        <v>85</v>
      </c>
      <c r="AV535" s="12" t="s">
        <v>83</v>
      </c>
      <c r="AW535" s="12" t="s">
        <v>31</v>
      </c>
      <c r="AX535" s="12" t="s">
        <v>75</v>
      </c>
      <c r="AY535" s="153" t="s">
        <v>169</v>
      </c>
    </row>
    <row r="536" spans="2:65" s="13" customFormat="1">
      <c r="B536" s="158"/>
      <c r="D536" s="152" t="s">
        <v>179</v>
      </c>
      <c r="E536" s="159" t="s">
        <v>1</v>
      </c>
      <c r="F536" s="160" t="s">
        <v>940</v>
      </c>
      <c r="H536" s="161">
        <v>21.4</v>
      </c>
      <c r="I536" s="162"/>
      <c r="L536" s="158"/>
      <c r="M536" s="163"/>
      <c r="T536" s="164"/>
      <c r="AT536" s="159" t="s">
        <v>179</v>
      </c>
      <c r="AU536" s="159" t="s">
        <v>85</v>
      </c>
      <c r="AV536" s="13" t="s">
        <v>85</v>
      </c>
      <c r="AW536" s="13" t="s">
        <v>31</v>
      </c>
      <c r="AX536" s="13" t="s">
        <v>83</v>
      </c>
      <c r="AY536" s="159" t="s">
        <v>169</v>
      </c>
    </row>
    <row r="537" spans="2:65" s="1" customFormat="1" ht="66.75" customHeight="1">
      <c r="B537" s="133"/>
      <c r="C537" s="134" t="s">
        <v>941</v>
      </c>
      <c r="D537" s="134" t="s">
        <v>171</v>
      </c>
      <c r="E537" s="135" t="s">
        <v>942</v>
      </c>
      <c r="F537" s="136" t="s">
        <v>2457</v>
      </c>
      <c r="G537" s="137" t="s">
        <v>112</v>
      </c>
      <c r="H537" s="138">
        <v>16.23</v>
      </c>
      <c r="I537" s="139"/>
      <c r="J537" s="140">
        <f>ROUND(I537*H537,2)</f>
        <v>0</v>
      </c>
      <c r="K537" s="136" t="s">
        <v>1</v>
      </c>
      <c r="L537" s="32"/>
      <c r="M537" s="141" t="s">
        <v>1</v>
      </c>
      <c r="N537" s="142" t="s">
        <v>40</v>
      </c>
      <c r="P537" s="143">
        <f>O537*H537</f>
        <v>0</v>
      </c>
      <c r="Q537" s="143">
        <v>2.681E-2</v>
      </c>
      <c r="R537" s="143">
        <f>Q537*H537</f>
        <v>0.43512630000000002</v>
      </c>
      <c r="S537" s="143">
        <v>0</v>
      </c>
      <c r="T537" s="144">
        <f>S537*H537</f>
        <v>0</v>
      </c>
      <c r="AR537" s="145" t="s">
        <v>266</v>
      </c>
      <c r="AT537" s="145" t="s">
        <v>171</v>
      </c>
      <c r="AU537" s="145" t="s">
        <v>85</v>
      </c>
      <c r="AY537" s="17" t="s">
        <v>169</v>
      </c>
      <c r="BE537" s="146">
        <f>IF(N537="základní",J537,0)</f>
        <v>0</v>
      </c>
      <c r="BF537" s="146">
        <f>IF(N537="snížená",J537,0)</f>
        <v>0</v>
      </c>
      <c r="BG537" s="146">
        <f>IF(N537="zákl. přenesená",J537,0)</f>
        <v>0</v>
      </c>
      <c r="BH537" s="146">
        <f>IF(N537="sníž. přenesená",J537,0)</f>
        <v>0</v>
      </c>
      <c r="BI537" s="146">
        <f>IF(N537="nulová",J537,0)</f>
        <v>0</v>
      </c>
      <c r="BJ537" s="17" t="s">
        <v>83</v>
      </c>
      <c r="BK537" s="146">
        <f>ROUND(I537*H537,2)</f>
        <v>0</v>
      </c>
      <c r="BL537" s="17" t="s">
        <v>266</v>
      </c>
      <c r="BM537" s="145" t="s">
        <v>943</v>
      </c>
    </row>
    <row r="538" spans="2:65" s="12" customFormat="1">
      <c r="B538" s="151"/>
      <c r="D538" s="152" t="s">
        <v>179</v>
      </c>
      <c r="E538" s="153" t="s">
        <v>1</v>
      </c>
      <c r="F538" s="154" t="s">
        <v>944</v>
      </c>
      <c r="H538" s="153" t="s">
        <v>1</v>
      </c>
      <c r="I538" s="155"/>
      <c r="L538" s="151"/>
      <c r="M538" s="156"/>
      <c r="T538" s="157"/>
      <c r="AT538" s="153" t="s">
        <v>179</v>
      </c>
      <c r="AU538" s="153" t="s">
        <v>85</v>
      </c>
      <c r="AV538" s="12" t="s">
        <v>83</v>
      </c>
      <c r="AW538" s="12" t="s">
        <v>31</v>
      </c>
      <c r="AX538" s="12" t="s">
        <v>75</v>
      </c>
      <c r="AY538" s="153" t="s">
        <v>169</v>
      </c>
    </row>
    <row r="539" spans="2:65" s="13" customFormat="1">
      <c r="B539" s="158"/>
      <c r="D539" s="152" t="s">
        <v>179</v>
      </c>
      <c r="E539" s="159" t="s">
        <v>1</v>
      </c>
      <c r="F539" s="160" t="s">
        <v>945</v>
      </c>
      <c r="H539" s="161">
        <v>16.23</v>
      </c>
      <c r="I539" s="162"/>
      <c r="L539" s="158"/>
      <c r="M539" s="163"/>
      <c r="T539" s="164"/>
      <c r="AT539" s="159" t="s">
        <v>179</v>
      </c>
      <c r="AU539" s="159" t="s">
        <v>85</v>
      </c>
      <c r="AV539" s="13" t="s">
        <v>85</v>
      </c>
      <c r="AW539" s="13" t="s">
        <v>31</v>
      </c>
      <c r="AX539" s="13" t="s">
        <v>83</v>
      </c>
      <c r="AY539" s="159" t="s">
        <v>169</v>
      </c>
    </row>
    <row r="540" spans="2:65" s="1" customFormat="1" ht="16.5" customHeight="1">
      <c r="B540" s="133"/>
      <c r="C540" s="134" t="s">
        <v>946</v>
      </c>
      <c r="D540" s="134" t="s">
        <v>171</v>
      </c>
      <c r="E540" s="135" t="s">
        <v>947</v>
      </c>
      <c r="F540" s="136" t="s">
        <v>948</v>
      </c>
      <c r="G540" s="137" t="s">
        <v>112</v>
      </c>
      <c r="H540" s="138">
        <v>84</v>
      </c>
      <c r="I540" s="139"/>
      <c r="J540" s="140">
        <f>ROUND(I540*H540,2)</f>
        <v>0</v>
      </c>
      <c r="K540" s="136" t="s">
        <v>174</v>
      </c>
      <c r="L540" s="32"/>
      <c r="M540" s="141" t="s">
        <v>1</v>
      </c>
      <c r="N540" s="142" t="s">
        <v>40</v>
      </c>
      <c r="P540" s="143">
        <f>O540*H540</f>
        <v>0</v>
      </c>
      <c r="Q540" s="143">
        <v>0</v>
      </c>
      <c r="R540" s="143">
        <f>Q540*H540</f>
        <v>0</v>
      </c>
      <c r="S540" s="143">
        <v>0</v>
      </c>
      <c r="T540" s="144">
        <f>S540*H540</f>
        <v>0</v>
      </c>
      <c r="AR540" s="145" t="s">
        <v>266</v>
      </c>
      <c r="AT540" s="145" t="s">
        <v>171</v>
      </c>
      <c r="AU540" s="145" t="s">
        <v>85</v>
      </c>
      <c r="AY540" s="17" t="s">
        <v>169</v>
      </c>
      <c r="BE540" s="146">
        <f>IF(N540="základní",J540,0)</f>
        <v>0</v>
      </c>
      <c r="BF540" s="146">
        <f>IF(N540="snížená",J540,0)</f>
        <v>0</v>
      </c>
      <c r="BG540" s="146">
        <f>IF(N540="zákl. přenesená",J540,0)</f>
        <v>0</v>
      </c>
      <c r="BH540" s="146">
        <f>IF(N540="sníž. přenesená",J540,0)</f>
        <v>0</v>
      </c>
      <c r="BI540" s="146">
        <f>IF(N540="nulová",J540,0)</f>
        <v>0</v>
      </c>
      <c r="BJ540" s="17" t="s">
        <v>83</v>
      </c>
      <c r="BK540" s="146">
        <f>ROUND(I540*H540,2)</f>
        <v>0</v>
      </c>
      <c r="BL540" s="17" t="s">
        <v>266</v>
      </c>
      <c r="BM540" s="145" t="s">
        <v>949</v>
      </c>
    </row>
    <row r="541" spans="2:65" s="1" customFormat="1">
      <c r="B541" s="32"/>
      <c r="D541" s="147" t="s">
        <v>177</v>
      </c>
      <c r="F541" s="148" t="s">
        <v>950</v>
      </c>
      <c r="I541" s="149"/>
      <c r="L541" s="32"/>
      <c r="M541" s="150"/>
      <c r="T541" s="56"/>
      <c r="AT541" s="17" t="s">
        <v>177</v>
      </c>
      <c r="AU541" s="17" t="s">
        <v>85</v>
      </c>
    </row>
    <row r="542" spans="2:65" s="12" customFormat="1">
      <c r="B542" s="151"/>
      <c r="D542" s="152" t="s">
        <v>179</v>
      </c>
      <c r="E542" s="153" t="s">
        <v>1</v>
      </c>
      <c r="F542" s="154" t="s">
        <v>951</v>
      </c>
      <c r="H542" s="153" t="s">
        <v>1</v>
      </c>
      <c r="I542" s="155"/>
      <c r="L542" s="151"/>
      <c r="M542" s="156"/>
      <c r="T542" s="157"/>
      <c r="AT542" s="153" t="s">
        <v>179</v>
      </c>
      <c r="AU542" s="153" t="s">
        <v>85</v>
      </c>
      <c r="AV542" s="12" t="s">
        <v>83</v>
      </c>
      <c r="AW542" s="12" t="s">
        <v>31</v>
      </c>
      <c r="AX542" s="12" t="s">
        <v>75</v>
      </c>
      <c r="AY542" s="153" t="s">
        <v>169</v>
      </c>
    </row>
    <row r="543" spans="2:65" s="13" customFormat="1">
      <c r="B543" s="158"/>
      <c r="D543" s="152" t="s">
        <v>179</v>
      </c>
      <c r="E543" s="159" t="s">
        <v>1</v>
      </c>
      <c r="F543" s="160" t="s">
        <v>952</v>
      </c>
      <c r="H543" s="161">
        <v>84</v>
      </c>
      <c r="I543" s="162"/>
      <c r="L543" s="158"/>
      <c r="M543" s="163"/>
      <c r="T543" s="164"/>
      <c r="AT543" s="159" t="s">
        <v>179</v>
      </c>
      <c r="AU543" s="159" t="s">
        <v>85</v>
      </c>
      <c r="AV543" s="13" t="s">
        <v>85</v>
      </c>
      <c r="AW543" s="13" t="s">
        <v>31</v>
      </c>
      <c r="AX543" s="13" t="s">
        <v>83</v>
      </c>
      <c r="AY543" s="159" t="s">
        <v>169</v>
      </c>
    </row>
    <row r="544" spans="2:65" s="1" customFormat="1" ht="24.15" customHeight="1">
      <c r="B544" s="133"/>
      <c r="C544" s="172" t="s">
        <v>953</v>
      </c>
      <c r="D544" s="172" t="s">
        <v>249</v>
      </c>
      <c r="E544" s="173" t="s">
        <v>954</v>
      </c>
      <c r="F544" s="174" t="s">
        <v>955</v>
      </c>
      <c r="G544" s="175" t="s">
        <v>112</v>
      </c>
      <c r="H544" s="176">
        <v>94.373999999999995</v>
      </c>
      <c r="I544" s="177"/>
      <c r="J544" s="178">
        <f>ROUND(I544*H544,2)</f>
        <v>0</v>
      </c>
      <c r="K544" s="174" t="s">
        <v>174</v>
      </c>
      <c r="L544" s="179"/>
      <c r="M544" s="180" t="s">
        <v>1</v>
      </c>
      <c r="N544" s="181" t="s">
        <v>40</v>
      </c>
      <c r="P544" s="143">
        <f>O544*H544</f>
        <v>0</v>
      </c>
      <c r="Q544" s="143">
        <v>1.1E-4</v>
      </c>
      <c r="R544" s="143">
        <f>Q544*H544</f>
        <v>1.0381140000000001E-2</v>
      </c>
      <c r="S544" s="143">
        <v>0</v>
      </c>
      <c r="T544" s="144">
        <f>S544*H544</f>
        <v>0</v>
      </c>
      <c r="AR544" s="145" t="s">
        <v>342</v>
      </c>
      <c r="AT544" s="145" t="s">
        <v>249</v>
      </c>
      <c r="AU544" s="145" t="s">
        <v>85</v>
      </c>
      <c r="AY544" s="17" t="s">
        <v>169</v>
      </c>
      <c r="BE544" s="146">
        <f>IF(N544="základní",J544,0)</f>
        <v>0</v>
      </c>
      <c r="BF544" s="146">
        <f>IF(N544="snížená",J544,0)</f>
        <v>0</v>
      </c>
      <c r="BG544" s="146">
        <f>IF(N544="zákl. přenesená",J544,0)</f>
        <v>0</v>
      </c>
      <c r="BH544" s="146">
        <f>IF(N544="sníž. přenesená",J544,0)</f>
        <v>0</v>
      </c>
      <c r="BI544" s="146">
        <f>IF(N544="nulová",J544,0)</f>
        <v>0</v>
      </c>
      <c r="BJ544" s="17" t="s">
        <v>83</v>
      </c>
      <c r="BK544" s="146">
        <f>ROUND(I544*H544,2)</f>
        <v>0</v>
      </c>
      <c r="BL544" s="17" t="s">
        <v>266</v>
      </c>
      <c r="BM544" s="145" t="s">
        <v>956</v>
      </c>
    </row>
    <row r="545" spans="2:65" s="13" customFormat="1">
      <c r="B545" s="158"/>
      <c r="D545" s="152" t="s">
        <v>179</v>
      </c>
      <c r="F545" s="160" t="s">
        <v>957</v>
      </c>
      <c r="H545" s="161">
        <v>94.373999999999995</v>
      </c>
      <c r="I545" s="162"/>
      <c r="L545" s="158"/>
      <c r="M545" s="163"/>
      <c r="T545" s="164"/>
      <c r="AT545" s="159" t="s">
        <v>179</v>
      </c>
      <c r="AU545" s="159" t="s">
        <v>85</v>
      </c>
      <c r="AV545" s="13" t="s">
        <v>85</v>
      </c>
      <c r="AW545" s="13" t="s">
        <v>3</v>
      </c>
      <c r="AX545" s="13" t="s">
        <v>83</v>
      </c>
      <c r="AY545" s="159" t="s">
        <v>169</v>
      </c>
    </row>
    <row r="546" spans="2:65" s="1" customFormat="1" ht="33" customHeight="1">
      <c r="B546" s="133"/>
      <c r="C546" s="134" t="s">
        <v>958</v>
      </c>
      <c r="D546" s="134" t="s">
        <v>171</v>
      </c>
      <c r="E546" s="135" t="s">
        <v>959</v>
      </c>
      <c r="F546" s="136" t="s">
        <v>2456</v>
      </c>
      <c r="G546" s="137" t="s">
        <v>112</v>
      </c>
      <c r="H546" s="138">
        <v>77.790000000000006</v>
      </c>
      <c r="I546" s="139"/>
      <c r="J546" s="140">
        <f>ROUND(I546*H546,2)</f>
        <v>0</v>
      </c>
      <c r="K546" s="136" t="s">
        <v>1</v>
      </c>
      <c r="L546" s="32"/>
      <c r="M546" s="141" t="s">
        <v>1</v>
      </c>
      <c r="N546" s="142" t="s">
        <v>40</v>
      </c>
      <c r="P546" s="143">
        <f>O546*H546</f>
        <v>0</v>
      </c>
      <c r="Q546" s="143">
        <v>1.213E-2</v>
      </c>
      <c r="R546" s="143">
        <f>Q546*H546</f>
        <v>0.94359270000000006</v>
      </c>
      <c r="S546" s="143">
        <v>0</v>
      </c>
      <c r="T546" s="144">
        <f>S546*H546</f>
        <v>0</v>
      </c>
      <c r="AR546" s="145" t="s">
        <v>266</v>
      </c>
      <c r="AT546" s="145" t="s">
        <v>171</v>
      </c>
      <c r="AU546" s="145" t="s">
        <v>85</v>
      </c>
      <c r="AY546" s="17" t="s">
        <v>169</v>
      </c>
      <c r="BE546" s="146">
        <f>IF(N546="základní",J546,0)</f>
        <v>0</v>
      </c>
      <c r="BF546" s="146">
        <f>IF(N546="snížená",J546,0)</f>
        <v>0</v>
      </c>
      <c r="BG546" s="146">
        <f>IF(N546="zákl. přenesená",J546,0)</f>
        <v>0</v>
      </c>
      <c r="BH546" s="146">
        <f>IF(N546="sníž. přenesená",J546,0)</f>
        <v>0</v>
      </c>
      <c r="BI546" s="146">
        <f>IF(N546="nulová",J546,0)</f>
        <v>0</v>
      </c>
      <c r="BJ546" s="17" t="s">
        <v>83</v>
      </c>
      <c r="BK546" s="146">
        <f>ROUND(I546*H546,2)</f>
        <v>0</v>
      </c>
      <c r="BL546" s="17" t="s">
        <v>266</v>
      </c>
      <c r="BM546" s="145" t="s">
        <v>960</v>
      </c>
    </row>
    <row r="547" spans="2:65" s="12" customFormat="1">
      <c r="B547" s="151"/>
      <c r="D547" s="152" t="s">
        <v>179</v>
      </c>
      <c r="E547" s="153" t="s">
        <v>1</v>
      </c>
      <c r="F547" s="154" t="s">
        <v>961</v>
      </c>
      <c r="H547" s="153" t="s">
        <v>1</v>
      </c>
      <c r="I547" s="155"/>
      <c r="L547" s="151"/>
      <c r="M547" s="156"/>
      <c r="T547" s="157"/>
      <c r="AT547" s="153" t="s">
        <v>179</v>
      </c>
      <c r="AU547" s="153" t="s">
        <v>85</v>
      </c>
      <c r="AV547" s="12" t="s">
        <v>83</v>
      </c>
      <c r="AW547" s="12" t="s">
        <v>31</v>
      </c>
      <c r="AX547" s="12" t="s">
        <v>75</v>
      </c>
      <c r="AY547" s="153" t="s">
        <v>169</v>
      </c>
    </row>
    <row r="548" spans="2:65" s="13" customFormat="1" ht="20.399999999999999">
      <c r="B548" s="158"/>
      <c r="D548" s="152" t="s">
        <v>179</v>
      </c>
      <c r="E548" s="159" t="s">
        <v>1</v>
      </c>
      <c r="F548" s="160" t="s">
        <v>962</v>
      </c>
      <c r="H548" s="161">
        <v>77.790000000000006</v>
      </c>
      <c r="I548" s="162"/>
      <c r="L548" s="158"/>
      <c r="M548" s="163"/>
      <c r="T548" s="164"/>
      <c r="AT548" s="159" t="s">
        <v>179</v>
      </c>
      <c r="AU548" s="159" t="s">
        <v>85</v>
      </c>
      <c r="AV548" s="13" t="s">
        <v>85</v>
      </c>
      <c r="AW548" s="13" t="s">
        <v>31</v>
      </c>
      <c r="AX548" s="13" t="s">
        <v>75</v>
      </c>
      <c r="AY548" s="159" t="s">
        <v>169</v>
      </c>
    </row>
    <row r="549" spans="2:65" s="14" customFormat="1">
      <c r="B549" s="165"/>
      <c r="D549" s="152" t="s">
        <v>179</v>
      </c>
      <c r="E549" s="166" t="s">
        <v>1</v>
      </c>
      <c r="F549" s="167" t="s">
        <v>203</v>
      </c>
      <c r="H549" s="168">
        <v>77.790000000000006</v>
      </c>
      <c r="I549" s="169"/>
      <c r="L549" s="165"/>
      <c r="M549" s="170"/>
      <c r="T549" s="171"/>
      <c r="AT549" s="166" t="s">
        <v>179</v>
      </c>
      <c r="AU549" s="166" t="s">
        <v>85</v>
      </c>
      <c r="AV549" s="14" t="s">
        <v>175</v>
      </c>
      <c r="AW549" s="14" t="s">
        <v>31</v>
      </c>
      <c r="AX549" s="14" t="s">
        <v>83</v>
      </c>
      <c r="AY549" s="166" t="s">
        <v>169</v>
      </c>
    </row>
    <row r="550" spans="2:65" s="1" customFormat="1" ht="33" customHeight="1">
      <c r="B550" s="133"/>
      <c r="C550" s="134" t="s">
        <v>963</v>
      </c>
      <c r="D550" s="134" t="s">
        <v>171</v>
      </c>
      <c r="E550" s="135" t="s">
        <v>964</v>
      </c>
      <c r="F550" s="136" t="s">
        <v>965</v>
      </c>
      <c r="G550" s="137" t="s">
        <v>188</v>
      </c>
      <c r="H550" s="138">
        <v>1</v>
      </c>
      <c r="I550" s="139"/>
      <c r="J550" s="140">
        <f>ROUND(I550*H550,2)</f>
        <v>0</v>
      </c>
      <c r="K550" s="136" t="s">
        <v>174</v>
      </c>
      <c r="L550" s="32"/>
      <c r="M550" s="141" t="s">
        <v>1</v>
      </c>
      <c r="N550" s="142" t="s">
        <v>40</v>
      </c>
      <c r="P550" s="143">
        <f>O550*H550</f>
        <v>0</v>
      </c>
      <c r="Q550" s="143">
        <v>0</v>
      </c>
      <c r="R550" s="143">
        <f>Q550*H550</f>
        <v>0</v>
      </c>
      <c r="S550" s="143">
        <v>0</v>
      </c>
      <c r="T550" s="144">
        <f>S550*H550</f>
        <v>0</v>
      </c>
      <c r="AR550" s="145" t="s">
        <v>266</v>
      </c>
      <c r="AT550" s="145" t="s">
        <v>171</v>
      </c>
      <c r="AU550" s="145" t="s">
        <v>85</v>
      </c>
      <c r="AY550" s="17" t="s">
        <v>169</v>
      </c>
      <c r="BE550" s="146">
        <f>IF(N550="základní",J550,0)</f>
        <v>0</v>
      </c>
      <c r="BF550" s="146">
        <f>IF(N550="snížená",J550,0)</f>
        <v>0</v>
      </c>
      <c r="BG550" s="146">
        <f>IF(N550="zákl. přenesená",J550,0)</f>
        <v>0</v>
      </c>
      <c r="BH550" s="146">
        <f>IF(N550="sníž. přenesená",J550,0)</f>
        <v>0</v>
      </c>
      <c r="BI550" s="146">
        <f>IF(N550="nulová",J550,0)</f>
        <v>0</v>
      </c>
      <c r="BJ550" s="17" t="s">
        <v>83</v>
      </c>
      <c r="BK550" s="146">
        <f>ROUND(I550*H550,2)</f>
        <v>0</v>
      </c>
      <c r="BL550" s="17" t="s">
        <v>266</v>
      </c>
      <c r="BM550" s="145" t="s">
        <v>966</v>
      </c>
    </row>
    <row r="551" spans="2:65" s="1" customFormat="1">
      <c r="B551" s="32"/>
      <c r="D551" s="147" t="s">
        <v>177</v>
      </c>
      <c r="F551" s="148" t="s">
        <v>967</v>
      </c>
      <c r="I551" s="149"/>
      <c r="L551" s="32"/>
      <c r="M551" s="150"/>
      <c r="T551" s="56"/>
      <c r="AT551" s="17" t="s">
        <v>177</v>
      </c>
      <c r="AU551" s="17" t="s">
        <v>85</v>
      </c>
    </row>
    <row r="552" spans="2:65" s="1" customFormat="1" ht="24.15" customHeight="1">
      <c r="B552" s="133"/>
      <c r="C552" s="134" t="s">
        <v>968</v>
      </c>
      <c r="D552" s="134" t="s">
        <v>171</v>
      </c>
      <c r="E552" s="135" t="s">
        <v>969</v>
      </c>
      <c r="F552" s="136" t="s">
        <v>2461</v>
      </c>
      <c r="G552" s="137" t="s">
        <v>112</v>
      </c>
      <c r="H552" s="138">
        <v>10.436999999999999</v>
      </c>
      <c r="I552" s="139"/>
      <c r="J552" s="140">
        <f>ROUND(I552*H552,2)</f>
        <v>0</v>
      </c>
      <c r="K552" s="136" t="s">
        <v>174</v>
      </c>
      <c r="L552" s="32"/>
      <c r="M552" s="141" t="s">
        <v>1</v>
      </c>
      <c r="N552" s="142" t="s">
        <v>40</v>
      </c>
      <c r="P552" s="143">
        <f>O552*H552</f>
        <v>0</v>
      </c>
      <c r="Q552" s="143">
        <v>6.2E-4</v>
      </c>
      <c r="R552" s="143">
        <f>Q552*H552</f>
        <v>6.4709399999999997E-3</v>
      </c>
      <c r="S552" s="143">
        <v>0</v>
      </c>
      <c r="T552" s="144">
        <f>S552*H552</f>
        <v>0</v>
      </c>
      <c r="AR552" s="145" t="s">
        <v>266</v>
      </c>
      <c r="AT552" s="145" t="s">
        <v>171</v>
      </c>
      <c r="AU552" s="145" t="s">
        <v>85</v>
      </c>
      <c r="AY552" s="17" t="s">
        <v>169</v>
      </c>
      <c r="BE552" s="146">
        <f>IF(N552="základní",J552,0)</f>
        <v>0</v>
      </c>
      <c r="BF552" s="146">
        <f>IF(N552="snížená",J552,0)</f>
        <v>0</v>
      </c>
      <c r="BG552" s="146">
        <f>IF(N552="zákl. přenesená",J552,0)</f>
        <v>0</v>
      </c>
      <c r="BH552" s="146">
        <f>IF(N552="sníž. přenesená",J552,0)</f>
        <v>0</v>
      </c>
      <c r="BI552" s="146">
        <f>IF(N552="nulová",J552,0)</f>
        <v>0</v>
      </c>
      <c r="BJ552" s="17" t="s">
        <v>83</v>
      </c>
      <c r="BK552" s="146">
        <f>ROUND(I552*H552,2)</f>
        <v>0</v>
      </c>
      <c r="BL552" s="17" t="s">
        <v>266</v>
      </c>
      <c r="BM552" s="145" t="s">
        <v>970</v>
      </c>
    </row>
    <row r="553" spans="2:65" s="1" customFormat="1">
      <c r="B553" s="32"/>
      <c r="D553" s="147" t="s">
        <v>177</v>
      </c>
      <c r="F553" s="148" t="s">
        <v>971</v>
      </c>
      <c r="I553" s="149"/>
      <c r="L553" s="32"/>
      <c r="M553" s="150"/>
      <c r="T553" s="56"/>
      <c r="AT553" s="17" t="s">
        <v>177</v>
      </c>
      <c r="AU553" s="17" t="s">
        <v>85</v>
      </c>
    </row>
    <row r="554" spans="2:65" s="13" customFormat="1">
      <c r="B554" s="158"/>
      <c r="D554" s="152" t="s">
        <v>179</v>
      </c>
      <c r="E554" s="159" t="s">
        <v>1</v>
      </c>
      <c r="F554" s="160" t="s">
        <v>972</v>
      </c>
      <c r="H554" s="161">
        <v>9.4879999999999995</v>
      </c>
      <c r="I554" s="162"/>
      <c r="L554" s="158"/>
      <c r="M554" s="163"/>
      <c r="T554" s="164"/>
      <c r="AT554" s="159" t="s">
        <v>179</v>
      </c>
      <c r="AU554" s="159" t="s">
        <v>85</v>
      </c>
      <c r="AV554" s="13" t="s">
        <v>85</v>
      </c>
      <c r="AW554" s="13" t="s">
        <v>31</v>
      </c>
      <c r="AX554" s="13" t="s">
        <v>83</v>
      </c>
      <c r="AY554" s="159" t="s">
        <v>169</v>
      </c>
    </row>
    <row r="555" spans="2:65" s="13" customFormat="1">
      <c r="B555" s="158"/>
      <c r="D555" s="152" t="s">
        <v>179</v>
      </c>
      <c r="F555" s="160" t="s">
        <v>973</v>
      </c>
      <c r="H555" s="161">
        <v>10.436999999999999</v>
      </c>
      <c r="I555" s="162"/>
      <c r="L555" s="158"/>
      <c r="M555" s="163"/>
      <c r="T555" s="164"/>
      <c r="AT555" s="159" t="s">
        <v>179</v>
      </c>
      <c r="AU555" s="159" t="s">
        <v>85</v>
      </c>
      <c r="AV555" s="13" t="s">
        <v>85</v>
      </c>
      <c r="AW555" s="13" t="s">
        <v>3</v>
      </c>
      <c r="AX555" s="13" t="s">
        <v>83</v>
      </c>
      <c r="AY555" s="159" t="s">
        <v>169</v>
      </c>
    </row>
    <row r="556" spans="2:65" s="1" customFormat="1" ht="24.15" customHeight="1">
      <c r="B556" s="133"/>
      <c r="C556" s="172" t="s">
        <v>974</v>
      </c>
      <c r="D556" s="172" t="s">
        <v>249</v>
      </c>
      <c r="E556" s="173" t="s">
        <v>975</v>
      </c>
      <c r="F556" s="174" t="s">
        <v>976</v>
      </c>
      <c r="G556" s="175" t="s">
        <v>112</v>
      </c>
      <c r="H556" s="176">
        <v>4.97</v>
      </c>
      <c r="I556" s="177"/>
      <c r="J556" s="178">
        <f>ROUND(I556*H556,2)</f>
        <v>0</v>
      </c>
      <c r="K556" s="174" t="s">
        <v>174</v>
      </c>
      <c r="L556" s="179"/>
      <c r="M556" s="180" t="s">
        <v>1</v>
      </c>
      <c r="N556" s="181" t="s">
        <v>40</v>
      </c>
      <c r="P556" s="143">
        <f>O556*H556</f>
        <v>0</v>
      </c>
      <c r="Q556" s="143">
        <v>1.12E-2</v>
      </c>
      <c r="R556" s="143">
        <f>Q556*H556</f>
        <v>5.5663999999999998E-2</v>
      </c>
      <c r="S556" s="143">
        <v>0</v>
      </c>
      <c r="T556" s="144">
        <f>S556*H556</f>
        <v>0</v>
      </c>
      <c r="AR556" s="145" t="s">
        <v>342</v>
      </c>
      <c r="AT556" s="145" t="s">
        <v>249</v>
      </c>
      <c r="AU556" s="145" t="s">
        <v>85</v>
      </c>
      <c r="AY556" s="17" t="s">
        <v>169</v>
      </c>
      <c r="BE556" s="146">
        <f>IF(N556="základní",J556,0)</f>
        <v>0</v>
      </c>
      <c r="BF556" s="146">
        <f>IF(N556="snížená",J556,0)</f>
        <v>0</v>
      </c>
      <c r="BG556" s="146">
        <f>IF(N556="zákl. přenesená",J556,0)</f>
        <v>0</v>
      </c>
      <c r="BH556" s="146">
        <f>IF(N556="sníž. přenesená",J556,0)</f>
        <v>0</v>
      </c>
      <c r="BI556" s="146">
        <f>IF(N556="nulová",J556,0)</f>
        <v>0</v>
      </c>
      <c r="BJ556" s="17" t="s">
        <v>83</v>
      </c>
      <c r="BK556" s="146">
        <f>ROUND(I556*H556,2)</f>
        <v>0</v>
      </c>
      <c r="BL556" s="17" t="s">
        <v>266</v>
      </c>
      <c r="BM556" s="145" t="s">
        <v>977</v>
      </c>
    </row>
    <row r="557" spans="2:65" s="13" customFormat="1">
      <c r="B557" s="158"/>
      <c r="D557" s="152" t="s">
        <v>179</v>
      </c>
      <c r="F557" s="160" t="s">
        <v>978</v>
      </c>
      <c r="H557" s="161">
        <v>4.97</v>
      </c>
      <c r="I557" s="162"/>
      <c r="L557" s="158"/>
      <c r="M557" s="163"/>
      <c r="T557" s="164"/>
      <c r="AT557" s="159" t="s">
        <v>179</v>
      </c>
      <c r="AU557" s="159" t="s">
        <v>85</v>
      </c>
      <c r="AV557" s="13" t="s">
        <v>85</v>
      </c>
      <c r="AW557" s="13" t="s">
        <v>3</v>
      </c>
      <c r="AX557" s="13" t="s">
        <v>83</v>
      </c>
      <c r="AY557" s="159" t="s">
        <v>169</v>
      </c>
    </row>
    <row r="558" spans="2:65" s="1" customFormat="1" ht="48" customHeight="1">
      <c r="B558" s="133"/>
      <c r="C558" s="134" t="s">
        <v>979</v>
      </c>
      <c r="D558" s="134" t="s">
        <v>171</v>
      </c>
      <c r="E558" s="135" t="s">
        <v>980</v>
      </c>
      <c r="F558" s="136" t="s">
        <v>2459</v>
      </c>
      <c r="G558" s="137" t="s">
        <v>112</v>
      </c>
      <c r="H558" s="138">
        <v>17.390999999999998</v>
      </c>
      <c r="I558" s="139"/>
      <c r="J558" s="140">
        <f>ROUND(I558*H558,2)</f>
        <v>0</v>
      </c>
      <c r="K558" s="136" t="s">
        <v>1</v>
      </c>
      <c r="L558" s="32"/>
      <c r="M558" s="141" t="s">
        <v>1</v>
      </c>
      <c r="N558" s="142" t="s">
        <v>40</v>
      </c>
      <c r="P558" s="143">
        <f>O558*H558</f>
        <v>0</v>
      </c>
      <c r="Q558" s="143">
        <v>3.7519999999999998E-2</v>
      </c>
      <c r="R558" s="143">
        <f>Q558*H558</f>
        <v>0.65251031999999987</v>
      </c>
      <c r="S558" s="143">
        <v>0</v>
      </c>
      <c r="T558" s="144">
        <f>S558*H558</f>
        <v>0</v>
      </c>
      <c r="AR558" s="145" t="s">
        <v>266</v>
      </c>
      <c r="AT558" s="145" t="s">
        <v>171</v>
      </c>
      <c r="AU558" s="145" t="s">
        <v>85</v>
      </c>
      <c r="AY558" s="17" t="s">
        <v>169</v>
      </c>
      <c r="BE558" s="146">
        <f>IF(N558="základní",J558,0)</f>
        <v>0</v>
      </c>
      <c r="BF558" s="146">
        <f>IF(N558="snížená",J558,0)</f>
        <v>0</v>
      </c>
      <c r="BG558" s="146">
        <f>IF(N558="zákl. přenesená",J558,0)</f>
        <v>0</v>
      </c>
      <c r="BH558" s="146">
        <f>IF(N558="sníž. přenesená",J558,0)</f>
        <v>0</v>
      </c>
      <c r="BI558" s="146">
        <f>IF(N558="nulová",J558,0)</f>
        <v>0</v>
      </c>
      <c r="BJ558" s="17" t="s">
        <v>83</v>
      </c>
      <c r="BK558" s="146">
        <f>ROUND(I558*H558,2)</f>
        <v>0</v>
      </c>
      <c r="BL558" s="17" t="s">
        <v>266</v>
      </c>
      <c r="BM558" s="145" t="s">
        <v>981</v>
      </c>
    </row>
    <row r="559" spans="2:65" s="12" customFormat="1">
      <c r="B559" s="151"/>
      <c r="D559" s="152" t="s">
        <v>179</v>
      </c>
      <c r="E559" s="153" t="s">
        <v>1</v>
      </c>
      <c r="F559" s="154" t="s">
        <v>982</v>
      </c>
      <c r="H559" s="153" t="s">
        <v>1</v>
      </c>
      <c r="I559" s="155"/>
      <c r="L559" s="151"/>
      <c r="M559" s="156"/>
      <c r="T559" s="157"/>
      <c r="AT559" s="153" t="s">
        <v>179</v>
      </c>
      <c r="AU559" s="153" t="s">
        <v>85</v>
      </c>
      <c r="AV559" s="12" t="s">
        <v>83</v>
      </c>
      <c r="AW559" s="12" t="s">
        <v>31</v>
      </c>
      <c r="AX559" s="12" t="s">
        <v>75</v>
      </c>
      <c r="AY559" s="153" t="s">
        <v>169</v>
      </c>
    </row>
    <row r="560" spans="2:65" s="13" customFormat="1">
      <c r="B560" s="158"/>
      <c r="D560" s="152" t="s">
        <v>179</v>
      </c>
      <c r="E560" s="159" t="s">
        <v>1</v>
      </c>
      <c r="F560" s="160" t="s">
        <v>983</v>
      </c>
      <c r="H560" s="161">
        <v>17.390999999999998</v>
      </c>
      <c r="I560" s="162"/>
      <c r="L560" s="158"/>
      <c r="M560" s="163"/>
      <c r="T560" s="164"/>
      <c r="AT560" s="159" t="s">
        <v>179</v>
      </c>
      <c r="AU560" s="159" t="s">
        <v>85</v>
      </c>
      <c r="AV560" s="13" t="s">
        <v>85</v>
      </c>
      <c r="AW560" s="13" t="s">
        <v>31</v>
      </c>
      <c r="AX560" s="13" t="s">
        <v>83</v>
      </c>
      <c r="AY560" s="159" t="s">
        <v>169</v>
      </c>
    </row>
    <row r="561" spans="2:65" s="1" customFormat="1" ht="24.15" customHeight="1">
      <c r="B561" s="133"/>
      <c r="C561" s="134" t="s">
        <v>984</v>
      </c>
      <c r="D561" s="134" t="s">
        <v>171</v>
      </c>
      <c r="E561" s="135" t="s">
        <v>985</v>
      </c>
      <c r="F561" s="136" t="s">
        <v>986</v>
      </c>
      <c r="G561" s="137" t="s">
        <v>112</v>
      </c>
      <c r="H561" s="138">
        <v>55.164999999999999</v>
      </c>
      <c r="I561" s="139"/>
      <c r="J561" s="140">
        <f>ROUND(I561*H561,2)</f>
        <v>0</v>
      </c>
      <c r="K561" s="136" t="s">
        <v>1</v>
      </c>
      <c r="L561" s="32"/>
      <c r="M561" s="141" t="s">
        <v>1</v>
      </c>
      <c r="N561" s="142" t="s">
        <v>40</v>
      </c>
      <c r="P561" s="143">
        <f>O561*H561</f>
        <v>0</v>
      </c>
      <c r="Q561" s="143">
        <v>0</v>
      </c>
      <c r="R561" s="143">
        <f>Q561*H561</f>
        <v>0</v>
      </c>
      <c r="S561" s="143">
        <v>0</v>
      </c>
      <c r="T561" s="144">
        <f>S561*H561</f>
        <v>0</v>
      </c>
      <c r="AR561" s="145" t="s">
        <v>266</v>
      </c>
      <c r="AT561" s="145" t="s">
        <v>171</v>
      </c>
      <c r="AU561" s="145" t="s">
        <v>85</v>
      </c>
      <c r="AY561" s="17" t="s">
        <v>169</v>
      </c>
      <c r="BE561" s="146">
        <f>IF(N561="základní",J561,0)</f>
        <v>0</v>
      </c>
      <c r="BF561" s="146">
        <f>IF(N561="snížená",J561,0)</f>
        <v>0</v>
      </c>
      <c r="BG561" s="146">
        <f>IF(N561="zákl. přenesená",J561,0)</f>
        <v>0</v>
      </c>
      <c r="BH561" s="146">
        <f>IF(N561="sníž. přenesená",J561,0)</f>
        <v>0</v>
      </c>
      <c r="BI561" s="146">
        <f>IF(N561="nulová",J561,0)</f>
        <v>0</v>
      </c>
      <c r="BJ561" s="17" t="s">
        <v>83</v>
      </c>
      <c r="BK561" s="146">
        <f>ROUND(I561*H561,2)</f>
        <v>0</v>
      </c>
      <c r="BL561" s="17" t="s">
        <v>266</v>
      </c>
      <c r="BM561" s="145" t="s">
        <v>987</v>
      </c>
    </row>
    <row r="562" spans="2:65" s="13" customFormat="1" ht="20.399999999999999">
      <c r="B562" s="158"/>
      <c r="D562" s="152" t="s">
        <v>179</v>
      </c>
      <c r="E562" s="159" t="s">
        <v>1</v>
      </c>
      <c r="F562" s="160" t="s">
        <v>988</v>
      </c>
      <c r="H562" s="161">
        <v>55.164999999999999</v>
      </c>
      <c r="I562" s="162"/>
      <c r="L562" s="158"/>
      <c r="M562" s="163"/>
      <c r="T562" s="164"/>
      <c r="AT562" s="159" t="s">
        <v>179</v>
      </c>
      <c r="AU562" s="159" t="s">
        <v>85</v>
      </c>
      <c r="AV562" s="13" t="s">
        <v>85</v>
      </c>
      <c r="AW562" s="13" t="s">
        <v>31</v>
      </c>
      <c r="AX562" s="13" t="s">
        <v>83</v>
      </c>
      <c r="AY562" s="159" t="s">
        <v>169</v>
      </c>
    </row>
    <row r="563" spans="2:65" s="1" customFormat="1" ht="21.75" customHeight="1">
      <c r="B563" s="133"/>
      <c r="C563" s="172" t="s">
        <v>989</v>
      </c>
      <c r="D563" s="172" t="s">
        <v>249</v>
      </c>
      <c r="E563" s="173" t="s">
        <v>990</v>
      </c>
      <c r="F563" s="174" t="s">
        <v>991</v>
      </c>
      <c r="G563" s="175" t="s">
        <v>207</v>
      </c>
      <c r="H563" s="176">
        <v>0.38900000000000001</v>
      </c>
      <c r="I563" s="177"/>
      <c r="J563" s="178">
        <f>ROUND(I563*H563,2)</f>
        <v>0</v>
      </c>
      <c r="K563" s="174" t="s">
        <v>174</v>
      </c>
      <c r="L563" s="179"/>
      <c r="M563" s="180" t="s">
        <v>1</v>
      </c>
      <c r="N563" s="181" t="s">
        <v>40</v>
      </c>
      <c r="P563" s="143">
        <f>O563*H563</f>
        <v>0</v>
      </c>
      <c r="Q563" s="143">
        <v>0.44</v>
      </c>
      <c r="R563" s="143">
        <f>Q563*H563</f>
        <v>0.17116000000000001</v>
      </c>
      <c r="S563" s="143">
        <v>0</v>
      </c>
      <c r="T563" s="144">
        <f>S563*H563</f>
        <v>0</v>
      </c>
      <c r="AR563" s="145" t="s">
        <v>342</v>
      </c>
      <c r="AT563" s="145" t="s">
        <v>249</v>
      </c>
      <c r="AU563" s="145" t="s">
        <v>85</v>
      </c>
      <c r="AY563" s="17" t="s">
        <v>169</v>
      </c>
      <c r="BE563" s="146">
        <f>IF(N563="základní",J563,0)</f>
        <v>0</v>
      </c>
      <c r="BF563" s="146">
        <f>IF(N563="snížená",J563,0)</f>
        <v>0</v>
      </c>
      <c r="BG563" s="146">
        <f>IF(N563="zákl. přenesená",J563,0)</f>
        <v>0</v>
      </c>
      <c r="BH563" s="146">
        <f>IF(N563="sníž. přenesená",J563,0)</f>
        <v>0</v>
      </c>
      <c r="BI563" s="146">
        <f>IF(N563="nulová",J563,0)</f>
        <v>0</v>
      </c>
      <c r="BJ563" s="17" t="s">
        <v>83</v>
      </c>
      <c r="BK563" s="146">
        <f>ROUND(I563*H563,2)</f>
        <v>0</v>
      </c>
      <c r="BL563" s="17" t="s">
        <v>266</v>
      </c>
      <c r="BM563" s="145" t="s">
        <v>992</v>
      </c>
    </row>
    <row r="564" spans="2:65" s="13" customFormat="1">
      <c r="B564" s="158"/>
      <c r="D564" s="152" t="s">
        <v>179</v>
      </c>
      <c r="E564" s="159" t="s">
        <v>1</v>
      </c>
      <c r="F564" s="160" t="s">
        <v>993</v>
      </c>
      <c r="H564" s="161">
        <v>0.38900000000000001</v>
      </c>
      <c r="I564" s="162"/>
      <c r="L564" s="158"/>
      <c r="M564" s="163"/>
      <c r="T564" s="164"/>
      <c r="AT564" s="159" t="s">
        <v>179</v>
      </c>
      <c r="AU564" s="159" t="s">
        <v>85</v>
      </c>
      <c r="AV564" s="13" t="s">
        <v>85</v>
      </c>
      <c r="AW564" s="13" t="s">
        <v>31</v>
      </c>
      <c r="AX564" s="13" t="s">
        <v>83</v>
      </c>
      <c r="AY564" s="159" t="s">
        <v>169</v>
      </c>
    </row>
    <row r="565" spans="2:65" s="1" customFormat="1" ht="24.15" customHeight="1">
      <c r="B565" s="133"/>
      <c r="C565" s="172" t="s">
        <v>994</v>
      </c>
      <c r="D565" s="172" t="s">
        <v>249</v>
      </c>
      <c r="E565" s="173" t="s">
        <v>995</v>
      </c>
      <c r="F565" s="174" t="s">
        <v>996</v>
      </c>
      <c r="G565" s="175" t="s">
        <v>297</v>
      </c>
      <c r="H565" s="176">
        <v>10</v>
      </c>
      <c r="I565" s="177"/>
      <c r="J565" s="178">
        <f t="shared" ref="J565:J572" si="10">ROUND(I565*H565,2)</f>
        <v>0</v>
      </c>
      <c r="K565" s="174" t="s">
        <v>1</v>
      </c>
      <c r="L565" s="179"/>
      <c r="M565" s="180" t="s">
        <v>1</v>
      </c>
      <c r="N565" s="181" t="s">
        <v>40</v>
      </c>
      <c r="P565" s="143">
        <f t="shared" ref="P565:P572" si="11">O565*H565</f>
        <v>0</v>
      </c>
      <c r="Q565" s="143">
        <v>0</v>
      </c>
      <c r="R565" s="143">
        <f t="shared" ref="R565:R572" si="12">Q565*H565</f>
        <v>0</v>
      </c>
      <c r="S565" s="143">
        <v>0</v>
      </c>
      <c r="T565" s="144">
        <f t="shared" ref="T565:T572" si="13">S565*H565</f>
        <v>0</v>
      </c>
      <c r="AR565" s="145" t="s">
        <v>342</v>
      </c>
      <c r="AT565" s="145" t="s">
        <v>249</v>
      </c>
      <c r="AU565" s="145" t="s">
        <v>85</v>
      </c>
      <c r="AY565" s="17" t="s">
        <v>169</v>
      </c>
      <c r="BE565" s="146">
        <f t="shared" ref="BE565:BE572" si="14">IF(N565="základní",J565,0)</f>
        <v>0</v>
      </c>
      <c r="BF565" s="146">
        <f t="shared" ref="BF565:BF572" si="15">IF(N565="snížená",J565,0)</f>
        <v>0</v>
      </c>
      <c r="BG565" s="146">
        <f t="shared" ref="BG565:BG572" si="16">IF(N565="zákl. přenesená",J565,0)</f>
        <v>0</v>
      </c>
      <c r="BH565" s="146">
        <f t="shared" ref="BH565:BH572" si="17">IF(N565="sníž. přenesená",J565,0)</f>
        <v>0</v>
      </c>
      <c r="BI565" s="146">
        <f t="shared" ref="BI565:BI572" si="18">IF(N565="nulová",J565,0)</f>
        <v>0</v>
      </c>
      <c r="BJ565" s="17" t="s">
        <v>83</v>
      </c>
      <c r="BK565" s="146">
        <f t="shared" ref="BK565:BK572" si="19">ROUND(I565*H565,2)</f>
        <v>0</v>
      </c>
      <c r="BL565" s="17" t="s">
        <v>266</v>
      </c>
      <c r="BM565" s="145" t="s">
        <v>997</v>
      </c>
    </row>
    <row r="566" spans="2:65" s="1" customFormat="1" ht="16.5" customHeight="1">
      <c r="B566" s="133"/>
      <c r="C566" s="172" t="s">
        <v>998</v>
      </c>
      <c r="D566" s="172" t="s">
        <v>249</v>
      </c>
      <c r="E566" s="173" t="s">
        <v>999</v>
      </c>
      <c r="F566" s="174" t="s">
        <v>1000</v>
      </c>
      <c r="G566" s="175" t="s">
        <v>112</v>
      </c>
      <c r="H566" s="176">
        <v>73.7</v>
      </c>
      <c r="I566" s="177"/>
      <c r="J566" s="178">
        <f t="shared" si="10"/>
        <v>0</v>
      </c>
      <c r="K566" s="174" t="s">
        <v>1</v>
      </c>
      <c r="L566" s="179"/>
      <c r="M566" s="180" t="s">
        <v>1</v>
      </c>
      <c r="N566" s="181" t="s">
        <v>40</v>
      </c>
      <c r="P566" s="143">
        <f t="shared" si="11"/>
        <v>0</v>
      </c>
      <c r="Q566" s="143">
        <v>0</v>
      </c>
      <c r="R566" s="143">
        <f t="shared" si="12"/>
        <v>0</v>
      </c>
      <c r="S566" s="143">
        <v>0</v>
      </c>
      <c r="T566" s="144">
        <f t="shared" si="13"/>
        <v>0</v>
      </c>
      <c r="AR566" s="145" t="s">
        <v>342</v>
      </c>
      <c r="AT566" s="145" t="s">
        <v>249</v>
      </c>
      <c r="AU566" s="145" t="s">
        <v>85</v>
      </c>
      <c r="AY566" s="17" t="s">
        <v>169</v>
      </c>
      <c r="BE566" s="146">
        <f t="shared" si="14"/>
        <v>0</v>
      </c>
      <c r="BF566" s="146">
        <f t="shared" si="15"/>
        <v>0</v>
      </c>
      <c r="BG566" s="146">
        <f t="shared" si="16"/>
        <v>0</v>
      </c>
      <c r="BH566" s="146">
        <f t="shared" si="17"/>
        <v>0</v>
      </c>
      <c r="BI566" s="146">
        <f t="shared" si="18"/>
        <v>0</v>
      </c>
      <c r="BJ566" s="17" t="s">
        <v>83</v>
      </c>
      <c r="BK566" s="146">
        <f t="shared" si="19"/>
        <v>0</v>
      </c>
      <c r="BL566" s="17" t="s">
        <v>266</v>
      </c>
      <c r="BM566" s="145" t="s">
        <v>1001</v>
      </c>
    </row>
    <row r="567" spans="2:65" s="1" customFormat="1" ht="24.9" customHeight="1">
      <c r="B567" s="133"/>
      <c r="C567" s="172" t="s">
        <v>1002</v>
      </c>
      <c r="D567" s="172" t="s">
        <v>249</v>
      </c>
      <c r="E567" s="173" t="s">
        <v>1003</v>
      </c>
      <c r="F567" s="174" t="s">
        <v>1004</v>
      </c>
      <c r="G567" s="175" t="s">
        <v>297</v>
      </c>
      <c r="H567" s="176">
        <v>30</v>
      </c>
      <c r="I567" s="177"/>
      <c r="J567" s="178">
        <f t="shared" si="10"/>
        <v>0</v>
      </c>
      <c r="K567" s="174" t="s">
        <v>1</v>
      </c>
      <c r="L567" s="179"/>
      <c r="M567" s="180" t="s">
        <v>1</v>
      </c>
      <c r="N567" s="181" t="s">
        <v>40</v>
      </c>
      <c r="P567" s="143">
        <f t="shared" si="11"/>
        <v>0</v>
      </c>
      <c r="Q567" s="143">
        <v>0</v>
      </c>
      <c r="R567" s="143">
        <f t="shared" si="12"/>
        <v>0</v>
      </c>
      <c r="S567" s="143">
        <v>0</v>
      </c>
      <c r="T567" s="144">
        <f t="shared" si="13"/>
        <v>0</v>
      </c>
      <c r="AR567" s="145" t="s">
        <v>342</v>
      </c>
      <c r="AT567" s="145" t="s">
        <v>249</v>
      </c>
      <c r="AU567" s="145" t="s">
        <v>85</v>
      </c>
      <c r="AY567" s="17" t="s">
        <v>169</v>
      </c>
      <c r="BE567" s="146">
        <f t="shared" si="14"/>
        <v>0</v>
      </c>
      <c r="BF567" s="146">
        <f t="shared" si="15"/>
        <v>0</v>
      </c>
      <c r="BG567" s="146">
        <f t="shared" si="16"/>
        <v>0</v>
      </c>
      <c r="BH567" s="146">
        <f t="shared" si="17"/>
        <v>0</v>
      </c>
      <c r="BI567" s="146">
        <f t="shared" si="18"/>
        <v>0</v>
      </c>
      <c r="BJ567" s="17" t="s">
        <v>83</v>
      </c>
      <c r="BK567" s="146">
        <f t="shared" si="19"/>
        <v>0</v>
      </c>
      <c r="BL567" s="17" t="s">
        <v>266</v>
      </c>
      <c r="BM567" s="145" t="s">
        <v>1005</v>
      </c>
    </row>
    <row r="568" spans="2:65" s="1" customFormat="1" ht="16.5" customHeight="1">
      <c r="B568" s="133"/>
      <c r="C568" s="172" t="s">
        <v>1006</v>
      </c>
      <c r="D568" s="172" t="s">
        <v>249</v>
      </c>
      <c r="E568" s="173" t="s">
        <v>1007</v>
      </c>
      <c r="F568" s="174" t="s">
        <v>1008</v>
      </c>
      <c r="G568" s="175" t="s">
        <v>297</v>
      </c>
      <c r="H568" s="176">
        <v>10</v>
      </c>
      <c r="I568" s="177"/>
      <c r="J568" s="178">
        <f t="shared" si="10"/>
        <v>0</v>
      </c>
      <c r="K568" s="174" t="s">
        <v>1</v>
      </c>
      <c r="L568" s="179"/>
      <c r="M568" s="180" t="s">
        <v>1</v>
      </c>
      <c r="N568" s="181" t="s">
        <v>40</v>
      </c>
      <c r="P568" s="143">
        <f t="shared" si="11"/>
        <v>0</v>
      </c>
      <c r="Q568" s="143">
        <v>0</v>
      </c>
      <c r="R568" s="143">
        <f t="shared" si="12"/>
        <v>0</v>
      </c>
      <c r="S568" s="143">
        <v>0</v>
      </c>
      <c r="T568" s="144">
        <f t="shared" si="13"/>
        <v>0</v>
      </c>
      <c r="AR568" s="145" t="s">
        <v>342</v>
      </c>
      <c r="AT568" s="145" t="s">
        <v>249</v>
      </c>
      <c r="AU568" s="145" t="s">
        <v>85</v>
      </c>
      <c r="AY568" s="17" t="s">
        <v>169</v>
      </c>
      <c r="BE568" s="146">
        <f t="shared" si="14"/>
        <v>0</v>
      </c>
      <c r="BF568" s="146">
        <f t="shared" si="15"/>
        <v>0</v>
      </c>
      <c r="BG568" s="146">
        <f t="shared" si="16"/>
        <v>0</v>
      </c>
      <c r="BH568" s="146">
        <f t="shared" si="17"/>
        <v>0</v>
      </c>
      <c r="BI568" s="146">
        <f t="shared" si="18"/>
        <v>0</v>
      </c>
      <c r="BJ568" s="17" t="s">
        <v>83</v>
      </c>
      <c r="BK568" s="146">
        <f t="shared" si="19"/>
        <v>0</v>
      </c>
      <c r="BL568" s="17" t="s">
        <v>266</v>
      </c>
      <c r="BM568" s="145" t="s">
        <v>1009</v>
      </c>
    </row>
    <row r="569" spans="2:65" s="1" customFormat="1" ht="16.5" customHeight="1">
      <c r="B569" s="133"/>
      <c r="C569" s="172" t="s">
        <v>1010</v>
      </c>
      <c r="D569" s="172" t="s">
        <v>249</v>
      </c>
      <c r="E569" s="173" t="s">
        <v>1011</v>
      </c>
      <c r="F569" s="174" t="s">
        <v>1012</v>
      </c>
      <c r="G569" s="175" t="s">
        <v>297</v>
      </c>
      <c r="H569" s="176">
        <v>2</v>
      </c>
      <c r="I569" s="177"/>
      <c r="J569" s="178">
        <f t="shared" si="10"/>
        <v>0</v>
      </c>
      <c r="K569" s="174" t="s">
        <v>1</v>
      </c>
      <c r="L569" s="179"/>
      <c r="M569" s="180" t="s">
        <v>1</v>
      </c>
      <c r="N569" s="181" t="s">
        <v>40</v>
      </c>
      <c r="P569" s="143">
        <f t="shared" si="11"/>
        <v>0</v>
      </c>
      <c r="Q569" s="143">
        <v>0</v>
      </c>
      <c r="R569" s="143">
        <f t="shared" si="12"/>
        <v>0</v>
      </c>
      <c r="S569" s="143">
        <v>0</v>
      </c>
      <c r="T569" s="144">
        <f t="shared" si="13"/>
        <v>0</v>
      </c>
      <c r="AR569" s="145" t="s">
        <v>342</v>
      </c>
      <c r="AT569" s="145" t="s">
        <v>249</v>
      </c>
      <c r="AU569" s="145" t="s">
        <v>85</v>
      </c>
      <c r="AY569" s="17" t="s">
        <v>169</v>
      </c>
      <c r="BE569" s="146">
        <f t="shared" si="14"/>
        <v>0</v>
      </c>
      <c r="BF569" s="146">
        <f t="shared" si="15"/>
        <v>0</v>
      </c>
      <c r="BG569" s="146">
        <f t="shared" si="16"/>
        <v>0</v>
      </c>
      <c r="BH569" s="146">
        <f t="shared" si="17"/>
        <v>0</v>
      </c>
      <c r="BI569" s="146">
        <f t="shared" si="18"/>
        <v>0</v>
      </c>
      <c r="BJ569" s="17" t="s">
        <v>83</v>
      </c>
      <c r="BK569" s="146">
        <f t="shared" si="19"/>
        <v>0</v>
      </c>
      <c r="BL569" s="17" t="s">
        <v>266</v>
      </c>
      <c r="BM569" s="145" t="s">
        <v>1013</v>
      </c>
    </row>
    <row r="570" spans="2:65" s="1" customFormat="1" ht="21.75" customHeight="1">
      <c r="B570" s="133"/>
      <c r="C570" s="172" t="s">
        <v>1014</v>
      </c>
      <c r="D570" s="172" t="s">
        <v>249</v>
      </c>
      <c r="E570" s="173" t="s">
        <v>1015</v>
      </c>
      <c r="F570" s="174" t="s">
        <v>1016</v>
      </c>
      <c r="G570" s="175" t="s">
        <v>350</v>
      </c>
      <c r="H570" s="176">
        <v>24</v>
      </c>
      <c r="I570" s="177"/>
      <c r="J570" s="178">
        <f t="shared" si="10"/>
        <v>0</v>
      </c>
      <c r="K570" s="174" t="s">
        <v>1</v>
      </c>
      <c r="L570" s="179"/>
      <c r="M570" s="180" t="s">
        <v>1</v>
      </c>
      <c r="N570" s="181" t="s">
        <v>40</v>
      </c>
      <c r="P570" s="143">
        <f t="shared" si="11"/>
        <v>0</v>
      </c>
      <c r="Q570" s="143">
        <v>0</v>
      </c>
      <c r="R570" s="143">
        <f t="shared" si="12"/>
        <v>0</v>
      </c>
      <c r="S570" s="143">
        <v>0</v>
      </c>
      <c r="T570" s="144">
        <f t="shared" si="13"/>
        <v>0</v>
      </c>
      <c r="AR570" s="145" t="s">
        <v>342</v>
      </c>
      <c r="AT570" s="145" t="s">
        <v>249</v>
      </c>
      <c r="AU570" s="145" t="s">
        <v>85</v>
      </c>
      <c r="AY570" s="17" t="s">
        <v>169</v>
      </c>
      <c r="BE570" s="146">
        <f t="shared" si="14"/>
        <v>0</v>
      </c>
      <c r="BF570" s="146">
        <f t="shared" si="15"/>
        <v>0</v>
      </c>
      <c r="BG570" s="146">
        <f t="shared" si="16"/>
        <v>0</v>
      </c>
      <c r="BH570" s="146">
        <f t="shared" si="17"/>
        <v>0</v>
      </c>
      <c r="BI570" s="146">
        <f t="shared" si="18"/>
        <v>0</v>
      </c>
      <c r="BJ570" s="17" t="s">
        <v>83</v>
      </c>
      <c r="BK570" s="146">
        <f t="shared" si="19"/>
        <v>0</v>
      </c>
      <c r="BL570" s="17" t="s">
        <v>266</v>
      </c>
      <c r="BM570" s="145" t="s">
        <v>1017</v>
      </c>
    </row>
    <row r="571" spans="2:65" s="1" customFormat="1" ht="67.5" customHeight="1">
      <c r="B571" s="133"/>
      <c r="C571" s="172" t="s">
        <v>1018</v>
      </c>
      <c r="D571" s="172" t="s">
        <v>249</v>
      </c>
      <c r="E571" s="173" t="s">
        <v>1019</v>
      </c>
      <c r="F571" s="174" t="s">
        <v>1020</v>
      </c>
      <c r="G571" s="175" t="s">
        <v>207</v>
      </c>
      <c r="H571" s="176">
        <v>3.2759999999999998</v>
      </c>
      <c r="I571" s="177"/>
      <c r="J571" s="178">
        <f t="shared" si="10"/>
        <v>0</v>
      </c>
      <c r="K571" s="174" t="s">
        <v>1</v>
      </c>
      <c r="L571" s="179"/>
      <c r="M571" s="180" t="s">
        <v>1</v>
      </c>
      <c r="N571" s="181" t="s">
        <v>40</v>
      </c>
      <c r="P571" s="143">
        <f t="shared" si="11"/>
        <v>0</v>
      </c>
      <c r="Q571" s="143">
        <v>0</v>
      </c>
      <c r="R571" s="143">
        <f t="shared" si="12"/>
        <v>0</v>
      </c>
      <c r="S571" s="143">
        <v>0</v>
      </c>
      <c r="T571" s="144">
        <f t="shared" si="13"/>
        <v>0</v>
      </c>
      <c r="AR571" s="145" t="s">
        <v>342</v>
      </c>
      <c r="AT571" s="145" t="s">
        <v>249</v>
      </c>
      <c r="AU571" s="145" t="s">
        <v>85</v>
      </c>
      <c r="AY571" s="17" t="s">
        <v>169</v>
      </c>
      <c r="BE571" s="146">
        <f t="shared" si="14"/>
        <v>0</v>
      </c>
      <c r="BF571" s="146">
        <f t="shared" si="15"/>
        <v>0</v>
      </c>
      <c r="BG571" s="146">
        <f t="shared" si="16"/>
        <v>0</v>
      </c>
      <c r="BH571" s="146">
        <f t="shared" si="17"/>
        <v>0</v>
      </c>
      <c r="BI571" s="146">
        <f t="shared" si="18"/>
        <v>0</v>
      </c>
      <c r="BJ571" s="17" t="s">
        <v>83</v>
      </c>
      <c r="BK571" s="146">
        <f t="shared" si="19"/>
        <v>0</v>
      </c>
      <c r="BL571" s="17" t="s">
        <v>266</v>
      </c>
      <c r="BM571" s="145" t="s">
        <v>1021</v>
      </c>
    </row>
    <row r="572" spans="2:65" s="1" customFormat="1" ht="24.15" customHeight="1">
      <c r="B572" s="133"/>
      <c r="C572" s="172" t="s">
        <v>1022</v>
      </c>
      <c r="D572" s="172" t="s">
        <v>249</v>
      </c>
      <c r="E572" s="173" t="s">
        <v>1023</v>
      </c>
      <c r="F572" s="174" t="s">
        <v>1024</v>
      </c>
      <c r="G572" s="175" t="s">
        <v>112</v>
      </c>
      <c r="H572" s="176">
        <v>35.997999999999998</v>
      </c>
      <c r="I572" s="177"/>
      <c r="J572" s="178">
        <f t="shared" si="10"/>
        <v>0</v>
      </c>
      <c r="K572" s="174" t="s">
        <v>174</v>
      </c>
      <c r="L572" s="179"/>
      <c r="M572" s="180" t="s">
        <v>1</v>
      </c>
      <c r="N572" s="181" t="s">
        <v>40</v>
      </c>
      <c r="P572" s="143">
        <f t="shared" si="11"/>
        <v>0</v>
      </c>
      <c r="Q572" s="143">
        <v>3.5999999999999999E-3</v>
      </c>
      <c r="R572" s="143">
        <f t="shared" si="12"/>
        <v>0.12959279999999998</v>
      </c>
      <c r="S572" s="143">
        <v>0</v>
      </c>
      <c r="T572" s="144">
        <f t="shared" si="13"/>
        <v>0</v>
      </c>
      <c r="AR572" s="145" t="s">
        <v>342</v>
      </c>
      <c r="AT572" s="145" t="s">
        <v>249</v>
      </c>
      <c r="AU572" s="145" t="s">
        <v>85</v>
      </c>
      <c r="AY572" s="17" t="s">
        <v>169</v>
      </c>
      <c r="BE572" s="146">
        <f t="shared" si="14"/>
        <v>0</v>
      </c>
      <c r="BF572" s="146">
        <f t="shared" si="15"/>
        <v>0</v>
      </c>
      <c r="BG572" s="146">
        <f t="shared" si="16"/>
        <v>0</v>
      </c>
      <c r="BH572" s="146">
        <f t="shared" si="17"/>
        <v>0</v>
      </c>
      <c r="BI572" s="146">
        <f t="shared" si="18"/>
        <v>0</v>
      </c>
      <c r="BJ572" s="17" t="s">
        <v>83</v>
      </c>
      <c r="BK572" s="146">
        <f t="shared" si="19"/>
        <v>0</v>
      </c>
      <c r="BL572" s="17" t="s">
        <v>266</v>
      </c>
      <c r="BM572" s="145" t="s">
        <v>1025</v>
      </c>
    </row>
    <row r="573" spans="2:65" s="13" customFormat="1" ht="20.399999999999999">
      <c r="B573" s="158"/>
      <c r="D573" s="152" t="s">
        <v>179</v>
      </c>
      <c r="E573" s="159" t="s">
        <v>1</v>
      </c>
      <c r="F573" s="160" t="s">
        <v>1026</v>
      </c>
      <c r="H573" s="161">
        <v>35.997999999999998</v>
      </c>
      <c r="I573" s="162"/>
      <c r="L573" s="158"/>
      <c r="M573" s="163"/>
      <c r="T573" s="164"/>
      <c r="AT573" s="159" t="s">
        <v>179</v>
      </c>
      <c r="AU573" s="159" t="s">
        <v>85</v>
      </c>
      <c r="AV573" s="13" t="s">
        <v>85</v>
      </c>
      <c r="AW573" s="13" t="s">
        <v>31</v>
      </c>
      <c r="AX573" s="13" t="s">
        <v>83</v>
      </c>
      <c r="AY573" s="159" t="s">
        <v>169</v>
      </c>
    </row>
    <row r="574" spans="2:65" s="1" customFormat="1" ht="24.15" customHeight="1">
      <c r="B574" s="133"/>
      <c r="C574" s="134" t="s">
        <v>1027</v>
      </c>
      <c r="D574" s="134" t="s">
        <v>171</v>
      </c>
      <c r="E574" s="135" t="s">
        <v>1028</v>
      </c>
      <c r="F574" s="136" t="s">
        <v>1029</v>
      </c>
      <c r="G574" s="137" t="s">
        <v>188</v>
      </c>
      <c r="H574" s="138">
        <v>1</v>
      </c>
      <c r="I574" s="139"/>
      <c r="J574" s="140">
        <f>ROUND(I574*H574,2)</f>
        <v>0</v>
      </c>
      <c r="K574" s="136" t="s">
        <v>174</v>
      </c>
      <c r="L574" s="32"/>
      <c r="M574" s="141" t="s">
        <v>1</v>
      </c>
      <c r="N574" s="142" t="s">
        <v>40</v>
      </c>
      <c r="P574" s="143">
        <f>O574*H574</f>
        <v>0</v>
      </c>
      <c r="Q574" s="143">
        <v>1.583E-2</v>
      </c>
      <c r="R574" s="143">
        <f>Q574*H574</f>
        <v>1.583E-2</v>
      </c>
      <c r="S574" s="143">
        <v>0</v>
      </c>
      <c r="T574" s="144">
        <f>S574*H574</f>
        <v>0</v>
      </c>
      <c r="AR574" s="145" t="s">
        <v>266</v>
      </c>
      <c r="AT574" s="145" t="s">
        <v>171</v>
      </c>
      <c r="AU574" s="145" t="s">
        <v>85</v>
      </c>
      <c r="AY574" s="17" t="s">
        <v>169</v>
      </c>
      <c r="BE574" s="146">
        <f>IF(N574="základní",J574,0)</f>
        <v>0</v>
      </c>
      <c r="BF574" s="146">
        <f>IF(N574="snížená",J574,0)</f>
        <v>0</v>
      </c>
      <c r="BG574" s="146">
        <f>IF(N574="zákl. přenesená",J574,0)</f>
        <v>0</v>
      </c>
      <c r="BH574" s="146">
        <f>IF(N574="sníž. přenesená",J574,0)</f>
        <v>0</v>
      </c>
      <c r="BI574" s="146">
        <f>IF(N574="nulová",J574,0)</f>
        <v>0</v>
      </c>
      <c r="BJ574" s="17" t="s">
        <v>83</v>
      </c>
      <c r="BK574" s="146">
        <f>ROUND(I574*H574,2)</f>
        <v>0</v>
      </c>
      <c r="BL574" s="17" t="s">
        <v>266</v>
      </c>
      <c r="BM574" s="145" t="s">
        <v>1030</v>
      </c>
    </row>
    <row r="575" spans="2:65" s="1" customFormat="1">
      <c r="B575" s="32"/>
      <c r="D575" s="147" t="s">
        <v>177</v>
      </c>
      <c r="F575" s="148" t="s">
        <v>1031</v>
      </c>
      <c r="I575" s="149"/>
      <c r="L575" s="32"/>
      <c r="M575" s="150"/>
      <c r="T575" s="56"/>
      <c r="AT575" s="17" t="s">
        <v>177</v>
      </c>
      <c r="AU575" s="17" t="s">
        <v>85</v>
      </c>
    </row>
    <row r="576" spans="2:65" s="13" customFormat="1">
      <c r="B576" s="158"/>
      <c r="D576" s="152" t="s">
        <v>179</v>
      </c>
      <c r="E576" s="159" t="s">
        <v>1</v>
      </c>
      <c r="F576" s="160" t="s">
        <v>1032</v>
      </c>
      <c r="H576" s="161">
        <v>1</v>
      </c>
      <c r="I576" s="162"/>
      <c r="L576" s="158"/>
      <c r="M576" s="163"/>
      <c r="T576" s="164"/>
      <c r="AT576" s="159" t="s">
        <v>179</v>
      </c>
      <c r="AU576" s="159" t="s">
        <v>85</v>
      </c>
      <c r="AV576" s="13" t="s">
        <v>85</v>
      </c>
      <c r="AW576" s="13" t="s">
        <v>31</v>
      </c>
      <c r="AX576" s="13" t="s">
        <v>83</v>
      </c>
      <c r="AY576" s="159" t="s">
        <v>169</v>
      </c>
    </row>
    <row r="577" spans="2:65" s="1" customFormat="1" ht="33" customHeight="1">
      <c r="B577" s="133"/>
      <c r="C577" s="134" t="s">
        <v>1033</v>
      </c>
      <c r="D577" s="134" t="s">
        <v>171</v>
      </c>
      <c r="E577" s="135" t="s">
        <v>964</v>
      </c>
      <c r="F577" s="136" t="s">
        <v>965</v>
      </c>
      <c r="G577" s="137" t="s">
        <v>188</v>
      </c>
      <c r="H577" s="138">
        <v>1</v>
      </c>
      <c r="I577" s="139"/>
      <c r="J577" s="140">
        <f>ROUND(I577*H577,2)</f>
        <v>0</v>
      </c>
      <c r="K577" s="136" t="s">
        <v>174</v>
      </c>
      <c r="L577" s="32"/>
      <c r="M577" s="141" t="s">
        <v>1</v>
      </c>
      <c r="N577" s="142" t="s">
        <v>40</v>
      </c>
      <c r="P577" s="143">
        <f>O577*H577</f>
        <v>0</v>
      </c>
      <c r="Q577" s="143">
        <v>0</v>
      </c>
      <c r="R577" s="143">
        <f>Q577*H577</f>
        <v>0</v>
      </c>
      <c r="S577" s="143">
        <v>0</v>
      </c>
      <c r="T577" s="144">
        <f>S577*H577</f>
        <v>0</v>
      </c>
      <c r="AR577" s="145" t="s">
        <v>266</v>
      </c>
      <c r="AT577" s="145" t="s">
        <v>171</v>
      </c>
      <c r="AU577" s="145" t="s">
        <v>85</v>
      </c>
      <c r="AY577" s="17" t="s">
        <v>169</v>
      </c>
      <c r="BE577" s="146">
        <f>IF(N577="základní",J577,0)</f>
        <v>0</v>
      </c>
      <c r="BF577" s="146">
        <f>IF(N577="snížená",J577,0)</f>
        <v>0</v>
      </c>
      <c r="BG577" s="146">
        <f>IF(N577="zákl. přenesená",J577,0)</f>
        <v>0</v>
      </c>
      <c r="BH577" s="146">
        <f>IF(N577="sníž. přenesená",J577,0)</f>
        <v>0</v>
      </c>
      <c r="BI577" s="146">
        <f>IF(N577="nulová",J577,0)</f>
        <v>0</v>
      </c>
      <c r="BJ577" s="17" t="s">
        <v>83</v>
      </c>
      <c r="BK577" s="146">
        <f>ROUND(I577*H577,2)</f>
        <v>0</v>
      </c>
      <c r="BL577" s="17" t="s">
        <v>266</v>
      </c>
      <c r="BM577" s="145" t="s">
        <v>1034</v>
      </c>
    </row>
    <row r="578" spans="2:65" s="1" customFormat="1">
      <c r="B578" s="32"/>
      <c r="D578" s="147" t="s">
        <v>177</v>
      </c>
      <c r="F578" s="148" t="s">
        <v>967</v>
      </c>
      <c r="I578" s="149"/>
      <c r="L578" s="32"/>
      <c r="M578" s="150"/>
      <c r="T578" s="56"/>
      <c r="AT578" s="17" t="s">
        <v>177</v>
      </c>
      <c r="AU578" s="17" t="s">
        <v>85</v>
      </c>
    </row>
    <row r="579" spans="2:65" s="1" customFormat="1" ht="24.15" customHeight="1">
      <c r="B579" s="133"/>
      <c r="C579" s="172" t="s">
        <v>1035</v>
      </c>
      <c r="D579" s="172" t="s">
        <v>249</v>
      </c>
      <c r="E579" s="173" t="s">
        <v>1036</v>
      </c>
      <c r="F579" s="174" t="s">
        <v>1037</v>
      </c>
      <c r="G579" s="175" t="s">
        <v>188</v>
      </c>
      <c r="H579" s="176">
        <v>1</v>
      </c>
      <c r="I579" s="177"/>
      <c r="J579" s="178">
        <f>ROUND(I579*H579,2)</f>
        <v>0</v>
      </c>
      <c r="K579" s="174" t="s">
        <v>174</v>
      </c>
      <c r="L579" s="179"/>
      <c r="M579" s="180" t="s">
        <v>1</v>
      </c>
      <c r="N579" s="181" t="s">
        <v>40</v>
      </c>
      <c r="P579" s="143">
        <f>O579*H579</f>
        <v>0</v>
      </c>
      <c r="Q579" s="143">
        <v>3.6999999999999998E-2</v>
      </c>
      <c r="R579" s="143">
        <f>Q579*H579</f>
        <v>3.6999999999999998E-2</v>
      </c>
      <c r="S579" s="143">
        <v>0</v>
      </c>
      <c r="T579" s="144">
        <f>S579*H579</f>
        <v>0</v>
      </c>
      <c r="AR579" s="145" t="s">
        <v>342</v>
      </c>
      <c r="AT579" s="145" t="s">
        <v>249</v>
      </c>
      <c r="AU579" s="145" t="s">
        <v>85</v>
      </c>
      <c r="AY579" s="17" t="s">
        <v>169</v>
      </c>
      <c r="BE579" s="146">
        <f>IF(N579="základní",J579,0)</f>
        <v>0</v>
      </c>
      <c r="BF579" s="146">
        <f>IF(N579="snížená",J579,0)</f>
        <v>0</v>
      </c>
      <c r="BG579" s="146">
        <f>IF(N579="zákl. přenesená",J579,0)</f>
        <v>0</v>
      </c>
      <c r="BH579" s="146">
        <f>IF(N579="sníž. přenesená",J579,0)</f>
        <v>0</v>
      </c>
      <c r="BI579" s="146">
        <f>IF(N579="nulová",J579,0)</f>
        <v>0</v>
      </c>
      <c r="BJ579" s="17" t="s">
        <v>83</v>
      </c>
      <c r="BK579" s="146">
        <f>ROUND(I579*H579,2)</f>
        <v>0</v>
      </c>
      <c r="BL579" s="17" t="s">
        <v>266</v>
      </c>
      <c r="BM579" s="145" t="s">
        <v>1038</v>
      </c>
    </row>
    <row r="580" spans="2:65" s="1" customFormat="1" ht="24.15" customHeight="1">
      <c r="B580" s="133"/>
      <c r="C580" s="134" t="s">
        <v>1039</v>
      </c>
      <c r="D580" s="134" t="s">
        <v>171</v>
      </c>
      <c r="E580" s="135" t="s">
        <v>1040</v>
      </c>
      <c r="F580" s="136" t="s">
        <v>1041</v>
      </c>
      <c r="G580" s="137" t="s">
        <v>112</v>
      </c>
      <c r="H580" s="138">
        <v>59.4</v>
      </c>
      <c r="I580" s="139"/>
      <c r="J580" s="140">
        <f>ROUND(I580*H580,2)</f>
        <v>0</v>
      </c>
      <c r="K580" s="136" t="s">
        <v>1</v>
      </c>
      <c r="L580" s="32"/>
      <c r="M580" s="141" t="s">
        <v>1</v>
      </c>
      <c r="N580" s="142" t="s">
        <v>40</v>
      </c>
      <c r="P580" s="143">
        <f>O580*H580</f>
        <v>0</v>
      </c>
      <c r="Q580" s="143">
        <v>0</v>
      </c>
      <c r="R580" s="143">
        <f>Q580*H580</f>
        <v>0</v>
      </c>
      <c r="S580" s="143">
        <v>0</v>
      </c>
      <c r="T580" s="144">
        <f>S580*H580</f>
        <v>0</v>
      </c>
      <c r="AR580" s="145" t="s">
        <v>266</v>
      </c>
      <c r="AT580" s="145" t="s">
        <v>171</v>
      </c>
      <c r="AU580" s="145" t="s">
        <v>85</v>
      </c>
      <c r="AY580" s="17" t="s">
        <v>169</v>
      </c>
      <c r="BE580" s="146">
        <f>IF(N580="základní",J580,0)</f>
        <v>0</v>
      </c>
      <c r="BF580" s="146">
        <f>IF(N580="snížená",J580,0)</f>
        <v>0</v>
      </c>
      <c r="BG580" s="146">
        <f>IF(N580="zákl. přenesená",J580,0)</f>
        <v>0</v>
      </c>
      <c r="BH580" s="146">
        <f>IF(N580="sníž. přenesená",J580,0)</f>
        <v>0</v>
      </c>
      <c r="BI580" s="146">
        <f>IF(N580="nulová",J580,0)</f>
        <v>0</v>
      </c>
      <c r="BJ580" s="17" t="s">
        <v>83</v>
      </c>
      <c r="BK580" s="146">
        <f>ROUND(I580*H580,2)</f>
        <v>0</v>
      </c>
      <c r="BL580" s="17" t="s">
        <v>266</v>
      </c>
      <c r="BM580" s="145" t="s">
        <v>1042</v>
      </c>
    </row>
    <row r="581" spans="2:65" s="13" customFormat="1">
      <c r="B581" s="158"/>
      <c r="D581" s="152" t="s">
        <v>179</v>
      </c>
      <c r="E581" s="159" t="s">
        <v>1</v>
      </c>
      <c r="F581" s="160" t="s">
        <v>1043</v>
      </c>
      <c r="H581" s="161">
        <v>59.4</v>
      </c>
      <c r="I581" s="162"/>
      <c r="L581" s="158"/>
      <c r="M581" s="163"/>
      <c r="T581" s="164"/>
      <c r="AT581" s="159" t="s">
        <v>179</v>
      </c>
      <c r="AU581" s="159" t="s">
        <v>85</v>
      </c>
      <c r="AV581" s="13" t="s">
        <v>85</v>
      </c>
      <c r="AW581" s="13" t="s">
        <v>31</v>
      </c>
      <c r="AX581" s="13" t="s">
        <v>83</v>
      </c>
      <c r="AY581" s="159" t="s">
        <v>169</v>
      </c>
    </row>
    <row r="582" spans="2:65" s="1" customFormat="1" ht="16.5" customHeight="1">
      <c r="B582" s="133"/>
      <c r="C582" s="172" t="s">
        <v>1044</v>
      </c>
      <c r="D582" s="172" t="s">
        <v>249</v>
      </c>
      <c r="E582" s="173" t="s">
        <v>1045</v>
      </c>
      <c r="F582" s="174" t="s">
        <v>1046</v>
      </c>
      <c r="G582" s="175" t="s">
        <v>207</v>
      </c>
      <c r="H582" s="176">
        <v>0.8</v>
      </c>
      <c r="I582" s="177"/>
      <c r="J582" s="178">
        <f>ROUND(I582*H582,2)</f>
        <v>0</v>
      </c>
      <c r="K582" s="174" t="s">
        <v>1</v>
      </c>
      <c r="L582" s="179"/>
      <c r="M582" s="180" t="s">
        <v>1</v>
      </c>
      <c r="N582" s="181" t="s">
        <v>40</v>
      </c>
      <c r="P582" s="143">
        <f>O582*H582</f>
        <v>0</v>
      </c>
      <c r="Q582" s="143">
        <v>0</v>
      </c>
      <c r="R582" s="143">
        <f>Q582*H582</f>
        <v>0</v>
      </c>
      <c r="S582" s="143">
        <v>0</v>
      </c>
      <c r="T582" s="144">
        <f>S582*H582</f>
        <v>0</v>
      </c>
      <c r="AR582" s="145" t="s">
        <v>342</v>
      </c>
      <c r="AT582" s="145" t="s">
        <v>249</v>
      </c>
      <c r="AU582" s="145" t="s">
        <v>85</v>
      </c>
      <c r="AY582" s="17" t="s">
        <v>169</v>
      </c>
      <c r="BE582" s="146">
        <f>IF(N582="základní",J582,0)</f>
        <v>0</v>
      </c>
      <c r="BF582" s="146">
        <f>IF(N582="snížená",J582,0)</f>
        <v>0</v>
      </c>
      <c r="BG582" s="146">
        <f>IF(N582="zákl. přenesená",J582,0)</f>
        <v>0</v>
      </c>
      <c r="BH582" s="146">
        <f>IF(N582="sníž. přenesená",J582,0)</f>
        <v>0</v>
      </c>
      <c r="BI582" s="146">
        <f>IF(N582="nulová",J582,0)</f>
        <v>0</v>
      </c>
      <c r="BJ582" s="17" t="s">
        <v>83</v>
      </c>
      <c r="BK582" s="146">
        <f>ROUND(I582*H582,2)</f>
        <v>0</v>
      </c>
      <c r="BL582" s="17" t="s">
        <v>266</v>
      </c>
      <c r="BM582" s="145" t="s">
        <v>1047</v>
      </c>
    </row>
    <row r="583" spans="2:65" s="1" customFormat="1" ht="24.15" customHeight="1">
      <c r="B583" s="133"/>
      <c r="C583" s="172" t="s">
        <v>1048</v>
      </c>
      <c r="D583" s="172" t="s">
        <v>249</v>
      </c>
      <c r="E583" s="173" t="s">
        <v>1049</v>
      </c>
      <c r="F583" s="174" t="s">
        <v>1050</v>
      </c>
      <c r="G583" s="175" t="s">
        <v>207</v>
      </c>
      <c r="H583" s="176">
        <v>1.2669999999999999</v>
      </c>
      <c r="I583" s="177"/>
      <c r="J583" s="178">
        <f>ROUND(I583*H583,2)</f>
        <v>0</v>
      </c>
      <c r="K583" s="174" t="s">
        <v>174</v>
      </c>
      <c r="L583" s="179"/>
      <c r="M583" s="180" t="s">
        <v>1</v>
      </c>
      <c r="N583" s="181" t="s">
        <v>40</v>
      </c>
      <c r="P583" s="143">
        <f>O583*H583</f>
        <v>0</v>
      </c>
      <c r="Q583" s="143">
        <v>0.44</v>
      </c>
      <c r="R583" s="143">
        <f>Q583*H583</f>
        <v>0.55747999999999998</v>
      </c>
      <c r="S583" s="143">
        <v>0</v>
      </c>
      <c r="T583" s="144">
        <f>S583*H583</f>
        <v>0</v>
      </c>
      <c r="AR583" s="145" t="s">
        <v>342</v>
      </c>
      <c r="AT583" s="145" t="s">
        <v>249</v>
      </c>
      <c r="AU583" s="145" t="s">
        <v>85</v>
      </c>
      <c r="AY583" s="17" t="s">
        <v>169</v>
      </c>
      <c r="BE583" s="146">
        <f>IF(N583="základní",J583,0)</f>
        <v>0</v>
      </c>
      <c r="BF583" s="146">
        <f>IF(N583="snížená",J583,0)</f>
        <v>0</v>
      </c>
      <c r="BG583" s="146">
        <f>IF(N583="zákl. přenesená",J583,0)</f>
        <v>0</v>
      </c>
      <c r="BH583" s="146">
        <f>IF(N583="sníž. přenesená",J583,0)</f>
        <v>0</v>
      </c>
      <c r="BI583" s="146">
        <f>IF(N583="nulová",J583,0)</f>
        <v>0</v>
      </c>
      <c r="BJ583" s="17" t="s">
        <v>83</v>
      </c>
      <c r="BK583" s="146">
        <f>ROUND(I583*H583,2)</f>
        <v>0</v>
      </c>
      <c r="BL583" s="17" t="s">
        <v>266</v>
      </c>
      <c r="BM583" s="145" t="s">
        <v>1051</v>
      </c>
    </row>
    <row r="584" spans="2:65" s="13" customFormat="1">
      <c r="B584" s="158"/>
      <c r="D584" s="152" t="s">
        <v>179</v>
      </c>
      <c r="E584" s="159" t="s">
        <v>1</v>
      </c>
      <c r="F584" s="160" t="s">
        <v>1052</v>
      </c>
      <c r="H584" s="161">
        <v>1.2669999999999999</v>
      </c>
      <c r="I584" s="162"/>
      <c r="L584" s="158"/>
      <c r="M584" s="163"/>
      <c r="T584" s="164"/>
      <c r="AT584" s="159" t="s">
        <v>179</v>
      </c>
      <c r="AU584" s="159" t="s">
        <v>85</v>
      </c>
      <c r="AV584" s="13" t="s">
        <v>85</v>
      </c>
      <c r="AW584" s="13" t="s">
        <v>31</v>
      </c>
      <c r="AX584" s="13" t="s">
        <v>83</v>
      </c>
      <c r="AY584" s="159" t="s">
        <v>169</v>
      </c>
    </row>
    <row r="585" spans="2:65" s="1" customFormat="1" ht="16.5" customHeight="1">
      <c r="B585" s="133"/>
      <c r="C585" s="172" t="s">
        <v>1053</v>
      </c>
      <c r="D585" s="172" t="s">
        <v>249</v>
      </c>
      <c r="E585" s="173" t="s">
        <v>1054</v>
      </c>
      <c r="F585" s="174" t="s">
        <v>1055</v>
      </c>
      <c r="G585" s="175" t="s">
        <v>112</v>
      </c>
      <c r="H585" s="176">
        <v>51.56</v>
      </c>
      <c r="I585" s="177"/>
      <c r="J585" s="178">
        <f>ROUND(I585*H585,2)</f>
        <v>0</v>
      </c>
      <c r="K585" s="174" t="s">
        <v>1</v>
      </c>
      <c r="L585" s="179"/>
      <c r="M585" s="180" t="s">
        <v>1</v>
      </c>
      <c r="N585" s="181" t="s">
        <v>40</v>
      </c>
      <c r="P585" s="143">
        <f>O585*H585</f>
        <v>0</v>
      </c>
      <c r="Q585" s="143">
        <v>0</v>
      </c>
      <c r="R585" s="143">
        <f>Q585*H585</f>
        <v>0</v>
      </c>
      <c r="S585" s="143">
        <v>0</v>
      </c>
      <c r="T585" s="144">
        <f>S585*H585</f>
        <v>0</v>
      </c>
      <c r="AR585" s="145" t="s">
        <v>342</v>
      </c>
      <c r="AT585" s="145" t="s">
        <v>249</v>
      </c>
      <c r="AU585" s="145" t="s">
        <v>85</v>
      </c>
      <c r="AY585" s="17" t="s">
        <v>169</v>
      </c>
      <c r="BE585" s="146">
        <f>IF(N585="základní",J585,0)</f>
        <v>0</v>
      </c>
      <c r="BF585" s="146">
        <f>IF(N585="snížená",J585,0)</f>
        <v>0</v>
      </c>
      <c r="BG585" s="146">
        <f>IF(N585="zákl. přenesená",J585,0)</f>
        <v>0</v>
      </c>
      <c r="BH585" s="146">
        <f>IF(N585="sníž. přenesená",J585,0)</f>
        <v>0</v>
      </c>
      <c r="BI585" s="146">
        <f>IF(N585="nulová",J585,0)</f>
        <v>0</v>
      </c>
      <c r="BJ585" s="17" t="s">
        <v>83</v>
      </c>
      <c r="BK585" s="146">
        <f>ROUND(I585*H585,2)</f>
        <v>0</v>
      </c>
      <c r="BL585" s="17" t="s">
        <v>266</v>
      </c>
      <c r="BM585" s="145" t="s">
        <v>1056</v>
      </c>
    </row>
    <row r="586" spans="2:65" s="1" customFormat="1" ht="16.5" customHeight="1">
      <c r="B586" s="133"/>
      <c r="C586" s="172" t="s">
        <v>1057</v>
      </c>
      <c r="D586" s="172" t="s">
        <v>249</v>
      </c>
      <c r="E586" s="173" t="s">
        <v>1058</v>
      </c>
      <c r="F586" s="174" t="s">
        <v>1059</v>
      </c>
      <c r="G586" s="175" t="s">
        <v>112</v>
      </c>
      <c r="H586" s="176">
        <v>57</v>
      </c>
      <c r="I586" s="177"/>
      <c r="J586" s="178">
        <f>ROUND(I586*H586,2)</f>
        <v>0</v>
      </c>
      <c r="K586" s="174" t="s">
        <v>1</v>
      </c>
      <c r="L586" s="179"/>
      <c r="M586" s="180" t="s">
        <v>1</v>
      </c>
      <c r="N586" s="181" t="s">
        <v>40</v>
      </c>
      <c r="P586" s="143">
        <f>O586*H586</f>
        <v>0</v>
      </c>
      <c r="Q586" s="143">
        <v>0</v>
      </c>
      <c r="R586" s="143">
        <f>Q586*H586</f>
        <v>0</v>
      </c>
      <c r="S586" s="143">
        <v>0</v>
      </c>
      <c r="T586" s="144">
        <f>S586*H586</f>
        <v>0</v>
      </c>
      <c r="AR586" s="145" t="s">
        <v>342</v>
      </c>
      <c r="AT586" s="145" t="s">
        <v>249</v>
      </c>
      <c r="AU586" s="145" t="s">
        <v>85</v>
      </c>
      <c r="AY586" s="17" t="s">
        <v>169</v>
      </c>
      <c r="BE586" s="146">
        <f>IF(N586="základní",J586,0)</f>
        <v>0</v>
      </c>
      <c r="BF586" s="146">
        <f>IF(N586="snížená",J586,0)</f>
        <v>0</v>
      </c>
      <c r="BG586" s="146">
        <f>IF(N586="zákl. přenesená",J586,0)</f>
        <v>0</v>
      </c>
      <c r="BH586" s="146">
        <f>IF(N586="sníž. přenesená",J586,0)</f>
        <v>0</v>
      </c>
      <c r="BI586" s="146">
        <f>IF(N586="nulová",J586,0)</f>
        <v>0</v>
      </c>
      <c r="BJ586" s="17" t="s">
        <v>83</v>
      </c>
      <c r="BK586" s="146">
        <f>ROUND(I586*H586,2)</f>
        <v>0</v>
      </c>
      <c r="BL586" s="17" t="s">
        <v>266</v>
      </c>
      <c r="BM586" s="145" t="s">
        <v>1060</v>
      </c>
    </row>
    <row r="587" spans="2:65" s="1" customFormat="1" ht="16.5" customHeight="1">
      <c r="B587" s="133"/>
      <c r="C587" s="172" t="s">
        <v>1061</v>
      </c>
      <c r="D587" s="172" t="s">
        <v>249</v>
      </c>
      <c r="E587" s="173" t="s">
        <v>1062</v>
      </c>
      <c r="F587" s="174" t="s">
        <v>1063</v>
      </c>
      <c r="G587" s="175" t="s">
        <v>207</v>
      </c>
      <c r="H587" s="176">
        <v>5.0759999999999996</v>
      </c>
      <c r="I587" s="177"/>
      <c r="J587" s="178">
        <f>ROUND(I587*H587,2)</f>
        <v>0</v>
      </c>
      <c r="K587" s="174" t="s">
        <v>1</v>
      </c>
      <c r="L587" s="179"/>
      <c r="M587" s="180" t="s">
        <v>1</v>
      </c>
      <c r="N587" s="181" t="s">
        <v>40</v>
      </c>
      <c r="P587" s="143">
        <f>O587*H587</f>
        <v>0</v>
      </c>
      <c r="Q587" s="143">
        <v>0</v>
      </c>
      <c r="R587" s="143">
        <f>Q587*H587</f>
        <v>0</v>
      </c>
      <c r="S587" s="143">
        <v>0</v>
      </c>
      <c r="T587" s="144">
        <f>S587*H587</f>
        <v>0</v>
      </c>
      <c r="AR587" s="145" t="s">
        <v>342</v>
      </c>
      <c r="AT587" s="145" t="s">
        <v>249</v>
      </c>
      <c r="AU587" s="145" t="s">
        <v>85</v>
      </c>
      <c r="AY587" s="17" t="s">
        <v>169</v>
      </c>
      <c r="BE587" s="146">
        <f>IF(N587="základní",J587,0)</f>
        <v>0</v>
      </c>
      <c r="BF587" s="146">
        <f>IF(N587="snížená",J587,0)</f>
        <v>0</v>
      </c>
      <c r="BG587" s="146">
        <f>IF(N587="zákl. přenesená",J587,0)</f>
        <v>0</v>
      </c>
      <c r="BH587" s="146">
        <f>IF(N587="sníž. přenesená",J587,0)</f>
        <v>0</v>
      </c>
      <c r="BI587" s="146">
        <f>IF(N587="nulová",J587,0)</f>
        <v>0</v>
      </c>
      <c r="BJ587" s="17" t="s">
        <v>83</v>
      </c>
      <c r="BK587" s="146">
        <f>ROUND(I587*H587,2)</f>
        <v>0</v>
      </c>
      <c r="BL587" s="17" t="s">
        <v>266</v>
      </c>
      <c r="BM587" s="145" t="s">
        <v>1064</v>
      </c>
    </row>
    <row r="588" spans="2:65" s="13" customFormat="1">
      <c r="B588" s="158"/>
      <c r="D588" s="152" t="s">
        <v>179</v>
      </c>
      <c r="E588" s="159" t="s">
        <v>1</v>
      </c>
      <c r="F588" s="160" t="s">
        <v>1065</v>
      </c>
      <c r="H588" s="161">
        <v>5.0759999999999996</v>
      </c>
      <c r="I588" s="162"/>
      <c r="L588" s="158"/>
      <c r="M588" s="163"/>
      <c r="T588" s="164"/>
      <c r="AT588" s="159" t="s">
        <v>179</v>
      </c>
      <c r="AU588" s="159" t="s">
        <v>85</v>
      </c>
      <c r="AV588" s="13" t="s">
        <v>85</v>
      </c>
      <c r="AW588" s="13" t="s">
        <v>31</v>
      </c>
      <c r="AX588" s="13" t="s">
        <v>83</v>
      </c>
      <c r="AY588" s="159" t="s">
        <v>169</v>
      </c>
    </row>
    <row r="589" spans="2:65" s="1" customFormat="1" ht="16.5" customHeight="1">
      <c r="B589" s="133"/>
      <c r="C589" s="172" t="s">
        <v>1066</v>
      </c>
      <c r="D589" s="172" t="s">
        <v>249</v>
      </c>
      <c r="E589" s="173" t="s">
        <v>1067</v>
      </c>
      <c r="F589" s="174" t="s">
        <v>1068</v>
      </c>
      <c r="G589" s="175" t="s">
        <v>112</v>
      </c>
      <c r="H589" s="176">
        <v>50.56</v>
      </c>
      <c r="I589" s="177"/>
      <c r="J589" s="178">
        <f>ROUND(I589*H589,2)</f>
        <v>0</v>
      </c>
      <c r="K589" s="174" t="s">
        <v>1</v>
      </c>
      <c r="L589" s="179"/>
      <c r="M589" s="180" t="s">
        <v>1</v>
      </c>
      <c r="N589" s="181" t="s">
        <v>40</v>
      </c>
      <c r="P589" s="143">
        <f>O589*H589</f>
        <v>0</v>
      </c>
      <c r="Q589" s="143">
        <v>0</v>
      </c>
      <c r="R589" s="143">
        <f>Q589*H589</f>
        <v>0</v>
      </c>
      <c r="S589" s="143">
        <v>0</v>
      </c>
      <c r="T589" s="144">
        <f>S589*H589</f>
        <v>0</v>
      </c>
      <c r="AR589" s="145" t="s">
        <v>342</v>
      </c>
      <c r="AT589" s="145" t="s">
        <v>249</v>
      </c>
      <c r="AU589" s="145" t="s">
        <v>85</v>
      </c>
      <c r="AY589" s="17" t="s">
        <v>169</v>
      </c>
      <c r="BE589" s="146">
        <f>IF(N589="základní",J589,0)</f>
        <v>0</v>
      </c>
      <c r="BF589" s="146">
        <f>IF(N589="snížená",J589,0)</f>
        <v>0</v>
      </c>
      <c r="BG589" s="146">
        <f>IF(N589="zákl. přenesená",J589,0)</f>
        <v>0</v>
      </c>
      <c r="BH589" s="146">
        <f>IF(N589="sníž. přenesená",J589,0)</f>
        <v>0</v>
      </c>
      <c r="BI589" s="146">
        <f>IF(N589="nulová",J589,0)</f>
        <v>0</v>
      </c>
      <c r="BJ589" s="17" t="s">
        <v>83</v>
      </c>
      <c r="BK589" s="146">
        <f>ROUND(I589*H589,2)</f>
        <v>0</v>
      </c>
      <c r="BL589" s="17" t="s">
        <v>266</v>
      </c>
      <c r="BM589" s="145" t="s">
        <v>1069</v>
      </c>
    </row>
    <row r="590" spans="2:65" s="1" customFormat="1" ht="21.75" customHeight="1">
      <c r="B590" s="133"/>
      <c r="C590" s="172" t="s">
        <v>1070</v>
      </c>
      <c r="D590" s="172" t="s">
        <v>249</v>
      </c>
      <c r="E590" s="173" t="s">
        <v>990</v>
      </c>
      <c r="F590" s="174" t="s">
        <v>991</v>
      </c>
      <c r="G590" s="175" t="s">
        <v>207</v>
      </c>
      <c r="H590" s="176">
        <v>0.38400000000000001</v>
      </c>
      <c r="I590" s="177"/>
      <c r="J590" s="178">
        <f>ROUND(I590*H590,2)</f>
        <v>0</v>
      </c>
      <c r="K590" s="174" t="s">
        <v>174</v>
      </c>
      <c r="L590" s="179"/>
      <c r="M590" s="180" t="s">
        <v>1</v>
      </c>
      <c r="N590" s="181" t="s">
        <v>40</v>
      </c>
      <c r="P590" s="143">
        <f>O590*H590</f>
        <v>0</v>
      </c>
      <c r="Q590" s="143">
        <v>0.44</v>
      </c>
      <c r="R590" s="143">
        <f>Q590*H590</f>
        <v>0.16896</v>
      </c>
      <c r="S590" s="143">
        <v>0</v>
      </c>
      <c r="T590" s="144">
        <f>S590*H590</f>
        <v>0</v>
      </c>
      <c r="AR590" s="145" t="s">
        <v>342</v>
      </c>
      <c r="AT590" s="145" t="s">
        <v>249</v>
      </c>
      <c r="AU590" s="145" t="s">
        <v>85</v>
      </c>
      <c r="AY590" s="17" t="s">
        <v>169</v>
      </c>
      <c r="BE590" s="146">
        <f>IF(N590="základní",J590,0)</f>
        <v>0</v>
      </c>
      <c r="BF590" s="146">
        <f>IF(N590="snížená",J590,0)</f>
        <v>0</v>
      </c>
      <c r="BG590" s="146">
        <f>IF(N590="zákl. přenesená",J590,0)</f>
        <v>0</v>
      </c>
      <c r="BH590" s="146">
        <f>IF(N590="sníž. přenesená",J590,0)</f>
        <v>0</v>
      </c>
      <c r="BI590" s="146">
        <f>IF(N590="nulová",J590,0)</f>
        <v>0</v>
      </c>
      <c r="BJ590" s="17" t="s">
        <v>83</v>
      </c>
      <c r="BK590" s="146">
        <f>ROUND(I590*H590,2)</f>
        <v>0</v>
      </c>
      <c r="BL590" s="17" t="s">
        <v>266</v>
      </c>
      <c r="BM590" s="145" t="s">
        <v>1071</v>
      </c>
    </row>
    <row r="591" spans="2:65" s="13" customFormat="1">
      <c r="B591" s="158"/>
      <c r="D591" s="152" t="s">
        <v>179</v>
      </c>
      <c r="E591" s="159" t="s">
        <v>1</v>
      </c>
      <c r="F591" s="160" t="s">
        <v>1072</v>
      </c>
      <c r="H591" s="161">
        <v>0.38400000000000001</v>
      </c>
      <c r="I591" s="162"/>
      <c r="L591" s="158"/>
      <c r="M591" s="163"/>
      <c r="T591" s="164"/>
      <c r="AT591" s="159" t="s">
        <v>179</v>
      </c>
      <c r="AU591" s="159" t="s">
        <v>85</v>
      </c>
      <c r="AV591" s="13" t="s">
        <v>85</v>
      </c>
      <c r="AW591" s="13" t="s">
        <v>31</v>
      </c>
      <c r="AX591" s="13" t="s">
        <v>83</v>
      </c>
      <c r="AY591" s="159" t="s">
        <v>169</v>
      </c>
    </row>
    <row r="592" spans="2:65" s="1" customFormat="1" ht="24.15" customHeight="1">
      <c r="B592" s="133"/>
      <c r="C592" s="172" t="s">
        <v>1073</v>
      </c>
      <c r="D592" s="172" t="s">
        <v>249</v>
      </c>
      <c r="E592" s="173" t="s">
        <v>1074</v>
      </c>
      <c r="F592" s="174" t="s">
        <v>1075</v>
      </c>
      <c r="G592" s="175" t="s">
        <v>207</v>
      </c>
      <c r="H592" s="176">
        <v>0.93300000000000005</v>
      </c>
      <c r="I592" s="177"/>
      <c r="J592" s="178">
        <f>ROUND(I592*H592,2)</f>
        <v>0</v>
      </c>
      <c r="K592" s="174" t="s">
        <v>174</v>
      </c>
      <c r="L592" s="179"/>
      <c r="M592" s="180" t="s">
        <v>1</v>
      </c>
      <c r="N592" s="181" t="s">
        <v>40</v>
      </c>
      <c r="P592" s="143">
        <f>O592*H592</f>
        <v>0</v>
      </c>
      <c r="Q592" s="143">
        <v>0.44</v>
      </c>
      <c r="R592" s="143">
        <f>Q592*H592</f>
        <v>0.41052000000000005</v>
      </c>
      <c r="S592" s="143">
        <v>0</v>
      </c>
      <c r="T592" s="144">
        <f>S592*H592</f>
        <v>0</v>
      </c>
      <c r="AR592" s="145" t="s">
        <v>342</v>
      </c>
      <c r="AT592" s="145" t="s">
        <v>249</v>
      </c>
      <c r="AU592" s="145" t="s">
        <v>85</v>
      </c>
      <c r="AY592" s="17" t="s">
        <v>169</v>
      </c>
      <c r="BE592" s="146">
        <f>IF(N592="základní",J592,0)</f>
        <v>0</v>
      </c>
      <c r="BF592" s="146">
        <f>IF(N592="snížená",J592,0)</f>
        <v>0</v>
      </c>
      <c r="BG592" s="146">
        <f>IF(N592="zákl. přenesená",J592,0)</f>
        <v>0</v>
      </c>
      <c r="BH592" s="146">
        <f>IF(N592="sníž. přenesená",J592,0)</f>
        <v>0</v>
      </c>
      <c r="BI592" s="146">
        <f>IF(N592="nulová",J592,0)</f>
        <v>0</v>
      </c>
      <c r="BJ592" s="17" t="s">
        <v>83</v>
      </c>
      <c r="BK592" s="146">
        <f>ROUND(I592*H592,2)</f>
        <v>0</v>
      </c>
      <c r="BL592" s="17" t="s">
        <v>266</v>
      </c>
      <c r="BM592" s="145" t="s">
        <v>1076</v>
      </c>
    </row>
    <row r="593" spans="2:65" s="13" customFormat="1">
      <c r="B593" s="158"/>
      <c r="D593" s="152" t="s">
        <v>179</v>
      </c>
      <c r="E593" s="159" t="s">
        <v>1</v>
      </c>
      <c r="F593" s="160" t="s">
        <v>1077</v>
      </c>
      <c r="H593" s="161">
        <v>0.93300000000000005</v>
      </c>
      <c r="I593" s="162"/>
      <c r="L593" s="158"/>
      <c r="M593" s="163"/>
      <c r="T593" s="164"/>
      <c r="AT593" s="159" t="s">
        <v>179</v>
      </c>
      <c r="AU593" s="159" t="s">
        <v>85</v>
      </c>
      <c r="AV593" s="13" t="s">
        <v>85</v>
      </c>
      <c r="AW593" s="13" t="s">
        <v>31</v>
      </c>
      <c r="AX593" s="13" t="s">
        <v>83</v>
      </c>
      <c r="AY593" s="159" t="s">
        <v>169</v>
      </c>
    </row>
    <row r="594" spans="2:65" s="1" customFormat="1" ht="24.15" customHeight="1">
      <c r="B594" s="133"/>
      <c r="C594" s="134" t="s">
        <v>1078</v>
      </c>
      <c r="D594" s="134" t="s">
        <v>171</v>
      </c>
      <c r="E594" s="135" t="s">
        <v>1079</v>
      </c>
      <c r="F594" s="136" t="s">
        <v>1080</v>
      </c>
      <c r="G594" s="137" t="s">
        <v>112</v>
      </c>
      <c r="H594" s="138">
        <v>18.416</v>
      </c>
      <c r="I594" s="139"/>
      <c r="J594" s="140">
        <f>ROUND(I594*H594,2)</f>
        <v>0</v>
      </c>
      <c r="K594" s="136" t="s">
        <v>1</v>
      </c>
      <c r="L594" s="32"/>
      <c r="M594" s="141" t="s">
        <v>1</v>
      </c>
      <c r="N594" s="142" t="s">
        <v>40</v>
      </c>
      <c r="P594" s="143">
        <f>O594*H594</f>
        <v>0</v>
      </c>
      <c r="Q594" s="143">
        <v>0</v>
      </c>
      <c r="R594" s="143">
        <f>Q594*H594</f>
        <v>0</v>
      </c>
      <c r="S594" s="143">
        <v>0</v>
      </c>
      <c r="T594" s="144">
        <f>S594*H594</f>
        <v>0</v>
      </c>
      <c r="AR594" s="145" t="s">
        <v>266</v>
      </c>
      <c r="AT594" s="145" t="s">
        <v>171</v>
      </c>
      <c r="AU594" s="145" t="s">
        <v>85</v>
      </c>
      <c r="AY594" s="17" t="s">
        <v>169</v>
      </c>
      <c r="BE594" s="146">
        <f>IF(N594="základní",J594,0)</f>
        <v>0</v>
      </c>
      <c r="BF594" s="146">
        <f>IF(N594="snížená",J594,0)</f>
        <v>0</v>
      </c>
      <c r="BG594" s="146">
        <f>IF(N594="zákl. přenesená",J594,0)</f>
        <v>0</v>
      </c>
      <c r="BH594" s="146">
        <f>IF(N594="sníž. přenesená",J594,0)</f>
        <v>0</v>
      </c>
      <c r="BI594" s="146">
        <f>IF(N594="nulová",J594,0)</f>
        <v>0</v>
      </c>
      <c r="BJ594" s="17" t="s">
        <v>83</v>
      </c>
      <c r="BK594" s="146">
        <f>ROUND(I594*H594,2)</f>
        <v>0</v>
      </c>
      <c r="BL594" s="17" t="s">
        <v>266</v>
      </c>
      <c r="BM594" s="145" t="s">
        <v>1081</v>
      </c>
    </row>
    <row r="595" spans="2:65" s="12" customFormat="1">
      <c r="B595" s="151"/>
      <c r="D595" s="152" t="s">
        <v>179</v>
      </c>
      <c r="E595" s="153" t="s">
        <v>1</v>
      </c>
      <c r="F595" s="154" t="s">
        <v>1082</v>
      </c>
      <c r="H595" s="153" t="s">
        <v>1</v>
      </c>
      <c r="I595" s="155"/>
      <c r="L595" s="151"/>
      <c r="M595" s="156"/>
      <c r="T595" s="157"/>
      <c r="AT595" s="153" t="s">
        <v>179</v>
      </c>
      <c r="AU595" s="153" t="s">
        <v>85</v>
      </c>
      <c r="AV595" s="12" t="s">
        <v>83</v>
      </c>
      <c r="AW595" s="12" t="s">
        <v>31</v>
      </c>
      <c r="AX595" s="12" t="s">
        <v>75</v>
      </c>
      <c r="AY595" s="153" t="s">
        <v>169</v>
      </c>
    </row>
    <row r="596" spans="2:65" s="13" customFormat="1">
      <c r="B596" s="158"/>
      <c r="D596" s="152" t="s">
        <v>179</v>
      </c>
      <c r="E596" s="159" t="s">
        <v>1</v>
      </c>
      <c r="F596" s="160" t="s">
        <v>1083</v>
      </c>
      <c r="H596" s="161">
        <v>18.416</v>
      </c>
      <c r="I596" s="162"/>
      <c r="L596" s="158"/>
      <c r="M596" s="163"/>
      <c r="T596" s="164"/>
      <c r="AT596" s="159" t="s">
        <v>179</v>
      </c>
      <c r="AU596" s="159" t="s">
        <v>85</v>
      </c>
      <c r="AV596" s="13" t="s">
        <v>85</v>
      </c>
      <c r="AW596" s="13" t="s">
        <v>31</v>
      </c>
      <c r="AX596" s="13" t="s">
        <v>83</v>
      </c>
      <c r="AY596" s="159" t="s">
        <v>169</v>
      </c>
    </row>
    <row r="597" spans="2:65" s="1" customFormat="1" ht="38.700000000000003" customHeight="1">
      <c r="B597" s="133"/>
      <c r="C597" s="172" t="s">
        <v>1084</v>
      </c>
      <c r="D597" s="172" t="s">
        <v>249</v>
      </c>
      <c r="E597" s="173" t="s">
        <v>1085</v>
      </c>
      <c r="F597" s="174" t="s">
        <v>1086</v>
      </c>
      <c r="G597" s="175" t="s">
        <v>350</v>
      </c>
      <c r="H597" s="176">
        <v>24.84</v>
      </c>
      <c r="I597" s="177"/>
      <c r="J597" s="178">
        <f t="shared" ref="J597:J603" si="20">ROUND(I597*H597,2)</f>
        <v>0</v>
      </c>
      <c r="K597" s="174" t="s">
        <v>1</v>
      </c>
      <c r="L597" s="179"/>
      <c r="M597" s="180" t="s">
        <v>1</v>
      </c>
      <c r="N597" s="181" t="s">
        <v>40</v>
      </c>
      <c r="P597" s="143">
        <f t="shared" ref="P597:P603" si="21">O597*H597</f>
        <v>0</v>
      </c>
      <c r="Q597" s="143">
        <v>0</v>
      </c>
      <c r="R597" s="143">
        <f t="shared" ref="R597:R603" si="22">Q597*H597</f>
        <v>0</v>
      </c>
      <c r="S597" s="143">
        <v>0</v>
      </c>
      <c r="T597" s="144">
        <f t="shared" ref="T597:T603" si="23">S597*H597</f>
        <v>0</v>
      </c>
      <c r="AR597" s="145" t="s">
        <v>342</v>
      </c>
      <c r="AT597" s="145" t="s">
        <v>249</v>
      </c>
      <c r="AU597" s="145" t="s">
        <v>85</v>
      </c>
      <c r="AY597" s="17" t="s">
        <v>169</v>
      </c>
      <c r="BE597" s="146">
        <f t="shared" ref="BE597:BE603" si="24">IF(N597="základní",J597,0)</f>
        <v>0</v>
      </c>
      <c r="BF597" s="146">
        <f t="shared" ref="BF597:BF603" si="25">IF(N597="snížená",J597,0)</f>
        <v>0</v>
      </c>
      <c r="BG597" s="146">
        <f t="shared" ref="BG597:BG603" si="26">IF(N597="zákl. přenesená",J597,0)</f>
        <v>0</v>
      </c>
      <c r="BH597" s="146">
        <f t="shared" ref="BH597:BH603" si="27">IF(N597="sníž. přenesená",J597,0)</f>
        <v>0</v>
      </c>
      <c r="BI597" s="146">
        <f t="shared" ref="BI597:BI603" si="28">IF(N597="nulová",J597,0)</f>
        <v>0</v>
      </c>
      <c r="BJ597" s="17" t="s">
        <v>83</v>
      </c>
      <c r="BK597" s="146">
        <f t="shared" ref="BK597:BK603" si="29">ROUND(I597*H597,2)</f>
        <v>0</v>
      </c>
      <c r="BL597" s="17" t="s">
        <v>266</v>
      </c>
      <c r="BM597" s="145" t="s">
        <v>1087</v>
      </c>
    </row>
    <row r="598" spans="2:65" s="1" customFormat="1" ht="24.15" customHeight="1">
      <c r="B598" s="133"/>
      <c r="C598" s="172" t="s">
        <v>1088</v>
      </c>
      <c r="D598" s="172" t="s">
        <v>249</v>
      </c>
      <c r="E598" s="173" t="s">
        <v>1089</v>
      </c>
      <c r="F598" s="174" t="s">
        <v>1090</v>
      </c>
      <c r="G598" s="175" t="s">
        <v>350</v>
      </c>
      <c r="H598" s="176">
        <v>20</v>
      </c>
      <c r="I598" s="177"/>
      <c r="J598" s="178">
        <f t="shared" si="20"/>
        <v>0</v>
      </c>
      <c r="K598" s="174" t="s">
        <v>1</v>
      </c>
      <c r="L598" s="179"/>
      <c r="M598" s="180" t="s">
        <v>1</v>
      </c>
      <c r="N598" s="181" t="s">
        <v>40</v>
      </c>
      <c r="P598" s="143">
        <f t="shared" si="21"/>
        <v>0</v>
      </c>
      <c r="Q598" s="143">
        <v>0</v>
      </c>
      <c r="R598" s="143">
        <f t="shared" si="22"/>
        <v>0</v>
      </c>
      <c r="S598" s="143">
        <v>0</v>
      </c>
      <c r="T598" s="144">
        <f t="shared" si="23"/>
        <v>0</v>
      </c>
      <c r="AR598" s="145" t="s">
        <v>342</v>
      </c>
      <c r="AT598" s="145" t="s">
        <v>249</v>
      </c>
      <c r="AU598" s="145" t="s">
        <v>85</v>
      </c>
      <c r="AY598" s="17" t="s">
        <v>169</v>
      </c>
      <c r="BE598" s="146">
        <f t="shared" si="24"/>
        <v>0</v>
      </c>
      <c r="BF598" s="146">
        <f t="shared" si="25"/>
        <v>0</v>
      </c>
      <c r="BG598" s="146">
        <f t="shared" si="26"/>
        <v>0</v>
      </c>
      <c r="BH598" s="146">
        <f t="shared" si="27"/>
        <v>0</v>
      </c>
      <c r="BI598" s="146">
        <f t="shared" si="28"/>
        <v>0</v>
      </c>
      <c r="BJ598" s="17" t="s">
        <v>83</v>
      </c>
      <c r="BK598" s="146">
        <f t="shared" si="29"/>
        <v>0</v>
      </c>
      <c r="BL598" s="17" t="s">
        <v>266</v>
      </c>
      <c r="BM598" s="145" t="s">
        <v>1091</v>
      </c>
    </row>
    <row r="599" spans="2:65" s="1" customFormat="1" ht="63.45" customHeight="1">
      <c r="B599" s="133"/>
      <c r="C599" s="172" t="s">
        <v>1092</v>
      </c>
      <c r="D599" s="172" t="s">
        <v>249</v>
      </c>
      <c r="E599" s="173" t="s">
        <v>1093</v>
      </c>
      <c r="F599" s="174" t="s">
        <v>1094</v>
      </c>
      <c r="G599" s="175" t="s">
        <v>350</v>
      </c>
      <c r="H599" s="176">
        <v>180</v>
      </c>
      <c r="I599" s="177"/>
      <c r="J599" s="178">
        <f t="shared" si="20"/>
        <v>0</v>
      </c>
      <c r="K599" s="174" t="s">
        <v>1</v>
      </c>
      <c r="L599" s="179"/>
      <c r="M599" s="180" t="s">
        <v>1</v>
      </c>
      <c r="N599" s="181" t="s">
        <v>40</v>
      </c>
      <c r="P599" s="143">
        <f t="shared" si="21"/>
        <v>0</v>
      </c>
      <c r="Q599" s="143">
        <v>0</v>
      </c>
      <c r="R599" s="143">
        <f t="shared" si="22"/>
        <v>0</v>
      </c>
      <c r="S599" s="143">
        <v>0</v>
      </c>
      <c r="T599" s="144">
        <f t="shared" si="23"/>
        <v>0</v>
      </c>
      <c r="AR599" s="145" t="s">
        <v>342</v>
      </c>
      <c r="AT599" s="145" t="s">
        <v>249</v>
      </c>
      <c r="AU599" s="145" t="s">
        <v>85</v>
      </c>
      <c r="AY599" s="17" t="s">
        <v>169</v>
      </c>
      <c r="BE599" s="146">
        <f t="shared" si="24"/>
        <v>0</v>
      </c>
      <c r="BF599" s="146">
        <f t="shared" si="25"/>
        <v>0</v>
      </c>
      <c r="BG599" s="146">
        <f t="shared" si="26"/>
        <v>0</v>
      </c>
      <c r="BH599" s="146">
        <f t="shared" si="27"/>
        <v>0</v>
      </c>
      <c r="BI599" s="146">
        <f t="shared" si="28"/>
        <v>0</v>
      </c>
      <c r="BJ599" s="17" t="s">
        <v>83</v>
      </c>
      <c r="BK599" s="146">
        <f t="shared" si="29"/>
        <v>0</v>
      </c>
      <c r="BL599" s="17" t="s">
        <v>266</v>
      </c>
      <c r="BM599" s="145" t="s">
        <v>1095</v>
      </c>
    </row>
    <row r="600" spans="2:65" s="1" customFormat="1" ht="33" customHeight="1">
      <c r="B600" s="133"/>
      <c r="C600" s="172" t="s">
        <v>1096</v>
      </c>
      <c r="D600" s="172" t="s">
        <v>249</v>
      </c>
      <c r="E600" s="173" t="s">
        <v>1097</v>
      </c>
      <c r="F600" s="174" t="s">
        <v>1098</v>
      </c>
      <c r="G600" s="175" t="s">
        <v>350</v>
      </c>
      <c r="H600" s="176">
        <v>120</v>
      </c>
      <c r="I600" s="177"/>
      <c r="J600" s="178">
        <f t="shared" si="20"/>
        <v>0</v>
      </c>
      <c r="K600" s="174" t="s">
        <v>1</v>
      </c>
      <c r="L600" s="179"/>
      <c r="M600" s="180" t="s">
        <v>1</v>
      </c>
      <c r="N600" s="181" t="s">
        <v>40</v>
      </c>
      <c r="P600" s="143">
        <f t="shared" si="21"/>
        <v>0</v>
      </c>
      <c r="Q600" s="143">
        <v>0</v>
      </c>
      <c r="R600" s="143">
        <f t="shared" si="22"/>
        <v>0</v>
      </c>
      <c r="S600" s="143">
        <v>0</v>
      </c>
      <c r="T600" s="144">
        <f t="shared" si="23"/>
        <v>0</v>
      </c>
      <c r="AR600" s="145" t="s">
        <v>342</v>
      </c>
      <c r="AT600" s="145" t="s">
        <v>249</v>
      </c>
      <c r="AU600" s="145" t="s">
        <v>85</v>
      </c>
      <c r="AY600" s="17" t="s">
        <v>169</v>
      </c>
      <c r="BE600" s="146">
        <f t="shared" si="24"/>
        <v>0</v>
      </c>
      <c r="BF600" s="146">
        <f t="shared" si="25"/>
        <v>0</v>
      </c>
      <c r="BG600" s="146">
        <f t="shared" si="26"/>
        <v>0</v>
      </c>
      <c r="BH600" s="146">
        <f t="shared" si="27"/>
        <v>0</v>
      </c>
      <c r="BI600" s="146">
        <f t="shared" si="28"/>
        <v>0</v>
      </c>
      <c r="BJ600" s="17" t="s">
        <v>83</v>
      </c>
      <c r="BK600" s="146">
        <f t="shared" si="29"/>
        <v>0</v>
      </c>
      <c r="BL600" s="17" t="s">
        <v>266</v>
      </c>
      <c r="BM600" s="145" t="s">
        <v>1099</v>
      </c>
    </row>
    <row r="601" spans="2:65" s="1" customFormat="1" ht="24.15" customHeight="1">
      <c r="B601" s="133"/>
      <c r="C601" s="172" t="s">
        <v>1100</v>
      </c>
      <c r="D601" s="172" t="s">
        <v>249</v>
      </c>
      <c r="E601" s="173" t="s">
        <v>1101</v>
      </c>
      <c r="F601" s="174" t="s">
        <v>1102</v>
      </c>
      <c r="G601" s="175" t="s">
        <v>112</v>
      </c>
      <c r="H601" s="176">
        <v>12.5</v>
      </c>
      <c r="I601" s="177"/>
      <c r="J601" s="178">
        <f t="shared" si="20"/>
        <v>0</v>
      </c>
      <c r="K601" s="174" t="s">
        <v>1</v>
      </c>
      <c r="L601" s="179"/>
      <c r="M601" s="180" t="s">
        <v>1</v>
      </c>
      <c r="N601" s="181" t="s">
        <v>40</v>
      </c>
      <c r="P601" s="143">
        <f t="shared" si="21"/>
        <v>0</v>
      </c>
      <c r="Q601" s="143">
        <v>0</v>
      </c>
      <c r="R601" s="143">
        <f t="shared" si="22"/>
        <v>0</v>
      </c>
      <c r="S601" s="143">
        <v>0</v>
      </c>
      <c r="T601" s="144">
        <f t="shared" si="23"/>
        <v>0</v>
      </c>
      <c r="AR601" s="145" t="s">
        <v>342</v>
      </c>
      <c r="AT601" s="145" t="s">
        <v>249</v>
      </c>
      <c r="AU601" s="145" t="s">
        <v>85</v>
      </c>
      <c r="AY601" s="17" t="s">
        <v>169</v>
      </c>
      <c r="BE601" s="146">
        <f t="shared" si="24"/>
        <v>0</v>
      </c>
      <c r="BF601" s="146">
        <f t="shared" si="25"/>
        <v>0</v>
      </c>
      <c r="BG601" s="146">
        <f t="shared" si="26"/>
        <v>0</v>
      </c>
      <c r="BH601" s="146">
        <f t="shared" si="27"/>
        <v>0</v>
      </c>
      <c r="BI601" s="146">
        <f t="shared" si="28"/>
        <v>0</v>
      </c>
      <c r="BJ601" s="17" t="s">
        <v>83</v>
      </c>
      <c r="BK601" s="146">
        <f t="shared" si="29"/>
        <v>0</v>
      </c>
      <c r="BL601" s="17" t="s">
        <v>266</v>
      </c>
      <c r="BM601" s="145" t="s">
        <v>1103</v>
      </c>
    </row>
    <row r="602" spans="2:65" s="1" customFormat="1" ht="24.15" customHeight="1">
      <c r="B602" s="133"/>
      <c r="C602" s="172" t="s">
        <v>1104</v>
      </c>
      <c r="D602" s="172" t="s">
        <v>249</v>
      </c>
      <c r="E602" s="173" t="s">
        <v>1105</v>
      </c>
      <c r="F602" s="174" t="s">
        <v>1106</v>
      </c>
      <c r="G602" s="175" t="s">
        <v>112</v>
      </c>
      <c r="H602" s="176">
        <v>12.5</v>
      </c>
      <c r="I602" s="177"/>
      <c r="J602" s="178">
        <f t="shared" si="20"/>
        <v>0</v>
      </c>
      <c r="K602" s="174" t="s">
        <v>1</v>
      </c>
      <c r="L602" s="179"/>
      <c r="M602" s="180" t="s">
        <v>1</v>
      </c>
      <c r="N602" s="181" t="s">
        <v>40</v>
      </c>
      <c r="P602" s="143">
        <f t="shared" si="21"/>
        <v>0</v>
      </c>
      <c r="Q602" s="143">
        <v>2E-3</v>
      </c>
      <c r="R602" s="143">
        <f t="shared" si="22"/>
        <v>2.5000000000000001E-2</v>
      </c>
      <c r="S602" s="143">
        <v>0</v>
      </c>
      <c r="T602" s="144">
        <f t="shared" si="23"/>
        <v>0</v>
      </c>
      <c r="AR602" s="145" t="s">
        <v>342</v>
      </c>
      <c r="AT602" s="145" t="s">
        <v>249</v>
      </c>
      <c r="AU602" s="145" t="s">
        <v>85</v>
      </c>
      <c r="AY602" s="17" t="s">
        <v>169</v>
      </c>
      <c r="BE602" s="146">
        <f t="shared" si="24"/>
        <v>0</v>
      </c>
      <c r="BF602" s="146">
        <f t="shared" si="25"/>
        <v>0</v>
      </c>
      <c r="BG602" s="146">
        <f t="shared" si="26"/>
        <v>0</v>
      </c>
      <c r="BH602" s="146">
        <f t="shared" si="27"/>
        <v>0</v>
      </c>
      <c r="BI602" s="146">
        <f t="shared" si="28"/>
        <v>0</v>
      </c>
      <c r="BJ602" s="17" t="s">
        <v>83</v>
      </c>
      <c r="BK602" s="146">
        <f t="shared" si="29"/>
        <v>0</v>
      </c>
      <c r="BL602" s="17" t="s">
        <v>266</v>
      </c>
      <c r="BM602" s="145" t="s">
        <v>1107</v>
      </c>
    </row>
    <row r="603" spans="2:65" s="1" customFormat="1" ht="16.5" customHeight="1">
      <c r="B603" s="133"/>
      <c r="C603" s="172" t="s">
        <v>1108</v>
      </c>
      <c r="D603" s="172" t="s">
        <v>249</v>
      </c>
      <c r="E603" s="173" t="s">
        <v>1109</v>
      </c>
      <c r="F603" s="174" t="s">
        <v>1063</v>
      </c>
      <c r="G603" s="175" t="s">
        <v>207</v>
      </c>
      <c r="H603" s="176">
        <v>2.2850000000000001</v>
      </c>
      <c r="I603" s="177"/>
      <c r="J603" s="178">
        <f t="shared" si="20"/>
        <v>0</v>
      </c>
      <c r="K603" s="174" t="s">
        <v>1</v>
      </c>
      <c r="L603" s="179"/>
      <c r="M603" s="180" t="s">
        <v>1</v>
      </c>
      <c r="N603" s="181" t="s">
        <v>40</v>
      </c>
      <c r="P603" s="143">
        <f t="shared" si="21"/>
        <v>0</v>
      </c>
      <c r="Q603" s="143">
        <v>0.44</v>
      </c>
      <c r="R603" s="143">
        <f t="shared" si="22"/>
        <v>1.0054000000000001</v>
      </c>
      <c r="S603" s="143">
        <v>0</v>
      </c>
      <c r="T603" s="144">
        <f t="shared" si="23"/>
        <v>0</v>
      </c>
      <c r="AR603" s="145" t="s">
        <v>342</v>
      </c>
      <c r="AT603" s="145" t="s">
        <v>249</v>
      </c>
      <c r="AU603" s="145" t="s">
        <v>85</v>
      </c>
      <c r="AY603" s="17" t="s">
        <v>169</v>
      </c>
      <c r="BE603" s="146">
        <f t="shared" si="24"/>
        <v>0</v>
      </c>
      <c r="BF603" s="146">
        <f t="shared" si="25"/>
        <v>0</v>
      </c>
      <c r="BG603" s="146">
        <f t="shared" si="26"/>
        <v>0</v>
      </c>
      <c r="BH603" s="146">
        <f t="shared" si="27"/>
        <v>0</v>
      </c>
      <c r="BI603" s="146">
        <f t="shared" si="28"/>
        <v>0</v>
      </c>
      <c r="BJ603" s="17" t="s">
        <v>83</v>
      </c>
      <c r="BK603" s="146">
        <f t="shared" si="29"/>
        <v>0</v>
      </c>
      <c r="BL603" s="17" t="s">
        <v>266</v>
      </c>
      <c r="BM603" s="145" t="s">
        <v>1110</v>
      </c>
    </row>
    <row r="604" spans="2:65" s="13" customFormat="1">
      <c r="B604" s="158"/>
      <c r="D604" s="152" t="s">
        <v>179</v>
      </c>
      <c r="E604" s="159" t="s">
        <v>1</v>
      </c>
      <c r="F604" s="160" t="s">
        <v>1111</v>
      </c>
      <c r="H604" s="161">
        <v>2.2850000000000001</v>
      </c>
      <c r="I604" s="162"/>
      <c r="L604" s="158"/>
      <c r="M604" s="163"/>
      <c r="T604" s="164"/>
      <c r="AT604" s="159" t="s">
        <v>179</v>
      </c>
      <c r="AU604" s="159" t="s">
        <v>85</v>
      </c>
      <c r="AV604" s="13" t="s">
        <v>85</v>
      </c>
      <c r="AW604" s="13" t="s">
        <v>31</v>
      </c>
      <c r="AX604" s="13" t="s">
        <v>83</v>
      </c>
      <c r="AY604" s="159" t="s">
        <v>169</v>
      </c>
    </row>
    <row r="605" spans="2:65" s="1" customFormat="1" ht="24.15" customHeight="1">
      <c r="B605" s="133"/>
      <c r="C605" s="172" t="s">
        <v>1112</v>
      </c>
      <c r="D605" s="172" t="s">
        <v>249</v>
      </c>
      <c r="E605" s="173" t="s">
        <v>1113</v>
      </c>
      <c r="F605" s="174" t="s">
        <v>1114</v>
      </c>
      <c r="G605" s="175" t="s">
        <v>112</v>
      </c>
      <c r="H605" s="176">
        <v>115.7</v>
      </c>
      <c r="I605" s="177"/>
      <c r="J605" s="178">
        <f>ROUND(I605*H605,2)</f>
        <v>0</v>
      </c>
      <c r="K605" s="174" t="s">
        <v>174</v>
      </c>
      <c r="L605" s="179"/>
      <c r="M605" s="180" t="s">
        <v>1</v>
      </c>
      <c r="N605" s="181" t="s">
        <v>40</v>
      </c>
      <c r="P605" s="143">
        <f>O605*H605</f>
        <v>0</v>
      </c>
      <c r="Q605" s="143">
        <v>6.6E-3</v>
      </c>
      <c r="R605" s="143">
        <f>Q605*H605</f>
        <v>0.76361999999999997</v>
      </c>
      <c r="S605" s="143">
        <v>0</v>
      </c>
      <c r="T605" s="144">
        <f>S605*H605</f>
        <v>0</v>
      </c>
      <c r="AR605" s="145" t="s">
        <v>342</v>
      </c>
      <c r="AT605" s="145" t="s">
        <v>249</v>
      </c>
      <c r="AU605" s="145" t="s">
        <v>85</v>
      </c>
      <c r="AY605" s="17" t="s">
        <v>169</v>
      </c>
      <c r="BE605" s="146">
        <f>IF(N605="základní",J605,0)</f>
        <v>0</v>
      </c>
      <c r="BF605" s="146">
        <f>IF(N605="snížená",J605,0)</f>
        <v>0</v>
      </c>
      <c r="BG605" s="146">
        <f>IF(N605="zákl. přenesená",J605,0)</f>
        <v>0</v>
      </c>
      <c r="BH605" s="146">
        <f>IF(N605="sníž. přenesená",J605,0)</f>
        <v>0</v>
      </c>
      <c r="BI605" s="146">
        <f>IF(N605="nulová",J605,0)</f>
        <v>0</v>
      </c>
      <c r="BJ605" s="17" t="s">
        <v>83</v>
      </c>
      <c r="BK605" s="146">
        <f>ROUND(I605*H605,2)</f>
        <v>0</v>
      </c>
      <c r="BL605" s="17" t="s">
        <v>266</v>
      </c>
      <c r="BM605" s="145" t="s">
        <v>1115</v>
      </c>
    </row>
    <row r="606" spans="2:65" s="12" customFormat="1">
      <c r="B606" s="151"/>
      <c r="D606" s="152" t="s">
        <v>179</v>
      </c>
      <c r="E606" s="153" t="s">
        <v>1</v>
      </c>
      <c r="F606" s="154" t="s">
        <v>1116</v>
      </c>
      <c r="H606" s="153" t="s">
        <v>1</v>
      </c>
      <c r="I606" s="155"/>
      <c r="L606" s="151"/>
      <c r="M606" s="156"/>
      <c r="T606" s="157"/>
      <c r="AT606" s="153" t="s">
        <v>179</v>
      </c>
      <c r="AU606" s="153" t="s">
        <v>85</v>
      </c>
      <c r="AV606" s="12" t="s">
        <v>83</v>
      </c>
      <c r="AW606" s="12" t="s">
        <v>31</v>
      </c>
      <c r="AX606" s="12" t="s">
        <v>75</v>
      </c>
      <c r="AY606" s="153" t="s">
        <v>169</v>
      </c>
    </row>
    <row r="607" spans="2:65" s="13" customFormat="1">
      <c r="B607" s="158"/>
      <c r="D607" s="152" t="s">
        <v>179</v>
      </c>
      <c r="E607" s="159" t="s">
        <v>1</v>
      </c>
      <c r="F607" s="160" t="s">
        <v>1117</v>
      </c>
      <c r="H607" s="161">
        <v>115.7</v>
      </c>
      <c r="I607" s="162"/>
      <c r="L607" s="158"/>
      <c r="M607" s="163"/>
      <c r="T607" s="164"/>
      <c r="AT607" s="159" t="s">
        <v>179</v>
      </c>
      <c r="AU607" s="159" t="s">
        <v>85</v>
      </c>
      <c r="AV607" s="13" t="s">
        <v>85</v>
      </c>
      <c r="AW607" s="13" t="s">
        <v>31</v>
      </c>
      <c r="AX607" s="13" t="s">
        <v>83</v>
      </c>
      <c r="AY607" s="159" t="s">
        <v>169</v>
      </c>
    </row>
    <row r="608" spans="2:65" s="1" customFormat="1" ht="24.15" customHeight="1">
      <c r="B608" s="133"/>
      <c r="C608" s="172" t="s">
        <v>1118</v>
      </c>
      <c r="D608" s="172" t="s">
        <v>249</v>
      </c>
      <c r="E608" s="173" t="s">
        <v>1119</v>
      </c>
      <c r="F608" s="174" t="s">
        <v>1120</v>
      </c>
      <c r="G608" s="175" t="s">
        <v>112</v>
      </c>
      <c r="H608" s="176">
        <v>11.5</v>
      </c>
      <c r="I608" s="177"/>
      <c r="J608" s="178">
        <f>ROUND(I608*H608,2)</f>
        <v>0</v>
      </c>
      <c r="K608" s="174" t="s">
        <v>174</v>
      </c>
      <c r="L608" s="179"/>
      <c r="M608" s="180" t="s">
        <v>1</v>
      </c>
      <c r="N608" s="181" t="s">
        <v>40</v>
      </c>
      <c r="P608" s="143">
        <f>O608*H608</f>
        <v>0</v>
      </c>
      <c r="Q608" s="143">
        <v>1.4E-3</v>
      </c>
      <c r="R608" s="143">
        <f>Q608*H608</f>
        <v>1.61E-2</v>
      </c>
      <c r="S608" s="143">
        <v>0</v>
      </c>
      <c r="T608" s="144">
        <f>S608*H608</f>
        <v>0</v>
      </c>
      <c r="AR608" s="145" t="s">
        <v>342</v>
      </c>
      <c r="AT608" s="145" t="s">
        <v>249</v>
      </c>
      <c r="AU608" s="145" t="s">
        <v>85</v>
      </c>
      <c r="AY608" s="17" t="s">
        <v>169</v>
      </c>
      <c r="BE608" s="146">
        <f>IF(N608="základní",J608,0)</f>
        <v>0</v>
      </c>
      <c r="BF608" s="146">
        <f>IF(N608="snížená",J608,0)</f>
        <v>0</v>
      </c>
      <c r="BG608" s="146">
        <f>IF(N608="zákl. přenesená",J608,0)</f>
        <v>0</v>
      </c>
      <c r="BH608" s="146">
        <f>IF(N608="sníž. přenesená",J608,0)</f>
        <v>0</v>
      </c>
      <c r="BI608" s="146">
        <f>IF(N608="nulová",J608,0)</f>
        <v>0</v>
      </c>
      <c r="BJ608" s="17" t="s">
        <v>83</v>
      </c>
      <c r="BK608" s="146">
        <f>ROUND(I608*H608,2)</f>
        <v>0</v>
      </c>
      <c r="BL608" s="17" t="s">
        <v>266</v>
      </c>
      <c r="BM608" s="145" t="s">
        <v>1121</v>
      </c>
    </row>
    <row r="609" spans="2:65" s="1" customFormat="1" ht="24.15" customHeight="1">
      <c r="B609" s="133"/>
      <c r="C609" s="134" t="s">
        <v>1122</v>
      </c>
      <c r="D609" s="134" t="s">
        <v>171</v>
      </c>
      <c r="E609" s="135" t="s">
        <v>1123</v>
      </c>
      <c r="F609" s="136" t="s">
        <v>1080</v>
      </c>
      <c r="G609" s="137" t="s">
        <v>112</v>
      </c>
      <c r="H609" s="138">
        <v>34.71</v>
      </c>
      <c r="I609" s="139"/>
      <c r="J609" s="140">
        <f>ROUND(I609*H609,2)</f>
        <v>0</v>
      </c>
      <c r="K609" s="136" t="s">
        <v>1</v>
      </c>
      <c r="L609" s="32"/>
      <c r="M609" s="141" t="s">
        <v>1</v>
      </c>
      <c r="N609" s="142" t="s">
        <v>40</v>
      </c>
      <c r="P609" s="143">
        <f>O609*H609</f>
        <v>0</v>
      </c>
      <c r="Q609" s="143">
        <v>0</v>
      </c>
      <c r="R609" s="143">
        <f>Q609*H609</f>
        <v>0</v>
      </c>
      <c r="S609" s="143">
        <v>0</v>
      </c>
      <c r="T609" s="144">
        <f>S609*H609</f>
        <v>0</v>
      </c>
      <c r="AR609" s="145" t="s">
        <v>266</v>
      </c>
      <c r="AT609" s="145" t="s">
        <v>171</v>
      </c>
      <c r="AU609" s="145" t="s">
        <v>85</v>
      </c>
      <c r="AY609" s="17" t="s">
        <v>169</v>
      </c>
      <c r="BE609" s="146">
        <f>IF(N609="základní",J609,0)</f>
        <v>0</v>
      </c>
      <c r="BF609" s="146">
        <f>IF(N609="snížená",J609,0)</f>
        <v>0</v>
      </c>
      <c r="BG609" s="146">
        <f>IF(N609="zákl. přenesená",J609,0)</f>
        <v>0</v>
      </c>
      <c r="BH609" s="146">
        <f>IF(N609="sníž. přenesená",J609,0)</f>
        <v>0</v>
      </c>
      <c r="BI609" s="146">
        <f>IF(N609="nulová",J609,0)</f>
        <v>0</v>
      </c>
      <c r="BJ609" s="17" t="s">
        <v>83</v>
      </c>
      <c r="BK609" s="146">
        <f>ROUND(I609*H609,2)</f>
        <v>0</v>
      </c>
      <c r="BL609" s="17" t="s">
        <v>266</v>
      </c>
      <c r="BM609" s="145" t="s">
        <v>1124</v>
      </c>
    </row>
    <row r="610" spans="2:65" s="12" customFormat="1">
      <c r="B610" s="151"/>
      <c r="D610" s="152" t="s">
        <v>179</v>
      </c>
      <c r="E610" s="153" t="s">
        <v>1</v>
      </c>
      <c r="F610" s="154" t="s">
        <v>1125</v>
      </c>
      <c r="H610" s="153" t="s">
        <v>1</v>
      </c>
      <c r="I610" s="155"/>
      <c r="L610" s="151"/>
      <c r="M610" s="156"/>
      <c r="T610" s="157"/>
      <c r="AT610" s="153" t="s">
        <v>179</v>
      </c>
      <c r="AU610" s="153" t="s">
        <v>85</v>
      </c>
      <c r="AV610" s="12" t="s">
        <v>83</v>
      </c>
      <c r="AW610" s="12" t="s">
        <v>31</v>
      </c>
      <c r="AX610" s="12" t="s">
        <v>75</v>
      </c>
      <c r="AY610" s="153" t="s">
        <v>169</v>
      </c>
    </row>
    <row r="611" spans="2:65" s="13" customFormat="1">
      <c r="B611" s="158"/>
      <c r="D611" s="152" t="s">
        <v>179</v>
      </c>
      <c r="E611" s="159" t="s">
        <v>1</v>
      </c>
      <c r="F611" s="160" t="s">
        <v>1126</v>
      </c>
      <c r="H611" s="161">
        <v>34.71</v>
      </c>
      <c r="I611" s="162"/>
      <c r="L611" s="158"/>
      <c r="M611" s="163"/>
      <c r="T611" s="164"/>
      <c r="AT611" s="159" t="s">
        <v>179</v>
      </c>
      <c r="AU611" s="159" t="s">
        <v>85</v>
      </c>
      <c r="AV611" s="13" t="s">
        <v>85</v>
      </c>
      <c r="AW611" s="13" t="s">
        <v>31</v>
      </c>
      <c r="AX611" s="13" t="s">
        <v>83</v>
      </c>
      <c r="AY611" s="159" t="s">
        <v>169</v>
      </c>
    </row>
    <row r="612" spans="2:65" s="1" customFormat="1" ht="38.700000000000003" customHeight="1">
      <c r="B612" s="133"/>
      <c r="C612" s="172" t="s">
        <v>1127</v>
      </c>
      <c r="D612" s="172" t="s">
        <v>249</v>
      </c>
      <c r="E612" s="173" t="s">
        <v>1128</v>
      </c>
      <c r="F612" s="174" t="s">
        <v>1129</v>
      </c>
      <c r="G612" s="175" t="s">
        <v>350</v>
      </c>
      <c r="H612" s="176">
        <v>36</v>
      </c>
      <c r="I612" s="177"/>
      <c r="J612" s="178">
        <f t="shared" ref="J612:J618" si="30">ROUND(I612*H612,2)</f>
        <v>0</v>
      </c>
      <c r="K612" s="174" t="s">
        <v>1</v>
      </c>
      <c r="L612" s="179"/>
      <c r="M612" s="180" t="s">
        <v>1</v>
      </c>
      <c r="N612" s="181" t="s">
        <v>40</v>
      </c>
      <c r="P612" s="143">
        <f t="shared" ref="P612:P618" si="31">O612*H612</f>
        <v>0</v>
      </c>
      <c r="Q612" s="143">
        <v>0</v>
      </c>
      <c r="R612" s="143">
        <f t="shared" ref="R612:R618" si="32">Q612*H612</f>
        <v>0</v>
      </c>
      <c r="S612" s="143">
        <v>0</v>
      </c>
      <c r="T612" s="144">
        <f t="shared" ref="T612:T618" si="33">S612*H612</f>
        <v>0</v>
      </c>
      <c r="AR612" s="145" t="s">
        <v>342</v>
      </c>
      <c r="AT612" s="145" t="s">
        <v>249</v>
      </c>
      <c r="AU612" s="145" t="s">
        <v>85</v>
      </c>
      <c r="AY612" s="17" t="s">
        <v>169</v>
      </c>
      <c r="BE612" s="146">
        <f t="shared" ref="BE612:BE618" si="34">IF(N612="základní",J612,0)</f>
        <v>0</v>
      </c>
      <c r="BF612" s="146">
        <f t="shared" ref="BF612:BF618" si="35">IF(N612="snížená",J612,0)</f>
        <v>0</v>
      </c>
      <c r="BG612" s="146">
        <f t="shared" ref="BG612:BG618" si="36">IF(N612="zákl. přenesená",J612,0)</f>
        <v>0</v>
      </c>
      <c r="BH612" s="146">
        <f t="shared" ref="BH612:BH618" si="37">IF(N612="sníž. přenesená",J612,0)</f>
        <v>0</v>
      </c>
      <c r="BI612" s="146">
        <f t="shared" ref="BI612:BI618" si="38">IF(N612="nulová",J612,0)</f>
        <v>0</v>
      </c>
      <c r="BJ612" s="17" t="s">
        <v>83</v>
      </c>
      <c r="BK612" s="146">
        <f t="shared" ref="BK612:BK618" si="39">ROUND(I612*H612,2)</f>
        <v>0</v>
      </c>
      <c r="BL612" s="17" t="s">
        <v>266</v>
      </c>
      <c r="BM612" s="145" t="s">
        <v>1130</v>
      </c>
    </row>
    <row r="613" spans="2:65" s="1" customFormat="1" ht="45" customHeight="1">
      <c r="B613" s="133"/>
      <c r="C613" s="172" t="s">
        <v>1131</v>
      </c>
      <c r="D613" s="172" t="s">
        <v>249</v>
      </c>
      <c r="E613" s="173" t="s">
        <v>1132</v>
      </c>
      <c r="F613" s="174" t="s">
        <v>1133</v>
      </c>
      <c r="G613" s="175" t="s">
        <v>207</v>
      </c>
      <c r="H613" s="176">
        <v>4.2000000000000003E-2</v>
      </c>
      <c r="I613" s="177"/>
      <c r="J613" s="178">
        <f t="shared" si="30"/>
        <v>0</v>
      </c>
      <c r="K613" s="174" t="s">
        <v>1</v>
      </c>
      <c r="L613" s="179"/>
      <c r="M613" s="180" t="s">
        <v>1</v>
      </c>
      <c r="N613" s="181" t="s">
        <v>40</v>
      </c>
      <c r="P613" s="143">
        <f t="shared" si="31"/>
        <v>0</v>
      </c>
      <c r="Q613" s="143">
        <v>0</v>
      </c>
      <c r="R613" s="143">
        <f t="shared" si="32"/>
        <v>0</v>
      </c>
      <c r="S613" s="143">
        <v>0</v>
      </c>
      <c r="T613" s="144">
        <f t="shared" si="33"/>
        <v>0</v>
      </c>
      <c r="AR613" s="145" t="s">
        <v>342</v>
      </c>
      <c r="AT613" s="145" t="s">
        <v>249</v>
      </c>
      <c r="AU613" s="145" t="s">
        <v>85</v>
      </c>
      <c r="AY613" s="17" t="s">
        <v>169</v>
      </c>
      <c r="BE613" s="146">
        <f t="shared" si="34"/>
        <v>0</v>
      </c>
      <c r="BF613" s="146">
        <f t="shared" si="35"/>
        <v>0</v>
      </c>
      <c r="BG613" s="146">
        <f t="shared" si="36"/>
        <v>0</v>
      </c>
      <c r="BH613" s="146">
        <f t="shared" si="37"/>
        <v>0</v>
      </c>
      <c r="BI613" s="146">
        <f t="shared" si="38"/>
        <v>0</v>
      </c>
      <c r="BJ613" s="17" t="s">
        <v>83</v>
      </c>
      <c r="BK613" s="146">
        <f t="shared" si="39"/>
        <v>0</v>
      </c>
      <c r="BL613" s="17" t="s">
        <v>266</v>
      </c>
      <c r="BM613" s="145" t="s">
        <v>1134</v>
      </c>
    </row>
    <row r="614" spans="2:65" s="1" customFormat="1" ht="24.15" customHeight="1">
      <c r="B614" s="133"/>
      <c r="C614" s="172" t="s">
        <v>1135</v>
      </c>
      <c r="D614" s="172" t="s">
        <v>249</v>
      </c>
      <c r="E614" s="173" t="s">
        <v>1136</v>
      </c>
      <c r="F614" s="174" t="s">
        <v>1137</v>
      </c>
      <c r="G614" s="175" t="s">
        <v>350</v>
      </c>
      <c r="H614" s="176">
        <v>85</v>
      </c>
      <c r="I614" s="177"/>
      <c r="J614" s="178">
        <f t="shared" si="30"/>
        <v>0</v>
      </c>
      <c r="K614" s="174" t="s">
        <v>1</v>
      </c>
      <c r="L614" s="179"/>
      <c r="M614" s="180" t="s">
        <v>1</v>
      </c>
      <c r="N614" s="181" t="s">
        <v>40</v>
      </c>
      <c r="P614" s="143">
        <f t="shared" si="31"/>
        <v>0</v>
      </c>
      <c r="Q614" s="143">
        <v>0</v>
      </c>
      <c r="R614" s="143">
        <f t="shared" si="32"/>
        <v>0</v>
      </c>
      <c r="S614" s="143">
        <v>0</v>
      </c>
      <c r="T614" s="144">
        <f t="shared" si="33"/>
        <v>0</v>
      </c>
      <c r="AR614" s="145" t="s">
        <v>342</v>
      </c>
      <c r="AT614" s="145" t="s">
        <v>249</v>
      </c>
      <c r="AU614" s="145" t="s">
        <v>85</v>
      </c>
      <c r="AY614" s="17" t="s">
        <v>169</v>
      </c>
      <c r="BE614" s="146">
        <f t="shared" si="34"/>
        <v>0</v>
      </c>
      <c r="BF614" s="146">
        <f t="shared" si="35"/>
        <v>0</v>
      </c>
      <c r="BG614" s="146">
        <f t="shared" si="36"/>
        <v>0</v>
      </c>
      <c r="BH614" s="146">
        <f t="shared" si="37"/>
        <v>0</v>
      </c>
      <c r="BI614" s="146">
        <f t="shared" si="38"/>
        <v>0</v>
      </c>
      <c r="BJ614" s="17" t="s">
        <v>83</v>
      </c>
      <c r="BK614" s="146">
        <f t="shared" si="39"/>
        <v>0</v>
      </c>
      <c r="BL614" s="17" t="s">
        <v>266</v>
      </c>
      <c r="BM614" s="145" t="s">
        <v>1138</v>
      </c>
    </row>
    <row r="615" spans="2:65" s="1" customFormat="1" ht="24.15" customHeight="1">
      <c r="B615" s="133"/>
      <c r="C615" s="172" t="s">
        <v>1139</v>
      </c>
      <c r="D615" s="172" t="s">
        <v>249</v>
      </c>
      <c r="E615" s="173" t="s">
        <v>1140</v>
      </c>
      <c r="F615" s="174" t="s">
        <v>1141</v>
      </c>
      <c r="G615" s="175" t="s">
        <v>112</v>
      </c>
      <c r="H615" s="176">
        <v>25.2</v>
      </c>
      <c r="I615" s="177"/>
      <c r="J615" s="178">
        <f t="shared" si="30"/>
        <v>0</v>
      </c>
      <c r="K615" s="174" t="s">
        <v>1</v>
      </c>
      <c r="L615" s="179"/>
      <c r="M615" s="180" t="s">
        <v>1</v>
      </c>
      <c r="N615" s="181" t="s">
        <v>40</v>
      </c>
      <c r="P615" s="143">
        <f t="shared" si="31"/>
        <v>0</v>
      </c>
      <c r="Q615" s="143">
        <v>0</v>
      </c>
      <c r="R615" s="143">
        <f t="shared" si="32"/>
        <v>0</v>
      </c>
      <c r="S615" s="143">
        <v>0</v>
      </c>
      <c r="T615" s="144">
        <f t="shared" si="33"/>
        <v>0</v>
      </c>
      <c r="AR615" s="145" t="s">
        <v>342</v>
      </c>
      <c r="AT615" s="145" t="s">
        <v>249</v>
      </c>
      <c r="AU615" s="145" t="s">
        <v>85</v>
      </c>
      <c r="AY615" s="17" t="s">
        <v>169</v>
      </c>
      <c r="BE615" s="146">
        <f t="shared" si="34"/>
        <v>0</v>
      </c>
      <c r="BF615" s="146">
        <f t="shared" si="35"/>
        <v>0</v>
      </c>
      <c r="BG615" s="146">
        <f t="shared" si="36"/>
        <v>0</v>
      </c>
      <c r="BH615" s="146">
        <f t="shared" si="37"/>
        <v>0</v>
      </c>
      <c r="BI615" s="146">
        <f t="shared" si="38"/>
        <v>0</v>
      </c>
      <c r="BJ615" s="17" t="s">
        <v>83</v>
      </c>
      <c r="BK615" s="146">
        <f t="shared" si="39"/>
        <v>0</v>
      </c>
      <c r="BL615" s="17" t="s">
        <v>266</v>
      </c>
      <c r="BM615" s="145" t="s">
        <v>1142</v>
      </c>
    </row>
    <row r="616" spans="2:65" s="1" customFormat="1" ht="24.15" customHeight="1">
      <c r="B616" s="133"/>
      <c r="C616" s="172" t="s">
        <v>1143</v>
      </c>
      <c r="D616" s="172" t="s">
        <v>249</v>
      </c>
      <c r="E616" s="173" t="s">
        <v>1144</v>
      </c>
      <c r="F616" s="174" t="s">
        <v>1145</v>
      </c>
      <c r="G616" s="175" t="s">
        <v>207</v>
      </c>
      <c r="H616" s="176">
        <v>1.59</v>
      </c>
      <c r="I616" s="177"/>
      <c r="J616" s="178">
        <f t="shared" si="30"/>
        <v>0</v>
      </c>
      <c r="K616" s="174" t="s">
        <v>1</v>
      </c>
      <c r="L616" s="179"/>
      <c r="M616" s="180" t="s">
        <v>1</v>
      </c>
      <c r="N616" s="181" t="s">
        <v>40</v>
      </c>
      <c r="P616" s="143">
        <f t="shared" si="31"/>
        <v>0</v>
      </c>
      <c r="Q616" s="143">
        <v>0</v>
      </c>
      <c r="R616" s="143">
        <f t="shared" si="32"/>
        <v>0</v>
      </c>
      <c r="S616" s="143">
        <v>0</v>
      </c>
      <c r="T616" s="144">
        <f t="shared" si="33"/>
        <v>0</v>
      </c>
      <c r="AR616" s="145" t="s">
        <v>342</v>
      </c>
      <c r="AT616" s="145" t="s">
        <v>249</v>
      </c>
      <c r="AU616" s="145" t="s">
        <v>85</v>
      </c>
      <c r="AY616" s="17" t="s">
        <v>169</v>
      </c>
      <c r="BE616" s="146">
        <f t="shared" si="34"/>
        <v>0</v>
      </c>
      <c r="BF616" s="146">
        <f t="shared" si="35"/>
        <v>0</v>
      </c>
      <c r="BG616" s="146">
        <f t="shared" si="36"/>
        <v>0</v>
      </c>
      <c r="BH616" s="146">
        <f t="shared" si="37"/>
        <v>0</v>
      </c>
      <c r="BI616" s="146">
        <f t="shared" si="38"/>
        <v>0</v>
      </c>
      <c r="BJ616" s="17" t="s">
        <v>83</v>
      </c>
      <c r="BK616" s="146">
        <f t="shared" si="39"/>
        <v>0</v>
      </c>
      <c r="BL616" s="17" t="s">
        <v>266</v>
      </c>
      <c r="BM616" s="145" t="s">
        <v>1146</v>
      </c>
    </row>
    <row r="617" spans="2:65" s="1" customFormat="1" ht="33" customHeight="1">
      <c r="B617" s="133"/>
      <c r="C617" s="172" t="s">
        <v>1147</v>
      </c>
      <c r="D617" s="172" t="s">
        <v>249</v>
      </c>
      <c r="E617" s="173" t="s">
        <v>1148</v>
      </c>
      <c r="F617" s="174" t="s">
        <v>1149</v>
      </c>
      <c r="G617" s="175" t="s">
        <v>112</v>
      </c>
      <c r="H617" s="176">
        <v>20</v>
      </c>
      <c r="I617" s="177"/>
      <c r="J617" s="178">
        <f t="shared" si="30"/>
        <v>0</v>
      </c>
      <c r="K617" s="174" t="s">
        <v>1</v>
      </c>
      <c r="L617" s="179"/>
      <c r="M617" s="180" t="s">
        <v>1</v>
      </c>
      <c r="N617" s="181" t="s">
        <v>40</v>
      </c>
      <c r="P617" s="143">
        <f t="shared" si="31"/>
        <v>0</v>
      </c>
      <c r="Q617" s="143">
        <v>0</v>
      </c>
      <c r="R617" s="143">
        <f t="shared" si="32"/>
        <v>0</v>
      </c>
      <c r="S617" s="143">
        <v>0</v>
      </c>
      <c r="T617" s="144">
        <f t="shared" si="33"/>
        <v>0</v>
      </c>
      <c r="AR617" s="145" t="s">
        <v>342</v>
      </c>
      <c r="AT617" s="145" t="s">
        <v>249</v>
      </c>
      <c r="AU617" s="145" t="s">
        <v>85</v>
      </c>
      <c r="AY617" s="17" t="s">
        <v>169</v>
      </c>
      <c r="BE617" s="146">
        <f t="shared" si="34"/>
        <v>0</v>
      </c>
      <c r="BF617" s="146">
        <f t="shared" si="35"/>
        <v>0</v>
      </c>
      <c r="BG617" s="146">
        <f t="shared" si="36"/>
        <v>0</v>
      </c>
      <c r="BH617" s="146">
        <f t="shared" si="37"/>
        <v>0</v>
      </c>
      <c r="BI617" s="146">
        <f t="shared" si="38"/>
        <v>0</v>
      </c>
      <c r="BJ617" s="17" t="s">
        <v>83</v>
      </c>
      <c r="BK617" s="146">
        <f t="shared" si="39"/>
        <v>0</v>
      </c>
      <c r="BL617" s="17" t="s">
        <v>266</v>
      </c>
      <c r="BM617" s="145" t="s">
        <v>1150</v>
      </c>
    </row>
    <row r="618" spans="2:65" s="1" customFormat="1" ht="24.15" customHeight="1">
      <c r="B618" s="133"/>
      <c r="C618" s="134" t="s">
        <v>1151</v>
      </c>
      <c r="D618" s="134" t="s">
        <v>171</v>
      </c>
      <c r="E618" s="135" t="s">
        <v>1152</v>
      </c>
      <c r="F618" s="136" t="s">
        <v>1153</v>
      </c>
      <c r="G618" s="137" t="s">
        <v>657</v>
      </c>
      <c r="H618" s="138"/>
      <c r="I618" s="139"/>
      <c r="J618" s="140">
        <f t="shared" si="30"/>
        <v>0</v>
      </c>
      <c r="K618" s="136" t="s">
        <v>174</v>
      </c>
      <c r="L618" s="32"/>
      <c r="M618" s="141" t="s">
        <v>1</v>
      </c>
      <c r="N618" s="142" t="s">
        <v>40</v>
      </c>
      <c r="P618" s="143">
        <f t="shared" si="31"/>
        <v>0</v>
      </c>
      <c r="Q618" s="143">
        <v>0</v>
      </c>
      <c r="R618" s="143">
        <f t="shared" si="32"/>
        <v>0</v>
      </c>
      <c r="S618" s="143">
        <v>0</v>
      </c>
      <c r="T618" s="144">
        <f t="shared" si="33"/>
        <v>0</v>
      </c>
      <c r="AR618" s="145" t="s">
        <v>266</v>
      </c>
      <c r="AT618" s="145" t="s">
        <v>171</v>
      </c>
      <c r="AU618" s="145" t="s">
        <v>85</v>
      </c>
      <c r="AY618" s="17" t="s">
        <v>169</v>
      </c>
      <c r="BE618" s="146">
        <f t="shared" si="34"/>
        <v>0</v>
      </c>
      <c r="BF618" s="146">
        <f t="shared" si="35"/>
        <v>0</v>
      </c>
      <c r="BG618" s="146">
        <f t="shared" si="36"/>
        <v>0</v>
      </c>
      <c r="BH618" s="146">
        <f t="shared" si="37"/>
        <v>0</v>
      </c>
      <c r="BI618" s="146">
        <f t="shared" si="38"/>
        <v>0</v>
      </c>
      <c r="BJ618" s="17" t="s">
        <v>83</v>
      </c>
      <c r="BK618" s="146">
        <f t="shared" si="39"/>
        <v>0</v>
      </c>
      <c r="BL618" s="17" t="s">
        <v>266</v>
      </c>
      <c r="BM618" s="145" t="s">
        <v>1154</v>
      </c>
    </row>
    <row r="619" spans="2:65" s="1" customFormat="1">
      <c r="B619" s="32"/>
      <c r="D619" s="147" t="s">
        <v>177</v>
      </c>
      <c r="F619" s="148" t="s">
        <v>1155</v>
      </c>
      <c r="I619" s="149"/>
      <c r="L619" s="32"/>
      <c r="M619" s="150"/>
      <c r="T619" s="56"/>
      <c r="AT619" s="17" t="s">
        <v>177</v>
      </c>
      <c r="AU619" s="17" t="s">
        <v>85</v>
      </c>
    </row>
    <row r="620" spans="2:65" s="11" customFormat="1" ht="22.95" customHeight="1">
      <c r="B620" s="121"/>
      <c r="D620" s="122" t="s">
        <v>74</v>
      </c>
      <c r="E620" s="131" t="s">
        <v>1156</v>
      </c>
      <c r="F620" s="131" t="s">
        <v>1157</v>
      </c>
      <c r="I620" s="124"/>
      <c r="J620" s="132">
        <f>BK620</f>
        <v>0</v>
      </c>
      <c r="L620" s="121"/>
      <c r="M620" s="126"/>
      <c r="P620" s="127">
        <f>SUM(P621:P637)</f>
        <v>0</v>
      </c>
      <c r="R620" s="127">
        <f>SUM(R621:R637)</f>
        <v>0.22844469999999997</v>
      </c>
      <c r="T620" s="128">
        <f>SUM(T621:T637)</f>
        <v>0</v>
      </c>
      <c r="AR620" s="122" t="s">
        <v>85</v>
      </c>
      <c r="AT620" s="129" t="s">
        <v>74</v>
      </c>
      <c r="AU620" s="129" t="s">
        <v>83</v>
      </c>
      <c r="AY620" s="122" t="s">
        <v>169</v>
      </c>
      <c r="BK620" s="130">
        <f>SUM(BK621:BK637)</f>
        <v>0</v>
      </c>
    </row>
    <row r="621" spans="2:65" s="1" customFormat="1" ht="24.15" customHeight="1">
      <c r="B621" s="133"/>
      <c r="C621" s="134" t="s">
        <v>1158</v>
      </c>
      <c r="D621" s="134" t="s">
        <v>171</v>
      </c>
      <c r="E621" s="135" t="s">
        <v>1159</v>
      </c>
      <c r="F621" s="136" t="s">
        <v>1160</v>
      </c>
      <c r="G621" s="137" t="s">
        <v>350</v>
      </c>
      <c r="H621" s="138">
        <v>19.809999999999999</v>
      </c>
      <c r="I621" s="139"/>
      <c r="J621" s="140">
        <f>ROUND(I621*H621,2)</f>
        <v>0</v>
      </c>
      <c r="K621" s="136" t="s">
        <v>174</v>
      </c>
      <c r="L621" s="32"/>
      <c r="M621" s="141" t="s">
        <v>1</v>
      </c>
      <c r="N621" s="142" t="s">
        <v>40</v>
      </c>
      <c r="P621" s="143">
        <f>O621*H621</f>
        <v>0</v>
      </c>
      <c r="Q621" s="143">
        <v>2.2799999999999999E-3</v>
      </c>
      <c r="R621" s="143">
        <f>Q621*H621</f>
        <v>4.5166799999999993E-2</v>
      </c>
      <c r="S621" s="143">
        <v>0</v>
      </c>
      <c r="T621" s="144">
        <f>S621*H621</f>
        <v>0</v>
      </c>
      <c r="AR621" s="145" t="s">
        <v>266</v>
      </c>
      <c r="AT621" s="145" t="s">
        <v>171</v>
      </c>
      <c r="AU621" s="145" t="s">
        <v>85</v>
      </c>
      <c r="AY621" s="17" t="s">
        <v>169</v>
      </c>
      <c r="BE621" s="146">
        <f>IF(N621="základní",J621,0)</f>
        <v>0</v>
      </c>
      <c r="BF621" s="146">
        <f>IF(N621="snížená",J621,0)</f>
        <v>0</v>
      </c>
      <c r="BG621" s="146">
        <f>IF(N621="zákl. přenesená",J621,0)</f>
        <v>0</v>
      </c>
      <c r="BH621" s="146">
        <f>IF(N621="sníž. přenesená",J621,0)</f>
        <v>0</v>
      </c>
      <c r="BI621" s="146">
        <f>IF(N621="nulová",J621,0)</f>
        <v>0</v>
      </c>
      <c r="BJ621" s="17" t="s">
        <v>83</v>
      </c>
      <c r="BK621" s="146">
        <f>ROUND(I621*H621,2)</f>
        <v>0</v>
      </c>
      <c r="BL621" s="17" t="s">
        <v>266</v>
      </c>
      <c r="BM621" s="145" t="s">
        <v>1161</v>
      </c>
    </row>
    <row r="622" spans="2:65" s="1" customFormat="1">
      <c r="B622" s="32"/>
      <c r="D622" s="147" t="s">
        <v>177</v>
      </c>
      <c r="F622" s="148" t="s">
        <v>1162</v>
      </c>
      <c r="I622" s="149"/>
      <c r="L622" s="32"/>
      <c r="M622" s="150"/>
      <c r="T622" s="56"/>
      <c r="AT622" s="17" t="s">
        <v>177</v>
      </c>
      <c r="AU622" s="17" t="s">
        <v>85</v>
      </c>
    </row>
    <row r="623" spans="2:65" s="13" customFormat="1">
      <c r="B623" s="158"/>
      <c r="D623" s="152" t="s">
        <v>179</v>
      </c>
      <c r="E623" s="159" t="s">
        <v>1</v>
      </c>
      <c r="F623" s="160" t="s">
        <v>1163</v>
      </c>
      <c r="H623" s="161">
        <v>19.809999999999999</v>
      </c>
      <c r="I623" s="162"/>
      <c r="L623" s="158"/>
      <c r="M623" s="163"/>
      <c r="T623" s="164"/>
      <c r="AT623" s="159" t="s">
        <v>179</v>
      </c>
      <c r="AU623" s="159" t="s">
        <v>85</v>
      </c>
      <c r="AV623" s="13" t="s">
        <v>85</v>
      </c>
      <c r="AW623" s="13" t="s">
        <v>31</v>
      </c>
      <c r="AX623" s="13" t="s">
        <v>83</v>
      </c>
      <c r="AY623" s="159" t="s">
        <v>169</v>
      </c>
    </row>
    <row r="624" spans="2:65" s="1" customFormat="1" ht="33" customHeight="1">
      <c r="B624" s="133"/>
      <c r="C624" s="134" t="s">
        <v>1164</v>
      </c>
      <c r="D624" s="134" t="s">
        <v>171</v>
      </c>
      <c r="E624" s="135" t="s">
        <v>1165</v>
      </c>
      <c r="F624" s="136" t="s">
        <v>1166</v>
      </c>
      <c r="G624" s="137" t="s">
        <v>350</v>
      </c>
      <c r="H624" s="138">
        <v>11.78</v>
      </c>
      <c r="I624" s="139"/>
      <c r="J624" s="140">
        <f>ROUND(I624*H624,2)</f>
        <v>0</v>
      </c>
      <c r="K624" s="136" t="s">
        <v>174</v>
      </c>
      <c r="L624" s="32"/>
      <c r="M624" s="141" t="s">
        <v>1</v>
      </c>
      <c r="N624" s="142" t="s">
        <v>40</v>
      </c>
      <c r="P624" s="143">
        <f>O624*H624</f>
        <v>0</v>
      </c>
      <c r="Q624" s="143">
        <v>2.9099999999999998E-3</v>
      </c>
      <c r="R624" s="143">
        <f>Q624*H624</f>
        <v>3.4279799999999999E-2</v>
      </c>
      <c r="S624" s="143">
        <v>0</v>
      </c>
      <c r="T624" s="144">
        <f>S624*H624</f>
        <v>0</v>
      </c>
      <c r="AR624" s="145" t="s">
        <v>266</v>
      </c>
      <c r="AT624" s="145" t="s">
        <v>171</v>
      </c>
      <c r="AU624" s="145" t="s">
        <v>85</v>
      </c>
      <c r="AY624" s="17" t="s">
        <v>169</v>
      </c>
      <c r="BE624" s="146">
        <f>IF(N624="základní",J624,0)</f>
        <v>0</v>
      </c>
      <c r="BF624" s="146">
        <f>IF(N624="snížená",J624,0)</f>
        <v>0</v>
      </c>
      <c r="BG624" s="146">
        <f>IF(N624="zákl. přenesená",J624,0)</f>
        <v>0</v>
      </c>
      <c r="BH624" s="146">
        <f>IF(N624="sníž. přenesená",J624,0)</f>
        <v>0</v>
      </c>
      <c r="BI624" s="146">
        <f>IF(N624="nulová",J624,0)</f>
        <v>0</v>
      </c>
      <c r="BJ624" s="17" t="s">
        <v>83</v>
      </c>
      <c r="BK624" s="146">
        <f>ROUND(I624*H624,2)</f>
        <v>0</v>
      </c>
      <c r="BL624" s="17" t="s">
        <v>266</v>
      </c>
      <c r="BM624" s="145" t="s">
        <v>1167</v>
      </c>
    </row>
    <row r="625" spans="2:65" s="1" customFormat="1">
      <c r="B625" s="32"/>
      <c r="D625" s="147" t="s">
        <v>177</v>
      </c>
      <c r="F625" s="148" t="s">
        <v>1168</v>
      </c>
      <c r="I625" s="149"/>
      <c r="L625" s="32"/>
      <c r="M625" s="150"/>
      <c r="T625" s="56"/>
      <c r="AT625" s="17" t="s">
        <v>177</v>
      </c>
      <c r="AU625" s="17" t="s">
        <v>85</v>
      </c>
    </row>
    <row r="626" spans="2:65" s="13" customFormat="1">
      <c r="B626" s="158"/>
      <c r="D626" s="152" t="s">
        <v>179</v>
      </c>
      <c r="E626" s="159" t="s">
        <v>1</v>
      </c>
      <c r="F626" s="160" t="s">
        <v>1169</v>
      </c>
      <c r="H626" s="161">
        <v>11.78</v>
      </c>
      <c r="I626" s="162"/>
      <c r="L626" s="158"/>
      <c r="M626" s="163"/>
      <c r="T626" s="164"/>
      <c r="AT626" s="159" t="s">
        <v>179</v>
      </c>
      <c r="AU626" s="159" t="s">
        <v>85</v>
      </c>
      <c r="AV626" s="13" t="s">
        <v>85</v>
      </c>
      <c r="AW626" s="13" t="s">
        <v>31</v>
      </c>
      <c r="AX626" s="13" t="s">
        <v>83</v>
      </c>
      <c r="AY626" s="159" t="s">
        <v>169</v>
      </c>
    </row>
    <row r="627" spans="2:65" s="1" customFormat="1" ht="33" customHeight="1">
      <c r="B627" s="133"/>
      <c r="C627" s="134" t="s">
        <v>1170</v>
      </c>
      <c r="D627" s="134" t="s">
        <v>171</v>
      </c>
      <c r="E627" s="135" t="s">
        <v>1171</v>
      </c>
      <c r="F627" s="136" t="s">
        <v>1172</v>
      </c>
      <c r="G627" s="137" t="s">
        <v>350</v>
      </c>
      <c r="H627" s="138">
        <v>31.59</v>
      </c>
      <c r="I627" s="139"/>
      <c r="J627" s="140">
        <f>ROUND(I627*H627,2)</f>
        <v>0</v>
      </c>
      <c r="K627" s="136" t="s">
        <v>174</v>
      </c>
      <c r="L627" s="32"/>
      <c r="M627" s="141" t="s">
        <v>1</v>
      </c>
      <c r="N627" s="142" t="s">
        <v>40</v>
      </c>
      <c r="P627" s="143">
        <f>O627*H627</f>
        <v>0</v>
      </c>
      <c r="Q627" s="143">
        <v>3.5100000000000001E-3</v>
      </c>
      <c r="R627" s="143">
        <f>Q627*H627</f>
        <v>0.1108809</v>
      </c>
      <c r="S627" s="143">
        <v>0</v>
      </c>
      <c r="T627" s="144">
        <f>S627*H627</f>
        <v>0</v>
      </c>
      <c r="AR627" s="145" t="s">
        <v>266</v>
      </c>
      <c r="AT627" s="145" t="s">
        <v>171</v>
      </c>
      <c r="AU627" s="145" t="s">
        <v>85</v>
      </c>
      <c r="AY627" s="17" t="s">
        <v>169</v>
      </c>
      <c r="BE627" s="146">
        <f>IF(N627="základní",J627,0)</f>
        <v>0</v>
      </c>
      <c r="BF627" s="146">
        <f>IF(N627="snížená",J627,0)</f>
        <v>0</v>
      </c>
      <c r="BG627" s="146">
        <f>IF(N627="zákl. přenesená",J627,0)</f>
        <v>0</v>
      </c>
      <c r="BH627" s="146">
        <f>IF(N627="sníž. přenesená",J627,0)</f>
        <v>0</v>
      </c>
      <c r="BI627" s="146">
        <f>IF(N627="nulová",J627,0)</f>
        <v>0</v>
      </c>
      <c r="BJ627" s="17" t="s">
        <v>83</v>
      </c>
      <c r="BK627" s="146">
        <f>ROUND(I627*H627,2)</f>
        <v>0</v>
      </c>
      <c r="BL627" s="17" t="s">
        <v>266</v>
      </c>
      <c r="BM627" s="145" t="s">
        <v>1173</v>
      </c>
    </row>
    <row r="628" spans="2:65" s="1" customFormat="1">
      <c r="B628" s="32"/>
      <c r="D628" s="147" t="s">
        <v>177</v>
      </c>
      <c r="F628" s="148" t="s">
        <v>1174</v>
      </c>
      <c r="I628" s="149"/>
      <c r="L628" s="32"/>
      <c r="M628" s="150"/>
      <c r="T628" s="56"/>
      <c r="AT628" s="17" t="s">
        <v>177</v>
      </c>
      <c r="AU628" s="17" t="s">
        <v>85</v>
      </c>
    </row>
    <row r="629" spans="2:65" s="13" customFormat="1">
      <c r="B629" s="158"/>
      <c r="D629" s="152" t="s">
        <v>179</v>
      </c>
      <c r="E629" s="159" t="s">
        <v>1</v>
      </c>
      <c r="F629" s="160" t="s">
        <v>1175</v>
      </c>
      <c r="H629" s="161">
        <v>31.59</v>
      </c>
      <c r="I629" s="162"/>
      <c r="L629" s="158"/>
      <c r="M629" s="163"/>
      <c r="T629" s="164"/>
      <c r="AT629" s="159" t="s">
        <v>179</v>
      </c>
      <c r="AU629" s="159" t="s">
        <v>85</v>
      </c>
      <c r="AV629" s="13" t="s">
        <v>85</v>
      </c>
      <c r="AW629" s="13" t="s">
        <v>31</v>
      </c>
      <c r="AX629" s="13" t="s">
        <v>83</v>
      </c>
      <c r="AY629" s="159" t="s">
        <v>169</v>
      </c>
    </row>
    <row r="630" spans="2:65" s="1" customFormat="1" ht="24.15" customHeight="1">
      <c r="B630" s="133"/>
      <c r="C630" s="134" t="s">
        <v>1176</v>
      </c>
      <c r="D630" s="134" t="s">
        <v>171</v>
      </c>
      <c r="E630" s="135" t="s">
        <v>1177</v>
      </c>
      <c r="F630" s="136" t="s">
        <v>1178</v>
      </c>
      <c r="G630" s="137" t="s">
        <v>350</v>
      </c>
      <c r="H630" s="138">
        <v>19.809999999999999</v>
      </c>
      <c r="I630" s="139"/>
      <c r="J630" s="140">
        <f>ROUND(I630*H630,2)</f>
        <v>0</v>
      </c>
      <c r="K630" s="136" t="s">
        <v>174</v>
      </c>
      <c r="L630" s="32"/>
      <c r="M630" s="141" t="s">
        <v>1</v>
      </c>
      <c r="N630" s="142" t="s">
        <v>40</v>
      </c>
      <c r="P630" s="143">
        <f>O630*H630</f>
        <v>0</v>
      </c>
      <c r="Q630" s="143">
        <v>1.6199999999999999E-3</v>
      </c>
      <c r="R630" s="143">
        <f>Q630*H630</f>
        <v>3.2092199999999994E-2</v>
      </c>
      <c r="S630" s="143">
        <v>0</v>
      </c>
      <c r="T630" s="144">
        <f>S630*H630</f>
        <v>0</v>
      </c>
      <c r="AR630" s="145" t="s">
        <v>266</v>
      </c>
      <c r="AT630" s="145" t="s">
        <v>171</v>
      </c>
      <c r="AU630" s="145" t="s">
        <v>85</v>
      </c>
      <c r="AY630" s="17" t="s">
        <v>169</v>
      </c>
      <c r="BE630" s="146">
        <f>IF(N630="základní",J630,0)</f>
        <v>0</v>
      </c>
      <c r="BF630" s="146">
        <f>IF(N630="snížená",J630,0)</f>
        <v>0</v>
      </c>
      <c r="BG630" s="146">
        <f>IF(N630="zákl. přenesená",J630,0)</f>
        <v>0</v>
      </c>
      <c r="BH630" s="146">
        <f>IF(N630="sníž. přenesená",J630,0)</f>
        <v>0</v>
      </c>
      <c r="BI630" s="146">
        <f>IF(N630="nulová",J630,0)</f>
        <v>0</v>
      </c>
      <c r="BJ630" s="17" t="s">
        <v>83</v>
      </c>
      <c r="BK630" s="146">
        <f>ROUND(I630*H630,2)</f>
        <v>0</v>
      </c>
      <c r="BL630" s="17" t="s">
        <v>266</v>
      </c>
      <c r="BM630" s="145" t="s">
        <v>1179</v>
      </c>
    </row>
    <row r="631" spans="2:65" s="1" customFormat="1">
      <c r="B631" s="32"/>
      <c r="D631" s="147" t="s">
        <v>177</v>
      </c>
      <c r="F631" s="148" t="s">
        <v>1180</v>
      </c>
      <c r="I631" s="149"/>
      <c r="L631" s="32"/>
      <c r="M631" s="150"/>
      <c r="T631" s="56"/>
      <c r="AT631" s="17" t="s">
        <v>177</v>
      </c>
      <c r="AU631" s="17" t="s">
        <v>85</v>
      </c>
    </row>
    <row r="632" spans="2:65" s="1" customFormat="1" ht="44.25" customHeight="1">
      <c r="B632" s="133"/>
      <c r="C632" s="134" t="s">
        <v>1181</v>
      </c>
      <c r="D632" s="134" t="s">
        <v>171</v>
      </c>
      <c r="E632" s="135" t="s">
        <v>1182</v>
      </c>
      <c r="F632" s="136" t="s">
        <v>1183</v>
      </c>
      <c r="G632" s="137" t="s">
        <v>188</v>
      </c>
      <c r="H632" s="138">
        <v>1</v>
      </c>
      <c r="I632" s="139"/>
      <c r="J632" s="140">
        <f>ROUND(I632*H632,2)</f>
        <v>0</v>
      </c>
      <c r="K632" s="136" t="s">
        <v>174</v>
      </c>
      <c r="L632" s="32"/>
      <c r="M632" s="141" t="s">
        <v>1</v>
      </c>
      <c r="N632" s="142" t="s">
        <v>40</v>
      </c>
      <c r="P632" s="143">
        <f>O632*H632</f>
        <v>0</v>
      </c>
      <c r="Q632" s="143">
        <v>2.5000000000000001E-4</v>
      </c>
      <c r="R632" s="143">
        <f>Q632*H632</f>
        <v>2.5000000000000001E-4</v>
      </c>
      <c r="S632" s="143">
        <v>0</v>
      </c>
      <c r="T632" s="144">
        <f>S632*H632</f>
        <v>0</v>
      </c>
      <c r="AR632" s="145" t="s">
        <v>266</v>
      </c>
      <c r="AT632" s="145" t="s">
        <v>171</v>
      </c>
      <c r="AU632" s="145" t="s">
        <v>85</v>
      </c>
      <c r="AY632" s="17" t="s">
        <v>169</v>
      </c>
      <c r="BE632" s="146">
        <f>IF(N632="základní",J632,0)</f>
        <v>0</v>
      </c>
      <c r="BF632" s="146">
        <f>IF(N632="snížená",J632,0)</f>
        <v>0</v>
      </c>
      <c r="BG632" s="146">
        <f>IF(N632="zákl. přenesená",J632,0)</f>
        <v>0</v>
      </c>
      <c r="BH632" s="146">
        <f>IF(N632="sníž. přenesená",J632,0)</f>
        <v>0</v>
      </c>
      <c r="BI632" s="146">
        <f>IF(N632="nulová",J632,0)</f>
        <v>0</v>
      </c>
      <c r="BJ632" s="17" t="s">
        <v>83</v>
      </c>
      <c r="BK632" s="146">
        <f>ROUND(I632*H632,2)</f>
        <v>0</v>
      </c>
      <c r="BL632" s="17" t="s">
        <v>266</v>
      </c>
      <c r="BM632" s="145" t="s">
        <v>1184</v>
      </c>
    </row>
    <row r="633" spans="2:65" s="1" customFormat="1">
      <c r="B633" s="32"/>
      <c r="D633" s="147" t="s">
        <v>177</v>
      </c>
      <c r="F633" s="148" t="s">
        <v>1185</v>
      </c>
      <c r="I633" s="149"/>
      <c r="L633" s="32"/>
      <c r="M633" s="150"/>
      <c r="T633" s="56"/>
      <c r="AT633" s="17" t="s">
        <v>177</v>
      </c>
      <c r="AU633" s="17" t="s">
        <v>85</v>
      </c>
    </row>
    <row r="634" spans="2:65" s="1" customFormat="1" ht="24.15" customHeight="1">
      <c r="B634" s="133"/>
      <c r="C634" s="134" t="s">
        <v>1186</v>
      </c>
      <c r="D634" s="134" t="s">
        <v>171</v>
      </c>
      <c r="E634" s="135" t="s">
        <v>1187</v>
      </c>
      <c r="F634" s="136" t="s">
        <v>1188</v>
      </c>
      <c r="G634" s="137" t="s">
        <v>350</v>
      </c>
      <c r="H634" s="138">
        <v>2.75</v>
      </c>
      <c r="I634" s="139"/>
      <c r="J634" s="140">
        <f>ROUND(I634*H634,2)</f>
        <v>0</v>
      </c>
      <c r="K634" s="136" t="s">
        <v>174</v>
      </c>
      <c r="L634" s="32"/>
      <c r="M634" s="141" t="s">
        <v>1</v>
      </c>
      <c r="N634" s="142" t="s">
        <v>40</v>
      </c>
      <c r="P634" s="143">
        <f>O634*H634</f>
        <v>0</v>
      </c>
      <c r="Q634" s="143">
        <v>2.0999999999999999E-3</v>
      </c>
      <c r="R634" s="143">
        <f>Q634*H634</f>
        <v>5.7749999999999998E-3</v>
      </c>
      <c r="S634" s="143">
        <v>0</v>
      </c>
      <c r="T634" s="144">
        <f>S634*H634</f>
        <v>0</v>
      </c>
      <c r="AR634" s="145" t="s">
        <v>266</v>
      </c>
      <c r="AT634" s="145" t="s">
        <v>171</v>
      </c>
      <c r="AU634" s="145" t="s">
        <v>85</v>
      </c>
      <c r="AY634" s="17" t="s">
        <v>169</v>
      </c>
      <c r="BE634" s="146">
        <f>IF(N634="základní",J634,0)</f>
        <v>0</v>
      </c>
      <c r="BF634" s="146">
        <f>IF(N634="snížená",J634,0)</f>
        <v>0</v>
      </c>
      <c r="BG634" s="146">
        <f>IF(N634="zákl. přenesená",J634,0)</f>
        <v>0</v>
      </c>
      <c r="BH634" s="146">
        <f>IF(N634="sníž. přenesená",J634,0)</f>
        <v>0</v>
      </c>
      <c r="BI634" s="146">
        <f>IF(N634="nulová",J634,0)</f>
        <v>0</v>
      </c>
      <c r="BJ634" s="17" t="s">
        <v>83</v>
      </c>
      <c r="BK634" s="146">
        <f>ROUND(I634*H634,2)</f>
        <v>0</v>
      </c>
      <c r="BL634" s="17" t="s">
        <v>266</v>
      </c>
      <c r="BM634" s="145" t="s">
        <v>1189</v>
      </c>
    </row>
    <row r="635" spans="2:65" s="1" customFormat="1">
      <c r="B635" s="32"/>
      <c r="D635" s="147" t="s">
        <v>177</v>
      </c>
      <c r="F635" s="148" t="s">
        <v>1190</v>
      </c>
      <c r="I635" s="149"/>
      <c r="L635" s="32"/>
      <c r="M635" s="150"/>
      <c r="T635" s="56"/>
      <c r="AT635" s="17" t="s">
        <v>177</v>
      </c>
      <c r="AU635" s="17" t="s">
        <v>85</v>
      </c>
    </row>
    <row r="636" spans="2:65" s="1" customFormat="1" ht="24.15" customHeight="1">
      <c r="B636" s="133"/>
      <c r="C636" s="134" t="s">
        <v>1191</v>
      </c>
      <c r="D636" s="134" t="s">
        <v>171</v>
      </c>
      <c r="E636" s="135" t="s">
        <v>1192</v>
      </c>
      <c r="F636" s="136" t="s">
        <v>1193</v>
      </c>
      <c r="G636" s="137" t="s">
        <v>657</v>
      </c>
      <c r="H636" s="138"/>
      <c r="I636" s="139"/>
      <c r="J636" s="140">
        <f>ROUND(I636*H636,2)</f>
        <v>0</v>
      </c>
      <c r="K636" s="136" t="s">
        <v>174</v>
      </c>
      <c r="L636" s="32"/>
      <c r="M636" s="141" t="s">
        <v>1</v>
      </c>
      <c r="N636" s="142" t="s">
        <v>40</v>
      </c>
      <c r="P636" s="143">
        <f>O636*H636</f>
        <v>0</v>
      </c>
      <c r="Q636" s="143">
        <v>0</v>
      </c>
      <c r="R636" s="143">
        <f>Q636*H636</f>
        <v>0</v>
      </c>
      <c r="S636" s="143">
        <v>0</v>
      </c>
      <c r="T636" s="144">
        <f>S636*H636</f>
        <v>0</v>
      </c>
      <c r="AR636" s="145" t="s">
        <v>266</v>
      </c>
      <c r="AT636" s="145" t="s">
        <v>171</v>
      </c>
      <c r="AU636" s="145" t="s">
        <v>85</v>
      </c>
      <c r="AY636" s="17" t="s">
        <v>169</v>
      </c>
      <c r="BE636" s="146">
        <f>IF(N636="základní",J636,0)</f>
        <v>0</v>
      </c>
      <c r="BF636" s="146">
        <f>IF(N636="snížená",J636,0)</f>
        <v>0</v>
      </c>
      <c r="BG636" s="146">
        <f>IF(N636="zákl. přenesená",J636,0)</f>
        <v>0</v>
      </c>
      <c r="BH636" s="146">
        <f>IF(N636="sníž. přenesená",J636,0)</f>
        <v>0</v>
      </c>
      <c r="BI636" s="146">
        <f>IF(N636="nulová",J636,0)</f>
        <v>0</v>
      </c>
      <c r="BJ636" s="17" t="s">
        <v>83</v>
      </c>
      <c r="BK636" s="146">
        <f>ROUND(I636*H636,2)</f>
        <v>0</v>
      </c>
      <c r="BL636" s="17" t="s">
        <v>266</v>
      </c>
      <c r="BM636" s="145" t="s">
        <v>1194</v>
      </c>
    </row>
    <row r="637" spans="2:65" s="1" customFormat="1">
      <c r="B637" s="32"/>
      <c r="D637" s="147" t="s">
        <v>177</v>
      </c>
      <c r="F637" s="148" t="s">
        <v>1195</v>
      </c>
      <c r="I637" s="149"/>
      <c r="L637" s="32"/>
      <c r="M637" s="150"/>
      <c r="T637" s="56"/>
      <c r="AT637" s="17" t="s">
        <v>177</v>
      </c>
      <c r="AU637" s="17" t="s">
        <v>85</v>
      </c>
    </row>
    <row r="638" spans="2:65" s="11" customFormat="1" ht="22.95" customHeight="1">
      <c r="B638" s="121"/>
      <c r="D638" s="122" t="s">
        <v>74</v>
      </c>
      <c r="E638" s="131" t="s">
        <v>1196</v>
      </c>
      <c r="F638" s="131" t="s">
        <v>1197</v>
      </c>
      <c r="I638" s="124"/>
      <c r="J638" s="132">
        <f>BK638</f>
        <v>0</v>
      </c>
      <c r="L638" s="121"/>
      <c r="M638" s="126"/>
      <c r="P638" s="127">
        <f>SUM(P639:P710)</f>
        <v>0</v>
      </c>
      <c r="R638" s="127">
        <f>SUM(R639:R710)</f>
        <v>3.1395164499999999</v>
      </c>
      <c r="T638" s="128">
        <f>SUM(T639:T710)</f>
        <v>0</v>
      </c>
      <c r="AR638" s="122" t="s">
        <v>85</v>
      </c>
      <c r="AT638" s="129" t="s">
        <v>74</v>
      </c>
      <c r="AU638" s="129" t="s">
        <v>83</v>
      </c>
      <c r="AY638" s="122" t="s">
        <v>169</v>
      </c>
      <c r="BK638" s="130">
        <f>SUM(BK639:BK710)</f>
        <v>0</v>
      </c>
    </row>
    <row r="639" spans="2:65" s="1" customFormat="1" ht="24.15" customHeight="1">
      <c r="B639" s="133"/>
      <c r="C639" s="134" t="s">
        <v>1198</v>
      </c>
      <c r="D639" s="134" t="s">
        <v>171</v>
      </c>
      <c r="E639" s="135" t="s">
        <v>1199</v>
      </c>
      <c r="F639" s="136" t="s">
        <v>1200</v>
      </c>
      <c r="G639" s="137" t="s">
        <v>112</v>
      </c>
      <c r="H639" s="138">
        <v>57.2</v>
      </c>
      <c r="I639" s="139"/>
      <c r="J639" s="140">
        <f>ROUND(I639*H639,2)</f>
        <v>0</v>
      </c>
      <c r="K639" s="136" t="s">
        <v>174</v>
      </c>
      <c r="L639" s="32"/>
      <c r="M639" s="141" t="s">
        <v>1</v>
      </c>
      <c r="N639" s="142" t="s">
        <v>40</v>
      </c>
      <c r="P639" s="143">
        <f>O639*H639</f>
        <v>0</v>
      </c>
      <c r="Q639" s="143">
        <v>0</v>
      </c>
      <c r="R639" s="143">
        <f>Q639*H639</f>
        <v>0</v>
      </c>
      <c r="S639" s="143">
        <v>0</v>
      </c>
      <c r="T639" s="144">
        <f>S639*H639</f>
        <v>0</v>
      </c>
      <c r="AR639" s="145" t="s">
        <v>266</v>
      </c>
      <c r="AT639" s="145" t="s">
        <v>171</v>
      </c>
      <c r="AU639" s="145" t="s">
        <v>85</v>
      </c>
      <c r="AY639" s="17" t="s">
        <v>169</v>
      </c>
      <c r="BE639" s="146">
        <f>IF(N639="základní",J639,0)</f>
        <v>0</v>
      </c>
      <c r="BF639" s="146">
        <f>IF(N639="snížená",J639,0)</f>
        <v>0</v>
      </c>
      <c r="BG639" s="146">
        <f>IF(N639="zákl. přenesená",J639,0)</f>
        <v>0</v>
      </c>
      <c r="BH639" s="146">
        <f>IF(N639="sníž. přenesená",J639,0)</f>
        <v>0</v>
      </c>
      <c r="BI639" s="146">
        <f>IF(N639="nulová",J639,0)</f>
        <v>0</v>
      </c>
      <c r="BJ639" s="17" t="s">
        <v>83</v>
      </c>
      <c r="BK639" s="146">
        <f>ROUND(I639*H639,2)</f>
        <v>0</v>
      </c>
      <c r="BL639" s="17" t="s">
        <v>266</v>
      </c>
      <c r="BM639" s="145" t="s">
        <v>1201</v>
      </c>
    </row>
    <row r="640" spans="2:65" s="1" customFormat="1">
      <c r="B640" s="32"/>
      <c r="D640" s="147" t="s">
        <v>177</v>
      </c>
      <c r="F640" s="148" t="s">
        <v>1202</v>
      </c>
      <c r="I640" s="149"/>
      <c r="L640" s="32"/>
      <c r="M640" s="150"/>
      <c r="T640" s="56"/>
      <c r="AT640" s="17" t="s">
        <v>177</v>
      </c>
      <c r="AU640" s="17" t="s">
        <v>85</v>
      </c>
    </row>
    <row r="641" spans="2:65" s="12" customFormat="1" ht="20.399999999999999">
      <c r="B641" s="151"/>
      <c r="D641" s="152" t="s">
        <v>179</v>
      </c>
      <c r="E641" s="153" t="s">
        <v>1</v>
      </c>
      <c r="F641" s="154" t="s">
        <v>1203</v>
      </c>
      <c r="H641" s="153" t="s">
        <v>1</v>
      </c>
      <c r="I641" s="155"/>
      <c r="L641" s="151"/>
      <c r="M641" s="156"/>
      <c r="T641" s="157"/>
      <c r="AT641" s="153" t="s">
        <v>179</v>
      </c>
      <c r="AU641" s="153" t="s">
        <v>85</v>
      </c>
      <c r="AV641" s="12" t="s">
        <v>83</v>
      </c>
      <c r="AW641" s="12" t="s">
        <v>31</v>
      </c>
      <c r="AX641" s="12" t="s">
        <v>75</v>
      </c>
      <c r="AY641" s="153" t="s">
        <v>169</v>
      </c>
    </row>
    <row r="642" spans="2:65" s="13" customFormat="1">
      <c r="B642" s="158"/>
      <c r="D642" s="152" t="s">
        <v>179</v>
      </c>
      <c r="E642" s="159" t="s">
        <v>1</v>
      </c>
      <c r="F642" s="160" t="s">
        <v>1204</v>
      </c>
      <c r="H642" s="161">
        <v>57.2</v>
      </c>
      <c r="I642" s="162"/>
      <c r="L642" s="158"/>
      <c r="M642" s="163"/>
      <c r="T642" s="164"/>
      <c r="AT642" s="159" t="s">
        <v>179</v>
      </c>
      <c r="AU642" s="159" t="s">
        <v>85</v>
      </c>
      <c r="AV642" s="13" t="s">
        <v>85</v>
      </c>
      <c r="AW642" s="13" t="s">
        <v>31</v>
      </c>
      <c r="AX642" s="13" t="s">
        <v>83</v>
      </c>
      <c r="AY642" s="159" t="s">
        <v>169</v>
      </c>
    </row>
    <row r="643" spans="2:65" s="1" customFormat="1" ht="24.15" customHeight="1">
      <c r="B643" s="133"/>
      <c r="C643" s="172" t="s">
        <v>1205</v>
      </c>
      <c r="D643" s="172" t="s">
        <v>249</v>
      </c>
      <c r="E643" s="173" t="s">
        <v>1206</v>
      </c>
      <c r="F643" s="174" t="s">
        <v>1207</v>
      </c>
      <c r="G643" s="175" t="s">
        <v>112</v>
      </c>
      <c r="H643" s="176">
        <v>62.92</v>
      </c>
      <c r="I643" s="177"/>
      <c r="J643" s="178">
        <f>ROUND(I643*H643,2)</f>
        <v>0</v>
      </c>
      <c r="K643" s="174" t="s">
        <v>174</v>
      </c>
      <c r="L643" s="179"/>
      <c r="M643" s="180" t="s">
        <v>1</v>
      </c>
      <c r="N643" s="181" t="s">
        <v>40</v>
      </c>
      <c r="P643" s="143">
        <f>O643*H643</f>
        <v>0</v>
      </c>
      <c r="Q643" s="143">
        <v>1.2E-2</v>
      </c>
      <c r="R643" s="143">
        <f>Q643*H643</f>
        <v>0.75504000000000004</v>
      </c>
      <c r="S643" s="143">
        <v>0</v>
      </c>
      <c r="T643" s="144">
        <f>S643*H643</f>
        <v>0</v>
      </c>
      <c r="AR643" s="145" t="s">
        <v>342</v>
      </c>
      <c r="AT643" s="145" t="s">
        <v>249</v>
      </c>
      <c r="AU643" s="145" t="s">
        <v>85</v>
      </c>
      <c r="AY643" s="17" t="s">
        <v>169</v>
      </c>
      <c r="BE643" s="146">
        <f>IF(N643="základní",J643,0)</f>
        <v>0</v>
      </c>
      <c r="BF643" s="146">
        <f>IF(N643="snížená",J643,0)</f>
        <v>0</v>
      </c>
      <c r="BG643" s="146">
        <f>IF(N643="zákl. přenesená",J643,0)</f>
        <v>0</v>
      </c>
      <c r="BH643" s="146">
        <f>IF(N643="sníž. přenesená",J643,0)</f>
        <v>0</v>
      </c>
      <c r="BI643" s="146">
        <f>IF(N643="nulová",J643,0)</f>
        <v>0</v>
      </c>
      <c r="BJ643" s="17" t="s">
        <v>83</v>
      </c>
      <c r="BK643" s="146">
        <f>ROUND(I643*H643,2)</f>
        <v>0</v>
      </c>
      <c r="BL643" s="17" t="s">
        <v>266</v>
      </c>
      <c r="BM643" s="145" t="s">
        <v>1208</v>
      </c>
    </row>
    <row r="644" spans="2:65" s="13" customFormat="1">
      <c r="B644" s="158"/>
      <c r="D644" s="152" t="s">
        <v>179</v>
      </c>
      <c r="F644" s="160" t="s">
        <v>1209</v>
      </c>
      <c r="H644" s="161">
        <v>62.92</v>
      </c>
      <c r="I644" s="162"/>
      <c r="L644" s="158"/>
      <c r="M644" s="163"/>
      <c r="T644" s="164"/>
      <c r="AT644" s="159" t="s">
        <v>179</v>
      </c>
      <c r="AU644" s="159" t="s">
        <v>85</v>
      </c>
      <c r="AV644" s="13" t="s">
        <v>85</v>
      </c>
      <c r="AW644" s="13" t="s">
        <v>3</v>
      </c>
      <c r="AX644" s="13" t="s">
        <v>83</v>
      </c>
      <c r="AY644" s="159" t="s">
        <v>169</v>
      </c>
    </row>
    <row r="645" spans="2:65" s="1" customFormat="1" ht="24.15" customHeight="1">
      <c r="B645" s="133"/>
      <c r="C645" s="134" t="s">
        <v>1210</v>
      </c>
      <c r="D645" s="134" t="s">
        <v>171</v>
      </c>
      <c r="E645" s="135" t="s">
        <v>1211</v>
      </c>
      <c r="F645" s="136" t="s">
        <v>1212</v>
      </c>
      <c r="G645" s="137" t="s">
        <v>112</v>
      </c>
      <c r="H645" s="138">
        <v>51.427999999999997</v>
      </c>
      <c r="I645" s="139"/>
      <c r="J645" s="140">
        <f>ROUND(I645*H645,2)</f>
        <v>0</v>
      </c>
      <c r="K645" s="136" t="s">
        <v>1</v>
      </c>
      <c r="L645" s="32"/>
      <c r="M645" s="141" t="s">
        <v>1</v>
      </c>
      <c r="N645" s="142" t="s">
        <v>40</v>
      </c>
      <c r="P645" s="143">
        <f>O645*H645</f>
        <v>0</v>
      </c>
      <c r="Q645" s="143">
        <v>0</v>
      </c>
      <c r="R645" s="143">
        <f>Q645*H645</f>
        <v>0</v>
      </c>
      <c r="S645" s="143">
        <v>0</v>
      </c>
      <c r="T645" s="144">
        <f>S645*H645</f>
        <v>0</v>
      </c>
      <c r="AR645" s="145" t="s">
        <v>266</v>
      </c>
      <c r="AT645" s="145" t="s">
        <v>171</v>
      </c>
      <c r="AU645" s="145" t="s">
        <v>85</v>
      </c>
      <c r="AY645" s="17" t="s">
        <v>169</v>
      </c>
      <c r="BE645" s="146">
        <f>IF(N645="základní",J645,0)</f>
        <v>0</v>
      </c>
      <c r="BF645" s="146">
        <f>IF(N645="snížená",J645,0)</f>
        <v>0</v>
      </c>
      <c r="BG645" s="146">
        <f>IF(N645="zákl. přenesená",J645,0)</f>
        <v>0</v>
      </c>
      <c r="BH645" s="146">
        <f>IF(N645="sníž. přenesená",J645,0)</f>
        <v>0</v>
      </c>
      <c r="BI645" s="146">
        <f>IF(N645="nulová",J645,0)</f>
        <v>0</v>
      </c>
      <c r="BJ645" s="17" t="s">
        <v>83</v>
      </c>
      <c r="BK645" s="146">
        <f>ROUND(I645*H645,2)</f>
        <v>0</v>
      </c>
      <c r="BL645" s="17" t="s">
        <v>266</v>
      </c>
      <c r="BM645" s="145" t="s">
        <v>1213</v>
      </c>
    </row>
    <row r="646" spans="2:65" s="13" customFormat="1" ht="20.399999999999999">
      <c r="B646" s="158"/>
      <c r="D646" s="152" t="s">
        <v>179</v>
      </c>
      <c r="E646" s="159" t="s">
        <v>1</v>
      </c>
      <c r="F646" s="160" t="s">
        <v>1214</v>
      </c>
      <c r="H646" s="161">
        <v>51.427999999999997</v>
      </c>
      <c r="I646" s="162"/>
      <c r="L646" s="158"/>
      <c r="M646" s="163"/>
      <c r="T646" s="164"/>
      <c r="AT646" s="159" t="s">
        <v>179</v>
      </c>
      <c r="AU646" s="159" t="s">
        <v>85</v>
      </c>
      <c r="AV646" s="13" t="s">
        <v>85</v>
      </c>
      <c r="AW646" s="13" t="s">
        <v>31</v>
      </c>
      <c r="AX646" s="13" t="s">
        <v>83</v>
      </c>
      <c r="AY646" s="159" t="s">
        <v>169</v>
      </c>
    </row>
    <row r="647" spans="2:65" s="1" customFormat="1" ht="33" customHeight="1">
      <c r="B647" s="133"/>
      <c r="C647" s="134" t="s">
        <v>1215</v>
      </c>
      <c r="D647" s="134" t="s">
        <v>171</v>
      </c>
      <c r="E647" s="135" t="s">
        <v>1216</v>
      </c>
      <c r="F647" s="136" t="s">
        <v>1217</v>
      </c>
      <c r="G647" s="137" t="s">
        <v>112</v>
      </c>
      <c r="H647" s="138">
        <v>39.875</v>
      </c>
      <c r="I647" s="139"/>
      <c r="J647" s="140">
        <f>ROUND(I647*H647,2)</f>
        <v>0</v>
      </c>
      <c r="K647" s="136" t="s">
        <v>174</v>
      </c>
      <c r="L647" s="32"/>
      <c r="M647" s="141" t="s">
        <v>1</v>
      </c>
      <c r="N647" s="142" t="s">
        <v>40</v>
      </c>
      <c r="P647" s="143">
        <f>O647*H647</f>
        <v>0</v>
      </c>
      <c r="Q647" s="143">
        <v>2.2000000000000001E-4</v>
      </c>
      <c r="R647" s="143">
        <f>Q647*H647</f>
        <v>8.7725000000000008E-3</v>
      </c>
      <c r="S647" s="143">
        <v>0</v>
      </c>
      <c r="T647" s="144">
        <f>S647*H647</f>
        <v>0</v>
      </c>
      <c r="AR647" s="145" t="s">
        <v>266</v>
      </c>
      <c r="AT647" s="145" t="s">
        <v>171</v>
      </c>
      <c r="AU647" s="145" t="s">
        <v>85</v>
      </c>
      <c r="AY647" s="17" t="s">
        <v>169</v>
      </c>
      <c r="BE647" s="146">
        <f>IF(N647="základní",J647,0)</f>
        <v>0</v>
      </c>
      <c r="BF647" s="146">
        <f>IF(N647="snížená",J647,0)</f>
        <v>0</v>
      </c>
      <c r="BG647" s="146">
        <f>IF(N647="zákl. přenesená",J647,0)</f>
        <v>0</v>
      </c>
      <c r="BH647" s="146">
        <f>IF(N647="sníž. přenesená",J647,0)</f>
        <v>0</v>
      </c>
      <c r="BI647" s="146">
        <f>IF(N647="nulová",J647,0)</f>
        <v>0</v>
      </c>
      <c r="BJ647" s="17" t="s">
        <v>83</v>
      </c>
      <c r="BK647" s="146">
        <f>ROUND(I647*H647,2)</f>
        <v>0</v>
      </c>
      <c r="BL647" s="17" t="s">
        <v>266</v>
      </c>
      <c r="BM647" s="145" t="s">
        <v>1218</v>
      </c>
    </row>
    <row r="648" spans="2:65" s="1" customFormat="1">
      <c r="B648" s="32"/>
      <c r="D648" s="147" t="s">
        <v>177</v>
      </c>
      <c r="F648" s="148" t="s">
        <v>1219</v>
      </c>
      <c r="I648" s="149"/>
      <c r="L648" s="32"/>
      <c r="M648" s="150"/>
      <c r="T648" s="56"/>
      <c r="AT648" s="17" t="s">
        <v>177</v>
      </c>
      <c r="AU648" s="17" t="s">
        <v>85</v>
      </c>
    </row>
    <row r="649" spans="2:65" s="13" customFormat="1">
      <c r="B649" s="158"/>
      <c r="D649" s="152" t="s">
        <v>179</v>
      </c>
      <c r="E649" s="159" t="s">
        <v>1</v>
      </c>
      <c r="F649" s="160" t="s">
        <v>1220</v>
      </c>
      <c r="H649" s="161">
        <v>11.625</v>
      </c>
      <c r="I649" s="162"/>
      <c r="L649" s="158"/>
      <c r="M649" s="163"/>
      <c r="T649" s="164"/>
      <c r="AT649" s="159" t="s">
        <v>179</v>
      </c>
      <c r="AU649" s="159" t="s">
        <v>85</v>
      </c>
      <c r="AV649" s="13" t="s">
        <v>85</v>
      </c>
      <c r="AW649" s="13" t="s">
        <v>31</v>
      </c>
      <c r="AX649" s="13" t="s">
        <v>75</v>
      </c>
      <c r="AY649" s="159" t="s">
        <v>169</v>
      </c>
    </row>
    <row r="650" spans="2:65" s="13" customFormat="1">
      <c r="B650" s="158"/>
      <c r="D650" s="152" t="s">
        <v>179</v>
      </c>
      <c r="E650" s="159" t="s">
        <v>1</v>
      </c>
      <c r="F650" s="160" t="s">
        <v>1221</v>
      </c>
      <c r="H650" s="161">
        <v>28.25</v>
      </c>
      <c r="I650" s="162"/>
      <c r="L650" s="158"/>
      <c r="M650" s="163"/>
      <c r="T650" s="164"/>
      <c r="AT650" s="159" t="s">
        <v>179</v>
      </c>
      <c r="AU650" s="159" t="s">
        <v>85</v>
      </c>
      <c r="AV650" s="13" t="s">
        <v>85</v>
      </c>
      <c r="AW650" s="13" t="s">
        <v>31</v>
      </c>
      <c r="AX650" s="13" t="s">
        <v>75</v>
      </c>
      <c r="AY650" s="159" t="s">
        <v>169</v>
      </c>
    </row>
    <row r="651" spans="2:65" s="14" customFormat="1">
      <c r="B651" s="165"/>
      <c r="D651" s="152" t="s">
        <v>179</v>
      </c>
      <c r="E651" s="166" t="s">
        <v>1</v>
      </c>
      <c r="F651" s="167" t="s">
        <v>203</v>
      </c>
      <c r="H651" s="168">
        <v>39.875</v>
      </c>
      <c r="I651" s="169"/>
      <c r="L651" s="165"/>
      <c r="M651" s="170"/>
      <c r="T651" s="171"/>
      <c r="AT651" s="166" t="s">
        <v>179</v>
      </c>
      <c r="AU651" s="166" t="s">
        <v>85</v>
      </c>
      <c r="AV651" s="14" t="s">
        <v>175</v>
      </c>
      <c r="AW651" s="14" t="s">
        <v>31</v>
      </c>
      <c r="AX651" s="14" t="s">
        <v>83</v>
      </c>
      <c r="AY651" s="166" t="s">
        <v>169</v>
      </c>
    </row>
    <row r="652" spans="2:65" s="1" customFormat="1" ht="24.15" customHeight="1">
      <c r="B652" s="133"/>
      <c r="C652" s="172" t="s">
        <v>1222</v>
      </c>
      <c r="D652" s="172" t="s">
        <v>249</v>
      </c>
      <c r="E652" s="173" t="s">
        <v>1223</v>
      </c>
      <c r="F652" s="174" t="s">
        <v>1224</v>
      </c>
      <c r="G652" s="175" t="s">
        <v>112</v>
      </c>
      <c r="H652" s="176">
        <v>37.874000000000002</v>
      </c>
      <c r="I652" s="177"/>
      <c r="J652" s="178">
        <f>ROUND(I652*H652,2)</f>
        <v>0</v>
      </c>
      <c r="K652" s="174" t="s">
        <v>1</v>
      </c>
      <c r="L652" s="179"/>
      <c r="M652" s="180" t="s">
        <v>1</v>
      </c>
      <c r="N652" s="181" t="s">
        <v>40</v>
      </c>
      <c r="P652" s="143">
        <f>O652*H652</f>
        <v>0</v>
      </c>
      <c r="Q652" s="143">
        <v>2.7310000000000001E-2</v>
      </c>
      <c r="R652" s="143">
        <f>Q652*H652</f>
        <v>1.03433894</v>
      </c>
      <c r="S652" s="143">
        <v>0</v>
      </c>
      <c r="T652" s="144">
        <f>S652*H652</f>
        <v>0</v>
      </c>
      <c r="AR652" s="145" t="s">
        <v>342</v>
      </c>
      <c r="AT652" s="145" t="s">
        <v>249</v>
      </c>
      <c r="AU652" s="145" t="s">
        <v>85</v>
      </c>
      <c r="AY652" s="17" t="s">
        <v>169</v>
      </c>
      <c r="BE652" s="146">
        <f>IF(N652="základní",J652,0)</f>
        <v>0</v>
      </c>
      <c r="BF652" s="146">
        <f>IF(N652="snížená",J652,0)</f>
        <v>0</v>
      </c>
      <c r="BG652" s="146">
        <f>IF(N652="zákl. přenesená",J652,0)</f>
        <v>0</v>
      </c>
      <c r="BH652" s="146">
        <f>IF(N652="sníž. přenesená",J652,0)</f>
        <v>0</v>
      </c>
      <c r="BI652" s="146">
        <f>IF(N652="nulová",J652,0)</f>
        <v>0</v>
      </c>
      <c r="BJ652" s="17" t="s">
        <v>83</v>
      </c>
      <c r="BK652" s="146">
        <f>ROUND(I652*H652,2)</f>
        <v>0</v>
      </c>
      <c r="BL652" s="17" t="s">
        <v>266</v>
      </c>
      <c r="BM652" s="145" t="s">
        <v>1225</v>
      </c>
    </row>
    <row r="653" spans="2:65" s="13" customFormat="1">
      <c r="B653" s="158"/>
      <c r="D653" s="152" t="s">
        <v>179</v>
      </c>
      <c r="E653" s="159" t="s">
        <v>1</v>
      </c>
      <c r="F653" s="160" t="s">
        <v>1226</v>
      </c>
      <c r="H653" s="161">
        <v>37.874000000000002</v>
      </c>
      <c r="I653" s="162"/>
      <c r="L653" s="158"/>
      <c r="M653" s="163"/>
      <c r="T653" s="164"/>
      <c r="AT653" s="159" t="s">
        <v>179</v>
      </c>
      <c r="AU653" s="159" t="s">
        <v>85</v>
      </c>
      <c r="AV653" s="13" t="s">
        <v>85</v>
      </c>
      <c r="AW653" s="13" t="s">
        <v>31</v>
      </c>
      <c r="AX653" s="13" t="s">
        <v>75</v>
      </c>
      <c r="AY653" s="159" t="s">
        <v>169</v>
      </c>
    </row>
    <row r="654" spans="2:65" s="14" customFormat="1">
      <c r="B654" s="165"/>
      <c r="D654" s="152" t="s">
        <v>179</v>
      </c>
      <c r="E654" s="166" t="s">
        <v>1</v>
      </c>
      <c r="F654" s="167" t="s">
        <v>203</v>
      </c>
      <c r="H654" s="168">
        <v>37.874000000000002</v>
      </c>
      <c r="I654" s="169"/>
      <c r="L654" s="165"/>
      <c r="M654" s="170"/>
      <c r="T654" s="171"/>
      <c r="AT654" s="166" t="s">
        <v>179</v>
      </c>
      <c r="AU654" s="166" t="s">
        <v>85</v>
      </c>
      <c r="AV654" s="14" t="s">
        <v>175</v>
      </c>
      <c r="AW654" s="14" t="s">
        <v>31</v>
      </c>
      <c r="AX654" s="14" t="s">
        <v>83</v>
      </c>
      <c r="AY654" s="166" t="s">
        <v>169</v>
      </c>
    </row>
    <row r="655" spans="2:65" s="1" customFormat="1" ht="33" customHeight="1">
      <c r="B655" s="133"/>
      <c r="C655" s="134" t="s">
        <v>1227</v>
      </c>
      <c r="D655" s="134" t="s">
        <v>171</v>
      </c>
      <c r="E655" s="135" t="s">
        <v>1228</v>
      </c>
      <c r="F655" s="136" t="s">
        <v>1229</v>
      </c>
      <c r="G655" s="137" t="s">
        <v>188</v>
      </c>
      <c r="H655" s="138">
        <v>2</v>
      </c>
      <c r="I655" s="139"/>
      <c r="J655" s="140">
        <f>ROUND(I655*H655,2)</f>
        <v>0</v>
      </c>
      <c r="K655" s="136" t="s">
        <v>174</v>
      </c>
      <c r="L655" s="32"/>
      <c r="M655" s="141" t="s">
        <v>1</v>
      </c>
      <c r="N655" s="142" t="s">
        <v>40</v>
      </c>
      <c r="P655" s="143">
        <f>O655*H655</f>
        <v>0</v>
      </c>
      <c r="Q655" s="143">
        <v>2.5999999999999998E-4</v>
      </c>
      <c r="R655" s="143">
        <f>Q655*H655</f>
        <v>5.1999999999999995E-4</v>
      </c>
      <c r="S655" s="143">
        <v>0</v>
      </c>
      <c r="T655" s="144">
        <f>S655*H655</f>
        <v>0</v>
      </c>
      <c r="AR655" s="145" t="s">
        <v>266</v>
      </c>
      <c r="AT655" s="145" t="s">
        <v>171</v>
      </c>
      <c r="AU655" s="145" t="s">
        <v>85</v>
      </c>
      <c r="AY655" s="17" t="s">
        <v>169</v>
      </c>
      <c r="BE655" s="146">
        <f>IF(N655="základní",J655,0)</f>
        <v>0</v>
      </c>
      <c r="BF655" s="146">
        <f>IF(N655="snížená",J655,0)</f>
        <v>0</v>
      </c>
      <c r="BG655" s="146">
        <f>IF(N655="zákl. přenesená",J655,0)</f>
        <v>0</v>
      </c>
      <c r="BH655" s="146">
        <f>IF(N655="sníž. přenesená",J655,0)</f>
        <v>0</v>
      </c>
      <c r="BI655" s="146">
        <f>IF(N655="nulová",J655,0)</f>
        <v>0</v>
      </c>
      <c r="BJ655" s="17" t="s">
        <v>83</v>
      </c>
      <c r="BK655" s="146">
        <f>ROUND(I655*H655,2)</f>
        <v>0</v>
      </c>
      <c r="BL655" s="17" t="s">
        <v>266</v>
      </c>
      <c r="BM655" s="145" t="s">
        <v>1230</v>
      </c>
    </row>
    <row r="656" spans="2:65" s="1" customFormat="1">
      <c r="B656" s="32"/>
      <c r="D656" s="147" t="s">
        <v>177</v>
      </c>
      <c r="F656" s="148" t="s">
        <v>1231</v>
      </c>
      <c r="I656" s="149"/>
      <c r="L656" s="32"/>
      <c r="M656" s="150"/>
      <c r="T656" s="56"/>
      <c r="AT656" s="17" t="s">
        <v>177</v>
      </c>
      <c r="AU656" s="17" t="s">
        <v>85</v>
      </c>
    </row>
    <row r="657" spans="2:65" s="1" customFormat="1" ht="24.15" customHeight="1">
      <c r="B657" s="133"/>
      <c r="C657" s="172" t="s">
        <v>1232</v>
      </c>
      <c r="D657" s="172" t="s">
        <v>249</v>
      </c>
      <c r="E657" s="173" t="s">
        <v>1233</v>
      </c>
      <c r="F657" s="174" t="s">
        <v>1234</v>
      </c>
      <c r="G657" s="175" t="s">
        <v>112</v>
      </c>
      <c r="H657" s="176">
        <v>10.726000000000001</v>
      </c>
      <c r="I657" s="177"/>
      <c r="J657" s="178">
        <f>ROUND(I657*H657,2)</f>
        <v>0</v>
      </c>
      <c r="K657" s="174" t="s">
        <v>1</v>
      </c>
      <c r="L657" s="179"/>
      <c r="M657" s="180" t="s">
        <v>1</v>
      </c>
      <c r="N657" s="181" t="s">
        <v>40</v>
      </c>
      <c r="P657" s="143">
        <f>O657*H657</f>
        <v>0</v>
      </c>
      <c r="Q657" s="143">
        <v>3.056E-2</v>
      </c>
      <c r="R657" s="143">
        <f>Q657*H657</f>
        <v>0.32778656</v>
      </c>
      <c r="S657" s="143">
        <v>0</v>
      </c>
      <c r="T657" s="144">
        <f>S657*H657</f>
        <v>0</v>
      </c>
      <c r="AR657" s="145" t="s">
        <v>342</v>
      </c>
      <c r="AT657" s="145" t="s">
        <v>249</v>
      </c>
      <c r="AU657" s="145" t="s">
        <v>85</v>
      </c>
      <c r="AY657" s="17" t="s">
        <v>169</v>
      </c>
      <c r="BE657" s="146">
        <f>IF(N657="základní",J657,0)</f>
        <v>0</v>
      </c>
      <c r="BF657" s="146">
        <f>IF(N657="snížená",J657,0)</f>
        <v>0</v>
      </c>
      <c r="BG657" s="146">
        <f>IF(N657="zákl. přenesená",J657,0)</f>
        <v>0</v>
      </c>
      <c r="BH657" s="146">
        <f>IF(N657="sníž. přenesená",J657,0)</f>
        <v>0</v>
      </c>
      <c r="BI657" s="146">
        <f>IF(N657="nulová",J657,0)</f>
        <v>0</v>
      </c>
      <c r="BJ657" s="17" t="s">
        <v>83</v>
      </c>
      <c r="BK657" s="146">
        <f>ROUND(I657*H657,2)</f>
        <v>0</v>
      </c>
      <c r="BL657" s="17" t="s">
        <v>266</v>
      </c>
      <c r="BM657" s="145" t="s">
        <v>1235</v>
      </c>
    </row>
    <row r="658" spans="2:65" s="13" customFormat="1">
      <c r="B658" s="158"/>
      <c r="D658" s="152" t="s">
        <v>179</v>
      </c>
      <c r="E658" s="159" t="s">
        <v>1</v>
      </c>
      <c r="F658" s="160" t="s">
        <v>1236</v>
      </c>
      <c r="H658" s="161">
        <v>10.726000000000001</v>
      </c>
      <c r="I658" s="162"/>
      <c r="L658" s="158"/>
      <c r="M658" s="163"/>
      <c r="T658" s="164"/>
      <c r="AT658" s="159" t="s">
        <v>179</v>
      </c>
      <c r="AU658" s="159" t="s">
        <v>85</v>
      </c>
      <c r="AV658" s="13" t="s">
        <v>85</v>
      </c>
      <c r="AW658" s="13" t="s">
        <v>31</v>
      </c>
      <c r="AX658" s="13" t="s">
        <v>75</v>
      </c>
      <c r="AY658" s="159" t="s">
        <v>169</v>
      </c>
    </row>
    <row r="659" spans="2:65" s="14" customFormat="1">
      <c r="B659" s="165"/>
      <c r="D659" s="152" t="s">
        <v>179</v>
      </c>
      <c r="E659" s="166" t="s">
        <v>1</v>
      </c>
      <c r="F659" s="167" t="s">
        <v>203</v>
      </c>
      <c r="H659" s="168">
        <v>10.726000000000001</v>
      </c>
      <c r="I659" s="169"/>
      <c r="L659" s="165"/>
      <c r="M659" s="170"/>
      <c r="T659" s="171"/>
      <c r="AT659" s="166" t="s">
        <v>179</v>
      </c>
      <c r="AU659" s="166" t="s">
        <v>85</v>
      </c>
      <c r="AV659" s="14" t="s">
        <v>175</v>
      </c>
      <c r="AW659" s="14" t="s">
        <v>31</v>
      </c>
      <c r="AX659" s="14" t="s">
        <v>83</v>
      </c>
      <c r="AY659" s="166" t="s">
        <v>169</v>
      </c>
    </row>
    <row r="660" spans="2:65" s="1" customFormat="1" ht="24.15" customHeight="1">
      <c r="B660" s="133"/>
      <c r="C660" s="134" t="s">
        <v>1237</v>
      </c>
      <c r="D660" s="134" t="s">
        <v>171</v>
      </c>
      <c r="E660" s="135" t="s">
        <v>1238</v>
      </c>
      <c r="F660" s="136" t="s">
        <v>1239</v>
      </c>
      <c r="G660" s="137" t="s">
        <v>350</v>
      </c>
      <c r="H660" s="138">
        <v>65.23</v>
      </c>
      <c r="I660" s="139"/>
      <c r="J660" s="140">
        <f>ROUND(I660*H660,2)</f>
        <v>0</v>
      </c>
      <c r="K660" s="136" t="s">
        <v>174</v>
      </c>
      <c r="L660" s="32"/>
      <c r="M660" s="141" t="s">
        <v>1</v>
      </c>
      <c r="N660" s="142" t="s">
        <v>40</v>
      </c>
      <c r="P660" s="143">
        <f>O660*H660</f>
        <v>0</v>
      </c>
      <c r="Q660" s="143">
        <v>2.0000000000000002E-5</v>
      </c>
      <c r="R660" s="143">
        <f>Q660*H660</f>
        <v>1.3046000000000002E-3</v>
      </c>
      <c r="S660" s="143">
        <v>0</v>
      </c>
      <c r="T660" s="144">
        <f>S660*H660</f>
        <v>0</v>
      </c>
      <c r="AR660" s="145" t="s">
        <v>266</v>
      </c>
      <c r="AT660" s="145" t="s">
        <v>171</v>
      </c>
      <c r="AU660" s="145" t="s">
        <v>85</v>
      </c>
      <c r="AY660" s="17" t="s">
        <v>169</v>
      </c>
      <c r="BE660" s="146">
        <f>IF(N660="základní",J660,0)</f>
        <v>0</v>
      </c>
      <c r="BF660" s="146">
        <f>IF(N660="snížená",J660,0)</f>
        <v>0</v>
      </c>
      <c r="BG660" s="146">
        <f>IF(N660="zákl. přenesená",J660,0)</f>
        <v>0</v>
      </c>
      <c r="BH660" s="146">
        <f>IF(N660="sníž. přenesená",J660,0)</f>
        <v>0</v>
      </c>
      <c r="BI660" s="146">
        <f>IF(N660="nulová",J660,0)</f>
        <v>0</v>
      </c>
      <c r="BJ660" s="17" t="s">
        <v>83</v>
      </c>
      <c r="BK660" s="146">
        <f>ROUND(I660*H660,2)</f>
        <v>0</v>
      </c>
      <c r="BL660" s="17" t="s">
        <v>266</v>
      </c>
      <c r="BM660" s="145" t="s">
        <v>1240</v>
      </c>
    </row>
    <row r="661" spans="2:65" s="1" customFormat="1">
      <c r="B661" s="32"/>
      <c r="D661" s="147" t="s">
        <v>177</v>
      </c>
      <c r="F661" s="148" t="s">
        <v>1241</v>
      </c>
      <c r="I661" s="149"/>
      <c r="L661" s="32"/>
      <c r="M661" s="150"/>
      <c r="T661" s="56"/>
      <c r="AT661" s="17" t="s">
        <v>177</v>
      </c>
      <c r="AU661" s="17" t="s">
        <v>85</v>
      </c>
    </row>
    <row r="662" spans="2:65" s="12" customFormat="1">
      <c r="B662" s="151"/>
      <c r="D662" s="152" t="s">
        <v>179</v>
      </c>
      <c r="E662" s="153" t="s">
        <v>1</v>
      </c>
      <c r="F662" s="154" t="s">
        <v>1242</v>
      </c>
      <c r="H662" s="153" t="s">
        <v>1</v>
      </c>
      <c r="I662" s="155"/>
      <c r="L662" s="151"/>
      <c r="M662" s="156"/>
      <c r="T662" s="157"/>
      <c r="AT662" s="153" t="s">
        <v>179</v>
      </c>
      <c r="AU662" s="153" t="s">
        <v>85</v>
      </c>
      <c r="AV662" s="12" t="s">
        <v>83</v>
      </c>
      <c r="AW662" s="12" t="s">
        <v>31</v>
      </c>
      <c r="AX662" s="12" t="s">
        <v>75</v>
      </c>
      <c r="AY662" s="153" t="s">
        <v>169</v>
      </c>
    </row>
    <row r="663" spans="2:65" s="13" customFormat="1">
      <c r="B663" s="158"/>
      <c r="D663" s="152" t="s">
        <v>179</v>
      </c>
      <c r="E663" s="159" t="s">
        <v>1</v>
      </c>
      <c r="F663" s="160" t="s">
        <v>1243</v>
      </c>
      <c r="H663" s="161">
        <v>9.52</v>
      </c>
      <c r="I663" s="162"/>
      <c r="L663" s="158"/>
      <c r="M663" s="163"/>
      <c r="T663" s="164"/>
      <c r="AT663" s="159" t="s">
        <v>179</v>
      </c>
      <c r="AU663" s="159" t="s">
        <v>85</v>
      </c>
      <c r="AV663" s="13" t="s">
        <v>85</v>
      </c>
      <c r="AW663" s="13" t="s">
        <v>31</v>
      </c>
      <c r="AX663" s="13" t="s">
        <v>75</v>
      </c>
      <c r="AY663" s="159" t="s">
        <v>169</v>
      </c>
    </row>
    <row r="664" spans="2:65" s="13" customFormat="1">
      <c r="B664" s="158"/>
      <c r="D664" s="152" t="s">
        <v>179</v>
      </c>
      <c r="E664" s="159" t="s">
        <v>1</v>
      </c>
      <c r="F664" s="160" t="s">
        <v>1244</v>
      </c>
      <c r="H664" s="161">
        <v>12.74</v>
      </c>
      <c r="I664" s="162"/>
      <c r="L664" s="158"/>
      <c r="M664" s="163"/>
      <c r="T664" s="164"/>
      <c r="AT664" s="159" t="s">
        <v>179</v>
      </c>
      <c r="AU664" s="159" t="s">
        <v>85</v>
      </c>
      <c r="AV664" s="13" t="s">
        <v>85</v>
      </c>
      <c r="AW664" s="13" t="s">
        <v>31</v>
      </c>
      <c r="AX664" s="13" t="s">
        <v>75</v>
      </c>
      <c r="AY664" s="159" t="s">
        <v>169</v>
      </c>
    </row>
    <row r="665" spans="2:65" s="13" customFormat="1">
      <c r="B665" s="158"/>
      <c r="D665" s="152" t="s">
        <v>179</v>
      </c>
      <c r="E665" s="159" t="s">
        <v>1</v>
      </c>
      <c r="F665" s="160" t="s">
        <v>1245</v>
      </c>
      <c r="H665" s="161">
        <v>9.65</v>
      </c>
      <c r="I665" s="162"/>
      <c r="L665" s="158"/>
      <c r="M665" s="163"/>
      <c r="T665" s="164"/>
      <c r="AT665" s="159" t="s">
        <v>179</v>
      </c>
      <c r="AU665" s="159" t="s">
        <v>85</v>
      </c>
      <c r="AV665" s="13" t="s">
        <v>85</v>
      </c>
      <c r="AW665" s="13" t="s">
        <v>31</v>
      </c>
      <c r="AX665" s="13" t="s">
        <v>75</v>
      </c>
      <c r="AY665" s="159" t="s">
        <v>169</v>
      </c>
    </row>
    <row r="666" spans="2:65" s="13" customFormat="1">
      <c r="B666" s="158"/>
      <c r="D666" s="152" t="s">
        <v>179</v>
      </c>
      <c r="E666" s="159" t="s">
        <v>1</v>
      </c>
      <c r="F666" s="160" t="s">
        <v>1246</v>
      </c>
      <c r="H666" s="161">
        <v>23.8</v>
      </c>
      <c r="I666" s="162"/>
      <c r="L666" s="158"/>
      <c r="M666" s="163"/>
      <c r="T666" s="164"/>
      <c r="AT666" s="159" t="s">
        <v>179</v>
      </c>
      <c r="AU666" s="159" t="s">
        <v>85</v>
      </c>
      <c r="AV666" s="13" t="s">
        <v>85</v>
      </c>
      <c r="AW666" s="13" t="s">
        <v>31</v>
      </c>
      <c r="AX666" s="13" t="s">
        <v>75</v>
      </c>
      <c r="AY666" s="159" t="s">
        <v>169</v>
      </c>
    </row>
    <row r="667" spans="2:65" s="13" customFormat="1">
      <c r="B667" s="158"/>
      <c r="D667" s="152" t="s">
        <v>179</v>
      </c>
      <c r="E667" s="159" t="s">
        <v>1</v>
      </c>
      <c r="F667" s="160" t="s">
        <v>1247</v>
      </c>
      <c r="H667" s="161">
        <v>9.52</v>
      </c>
      <c r="I667" s="162"/>
      <c r="L667" s="158"/>
      <c r="M667" s="163"/>
      <c r="T667" s="164"/>
      <c r="AT667" s="159" t="s">
        <v>179</v>
      </c>
      <c r="AU667" s="159" t="s">
        <v>85</v>
      </c>
      <c r="AV667" s="13" t="s">
        <v>85</v>
      </c>
      <c r="AW667" s="13" t="s">
        <v>31</v>
      </c>
      <c r="AX667" s="13" t="s">
        <v>75</v>
      </c>
      <c r="AY667" s="159" t="s">
        <v>169</v>
      </c>
    </row>
    <row r="668" spans="2:65" s="14" customFormat="1">
      <c r="B668" s="165"/>
      <c r="D668" s="152" t="s">
        <v>179</v>
      </c>
      <c r="E668" s="166" t="s">
        <v>1</v>
      </c>
      <c r="F668" s="167" t="s">
        <v>203</v>
      </c>
      <c r="H668" s="168">
        <v>65.23</v>
      </c>
      <c r="I668" s="169"/>
      <c r="L668" s="165"/>
      <c r="M668" s="170"/>
      <c r="T668" s="171"/>
      <c r="AT668" s="166" t="s">
        <v>179</v>
      </c>
      <c r="AU668" s="166" t="s">
        <v>85</v>
      </c>
      <c r="AV668" s="14" t="s">
        <v>175</v>
      </c>
      <c r="AW668" s="14" t="s">
        <v>31</v>
      </c>
      <c r="AX668" s="14" t="s">
        <v>83</v>
      </c>
      <c r="AY668" s="166" t="s">
        <v>169</v>
      </c>
    </row>
    <row r="669" spans="2:65" s="1" customFormat="1" ht="24.15" customHeight="1">
      <c r="B669" s="133"/>
      <c r="C669" s="172" t="s">
        <v>1248</v>
      </c>
      <c r="D669" s="172" t="s">
        <v>249</v>
      </c>
      <c r="E669" s="173" t="s">
        <v>1249</v>
      </c>
      <c r="F669" s="174" t="s">
        <v>1250</v>
      </c>
      <c r="G669" s="175" t="s">
        <v>350</v>
      </c>
      <c r="H669" s="176">
        <v>71.753</v>
      </c>
      <c r="I669" s="177"/>
      <c r="J669" s="178">
        <f>ROUND(I669*H669,2)</f>
        <v>0</v>
      </c>
      <c r="K669" s="174" t="s">
        <v>174</v>
      </c>
      <c r="L669" s="179"/>
      <c r="M669" s="180" t="s">
        <v>1</v>
      </c>
      <c r="N669" s="181" t="s">
        <v>40</v>
      </c>
      <c r="P669" s="143">
        <f>O669*H669</f>
        <v>0</v>
      </c>
      <c r="Q669" s="143">
        <v>1.8000000000000001E-4</v>
      </c>
      <c r="R669" s="143">
        <f>Q669*H669</f>
        <v>1.2915540000000001E-2</v>
      </c>
      <c r="S669" s="143">
        <v>0</v>
      </c>
      <c r="T669" s="144">
        <f>S669*H669</f>
        <v>0</v>
      </c>
      <c r="AR669" s="145" t="s">
        <v>342</v>
      </c>
      <c r="AT669" s="145" t="s">
        <v>249</v>
      </c>
      <c r="AU669" s="145" t="s">
        <v>85</v>
      </c>
      <c r="AY669" s="17" t="s">
        <v>169</v>
      </c>
      <c r="BE669" s="146">
        <f>IF(N669="základní",J669,0)</f>
        <v>0</v>
      </c>
      <c r="BF669" s="146">
        <f>IF(N669="snížená",J669,0)</f>
        <v>0</v>
      </c>
      <c r="BG669" s="146">
        <f>IF(N669="zákl. přenesená",J669,0)</f>
        <v>0</v>
      </c>
      <c r="BH669" s="146">
        <f>IF(N669="sníž. přenesená",J669,0)</f>
        <v>0</v>
      </c>
      <c r="BI669" s="146">
        <f>IF(N669="nulová",J669,0)</f>
        <v>0</v>
      </c>
      <c r="BJ669" s="17" t="s">
        <v>83</v>
      </c>
      <c r="BK669" s="146">
        <f>ROUND(I669*H669,2)</f>
        <v>0</v>
      </c>
      <c r="BL669" s="17" t="s">
        <v>266</v>
      </c>
      <c r="BM669" s="145" t="s">
        <v>1251</v>
      </c>
    </row>
    <row r="670" spans="2:65" s="13" customFormat="1">
      <c r="B670" s="158"/>
      <c r="D670" s="152" t="s">
        <v>179</v>
      </c>
      <c r="F670" s="160" t="s">
        <v>1252</v>
      </c>
      <c r="H670" s="161">
        <v>71.753</v>
      </c>
      <c r="I670" s="162"/>
      <c r="L670" s="158"/>
      <c r="M670" s="163"/>
      <c r="T670" s="164"/>
      <c r="AT670" s="159" t="s">
        <v>179</v>
      </c>
      <c r="AU670" s="159" t="s">
        <v>85</v>
      </c>
      <c r="AV670" s="13" t="s">
        <v>85</v>
      </c>
      <c r="AW670" s="13" t="s">
        <v>3</v>
      </c>
      <c r="AX670" s="13" t="s">
        <v>83</v>
      </c>
      <c r="AY670" s="159" t="s">
        <v>169</v>
      </c>
    </row>
    <row r="671" spans="2:65" s="1" customFormat="1" ht="24.15" customHeight="1">
      <c r="B671" s="133"/>
      <c r="C671" s="134" t="s">
        <v>1253</v>
      </c>
      <c r="D671" s="134" t="s">
        <v>171</v>
      </c>
      <c r="E671" s="135" t="s">
        <v>1254</v>
      </c>
      <c r="F671" s="136" t="s">
        <v>1255</v>
      </c>
      <c r="G671" s="137" t="s">
        <v>188</v>
      </c>
      <c r="H671" s="138">
        <v>6</v>
      </c>
      <c r="I671" s="139"/>
      <c r="J671" s="140">
        <f>ROUND(I671*H671,2)</f>
        <v>0</v>
      </c>
      <c r="K671" s="136" t="s">
        <v>174</v>
      </c>
      <c r="L671" s="32"/>
      <c r="M671" s="141" t="s">
        <v>1</v>
      </c>
      <c r="N671" s="142" t="s">
        <v>40</v>
      </c>
      <c r="P671" s="143">
        <f>O671*H671</f>
        <v>0</v>
      </c>
      <c r="Q671" s="143">
        <v>0</v>
      </c>
      <c r="R671" s="143">
        <f>Q671*H671</f>
        <v>0</v>
      </c>
      <c r="S671" s="143">
        <v>0</v>
      </c>
      <c r="T671" s="144">
        <f>S671*H671</f>
        <v>0</v>
      </c>
      <c r="AR671" s="145" t="s">
        <v>266</v>
      </c>
      <c r="AT671" s="145" t="s">
        <v>171</v>
      </c>
      <c r="AU671" s="145" t="s">
        <v>85</v>
      </c>
      <c r="AY671" s="17" t="s">
        <v>169</v>
      </c>
      <c r="BE671" s="146">
        <f>IF(N671="základní",J671,0)</f>
        <v>0</v>
      </c>
      <c r="BF671" s="146">
        <f>IF(N671="snížená",J671,0)</f>
        <v>0</v>
      </c>
      <c r="BG671" s="146">
        <f>IF(N671="zákl. přenesená",J671,0)</f>
        <v>0</v>
      </c>
      <c r="BH671" s="146">
        <f>IF(N671="sníž. přenesená",J671,0)</f>
        <v>0</v>
      </c>
      <c r="BI671" s="146">
        <f>IF(N671="nulová",J671,0)</f>
        <v>0</v>
      </c>
      <c r="BJ671" s="17" t="s">
        <v>83</v>
      </c>
      <c r="BK671" s="146">
        <f>ROUND(I671*H671,2)</f>
        <v>0</v>
      </c>
      <c r="BL671" s="17" t="s">
        <v>266</v>
      </c>
      <c r="BM671" s="145" t="s">
        <v>1256</v>
      </c>
    </row>
    <row r="672" spans="2:65" s="1" customFormat="1">
      <c r="B672" s="32"/>
      <c r="D672" s="147" t="s">
        <v>177</v>
      </c>
      <c r="F672" s="148" t="s">
        <v>1257</v>
      </c>
      <c r="I672" s="149"/>
      <c r="L672" s="32"/>
      <c r="M672" s="150"/>
      <c r="T672" s="56"/>
      <c r="AT672" s="17" t="s">
        <v>177</v>
      </c>
      <c r="AU672" s="17" t="s">
        <v>85</v>
      </c>
    </row>
    <row r="673" spans="2:65" s="1" customFormat="1" ht="24.15" customHeight="1">
      <c r="B673" s="133"/>
      <c r="C673" s="172" t="s">
        <v>1258</v>
      </c>
      <c r="D673" s="172" t="s">
        <v>249</v>
      </c>
      <c r="E673" s="173" t="s">
        <v>1259</v>
      </c>
      <c r="F673" s="174" t="s">
        <v>1260</v>
      </c>
      <c r="G673" s="175" t="s">
        <v>188</v>
      </c>
      <c r="H673" s="176">
        <v>2</v>
      </c>
      <c r="I673" s="177"/>
      <c r="J673" s="178">
        <f>ROUND(I673*H673,2)</f>
        <v>0</v>
      </c>
      <c r="K673" s="174" t="s">
        <v>174</v>
      </c>
      <c r="L673" s="179"/>
      <c r="M673" s="180" t="s">
        <v>1</v>
      </c>
      <c r="N673" s="181" t="s">
        <v>40</v>
      </c>
      <c r="P673" s="143">
        <f>O673*H673</f>
        <v>0</v>
      </c>
      <c r="Q673" s="143">
        <v>1.2999999999999999E-2</v>
      </c>
      <c r="R673" s="143">
        <f>Q673*H673</f>
        <v>2.5999999999999999E-2</v>
      </c>
      <c r="S673" s="143">
        <v>0</v>
      </c>
      <c r="T673" s="144">
        <f>S673*H673</f>
        <v>0</v>
      </c>
      <c r="AR673" s="145" t="s">
        <v>342</v>
      </c>
      <c r="AT673" s="145" t="s">
        <v>249</v>
      </c>
      <c r="AU673" s="145" t="s">
        <v>85</v>
      </c>
      <c r="AY673" s="17" t="s">
        <v>169</v>
      </c>
      <c r="BE673" s="146">
        <f>IF(N673="základní",J673,0)</f>
        <v>0</v>
      </c>
      <c r="BF673" s="146">
        <f>IF(N673="snížená",J673,0)</f>
        <v>0</v>
      </c>
      <c r="BG673" s="146">
        <f>IF(N673="zákl. přenesená",J673,0)</f>
        <v>0</v>
      </c>
      <c r="BH673" s="146">
        <f>IF(N673="sníž. přenesená",J673,0)</f>
        <v>0</v>
      </c>
      <c r="BI673" s="146">
        <f>IF(N673="nulová",J673,0)</f>
        <v>0</v>
      </c>
      <c r="BJ673" s="17" t="s">
        <v>83</v>
      </c>
      <c r="BK673" s="146">
        <f>ROUND(I673*H673,2)</f>
        <v>0</v>
      </c>
      <c r="BL673" s="17" t="s">
        <v>266</v>
      </c>
      <c r="BM673" s="145" t="s">
        <v>1261</v>
      </c>
    </row>
    <row r="674" spans="2:65" s="13" customFormat="1">
      <c r="B674" s="158"/>
      <c r="D674" s="152" t="s">
        <v>179</v>
      </c>
      <c r="E674" s="159" t="s">
        <v>1</v>
      </c>
      <c r="F674" s="160" t="s">
        <v>1262</v>
      </c>
      <c r="H674" s="161">
        <v>2</v>
      </c>
      <c r="I674" s="162"/>
      <c r="L674" s="158"/>
      <c r="M674" s="163"/>
      <c r="T674" s="164"/>
      <c r="AT674" s="159" t="s">
        <v>179</v>
      </c>
      <c r="AU674" s="159" t="s">
        <v>85</v>
      </c>
      <c r="AV674" s="13" t="s">
        <v>85</v>
      </c>
      <c r="AW674" s="13" t="s">
        <v>31</v>
      </c>
      <c r="AX674" s="13" t="s">
        <v>83</v>
      </c>
      <c r="AY674" s="159" t="s">
        <v>169</v>
      </c>
    </row>
    <row r="675" spans="2:65" s="1" customFormat="1" ht="24.15" customHeight="1">
      <c r="B675" s="133"/>
      <c r="C675" s="172" t="s">
        <v>1263</v>
      </c>
      <c r="D675" s="172" t="s">
        <v>249</v>
      </c>
      <c r="E675" s="173" t="s">
        <v>1264</v>
      </c>
      <c r="F675" s="174" t="s">
        <v>1265</v>
      </c>
      <c r="G675" s="175" t="s">
        <v>188</v>
      </c>
      <c r="H675" s="176">
        <v>3</v>
      </c>
      <c r="I675" s="177"/>
      <c r="J675" s="178">
        <f>ROUND(I675*H675,2)</f>
        <v>0</v>
      </c>
      <c r="K675" s="174" t="s">
        <v>174</v>
      </c>
      <c r="L675" s="179"/>
      <c r="M675" s="180" t="s">
        <v>1</v>
      </c>
      <c r="N675" s="181" t="s">
        <v>40</v>
      </c>
      <c r="P675" s="143">
        <f>O675*H675</f>
        <v>0</v>
      </c>
      <c r="Q675" s="143">
        <v>1.4500000000000001E-2</v>
      </c>
      <c r="R675" s="143">
        <f>Q675*H675</f>
        <v>4.3500000000000004E-2</v>
      </c>
      <c r="S675" s="143">
        <v>0</v>
      </c>
      <c r="T675" s="144">
        <f>S675*H675</f>
        <v>0</v>
      </c>
      <c r="AR675" s="145" t="s">
        <v>342</v>
      </c>
      <c r="AT675" s="145" t="s">
        <v>249</v>
      </c>
      <c r="AU675" s="145" t="s">
        <v>85</v>
      </c>
      <c r="AY675" s="17" t="s">
        <v>169</v>
      </c>
      <c r="BE675" s="146">
        <f>IF(N675="základní",J675,0)</f>
        <v>0</v>
      </c>
      <c r="BF675" s="146">
        <f>IF(N675="snížená",J675,0)</f>
        <v>0</v>
      </c>
      <c r="BG675" s="146">
        <f>IF(N675="zákl. přenesená",J675,0)</f>
        <v>0</v>
      </c>
      <c r="BH675" s="146">
        <f>IF(N675="sníž. přenesená",J675,0)</f>
        <v>0</v>
      </c>
      <c r="BI675" s="146">
        <f>IF(N675="nulová",J675,0)</f>
        <v>0</v>
      </c>
      <c r="BJ675" s="17" t="s">
        <v>83</v>
      </c>
      <c r="BK675" s="146">
        <f>ROUND(I675*H675,2)</f>
        <v>0</v>
      </c>
      <c r="BL675" s="17" t="s">
        <v>266</v>
      </c>
      <c r="BM675" s="145" t="s">
        <v>1266</v>
      </c>
    </row>
    <row r="676" spans="2:65" s="1" customFormat="1" ht="24.15" customHeight="1">
      <c r="B676" s="133"/>
      <c r="C676" s="172" t="s">
        <v>1267</v>
      </c>
      <c r="D676" s="172" t="s">
        <v>249</v>
      </c>
      <c r="E676" s="173" t="s">
        <v>1268</v>
      </c>
      <c r="F676" s="174" t="s">
        <v>1269</v>
      </c>
      <c r="G676" s="175" t="s">
        <v>188</v>
      </c>
      <c r="H676" s="176">
        <v>1</v>
      </c>
      <c r="I676" s="177"/>
      <c r="J676" s="178">
        <f>ROUND(I676*H676,2)</f>
        <v>0</v>
      </c>
      <c r="K676" s="174" t="s">
        <v>174</v>
      </c>
      <c r="L676" s="179"/>
      <c r="M676" s="180" t="s">
        <v>1</v>
      </c>
      <c r="N676" s="181" t="s">
        <v>40</v>
      </c>
      <c r="P676" s="143">
        <f>O676*H676</f>
        <v>0</v>
      </c>
      <c r="Q676" s="143">
        <v>1.9E-2</v>
      </c>
      <c r="R676" s="143">
        <f>Q676*H676</f>
        <v>1.9E-2</v>
      </c>
      <c r="S676" s="143">
        <v>0</v>
      </c>
      <c r="T676" s="144">
        <f>S676*H676</f>
        <v>0</v>
      </c>
      <c r="AR676" s="145" t="s">
        <v>342</v>
      </c>
      <c r="AT676" s="145" t="s">
        <v>249</v>
      </c>
      <c r="AU676" s="145" t="s">
        <v>85</v>
      </c>
      <c r="AY676" s="17" t="s">
        <v>169</v>
      </c>
      <c r="BE676" s="146">
        <f>IF(N676="základní",J676,0)</f>
        <v>0</v>
      </c>
      <c r="BF676" s="146">
        <f>IF(N676="snížená",J676,0)</f>
        <v>0</v>
      </c>
      <c r="BG676" s="146">
        <f>IF(N676="zákl. přenesená",J676,0)</f>
        <v>0</v>
      </c>
      <c r="BH676" s="146">
        <f>IF(N676="sníž. přenesená",J676,0)</f>
        <v>0</v>
      </c>
      <c r="BI676" s="146">
        <f>IF(N676="nulová",J676,0)</f>
        <v>0</v>
      </c>
      <c r="BJ676" s="17" t="s">
        <v>83</v>
      </c>
      <c r="BK676" s="146">
        <f>ROUND(I676*H676,2)</f>
        <v>0</v>
      </c>
      <c r="BL676" s="17" t="s">
        <v>266</v>
      </c>
      <c r="BM676" s="145" t="s">
        <v>1270</v>
      </c>
    </row>
    <row r="677" spans="2:65" s="13" customFormat="1">
      <c r="B677" s="158"/>
      <c r="D677" s="152" t="s">
        <v>179</v>
      </c>
      <c r="E677" s="159" t="s">
        <v>1</v>
      </c>
      <c r="F677" s="160" t="s">
        <v>1271</v>
      </c>
      <c r="H677" s="161">
        <v>1</v>
      </c>
      <c r="I677" s="162"/>
      <c r="L677" s="158"/>
      <c r="M677" s="163"/>
      <c r="T677" s="164"/>
      <c r="AT677" s="159" t="s">
        <v>179</v>
      </c>
      <c r="AU677" s="159" t="s">
        <v>85</v>
      </c>
      <c r="AV677" s="13" t="s">
        <v>85</v>
      </c>
      <c r="AW677" s="13" t="s">
        <v>31</v>
      </c>
      <c r="AX677" s="13" t="s">
        <v>83</v>
      </c>
      <c r="AY677" s="159" t="s">
        <v>169</v>
      </c>
    </row>
    <row r="678" spans="2:65" s="1" customFormat="1" ht="24.15" customHeight="1">
      <c r="B678" s="133"/>
      <c r="C678" s="134" t="s">
        <v>1272</v>
      </c>
      <c r="D678" s="134" t="s">
        <v>171</v>
      </c>
      <c r="E678" s="135" t="s">
        <v>1273</v>
      </c>
      <c r="F678" s="136" t="s">
        <v>1274</v>
      </c>
      <c r="G678" s="137" t="s">
        <v>188</v>
      </c>
      <c r="H678" s="138">
        <v>4</v>
      </c>
      <c r="I678" s="139"/>
      <c r="J678" s="140">
        <f>ROUND(I678*H678,2)</f>
        <v>0</v>
      </c>
      <c r="K678" s="136" t="s">
        <v>174</v>
      </c>
      <c r="L678" s="32"/>
      <c r="M678" s="141" t="s">
        <v>1</v>
      </c>
      <c r="N678" s="142" t="s">
        <v>40</v>
      </c>
      <c r="P678" s="143">
        <f>O678*H678</f>
        <v>0</v>
      </c>
      <c r="Q678" s="143">
        <v>0</v>
      </c>
      <c r="R678" s="143">
        <f>Q678*H678</f>
        <v>0</v>
      </c>
      <c r="S678" s="143">
        <v>0</v>
      </c>
      <c r="T678" s="144">
        <f>S678*H678</f>
        <v>0</v>
      </c>
      <c r="AR678" s="145" t="s">
        <v>266</v>
      </c>
      <c r="AT678" s="145" t="s">
        <v>171</v>
      </c>
      <c r="AU678" s="145" t="s">
        <v>85</v>
      </c>
      <c r="AY678" s="17" t="s">
        <v>169</v>
      </c>
      <c r="BE678" s="146">
        <f>IF(N678="základní",J678,0)</f>
        <v>0</v>
      </c>
      <c r="BF678" s="146">
        <f>IF(N678="snížená",J678,0)</f>
        <v>0</v>
      </c>
      <c r="BG678" s="146">
        <f>IF(N678="zákl. přenesená",J678,0)</f>
        <v>0</v>
      </c>
      <c r="BH678" s="146">
        <f>IF(N678="sníž. přenesená",J678,0)</f>
        <v>0</v>
      </c>
      <c r="BI678" s="146">
        <f>IF(N678="nulová",J678,0)</f>
        <v>0</v>
      </c>
      <c r="BJ678" s="17" t="s">
        <v>83</v>
      </c>
      <c r="BK678" s="146">
        <f>ROUND(I678*H678,2)</f>
        <v>0</v>
      </c>
      <c r="BL678" s="17" t="s">
        <v>266</v>
      </c>
      <c r="BM678" s="145" t="s">
        <v>1275</v>
      </c>
    </row>
    <row r="679" spans="2:65" s="1" customFormat="1">
      <c r="B679" s="32"/>
      <c r="D679" s="147" t="s">
        <v>177</v>
      </c>
      <c r="F679" s="148" t="s">
        <v>1276</v>
      </c>
      <c r="I679" s="149"/>
      <c r="L679" s="32"/>
      <c r="M679" s="150"/>
      <c r="T679" s="56"/>
      <c r="AT679" s="17" t="s">
        <v>177</v>
      </c>
      <c r="AU679" s="17" t="s">
        <v>85</v>
      </c>
    </row>
    <row r="680" spans="2:65" s="12" customFormat="1">
      <c r="B680" s="151"/>
      <c r="D680" s="152" t="s">
        <v>179</v>
      </c>
      <c r="E680" s="153" t="s">
        <v>1</v>
      </c>
      <c r="F680" s="154" t="s">
        <v>1277</v>
      </c>
      <c r="H680" s="153" t="s">
        <v>1</v>
      </c>
      <c r="I680" s="155"/>
      <c r="L680" s="151"/>
      <c r="M680" s="156"/>
      <c r="T680" s="157"/>
      <c r="AT680" s="153" t="s">
        <v>179</v>
      </c>
      <c r="AU680" s="153" t="s">
        <v>85</v>
      </c>
      <c r="AV680" s="12" t="s">
        <v>83</v>
      </c>
      <c r="AW680" s="12" t="s">
        <v>31</v>
      </c>
      <c r="AX680" s="12" t="s">
        <v>75</v>
      </c>
      <c r="AY680" s="153" t="s">
        <v>169</v>
      </c>
    </row>
    <row r="681" spans="2:65" s="13" customFormat="1">
      <c r="B681" s="158"/>
      <c r="D681" s="152" t="s">
        <v>179</v>
      </c>
      <c r="E681" s="159" t="s">
        <v>1</v>
      </c>
      <c r="F681" s="160" t="s">
        <v>1278</v>
      </c>
      <c r="H681" s="161">
        <v>4</v>
      </c>
      <c r="I681" s="162"/>
      <c r="L681" s="158"/>
      <c r="M681" s="163"/>
      <c r="T681" s="164"/>
      <c r="AT681" s="159" t="s">
        <v>179</v>
      </c>
      <c r="AU681" s="159" t="s">
        <v>85</v>
      </c>
      <c r="AV681" s="13" t="s">
        <v>85</v>
      </c>
      <c r="AW681" s="13" t="s">
        <v>31</v>
      </c>
      <c r="AX681" s="13" t="s">
        <v>83</v>
      </c>
      <c r="AY681" s="159" t="s">
        <v>169</v>
      </c>
    </row>
    <row r="682" spans="2:65" s="1" customFormat="1" ht="24.15" customHeight="1">
      <c r="B682" s="133"/>
      <c r="C682" s="172" t="s">
        <v>1279</v>
      </c>
      <c r="D682" s="172" t="s">
        <v>249</v>
      </c>
      <c r="E682" s="173" t="s">
        <v>1280</v>
      </c>
      <c r="F682" s="174" t="s">
        <v>1281</v>
      </c>
      <c r="G682" s="175" t="s">
        <v>188</v>
      </c>
      <c r="H682" s="176">
        <v>2</v>
      </c>
      <c r="I682" s="177"/>
      <c r="J682" s="178">
        <f>ROUND(I682*H682,2)</f>
        <v>0</v>
      </c>
      <c r="K682" s="174" t="s">
        <v>174</v>
      </c>
      <c r="L682" s="179"/>
      <c r="M682" s="180" t="s">
        <v>1</v>
      </c>
      <c r="N682" s="181" t="s">
        <v>40</v>
      </c>
      <c r="P682" s="143">
        <f>O682*H682</f>
        <v>0</v>
      </c>
      <c r="Q682" s="143">
        <v>1.55E-2</v>
      </c>
      <c r="R682" s="143">
        <f>Q682*H682</f>
        <v>3.1E-2</v>
      </c>
      <c r="S682" s="143">
        <v>0</v>
      </c>
      <c r="T682" s="144">
        <f>S682*H682</f>
        <v>0</v>
      </c>
      <c r="AR682" s="145" t="s">
        <v>342</v>
      </c>
      <c r="AT682" s="145" t="s">
        <v>249</v>
      </c>
      <c r="AU682" s="145" t="s">
        <v>85</v>
      </c>
      <c r="AY682" s="17" t="s">
        <v>169</v>
      </c>
      <c r="BE682" s="146">
        <f>IF(N682="základní",J682,0)</f>
        <v>0</v>
      </c>
      <c r="BF682" s="146">
        <f>IF(N682="snížená",J682,0)</f>
        <v>0</v>
      </c>
      <c r="BG682" s="146">
        <f>IF(N682="zákl. přenesená",J682,0)</f>
        <v>0</v>
      </c>
      <c r="BH682" s="146">
        <f>IF(N682="sníž. přenesená",J682,0)</f>
        <v>0</v>
      </c>
      <c r="BI682" s="146">
        <f>IF(N682="nulová",J682,0)</f>
        <v>0</v>
      </c>
      <c r="BJ682" s="17" t="s">
        <v>83</v>
      </c>
      <c r="BK682" s="146">
        <f>ROUND(I682*H682,2)</f>
        <v>0</v>
      </c>
      <c r="BL682" s="17" t="s">
        <v>266</v>
      </c>
      <c r="BM682" s="145" t="s">
        <v>1282</v>
      </c>
    </row>
    <row r="683" spans="2:65" s="1" customFormat="1" ht="24.15" customHeight="1">
      <c r="B683" s="133"/>
      <c r="C683" s="172" t="s">
        <v>1283</v>
      </c>
      <c r="D683" s="172" t="s">
        <v>249</v>
      </c>
      <c r="E683" s="173" t="s">
        <v>1284</v>
      </c>
      <c r="F683" s="174" t="s">
        <v>1285</v>
      </c>
      <c r="G683" s="175" t="s">
        <v>188</v>
      </c>
      <c r="H683" s="176">
        <v>2</v>
      </c>
      <c r="I683" s="177"/>
      <c r="J683" s="178">
        <f>ROUND(I683*H683,2)</f>
        <v>0</v>
      </c>
      <c r="K683" s="174" t="s">
        <v>174</v>
      </c>
      <c r="L683" s="179"/>
      <c r="M683" s="180" t="s">
        <v>1</v>
      </c>
      <c r="N683" s="181" t="s">
        <v>40</v>
      </c>
      <c r="P683" s="143">
        <f>O683*H683</f>
        <v>0</v>
      </c>
      <c r="Q683" s="143">
        <v>1.6E-2</v>
      </c>
      <c r="R683" s="143">
        <f>Q683*H683</f>
        <v>3.2000000000000001E-2</v>
      </c>
      <c r="S683" s="143">
        <v>0</v>
      </c>
      <c r="T683" s="144">
        <f>S683*H683</f>
        <v>0</v>
      </c>
      <c r="AR683" s="145" t="s">
        <v>342</v>
      </c>
      <c r="AT683" s="145" t="s">
        <v>249</v>
      </c>
      <c r="AU683" s="145" t="s">
        <v>85</v>
      </c>
      <c r="AY683" s="17" t="s">
        <v>169</v>
      </c>
      <c r="BE683" s="146">
        <f>IF(N683="základní",J683,0)</f>
        <v>0</v>
      </c>
      <c r="BF683" s="146">
        <f>IF(N683="snížená",J683,0)</f>
        <v>0</v>
      </c>
      <c r="BG683" s="146">
        <f>IF(N683="zákl. přenesená",J683,0)</f>
        <v>0</v>
      </c>
      <c r="BH683" s="146">
        <f>IF(N683="sníž. přenesená",J683,0)</f>
        <v>0</v>
      </c>
      <c r="BI683" s="146">
        <f>IF(N683="nulová",J683,0)</f>
        <v>0</v>
      </c>
      <c r="BJ683" s="17" t="s">
        <v>83</v>
      </c>
      <c r="BK683" s="146">
        <f>ROUND(I683*H683,2)</f>
        <v>0</v>
      </c>
      <c r="BL683" s="17" t="s">
        <v>266</v>
      </c>
      <c r="BM683" s="145" t="s">
        <v>1286</v>
      </c>
    </row>
    <row r="684" spans="2:65" s="1" customFormat="1" ht="24.15" customHeight="1">
      <c r="B684" s="133"/>
      <c r="C684" s="134" t="s">
        <v>1287</v>
      </c>
      <c r="D684" s="134" t="s">
        <v>171</v>
      </c>
      <c r="E684" s="135" t="s">
        <v>1288</v>
      </c>
      <c r="F684" s="136" t="s">
        <v>1289</v>
      </c>
      <c r="G684" s="137" t="s">
        <v>188</v>
      </c>
      <c r="H684" s="138">
        <v>1</v>
      </c>
      <c r="I684" s="139"/>
      <c r="J684" s="140">
        <f>ROUND(I684*H684,2)</f>
        <v>0</v>
      </c>
      <c r="K684" s="136" t="s">
        <v>174</v>
      </c>
      <c r="L684" s="32"/>
      <c r="M684" s="141" t="s">
        <v>1</v>
      </c>
      <c r="N684" s="142" t="s">
        <v>40</v>
      </c>
      <c r="P684" s="143">
        <f>O684*H684</f>
        <v>0</v>
      </c>
      <c r="Q684" s="143">
        <v>0</v>
      </c>
      <c r="R684" s="143">
        <f>Q684*H684</f>
        <v>0</v>
      </c>
      <c r="S684" s="143">
        <v>0</v>
      </c>
      <c r="T684" s="144">
        <f>S684*H684</f>
        <v>0</v>
      </c>
      <c r="AR684" s="145" t="s">
        <v>266</v>
      </c>
      <c r="AT684" s="145" t="s">
        <v>171</v>
      </c>
      <c r="AU684" s="145" t="s">
        <v>85</v>
      </c>
      <c r="AY684" s="17" t="s">
        <v>169</v>
      </c>
      <c r="BE684" s="146">
        <f>IF(N684="základní",J684,0)</f>
        <v>0</v>
      </c>
      <c r="BF684" s="146">
        <f>IF(N684="snížená",J684,0)</f>
        <v>0</v>
      </c>
      <c r="BG684" s="146">
        <f>IF(N684="zákl. přenesená",J684,0)</f>
        <v>0</v>
      </c>
      <c r="BH684" s="146">
        <f>IF(N684="sníž. přenesená",J684,0)</f>
        <v>0</v>
      </c>
      <c r="BI684" s="146">
        <f>IF(N684="nulová",J684,0)</f>
        <v>0</v>
      </c>
      <c r="BJ684" s="17" t="s">
        <v>83</v>
      </c>
      <c r="BK684" s="146">
        <f>ROUND(I684*H684,2)</f>
        <v>0</v>
      </c>
      <c r="BL684" s="17" t="s">
        <v>266</v>
      </c>
      <c r="BM684" s="145" t="s">
        <v>1290</v>
      </c>
    </row>
    <row r="685" spans="2:65" s="1" customFormat="1">
      <c r="B685" s="32"/>
      <c r="D685" s="147" t="s">
        <v>177</v>
      </c>
      <c r="F685" s="148" t="s">
        <v>1291</v>
      </c>
      <c r="I685" s="149"/>
      <c r="L685" s="32"/>
      <c r="M685" s="150"/>
      <c r="T685" s="56"/>
      <c r="AT685" s="17" t="s">
        <v>177</v>
      </c>
      <c r="AU685" s="17" t="s">
        <v>85</v>
      </c>
    </row>
    <row r="686" spans="2:65" s="12" customFormat="1">
      <c r="B686" s="151"/>
      <c r="D686" s="152" t="s">
        <v>179</v>
      </c>
      <c r="E686" s="153" t="s">
        <v>1</v>
      </c>
      <c r="F686" s="154" t="s">
        <v>1277</v>
      </c>
      <c r="H686" s="153" t="s">
        <v>1</v>
      </c>
      <c r="I686" s="155"/>
      <c r="L686" s="151"/>
      <c r="M686" s="156"/>
      <c r="T686" s="157"/>
      <c r="AT686" s="153" t="s">
        <v>179</v>
      </c>
      <c r="AU686" s="153" t="s">
        <v>85</v>
      </c>
      <c r="AV686" s="12" t="s">
        <v>83</v>
      </c>
      <c r="AW686" s="12" t="s">
        <v>31</v>
      </c>
      <c r="AX686" s="12" t="s">
        <v>75</v>
      </c>
      <c r="AY686" s="153" t="s">
        <v>169</v>
      </c>
    </row>
    <row r="687" spans="2:65" s="13" customFormat="1">
      <c r="B687" s="158"/>
      <c r="D687" s="152" t="s">
        <v>179</v>
      </c>
      <c r="E687" s="159" t="s">
        <v>1</v>
      </c>
      <c r="F687" s="160" t="s">
        <v>1292</v>
      </c>
      <c r="H687" s="161">
        <v>1</v>
      </c>
      <c r="I687" s="162"/>
      <c r="L687" s="158"/>
      <c r="M687" s="163"/>
      <c r="T687" s="164"/>
      <c r="AT687" s="159" t="s">
        <v>179</v>
      </c>
      <c r="AU687" s="159" t="s">
        <v>85</v>
      </c>
      <c r="AV687" s="13" t="s">
        <v>85</v>
      </c>
      <c r="AW687" s="13" t="s">
        <v>31</v>
      </c>
      <c r="AX687" s="13" t="s">
        <v>83</v>
      </c>
      <c r="AY687" s="159" t="s">
        <v>169</v>
      </c>
    </row>
    <row r="688" spans="2:65" s="1" customFormat="1" ht="24.15" customHeight="1">
      <c r="B688" s="133"/>
      <c r="C688" s="172" t="s">
        <v>1293</v>
      </c>
      <c r="D688" s="172" t="s">
        <v>249</v>
      </c>
      <c r="E688" s="173" t="s">
        <v>1294</v>
      </c>
      <c r="F688" s="174" t="s">
        <v>1295</v>
      </c>
      <c r="G688" s="175" t="s">
        <v>188</v>
      </c>
      <c r="H688" s="176">
        <v>1</v>
      </c>
      <c r="I688" s="177"/>
      <c r="J688" s="178">
        <f>ROUND(I688*H688,2)</f>
        <v>0</v>
      </c>
      <c r="K688" s="174" t="s">
        <v>174</v>
      </c>
      <c r="L688" s="179"/>
      <c r="M688" s="180" t="s">
        <v>1</v>
      </c>
      <c r="N688" s="181" t="s">
        <v>40</v>
      </c>
      <c r="P688" s="143">
        <f>O688*H688</f>
        <v>0</v>
      </c>
      <c r="Q688" s="143">
        <v>1.6E-2</v>
      </c>
      <c r="R688" s="143">
        <f>Q688*H688</f>
        <v>1.6E-2</v>
      </c>
      <c r="S688" s="143">
        <v>0</v>
      </c>
      <c r="T688" s="144">
        <f>S688*H688</f>
        <v>0</v>
      </c>
      <c r="AR688" s="145" t="s">
        <v>342</v>
      </c>
      <c r="AT688" s="145" t="s">
        <v>249</v>
      </c>
      <c r="AU688" s="145" t="s">
        <v>85</v>
      </c>
      <c r="AY688" s="17" t="s">
        <v>169</v>
      </c>
      <c r="BE688" s="146">
        <f>IF(N688="základní",J688,0)</f>
        <v>0</v>
      </c>
      <c r="BF688" s="146">
        <f>IF(N688="snížená",J688,0)</f>
        <v>0</v>
      </c>
      <c r="BG688" s="146">
        <f>IF(N688="zákl. přenesená",J688,0)</f>
        <v>0</v>
      </c>
      <c r="BH688" s="146">
        <f>IF(N688="sníž. přenesená",J688,0)</f>
        <v>0</v>
      </c>
      <c r="BI688" s="146">
        <f>IF(N688="nulová",J688,0)</f>
        <v>0</v>
      </c>
      <c r="BJ688" s="17" t="s">
        <v>83</v>
      </c>
      <c r="BK688" s="146">
        <f>ROUND(I688*H688,2)</f>
        <v>0</v>
      </c>
      <c r="BL688" s="17" t="s">
        <v>266</v>
      </c>
      <c r="BM688" s="145" t="s">
        <v>1296</v>
      </c>
    </row>
    <row r="689" spans="2:65" s="12" customFormat="1">
      <c r="B689" s="151"/>
      <c r="D689" s="152" t="s">
        <v>179</v>
      </c>
      <c r="E689" s="153" t="s">
        <v>1</v>
      </c>
      <c r="F689" s="154" t="s">
        <v>1277</v>
      </c>
      <c r="H689" s="153" t="s">
        <v>1</v>
      </c>
      <c r="I689" s="155"/>
      <c r="L689" s="151"/>
      <c r="M689" s="156"/>
      <c r="T689" s="157"/>
      <c r="AT689" s="153" t="s">
        <v>179</v>
      </c>
      <c r="AU689" s="153" t="s">
        <v>85</v>
      </c>
      <c r="AV689" s="12" t="s">
        <v>83</v>
      </c>
      <c r="AW689" s="12" t="s">
        <v>31</v>
      </c>
      <c r="AX689" s="12" t="s">
        <v>75</v>
      </c>
      <c r="AY689" s="153" t="s">
        <v>169</v>
      </c>
    </row>
    <row r="690" spans="2:65" s="13" customFormat="1">
      <c r="B690" s="158"/>
      <c r="D690" s="152" t="s">
        <v>179</v>
      </c>
      <c r="E690" s="159" t="s">
        <v>1</v>
      </c>
      <c r="F690" s="160" t="s">
        <v>1292</v>
      </c>
      <c r="H690" s="161">
        <v>1</v>
      </c>
      <c r="I690" s="162"/>
      <c r="L690" s="158"/>
      <c r="M690" s="163"/>
      <c r="T690" s="164"/>
      <c r="AT690" s="159" t="s">
        <v>179</v>
      </c>
      <c r="AU690" s="159" t="s">
        <v>85</v>
      </c>
      <c r="AV690" s="13" t="s">
        <v>85</v>
      </c>
      <c r="AW690" s="13" t="s">
        <v>31</v>
      </c>
      <c r="AX690" s="13" t="s">
        <v>83</v>
      </c>
      <c r="AY690" s="159" t="s">
        <v>169</v>
      </c>
    </row>
    <row r="691" spans="2:65" s="1" customFormat="1" ht="33" customHeight="1">
      <c r="B691" s="133"/>
      <c r="C691" s="134" t="s">
        <v>1297</v>
      </c>
      <c r="D691" s="134" t="s">
        <v>171</v>
      </c>
      <c r="E691" s="135" t="s">
        <v>1298</v>
      </c>
      <c r="F691" s="136" t="s">
        <v>1299</v>
      </c>
      <c r="G691" s="137" t="s">
        <v>188</v>
      </c>
      <c r="H691" s="138">
        <v>1</v>
      </c>
      <c r="I691" s="139"/>
      <c r="J691" s="140">
        <f>ROUND(I691*H691,2)</f>
        <v>0</v>
      </c>
      <c r="K691" s="136" t="s">
        <v>174</v>
      </c>
      <c r="L691" s="32"/>
      <c r="M691" s="141" t="s">
        <v>1</v>
      </c>
      <c r="N691" s="142" t="s">
        <v>40</v>
      </c>
      <c r="P691" s="143">
        <f>O691*H691</f>
        <v>0</v>
      </c>
      <c r="Q691" s="143">
        <v>8.9999999999999998E-4</v>
      </c>
      <c r="R691" s="143">
        <f>Q691*H691</f>
        <v>8.9999999999999998E-4</v>
      </c>
      <c r="S691" s="143">
        <v>0</v>
      </c>
      <c r="T691" s="144">
        <f>S691*H691</f>
        <v>0</v>
      </c>
      <c r="AR691" s="145" t="s">
        <v>266</v>
      </c>
      <c r="AT691" s="145" t="s">
        <v>171</v>
      </c>
      <c r="AU691" s="145" t="s">
        <v>85</v>
      </c>
      <c r="AY691" s="17" t="s">
        <v>169</v>
      </c>
      <c r="BE691" s="146">
        <f>IF(N691="základní",J691,0)</f>
        <v>0</v>
      </c>
      <c r="BF691" s="146">
        <f>IF(N691="snížená",J691,0)</f>
        <v>0</v>
      </c>
      <c r="BG691" s="146">
        <f>IF(N691="zákl. přenesená",J691,0)</f>
        <v>0</v>
      </c>
      <c r="BH691" s="146">
        <f>IF(N691="sníž. přenesená",J691,0)</f>
        <v>0</v>
      </c>
      <c r="BI691" s="146">
        <f>IF(N691="nulová",J691,0)</f>
        <v>0</v>
      </c>
      <c r="BJ691" s="17" t="s">
        <v>83</v>
      </c>
      <c r="BK691" s="146">
        <f>ROUND(I691*H691,2)</f>
        <v>0</v>
      </c>
      <c r="BL691" s="17" t="s">
        <v>266</v>
      </c>
      <c r="BM691" s="145" t="s">
        <v>1300</v>
      </c>
    </row>
    <row r="692" spans="2:65" s="1" customFormat="1">
      <c r="B692" s="32"/>
      <c r="D692" s="147" t="s">
        <v>177</v>
      </c>
      <c r="F692" s="148" t="s">
        <v>1301</v>
      </c>
      <c r="I692" s="149"/>
      <c r="L692" s="32"/>
      <c r="M692" s="150"/>
      <c r="T692" s="56"/>
      <c r="AT692" s="17" t="s">
        <v>177</v>
      </c>
      <c r="AU692" s="17" t="s">
        <v>85</v>
      </c>
    </row>
    <row r="693" spans="2:65" s="13" customFormat="1">
      <c r="B693" s="158"/>
      <c r="D693" s="152" t="s">
        <v>179</v>
      </c>
      <c r="E693" s="159" t="s">
        <v>1</v>
      </c>
      <c r="F693" s="160" t="s">
        <v>1302</v>
      </c>
      <c r="H693" s="161">
        <v>1</v>
      </c>
      <c r="I693" s="162"/>
      <c r="L693" s="158"/>
      <c r="M693" s="163"/>
      <c r="T693" s="164"/>
      <c r="AT693" s="159" t="s">
        <v>179</v>
      </c>
      <c r="AU693" s="159" t="s">
        <v>85</v>
      </c>
      <c r="AV693" s="13" t="s">
        <v>85</v>
      </c>
      <c r="AW693" s="13" t="s">
        <v>31</v>
      </c>
      <c r="AX693" s="13" t="s">
        <v>83</v>
      </c>
      <c r="AY693" s="159" t="s">
        <v>169</v>
      </c>
    </row>
    <row r="694" spans="2:65" s="1" customFormat="1" ht="24.15" customHeight="1">
      <c r="B694" s="133"/>
      <c r="C694" s="172" t="s">
        <v>1303</v>
      </c>
      <c r="D694" s="172" t="s">
        <v>249</v>
      </c>
      <c r="E694" s="173" t="s">
        <v>1304</v>
      </c>
      <c r="F694" s="174" t="s">
        <v>1305</v>
      </c>
      <c r="G694" s="175" t="s">
        <v>112</v>
      </c>
      <c r="H694" s="176">
        <v>7.9969999999999999</v>
      </c>
      <c r="I694" s="177"/>
      <c r="J694" s="178">
        <f>ROUND(I694*H694,2)</f>
        <v>0</v>
      </c>
      <c r="K694" s="174" t="s">
        <v>174</v>
      </c>
      <c r="L694" s="179"/>
      <c r="M694" s="180" t="s">
        <v>1</v>
      </c>
      <c r="N694" s="181" t="s">
        <v>40</v>
      </c>
      <c r="P694" s="143">
        <f>O694*H694</f>
        <v>0</v>
      </c>
      <c r="Q694" s="143">
        <v>2.4230000000000002E-2</v>
      </c>
      <c r="R694" s="143">
        <f>Q694*H694</f>
        <v>0.19376731</v>
      </c>
      <c r="S694" s="143">
        <v>0</v>
      </c>
      <c r="T694" s="144">
        <f>S694*H694</f>
        <v>0</v>
      </c>
      <c r="AR694" s="145" t="s">
        <v>342</v>
      </c>
      <c r="AT694" s="145" t="s">
        <v>249</v>
      </c>
      <c r="AU694" s="145" t="s">
        <v>85</v>
      </c>
      <c r="AY694" s="17" t="s">
        <v>169</v>
      </c>
      <c r="BE694" s="146">
        <f>IF(N694="základní",J694,0)</f>
        <v>0</v>
      </c>
      <c r="BF694" s="146">
        <f>IF(N694="snížená",J694,0)</f>
        <v>0</v>
      </c>
      <c r="BG694" s="146">
        <f>IF(N694="zákl. přenesená",J694,0)</f>
        <v>0</v>
      </c>
      <c r="BH694" s="146">
        <f>IF(N694="sníž. přenesená",J694,0)</f>
        <v>0</v>
      </c>
      <c r="BI694" s="146">
        <f>IF(N694="nulová",J694,0)</f>
        <v>0</v>
      </c>
      <c r="BJ694" s="17" t="s">
        <v>83</v>
      </c>
      <c r="BK694" s="146">
        <f>ROUND(I694*H694,2)</f>
        <v>0</v>
      </c>
      <c r="BL694" s="17" t="s">
        <v>266</v>
      </c>
      <c r="BM694" s="145" t="s">
        <v>1306</v>
      </c>
    </row>
    <row r="695" spans="2:65" s="13" customFormat="1" ht="20.399999999999999">
      <c r="B695" s="158"/>
      <c r="D695" s="152" t="s">
        <v>179</v>
      </c>
      <c r="E695" s="159" t="s">
        <v>1</v>
      </c>
      <c r="F695" s="160" t="s">
        <v>1307</v>
      </c>
      <c r="H695" s="161">
        <v>4.4429999999999996</v>
      </c>
      <c r="I695" s="162"/>
      <c r="L695" s="158"/>
      <c r="M695" s="163"/>
      <c r="T695" s="164"/>
      <c r="AT695" s="159" t="s">
        <v>179</v>
      </c>
      <c r="AU695" s="159" t="s">
        <v>85</v>
      </c>
      <c r="AV695" s="13" t="s">
        <v>85</v>
      </c>
      <c r="AW695" s="13" t="s">
        <v>31</v>
      </c>
      <c r="AX695" s="13" t="s">
        <v>83</v>
      </c>
      <c r="AY695" s="159" t="s">
        <v>169</v>
      </c>
    </row>
    <row r="696" spans="2:65" s="13" customFormat="1">
      <c r="B696" s="158"/>
      <c r="D696" s="152" t="s">
        <v>179</v>
      </c>
      <c r="F696" s="160" t="s">
        <v>1308</v>
      </c>
      <c r="H696" s="161">
        <v>7.9969999999999999</v>
      </c>
      <c r="I696" s="162"/>
      <c r="L696" s="158"/>
      <c r="M696" s="163"/>
      <c r="T696" s="164"/>
      <c r="AT696" s="159" t="s">
        <v>179</v>
      </c>
      <c r="AU696" s="159" t="s">
        <v>85</v>
      </c>
      <c r="AV696" s="13" t="s">
        <v>85</v>
      </c>
      <c r="AW696" s="13" t="s">
        <v>3</v>
      </c>
      <c r="AX696" s="13" t="s">
        <v>83</v>
      </c>
      <c r="AY696" s="159" t="s">
        <v>169</v>
      </c>
    </row>
    <row r="697" spans="2:65" s="1" customFormat="1" ht="33" customHeight="1">
      <c r="B697" s="133"/>
      <c r="C697" s="134" t="s">
        <v>1309</v>
      </c>
      <c r="D697" s="134" t="s">
        <v>171</v>
      </c>
      <c r="E697" s="135" t="s">
        <v>1310</v>
      </c>
      <c r="F697" s="136" t="s">
        <v>1311</v>
      </c>
      <c r="G697" s="137" t="s">
        <v>188</v>
      </c>
      <c r="H697" s="138">
        <v>4.41</v>
      </c>
      <c r="I697" s="139"/>
      <c r="J697" s="140">
        <f>ROUND(I697*H697,2)</f>
        <v>0</v>
      </c>
      <c r="K697" s="136" t="s">
        <v>174</v>
      </c>
      <c r="L697" s="32"/>
      <c r="M697" s="141" t="s">
        <v>1</v>
      </c>
      <c r="N697" s="142" t="s">
        <v>40</v>
      </c>
      <c r="P697" s="143">
        <f>O697*H697</f>
        <v>0</v>
      </c>
      <c r="Q697" s="143">
        <v>9.1E-4</v>
      </c>
      <c r="R697" s="143">
        <f>Q697*H697</f>
        <v>4.0131000000000003E-3</v>
      </c>
      <c r="S697" s="143">
        <v>0</v>
      </c>
      <c r="T697" s="144">
        <f>S697*H697</f>
        <v>0</v>
      </c>
      <c r="AR697" s="145" t="s">
        <v>266</v>
      </c>
      <c r="AT697" s="145" t="s">
        <v>171</v>
      </c>
      <c r="AU697" s="145" t="s">
        <v>85</v>
      </c>
      <c r="AY697" s="17" t="s">
        <v>169</v>
      </c>
      <c r="BE697" s="146">
        <f>IF(N697="základní",J697,0)</f>
        <v>0</v>
      </c>
      <c r="BF697" s="146">
        <f>IF(N697="snížená",J697,0)</f>
        <v>0</v>
      </c>
      <c r="BG697" s="146">
        <f>IF(N697="zákl. přenesená",J697,0)</f>
        <v>0</v>
      </c>
      <c r="BH697" s="146">
        <f>IF(N697="sníž. přenesená",J697,0)</f>
        <v>0</v>
      </c>
      <c r="BI697" s="146">
        <f>IF(N697="nulová",J697,0)</f>
        <v>0</v>
      </c>
      <c r="BJ697" s="17" t="s">
        <v>83</v>
      </c>
      <c r="BK697" s="146">
        <f>ROUND(I697*H697,2)</f>
        <v>0</v>
      </c>
      <c r="BL697" s="17" t="s">
        <v>266</v>
      </c>
      <c r="BM697" s="145" t="s">
        <v>1312</v>
      </c>
    </row>
    <row r="698" spans="2:65" s="1" customFormat="1">
      <c r="B698" s="32"/>
      <c r="D698" s="147" t="s">
        <v>177</v>
      </c>
      <c r="F698" s="148" t="s">
        <v>1313</v>
      </c>
      <c r="I698" s="149"/>
      <c r="L698" s="32"/>
      <c r="M698" s="150"/>
      <c r="T698" s="56"/>
      <c r="AT698" s="17" t="s">
        <v>177</v>
      </c>
      <c r="AU698" s="17" t="s">
        <v>85</v>
      </c>
    </row>
    <row r="699" spans="2:65" s="1" customFormat="1" ht="24.15" customHeight="1">
      <c r="B699" s="133"/>
      <c r="C699" s="172" t="s">
        <v>1314</v>
      </c>
      <c r="D699" s="172" t="s">
        <v>249</v>
      </c>
      <c r="E699" s="173" t="s">
        <v>1315</v>
      </c>
      <c r="F699" s="174" t="s">
        <v>1316</v>
      </c>
      <c r="G699" s="175" t="s">
        <v>112</v>
      </c>
      <c r="H699" s="176">
        <v>13.23</v>
      </c>
      <c r="I699" s="177"/>
      <c r="J699" s="178">
        <f>ROUND(I699*H699,2)</f>
        <v>0</v>
      </c>
      <c r="K699" s="174" t="s">
        <v>1</v>
      </c>
      <c r="L699" s="179"/>
      <c r="M699" s="180" t="s">
        <v>1</v>
      </c>
      <c r="N699" s="181" t="s">
        <v>40</v>
      </c>
      <c r="P699" s="143">
        <f>O699*H699</f>
        <v>0</v>
      </c>
      <c r="Q699" s="143">
        <v>4.4729999999999999E-2</v>
      </c>
      <c r="R699" s="143">
        <f>Q699*H699</f>
        <v>0.59177789999999997</v>
      </c>
      <c r="S699" s="143">
        <v>0</v>
      </c>
      <c r="T699" s="144">
        <f>S699*H699</f>
        <v>0</v>
      </c>
      <c r="AR699" s="145" t="s">
        <v>342</v>
      </c>
      <c r="AT699" s="145" t="s">
        <v>249</v>
      </c>
      <c r="AU699" s="145" t="s">
        <v>85</v>
      </c>
      <c r="AY699" s="17" t="s">
        <v>169</v>
      </c>
      <c r="BE699" s="146">
        <f>IF(N699="základní",J699,0)</f>
        <v>0</v>
      </c>
      <c r="BF699" s="146">
        <f>IF(N699="snížená",J699,0)</f>
        <v>0</v>
      </c>
      <c r="BG699" s="146">
        <f>IF(N699="zákl. přenesená",J699,0)</f>
        <v>0</v>
      </c>
      <c r="BH699" s="146">
        <f>IF(N699="sníž. přenesená",J699,0)</f>
        <v>0</v>
      </c>
      <c r="BI699" s="146">
        <f>IF(N699="nulová",J699,0)</f>
        <v>0</v>
      </c>
      <c r="BJ699" s="17" t="s">
        <v>83</v>
      </c>
      <c r="BK699" s="146">
        <f>ROUND(I699*H699,2)</f>
        <v>0</v>
      </c>
      <c r="BL699" s="17" t="s">
        <v>266</v>
      </c>
      <c r="BM699" s="145" t="s">
        <v>1317</v>
      </c>
    </row>
    <row r="700" spans="2:65" s="13" customFormat="1">
      <c r="B700" s="158"/>
      <c r="D700" s="152" t="s">
        <v>179</v>
      </c>
      <c r="E700" s="159" t="s">
        <v>1</v>
      </c>
      <c r="F700" s="160" t="s">
        <v>1318</v>
      </c>
      <c r="H700" s="161">
        <v>4.41</v>
      </c>
      <c r="I700" s="162"/>
      <c r="L700" s="158"/>
      <c r="M700" s="163"/>
      <c r="T700" s="164"/>
      <c r="AT700" s="159" t="s">
        <v>179</v>
      </c>
      <c r="AU700" s="159" t="s">
        <v>85</v>
      </c>
      <c r="AV700" s="13" t="s">
        <v>85</v>
      </c>
      <c r="AW700" s="13" t="s">
        <v>31</v>
      </c>
      <c r="AX700" s="13" t="s">
        <v>83</v>
      </c>
      <c r="AY700" s="159" t="s">
        <v>169</v>
      </c>
    </row>
    <row r="701" spans="2:65" s="13" customFormat="1">
      <c r="B701" s="158"/>
      <c r="D701" s="152" t="s">
        <v>179</v>
      </c>
      <c r="F701" s="160" t="s">
        <v>1319</v>
      </c>
      <c r="H701" s="161">
        <v>13.23</v>
      </c>
      <c r="I701" s="162"/>
      <c r="L701" s="158"/>
      <c r="M701" s="163"/>
      <c r="T701" s="164"/>
      <c r="AT701" s="159" t="s">
        <v>179</v>
      </c>
      <c r="AU701" s="159" t="s">
        <v>85</v>
      </c>
      <c r="AV701" s="13" t="s">
        <v>85</v>
      </c>
      <c r="AW701" s="13" t="s">
        <v>3</v>
      </c>
      <c r="AX701" s="13" t="s">
        <v>83</v>
      </c>
      <c r="AY701" s="159" t="s">
        <v>169</v>
      </c>
    </row>
    <row r="702" spans="2:65" s="1" customFormat="1" ht="24.15" customHeight="1">
      <c r="B702" s="133"/>
      <c r="C702" s="134" t="s">
        <v>1320</v>
      </c>
      <c r="D702" s="134" t="s">
        <v>171</v>
      </c>
      <c r="E702" s="135" t="s">
        <v>1321</v>
      </c>
      <c r="F702" s="136" t="s">
        <v>1322</v>
      </c>
      <c r="G702" s="137" t="s">
        <v>188</v>
      </c>
      <c r="H702" s="138">
        <v>4</v>
      </c>
      <c r="I702" s="139"/>
      <c r="J702" s="140">
        <f>ROUND(I702*H702,2)</f>
        <v>0</v>
      </c>
      <c r="K702" s="136" t="s">
        <v>174</v>
      </c>
      <c r="L702" s="32"/>
      <c r="M702" s="141" t="s">
        <v>1</v>
      </c>
      <c r="N702" s="142" t="s">
        <v>40</v>
      </c>
      <c r="P702" s="143">
        <f>O702*H702</f>
        <v>0</v>
      </c>
      <c r="Q702" s="143">
        <v>4.6999999999999999E-4</v>
      </c>
      <c r="R702" s="143">
        <f>Q702*H702</f>
        <v>1.8799999999999999E-3</v>
      </c>
      <c r="S702" s="143">
        <v>0</v>
      </c>
      <c r="T702" s="144">
        <f>S702*H702</f>
        <v>0</v>
      </c>
      <c r="AR702" s="145" t="s">
        <v>266</v>
      </c>
      <c r="AT702" s="145" t="s">
        <v>171</v>
      </c>
      <c r="AU702" s="145" t="s">
        <v>85</v>
      </c>
      <c r="AY702" s="17" t="s">
        <v>169</v>
      </c>
      <c r="BE702" s="146">
        <f>IF(N702="základní",J702,0)</f>
        <v>0</v>
      </c>
      <c r="BF702" s="146">
        <f>IF(N702="snížená",J702,0)</f>
        <v>0</v>
      </c>
      <c r="BG702" s="146">
        <f>IF(N702="zákl. přenesená",J702,0)</f>
        <v>0</v>
      </c>
      <c r="BH702" s="146">
        <f>IF(N702="sníž. přenesená",J702,0)</f>
        <v>0</v>
      </c>
      <c r="BI702" s="146">
        <f>IF(N702="nulová",J702,0)</f>
        <v>0</v>
      </c>
      <c r="BJ702" s="17" t="s">
        <v>83</v>
      </c>
      <c r="BK702" s="146">
        <f>ROUND(I702*H702,2)</f>
        <v>0</v>
      </c>
      <c r="BL702" s="17" t="s">
        <v>266</v>
      </c>
      <c r="BM702" s="145" t="s">
        <v>1323</v>
      </c>
    </row>
    <row r="703" spans="2:65" s="1" customFormat="1">
      <c r="B703" s="32"/>
      <c r="D703" s="147" t="s">
        <v>177</v>
      </c>
      <c r="F703" s="148" t="s">
        <v>1324</v>
      </c>
      <c r="I703" s="149"/>
      <c r="L703" s="32"/>
      <c r="M703" s="150"/>
      <c r="T703" s="56"/>
      <c r="AT703" s="17" t="s">
        <v>177</v>
      </c>
      <c r="AU703" s="17" t="s">
        <v>85</v>
      </c>
    </row>
    <row r="704" spans="2:65" s="13" customFormat="1">
      <c r="B704" s="158"/>
      <c r="D704" s="152" t="s">
        <v>179</v>
      </c>
      <c r="E704" s="159" t="s">
        <v>1</v>
      </c>
      <c r="F704" s="160" t="s">
        <v>1325</v>
      </c>
      <c r="H704" s="161">
        <v>4</v>
      </c>
      <c r="I704" s="162"/>
      <c r="L704" s="158"/>
      <c r="M704" s="163"/>
      <c r="T704" s="164"/>
      <c r="AT704" s="159" t="s">
        <v>179</v>
      </c>
      <c r="AU704" s="159" t="s">
        <v>85</v>
      </c>
      <c r="AV704" s="13" t="s">
        <v>85</v>
      </c>
      <c r="AW704" s="13" t="s">
        <v>31</v>
      </c>
      <c r="AX704" s="13" t="s">
        <v>83</v>
      </c>
      <c r="AY704" s="159" t="s">
        <v>169</v>
      </c>
    </row>
    <row r="705" spans="2:65" s="1" customFormat="1" ht="24.15" customHeight="1">
      <c r="B705" s="133"/>
      <c r="C705" s="172" t="s">
        <v>1326</v>
      </c>
      <c r="D705" s="172" t="s">
        <v>249</v>
      </c>
      <c r="E705" s="173" t="s">
        <v>1327</v>
      </c>
      <c r="F705" s="174" t="s">
        <v>1328</v>
      </c>
      <c r="G705" s="175" t="s">
        <v>188</v>
      </c>
      <c r="H705" s="176">
        <v>2</v>
      </c>
      <c r="I705" s="177"/>
      <c r="J705" s="178">
        <f>ROUND(I705*H705,2)</f>
        <v>0</v>
      </c>
      <c r="K705" s="174" t="s">
        <v>174</v>
      </c>
      <c r="L705" s="179"/>
      <c r="M705" s="180" t="s">
        <v>1</v>
      </c>
      <c r="N705" s="181" t="s">
        <v>40</v>
      </c>
      <c r="P705" s="143">
        <f>O705*H705</f>
        <v>0</v>
      </c>
      <c r="Q705" s="143">
        <v>9.4999999999999998E-3</v>
      </c>
      <c r="R705" s="143">
        <f>Q705*H705</f>
        <v>1.9E-2</v>
      </c>
      <c r="S705" s="143">
        <v>0</v>
      </c>
      <c r="T705" s="144">
        <f>S705*H705</f>
        <v>0</v>
      </c>
      <c r="AR705" s="145" t="s">
        <v>342</v>
      </c>
      <c r="AT705" s="145" t="s">
        <v>249</v>
      </c>
      <c r="AU705" s="145" t="s">
        <v>85</v>
      </c>
      <c r="AY705" s="17" t="s">
        <v>169</v>
      </c>
      <c r="BE705" s="146">
        <f>IF(N705="základní",J705,0)</f>
        <v>0</v>
      </c>
      <c r="BF705" s="146">
        <f>IF(N705="snížená",J705,0)</f>
        <v>0</v>
      </c>
      <c r="BG705" s="146">
        <f>IF(N705="zákl. přenesená",J705,0)</f>
        <v>0</v>
      </c>
      <c r="BH705" s="146">
        <f>IF(N705="sníž. přenesená",J705,0)</f>
        <v>0</v>
      </c>
      <c r="BI705" s="146">
        <f>IF(N705="nulová",J705,0)</f>
        <v>0</v>
      </c>
      <c r="BJ705" s="17" t="s">
        <v>83</v>
      </c>
      <c r="BK705" s="146">
        <f>ROUND(I705*H705,2)</f>
        <v>0</v>
      </c>
      <c r="BL705" s="17" t="s">
        <v>266</v>
      </c>
      <c r="BM705" s="145" t="s">
        <v>1329</v>
      </c>
    </row>
    <row r="706" spans="2:65" s="13" customFormat="1">
      <c r="B706" s="158"/>
      <c r="D706" s="152" t="s">
        <v>179</v>
      </c>
      <c r="E706" s="159" t="s">
        <v>1</v>
      </c>
      <c r="F706" s="160" t="s">
        <v>1330</v>
      </c>
      <c r="H706" s="161">
        <v>2</v>
      </c>
      <c r="I706" s="162"/>
      <c r="L706" s="158"/>
      <c r="M706" s="163"/>
      <c r="T706" s="164"/>
      <c r="AT706" s="159" t="s">
        <v>179</v>
      </c>
      <c r="AU706" s="159" t="s">
        <v>85</v>
      </c>
      <c r="AV706" s="13" t="s">
        <v>85</v>
      </c>
      <c r="AW706" s="13" t="s">
        <v>31</v>
      </c>
      <c r="AX706" s="13" t="s">
        <v>83</v>
      </c>
      <c r="AY706" s="159" t="s">
        <v>169</v>
      </c>
    </row>
    <row r="707" spans="2:65" s="1" customFormat="1" ht="24.15" customHeight="1">
      <c r="B707" s="133"/>
      <c r="C707" s="172" t="s">
        <v>1331</v>
      </c>
      <c r="D707" s="172" t="s">
        <v>249</v>
      </c>
      <c r="E707" s="173" t="s">
        <v>1332</v>
      </c>
      <c r="F707" s="174" t="s">
        <v>1333</v>
      </c>
      <c r="G707" s="175" t="s">
        <v>188</v>
      </c>
      <c r="H707" s="176">
        <v>2</v>
      </c>
      <c r="I707" s="177"/>
      <c r="J707" s="178">
        <f>ROUND(I707*H707,2)</f>
        <v>0</v>
      </c>
      <c r="K707" s="174" t="s">
        <v>174</v>
      </c>
      <c r="L707" s="179"/>
      <c r="M707" s="180" t="s">
        <v>1</v>
      </c>
      <c r="N707" s="181" t="s">
        <v>40</v>
      </c>
      <c r="P707" s="143">
        <f>O707*H707</f>
        <v>0</v>
      </c>
      <c r="Q707" s="143">
        <v>0.01</v>
      </c>
      <c r="R707" s="143">
        <f>Q707*H707</f>
        <v>0.02</v>
      </c>
      <c r="S707" s="143">
        <v>0</v>
      </c>
      <c r="T707" s="144">
        <f>S707*H707</f>
        <v>0</v>
      </c>
      <c r="AR707" s="145" t="s">
        <v>342</v>
      </c>
      <c r="AT707" s="145" t="s">
        <v>249</v>
      </c>
      <c r="AU707" s="145" t="s">
        <v>85</v>
      </c>
      <c r="AY707" s="17" t="s">
        <v>169</v>
      </c>
      <c r="BE707" s="146">
        <f>IF(N707="základní",J707,0)</f>
        <v>0</v>
      </c>
      <c r="BF707" s="146">
        <f>IF(N707="snížená",J707,0)</f>
        <v>0</v>
      </c>
      <c r="BG707" s="146">
        <f>IF(N707="zákl. přenesená",J707,0)</f>
        <v>0</v>
      </c>
      <c r="BH707" s="146">
        <f>IF(N707="sníž. přenesená",J707,0)</f>
        <v>0</v>
      </c>
      <c r="BI707" s="146">
        <f>IF(N707="nulová",J707,0)</f>
        <v>0</v>
      </c>
      <c r="BJ707" s="17" t="s">
        <v>83</v>
      </c>
      <c r="BK707" s="146">
        <f>ROUND(I707*H707,2)</f>
        <v>0</v>
      </c>
      <c r="BL707" s="17" t="s">
        <v>266</v>
      </c>
      <c r="BM707" s="145" t="s">
        <v>1334</v>
      </c>
    </row>
    <row r="708" spans="2:65" s="13" customFormat="1">
      <c r="B708" s="158"/>
      <c r="D708" s="152" t="s">
        <v>179</v>
      </c>
      <c r="E708" s="159" t="s">
        <v>1</v>
      </c>
      <c r="F708" s="160" t="s">
        <v>1335</v>
      </c>
      <c r="H708" s="161">
        <v>2</v>
      </c>
      <c r="I708" s="162"/>
      <c r="L708" s="158"/>
      <c r="M708" s="163"/>
      <c r="T708" s="164"/>
      <c r="AT708" s="159" t="s">
        <v>179</v>
      </c>
      <c r="AU708" s="159" t="s">
        <v>85</v>
      </c>
      <c r="AV708" s="13" t="s">
        <v>85</v>
      </c>
      <c r="AW708" s="13" t="s">
        <v>31</v>
      </c>
      <c r="AX708" s="13" t="s">
        <v>83</v>
      </c>
      <c r="AY708" s="159" t="s">
        <v>169</v>
      </c>
    </row>
    <row r="709" spans="2:65" s="1" customFormat="1" ht="24.15" customHeight="1">
      <c r="B709" s="133"/>
      <c r="C709" s="134" t="s">
        <v>1336</v>
      </c>
      <c r="D709" s="134" t="s">
        <v>171</v>
      </c>
      <c r="E709" s="135" t="s">
        <v>1337</v>
      </c>
      <c r="F709" s="136" t="s">
        <v>1338</v>
      </c>
      <c r="G709" s="137" t="s">
        <v>657</v>
      </c>
      <c r="H709" s="138"/>
      <c r="I709" s="139"/>
      <c r="J709" s="140">
        <f>ROUND(I709*H709,2)</f>
        <v>0</v>
      </c>
      <c r="K709" s="136" t="s">
        <v>174</v>
      </c>
      <c r="L709" s="32"/>
      <c r="M709" s="141" t="s">
        <v>1</v>
      </c>
      <c r="N709" s="142" t="s">
        <v>40</v>
      </c>
      <c r="P709" s="143">
        <f>O709*H709</f>
        <v>0</v>
      </c>
      <c r="Q709" s="143">
        <v>0</v>
      </c>
      <c r="R709" s="143">
        <f>Q709*H709</f>
        <v>0</v>
      </c>
      <c r="S709" s="143">
        <v>0</v>
      </c>
      <c r="T709" s="144">
        <f>S709*H709</f>
        <v>0</v>
      </c>
      <c r="AR709" s="145" t="s">
        <v>266</v>
      </c>
      <c r="AT709" s="145" t="s">
        <v>171</v>
      </c>
      <c r="AU709" s="145" t="s">
        <v>85</v>
      </c>
      <c r="AY709" s="17" t="s">
        <v>169</v>
      </c>
      <c r="BE709" s="146">
        <f>IF(N709="základní",J709,0)</f>
        <v>0</v>
      </c>
      <c r="BF709" s="146">
        <f>IF(N709="snížená",J709,0)</f>
        <v>0</v>
      </c>
      <c r="BG709" s="146">
        <f>IF(N709="zákl. přenesená",J709,0)</f>
        <v>0</v>
      </c>
      <c r="BH709" s="146">
        <f>IF(N709="sníž. přenesená",J709,0)</f>
        <v>0</v>
      </c>
      <c r="BI709" s="146">
        <f>IF(N709="nulová",J709,0)</f>
        <v>0</v>
      </c>
      <c r="BJ709" s="17" t="s">
        <v>83</v>
      </c>
      <c r="BK709" s="146">
        <f>ROUND(I709*H709,2)</f>
        <v>0</v>
      </c>
      <c r="BL709" s="17" t="s">
        <v>266</v>
      </c>
      <c r="BM709" s="145" t="s">
        <v>1339</v>
      </c>
    </row>
    <row r="710" spans="2:65" s="1" customFormat="1">
      <c r="B710" s="32"/>
      <c r="D710" s="147" t="s">
        <v>177</v>
      </c>
      <c r="F710" s="148" t="s">
        <v>1340</v>
      </c>
      <c r="I710" s="149"/>
      <c r="L710" s="32"/>
      <c r="M710" s="150"/>
      <c r="T710" s="56"/>
      <c r="AT710" s="17" t="s">
        <v>177</v>
      </c>
      <c r="AU710" s="17" t="s">
        <v>85</v>
      </c>
    </row>
    <row r="711" spans="2:65" s="11" customFormat="1" ht="22.95" customHeight="1">
      <c r="B711" s="121"/>
      <c r="D711" s="122" t="s">
        <v>74</v>
      </c>
      <c r="E711" s="131" t="s">
        <v>1341</v>
      </c>
      <c r="F711" s="131" t="s">
        <v>1342</v>
      </c>
      <c r="I711" s="124"/>
      <c r="J711" s="132">
        <f>BK711</f>
        <v>0</v>
      </c>
      <c r="L711" s="121"/>
      <c r="M711" s="126"/>
      <c r="P711" s="127">
        <f>SUM(P712:P727)</f>
        <v>0</v>
      </c>
      <c r="R711" s="127">
        <f>SUM(R712:R727)</f>
        <v>0.47015599999999996</v>
      </c>
      <c r="T711" s="128">
        <f>SUM(T712:T727)</f>
        <v>0</v>
      </c>
      <c r="AR711" s="122" t="s">
        <v>85</v>
      </c>
      <c r="AT711" s="129" t="s">
        <v>74</v>
      </c>
      <c r="AU711" s="129" t="s">
        <v>83</v>
      </c>
      <c r="AY711" s="122" t="s">
        <v>169</v>
      </c>
      <c r="BK711" s="130">
        <f>SUM(BK712:BK727)</f>
        <v>0</v>
      </c>
    </row>
    <row r="712" spans="2:65" s="1" customFormat="1" ht="24.15" customHeight="1">
      <c r="B712" s="133"/>
      <c r="C712" s="134" t="s">
        <v>1343</v>
      </c>
      <c r="D712" s="134" t="s">
        <v>171</v>
      </c>
      <c r="E712" s="135" t="s">
        <v>1344</v>
      </c>
      <c r="F712" s="136" t="s">
        <v>1345</v>
      </c>
      <c r="G712" s="137" t="s">
        <v>269</v>
      </c>
      <c r="H712" s="138">
        <v>362</v>
      </c>
      <c r="I712" s="139"/>
      <c r="J712" s="140">
        <f>ROUND(I712*H712,2)</f>
        <v>0</v>
      </c>
      <c r="K712" s="136" t="s">
        <v>1</v>
      </c>
      <c r="L712" s="32"/>
      <c r="M712" s="141" t="s">
        <v>1</v>
      </c>
      <c r="N712" s="142" t="s">
        <v>40</v>
      </c>
      <c r="P712" s="143">
        <f>O712*H712</f>
        <v>0</v>
      </c>
      <c r="Q712" s="143">
        <v>1.3999999999999999E-4</v>
      </c>
      <c r="R712" s="143">
        <f>Q712*H712</f>
        <v>5.0679999999999996E-2</v>
      </c>
      <c r="S712" s="143">
        <v>0</v>
      </c>
      <c r="T712" s="144">
        <f>S712*H712</f>
        <v>0</v>
      </c>
      <c r="AR712" s="145" t="s">
        <v>175</v>
      </c>
      <c r="AT712" s="145" t="s">
        <v>171</v>
      </c>
      <c r="AU712" s="145" t="s">
        <v>85</v>
      </c>
      <c r="AY712" s="17" t="s">
        <v>169</v>
      </c>
      <c r="BE712" s="146">
        <f>IF(N712="základní",J712,0)</f>
        <v>0</v>
      </c>
      <c r="BF712" s="146">
        <f>IF(N712="snížená",J712,0)</f>
        <v>0</v>
      </c>
      <c r="BG712" s="146">
        <f>IF(N712="zákl. přenesená",J712,0)</f>
        <v>0</v>
      </c>
      <c r="BH712" s="146">
        <f>IF(N712="sníž. přenesená",J712,0)</f>
        <v>0</v>
      </c>
      <c r="BI712" s="146">
        <f>IF(N712="nulová",J712,0)</f>
        <v>0</v>
      </c>
      <c r="BJ712" s="17" t="s">
        <v>83</v>
      </c>
      <c r="BK712" s="146">
        <f>ROUND(I712*H712,2)</f>
        <v>0</v>
      </c>
      <c r="BL712" s="17" t="s">
        <v>175</v>
      </c>
      <c r="BM712" s="145" t="s">
        <v>1346</v>
      </c>
    </row>
    <row r="713" spans="2:65" s="1" customFormat="1" ht="24.15" customHeight="1">
      <c r="B713" s="133"/>
      <c r="C713" s="134" t="s">
        <v>1347</v>
      </c>
      <c r="D713" s="134" t="s">
        <v>171</v>
      </c>
      <c r="E713" s="135" t="s">
        <v>1348</v>
      </c>
      <c r="F713" s="136" t="s">
        <v>1349</v>
      </c>
      <c r="G713" s="137" t="s">
        <v>350</v>
      </c>
      <c r="H713" s="138">
        <v>1.1000000000000001</v>
      </c>
      <c r="I713" s="139"/>
      <c r="J713" s="140">
        <f>ROUND(I713*H713,2)</f>
        <v>0</v>
      </c>
      <c r="K713" s="136" t="s">
        <v>174</v>
      </c>
      <c r="L713" s="32"/>
      <c r="M713" s="141" t="s">
        <v>1</v>
      </c>
      <c r="N713" s="142" t="s">
        <v>40</v>
      </c>
      <c r="P713" s="143">
        <f>O713*H713</f>
        <v>0</v>
      </c>
      <c r="Q713" s="143">
        <v>4.0000000000000002E-4</v>
      </c>
      <c r="R713" s="143">
        <f>Q713*H713</f>
        <v>4.4000000000000007E-4</v>
      </c>
      <c r="S713" s="143">
        <v>0</v>
      </c>
      <c r="T713" s="144">
        <f>S713*H713</f>
        <v>0</v>
      </c>
      <c r="AR713" s="145" t="s">
        <v>266</v>
      </c>
      <c r="AT713" s="145" t="s">
        <v>171</v>
      </c>
      <c r="AU713" s="145" t="s">
        <v>85</v>
      </c>
      <c r="AY713" s="17" t="s">
        <v>169</v>
      </c>
      <c r="BE713" s="146">
        <f>IF(N713="základní",J713,0)</f>
        <v>0</v>
      </c>
      <c r="BF713" s="146">
        <f>IF(N713="snížená",J713,0)</f>
        <v>0</v>
      </c>
      <c r="BG713" s="146">
        <f>IF(N713="zákl. přenesená",J713,0)</f>
        <v>0</v>
      </c>
      <c r="BH713" s="146">
        <f>IF(N713="sníž. přenesená",J713,0)</f>
        <v>0</v>
      </c>
      <c r="BI713" s="146">
        <f>IF(N713="nulová",J713,0)</f>
        <v>0</v>
      </c>
      <c r="BJ713" s="17" t="s">
        <v>83</v>
      </c>
      <c r="BK713" s="146">
        <f>ROUND(I713*H713,2)</f>
        <v>0</v>
      </c>
      <c r="BL713" s="17" t="s">
        <v>266</v>
      </c>
      <c r="BM713" s="145" t="s">
        <v>1350</v>
      </c>
    </row>
    <row r="714" spans="2:65" s="1" customFormat="1">
      <c r="B714" s="32"/>
      <c r="D714" s="147" t="s">
        <v>177</v>
      </c>
      <c r="F714" s="148" t="s">
        <v>1351</v>
      </c>
      <c r="I714" s="149"/>
      <c r="L714" s="32"/>
      <c r="M714" s="150"/>
      <c r="T714" s="56"/>
      <c r="AT714" s="17" t="s">
        <v>177</v>
      </c>
      <c r="AU714" s="17" t="s">
        <v>85</v>
      </c>
    </row>
    <row r="715" spans="2:65" s="13" customFormat="1">
      <c r="B715" s="158"/>
      <c r="D715" s="152" t="s">
        <v>179</v>
      </c>
      <c r="E715" s="159" t="s">
        <v>1</v>
      </c>
      <c r="F715" s="160" t="s">
        <v>1352</v>
      </c>
      <c r="H715" s="161">
        <v>1.1000000000000001</v>
      </c>
      <c r="I715" s="162"/>
      <c r="L715" s="158"/>
      <c r="M715" s="163"/>
      <c r="T715" s="164"/>
      <c r="AT715" s="159" t="s">
        <v>179</v>
      </c>
      <c r="AU715" s="159" t="s">
        <v>85</v>
      </c>
      <c r="AV715" s="13" t="s">
        <v>85</v>
      </c>
      <c r="AW715" s="13" t="s">
        <v>31</v>
      </c>
      <c r="AX715" s="13" t="s">
        <v>83</v>
      </c>
      <c r="AY715" s="159" t="s">
        <v>169</v>
      </c>
    </row>
    <row r="716" spans="2:65" s="1" customFormat="1" ht="16.5" customHeight="1">
      <c r="B716" s="133"/>
      <c r="C716" s="172" t="s">
        <v>1353</v>
      </c>
      <c r="D716" s="172" t="s">
        <v>249</v>
      </c>
      <c r="E716" s="173" t="s">
        <v>1354</v>
      </c>
      <c r="F716" s="174" t="s">
        <v>1355</v>
      </c>
      <c r="G716" s="175" t="s">
        <v>350</v>
      </c>
      <c r="H716" s="176">
        <v>2.74</v>
      </c>
      <c r="I716" s="177"/>
      <c r="J716" s="178">
        <f>ROUND(I716*H716,2)</f>
        <v>0</v>
      </c>
      <c r="K716" s="174" t="s">
        <v>1</v>
      </c>
      <c r="L716" s="179"/>
      <c r="M716" s="180" t="s">
        <v>1</v>
      </c>
      <c r="N716" s="181" t="s">
        <v>40</v>
      </c>
      <c r="P716" s="143">
        <f>O716*H716</f>
        <v>0</v>
      </c>
      <c r="Q716" s="143">
        <v>0</v>
      </c>
      <c r="R716" s="143">
        <f>Q716*H716</f>
        <v>0</v>
      </c>
      <c r="S716" s="143">
        <v>0</v>
      </c>
      <c r="T716" s="144">
        <f>S716*H716</f>
        <v>0</v>
      </c>
      <c r="AR716" s="145" t="s">
        <v>342</v>
      </c>
      <c r="AT716" s="145" t="s">
        <v>249</v>
      </c>
      <c r="AU716" s="145" t="s">
        <v>85</v>
      </c>
      <c r="AY716" s="17" t="s">
        <v>169</v>
      </c>
      <c r="BE716" s="146">
        <f>IF(N716="základní",J716,0)</f>
        <v>0</v>
      </c>
      <c r="BF716" s="146">
        <f>IF(N716="snížená",J716,0)</f>
        <v>0</v>
      </c>
      <c r="BG716" s="146">
        <f>IF(N716="zákl. přenesená",J716,0)</f>
        <v>0</v>
      </c>
      <c r="BH716" s="146">
        <f>IF(N716="sníž. přenesená",J716,0)</f>
        <v>0</v>
      </c>
      <c r="BI716" s="146">
        <f>IF(N716="nulová",J716,0)</f>
        <v>0</v>
      </c>
      <c r="BJ716" s="17" t="s">
        <v>83</v>
      </c>
      <c r="BK716" s="146">
        <f>ROUND(I716*H716,2)</f>
        <v>0</v>
      </c>
      <c r="BL716" s="17" t="s">
        <v>266</v>
      </c>
      <c r="BM716" s="145" t="s">
        <v>1356</v>
      </c>
    </row>
    <row r="717" spans="2:65" s="13" customFormat="1">
      <c r="B717" s="158"/>
      <c r="D717" s="152" t="s">
        <v>179</v>
      </c>
      <c r="E717" s="159" t="s">
        <v>1</v>
      </c>
      <c r="F717" s="160" t="s">
        <v>1357</v>
      </c>
      <c r="H717" s="161">
        <v>2.74</v>
      </c>
      <c r="I717" s="162"/>
      <c r="L717" s="158"/>
      <c r="M717" s="163"/>
      <c r="T717" s="164"/>
      <c r="AT717" s="159" t="s">
        <v>179</v>
      </c>
      <c r="AU717" s="159" t="s">
        <v>85</v>
      </c>
      <c r="AV717" s="13" t="s">
        <v>85</v>
      </c>
      <c r="AW717" s="13" t="s">
        <v>31</v>
      </c>
      <c r="AX717" s="13" t="s">
        <v>83</v>
      </c>
      <c r="AY717" s="159" t="s">
        <v>169</v>
      </c>
    </row>
    <row r="718" spans="2:65" s="1" customFormat="1" ht="24.15" customHeight="1">
      <c r="B718" s="133"/>
      <c r="C718" s="134" t="s">
        <v>1358</v>
      </c>
      <c r="D718" s="134" t="s">
        <v>171</v>
      </c>
      <c r="E718" s="135" t="s">
        <v>1359</v>
      </c>
      <c r="F718" s="136" t="s">
        <v>1360</v>
      </c>
      <c r="G718" s="137" t="s">
        <v>269</v>
      </c>
      <c r="H718" s="138">
        <v>362.4</v>
      </c>
      <c r="I718" s="139"/>
      <c r="J718" s="140">
        <f>ROUND(I718*H718,2)</f>
        <v>0</v>
      </c>
      <c r="K718" s="136" t="s">
        <v>174</v>
      </c>
      <c r="L718" s="32"/>
      <c r="M718" s="141" t="s">
        <v>1</v>
      </c>
      <c r="N718" s="142" t="s">
        <v>40</v>
      </c>
      <c r="P718" s="143">
        <f>O718*H718</f>
        <v>0</v>
      </c>
      <c r="Q718" s="143">
        <v>6.0000000000000002E-5</v>
      </c>
      <c r="R718" s="143">
        <f>Q718*H718</f>
        <v>2.1743999999999999E-2</v>
      </c>
      <c r="S718" s="143">
        <v>0</v>
      </c>
      <c r="T718" s="144">
        <f>S718*H718</f>
        <v>0</v>
      </c>
      <c r="AR718" s="145" t="s">
        <v>266</v>
      </c>
      <c r="AT718" s="145" t="s">
        <v>171</v>
      </c>
      <c r="AU718" s="145" t="s">
        <v>85</v>
      </c>
      <c r="AY718" s="17" t="s">
        <v>169</v>
      </c>
      <c r="BE718" s="146">
        <f>IF(N718="základní",J718,0)</f>
        <v>0</v>
      </c>
      <c r="BF718" s="146">
        <f>IF(N718="snížená",J718,0)</f>
        <v>0</v>
      </c>
      <c r="BG718" s="146">
        <f>IF(N718="zákl. přenesená",J718,0)</f>
        <v>0</v>
      </c>
      <c r="BH718" s="146">
        <f>IF(N718="sníž. přenesená",J718,0)</f>
        <v>0</v>
      </c>
      <c r="BI718" s="146">
        <f>IF(N718="nulová",J718,0)</f>
        <v>0</v>
      </c>
      <c r="BJ718" s="17" t="s">
        <v>83</v>
      </c>
      <c r="BK718" s="146">
        <f>ROUND(I718*H718,2)</f>
        <v>0</v>
      </c>
      <c r="BL718" s="17" t="s">
        <v>266</v>
      </c>
      <c r="BM718" s="145" t="s">
        <v>1361</v>
      </c>
    </row>
    <row r="719" spans="2:65" s="1" customFormat="1">
      <c r="B719" s="32"/>
      <c r="D719" s="147" t="s">
        <v>177</v>
      </c>
      <c r="F719" s="148" t="s">
        <v>1362</v>
      </c>
      <c r="I719" s="149"/>
      <c r="L719" s="32"/>
      <c r="M719" s="150"/>
      <c r="T719" s="56"/>
      <c r="AT719" s="17" t="s">
        <v>177</v>
      </c>
      <c r="AU719" s="17" t="s">
        <v>85</v>
      </c>
    </row>
    <row r="720" spans="2:65" s="13" customFormat="1">
      <c r="B720" s="158"/>
      <c r="D720" s="152" t="s">
        <v>179</v>
      </c>
      <c r="E720" s="159" t="s">
        <v>1</v>
      </c>
      <c r="F720" s="160" t="s">
        <v>1363</v>
      </c>
      <c r="H720" s="161">
        <v>362.4</v>
      </c>
      <c r="I720" s="162"/>
      <c r="L720" s="158"/>
      <c r="M720" s="163"/>
      <c r="T720" s="164"/>
      <c r="AT720" s="159" t="s">
        <v>179</v>
      </c>
      <c r="AU720" s="159" t="s">
        <v>85</v>
      </c>
      <c r="AV720" s="13" t="s">
        <v>85</v>
      </c>
      <c r="AW720" s="13" t="s">
        <v>31</v>
      </c>
      <c r="AX720" s="13" t="s">
        <v>83</v>
      </c>
      <c r="AY720" s="159" t="s">
        <v>169</v>
      </c>
    </row>
    <row r="721" spans="2:65" s="1" customFormat="1" ht="24.15" customHeight="1">
      <c r="B721" s="133"/>
      <c r="C721" s="172" t="s">
        <v>1364</v>
      </c>
      <c r="D721" s="172" t="s">
        <v>249</v>
      </c>
      <c r="E721" s="173" t="s">
        <v>1365</v>
      </c>
      <c r="F721" s="174" t="s">
        <v>1366</v>
      </c>
      <c r="G721" s="175" t="s">
        <v>252</v>
      </c>
      <c r="H721" s="176">
        <v>0.36199999999999999</v>
      </c>
      <c r="I721" s="177"/>
      <c r="J721" s="178">
        <f>ROUND(I721*H721,2)</f>
        <v>0</v>
      </c>
      <c r="K721" s="174" t="s">
        <v>174</v>
      </c>
      <c r="L721" s="179"/>
      <c r="M721" s="180" t="s">
        <v>1</v>
      </c>
      <c r="N721" s="181" t="s">
        <v>40</v>
      </c>
      <c r="P721" s="143">
        <f>O721*H721</f>
        <v>0</v>
      </c>
      <c r="Q721" s="143">
        <v>1</v>
      </c>
      <c r="R721" s="143">
        <f>Q721*H721</f>
        <v>0.36199999999999999</v>
      </c>
      <c r="S721" s="143">
        <v>0</v>
      </c>
      <c r="T721" s="144">
        <f>S721*H721</f>
        <v>0</v>
      </c>
      <c r="AR721" s="145" t="s">
        <v>342</v>
      </c>
      <c r="AT721" s="145" t="s">
        <v>249</v>
      </c>
      <c r="AU721" s="145" t="s">
        <v>85</v>
      </c>
      <c r="AY721" s="17" t="s">
        <v>169</v>
      </c>
      <c r="BE721" s="146">
        <f>IF(N721="základní",J721,0)</f>
        <v>0</v>
      </c>
      <c r="BF721" s="146">
        <f>IF(N721="snížená",J721,0)</f>
        <v>0</v>
      </c>
      <c r="BG721" s="146">
        <f>IF(N721="zákl. přenesená",J721,0)</f>
        <v>0</v>
      </c>
      <c r="BH721" s="146">
        <f>IF(N721="sníž. přenesená",J721,0)</f>
        <v>0</v>
      </c>
      <c r="BI721" s="146">
        <f>IF(N721="nulová",J721,0)</f>
        <v>0</v>
      </c>
      <c r="BJ721" s="17" t="s">
        <v>83</v>
      </c>
      <c r="BK721" s="146">
        <f>ROUND(I721*H721,2)</f>
        <v>0</v>
      </c>
      <c r="BL721" s="17" t="s">
        <v>266</v>
      </c>
      <c r="BM721" s="145" t="s">
        <v>1367</v>
      </c>
    </row>
    <row r="722" spans="2:65" s="12" customFormat="1">
      <c r="B722" s="151"/>
      <c r="D722" s="152" t="s">
        <v>179</v>
      </c>
      <c r="E722" s="153" t="s">
        <v>1</v>
      </c>
      <c r="F722" s="154" t="s">
        <v>1277</v>
      </c>
      <c r="H722" s="153" t="s">
        <v>1</v>
      </c>
      <c r="I722" s="155"/>
      <c r="L722" s="151"/>
      <c r="M722" s="156"/>
      <c r="T722" s="157"/>
      <c r="AT722" s="153" t="s">
        <v>179</v>
      </c>
      <c r="AU722" s="153" t="s">
        <v>85</v>
      </c>
      <c r="AV722" s="12" t="s">
        <v>83</v>
      </c>
      <c r="AW722" s="12" t="s">
        <v>31</v>
      </c>
      <c r="AX722" s="12" t="s">
        <v>75</v>
      </c>
      <c r="AY722" s="153" t="s">
        <v>169</v>
      </c>
    </row>
    <row r="723" spans="2:65" s="13" customFormat="1">
      <c r="B723" s="158"/>
      <c r="D723" s="152" t="s">
        <v>179</v>
      </c>
      <c r="E723" s="159" t="s">
        <v>1</v>
      </c>
      <c r="F723" s="160" t="s">
        <v>1368</v>
      </c>
      <c r="H723" s="161">
        <v>0.36199999999999999</v>
      </c>
      <c r="I723" s="162"/>
      <c r="L723" s="158"/>
      <c r="M723" s="163"/>
      <c r="T723" s="164"/>
      <c r="AT723" s="159" t="s">
        <v>179</v>
      </c>
      <c r="AU723" s="159" t="s">
        <v>85</v>
      </c>
      <c r="AV723" s="13" t="s">
        <v>85</v>
      </c>
      <c r="AW723" s="13" t="s">
        <v>31</v>
      </c>
      <c r="AX723" s="13" t="s">
        <v>83</v>
      </c>
      <c r="AY723" s="159" t="s">
        <v>169</v>
      </c>
    </row>
    <row r="724" spans="2:65" s="1" customFormat="1" ht="24.15" customHeight="1">
      <c r="B724" s="133"/>
      <c r="C724" s="134" t="s">
        <v>1369</v>
      </c>
      <c r="D724" s="134" t="s">
        <v>171</v>
      </c>
      <c r="E724" s="135" t="s">
        <v>1370</v>
      </c>
      <c r="F724" s="136" t="s">
        <v>1371</v>
      </c>
      <c r="G724" s="137" t="s">
        <v>269</v>
      </c>
      <c r="H724" s="138">
        <v>705.84</v>
      </c>
      <c r="I724" s="139"/>
      <c r="J724" s="140">
        <f>ROUND(I724*H724,2)</f>
        <v>0</v>
      </c>
      <c r="K724" s="136" t="s">
        <v>1</v>
      </c>
      <c r="L724" s="32"/>
      <c r="M724" s="141" t="s">
        <v>1</v>
      </c>
      <c r="N724" s="142" t="s">
        <v>40</v>
      </c>
      <c r="P724" s="143">
        <f>O724*H724</f>
        <v>0</v>
      </c>
      <c r="Q724" s="143">
        <v>5.0000000000000002E-5</v>
      </c>
      <c r="R724" s="143">
        <f>Q724*H724</f>
        <v>3.5292000000000004E-2</v>
      </c>
      <c r="S724" s="143">
        <v>0</v>
      </c>
      <c r="T724" s="144">
        <f>S724*H724</f>
        <v>0</v>
      </c>
      <c r="AR724" s="145" t="s">
        <v>266</v>
      </c>
      <c r="AT724" s="145" t="s">
        <v>171</v>
      </c>
      <c r="AU724" s="145" t="s">
        <v>85</v>
      </c>
      <c r="AY724" s="17" t="s">
        <v>169</v>
      </c>
      <c r="BE724" s="146">
        <f>IF(N724="základní",J724,0)</f>
        <v>0</v>
      </c>
      <c r="BF724" s="146">
        <f>IF(N724="snížená",J724,0)</f>
        <v>0</v>
      </c>
      <c r="BG724" s="146">
        <f>IF(N724="zákl. přenesená",J724,0)</f>
        <v>0</v>
      </c>
      <c r="BH724" s="146">
        <f>IF(N724="sníž. přenesená",J724,0)</f>
        <v>0</v>
      </c>
      <c r="BI724" s="146">
        <f>IF(N724="nulová",J724,0)</f>
        <v>0</v>
      </c>
      <c r="BJ724" s="17" t="s">
        <v>83</v>
      </c>
      <c r="BK724" s="146">
        <f>ROUND(I724*H724,2)</f>
        <v>0</v>
      </c>
      <c r="BL724" s="17" t="s">
        <v>266</v>
      </c>
      <c r="BM724" s="145" t="s">
        <v>1372</v>
      </c>
    </row>
    <row r="725" spans="2:65" s="13" customFormat="1">
      <c r="B725" s="158"/>
      <c r="D725" s="152" t="s">
        <v>179</v>
      </c>
      <c r="E725" s="159" t="s">
        <v>1</v>
      </c>
      <c r="F725" s="160" t="s">
        <v>1373</v>
      </c>
      <c r="H725" s="161">
        <v>705.84</v>
      </c>
      <c r="I725" s="162"/>
      <c r="L725" s="158"/>
      <c r="M725" s="163"/>
      <c r="T725" s="164"/>
      <c r="AT725" s="159" t="s">
        <v>179</v>
      </c>
      <c r="AU725" s="159" t="s">
        <v>85</v>
      </c>
      <c r="AV725" s="13" t="s">
        <v>85</v>
      </c>
      <c r="AW725" s="13" t="s">
        <v>31</v>
      </c>
      <c r="AX725" s="13" t="s">
        <v>83</v>
      </c>
      <c r="AY725" s="159" t="s">
        <v>169</v>
      </c>
    </row>
    <row r="726" spans="2:65" s="1" customFormat="1" ht="24.15" customHeight="1">
      <c r="B726" s="133"/>
      <c r="C726" s="134" t="s">
        <v>1374</v>
      </c>
      <c r="D726" s="134" t="s">
        <v>171</v>
      </c>
      <c r="E726" s="135" t="s">
        <v>1375</v>
      </c>
      <c r="F726" s="136" t="s">
        <v>1376</v>
      </c>
      <c r="G726" s="137" t="s">
        <v>657</v>
      </c>
      <c r="H726" s="138"/>
      <c r="I726" s="139"/>
      <c r="J726" s="140">
        <f>ROUND(I726*H726,2)</f>
        <v>0</v>
      </c>
      <c r="K726" s="136" t="s">
        <v>174</v>
      </c>
      <c r="L726" s="32"/>
      <c r="M726" s="141" t="s">
        <v>1</v>
      </c>
      <c r="N726" s="142" t="s">
        <v>40</v>
      </c>
      <c r="P726" s="143">
        <f>O726*H726</f>
        <v>0</v>
      </c>
      <c r="Q726" s="143">
        <v>0</v>
      </c>
      <c r="R726" s="143">
        <f>Q726*H726</f>
        <v>0</v>
      </c>
      <c r="S726" s="143">
        <v>0</v>
      </c>
      <c r="T726" s="144">
        <f>S726*H726</f>
        <v>0</v>
      </c>
      <c r="AR726" s="145" t="s">
        <v>266</v>
      </c>
      <c r="AT726" s="145" t="s">
        <v>171</v>
      </c>
      <c r="AU726" s="145" t="s">
        <v>85</v>
      </c>
      <c r="AY726" s="17" t="s">
        <v>169</v>
      </c>
      <c r="BE726" s="146">
        <f>IF(N726="základní",J726,0)</f>
        <v>0</v>
      </c>
      <c r="BF726" s="146">
        <f>IF(N726="snížená",J726,0)</f>
        <v>0</v>
      </c>
      <c r="BG726" s="146">
        <f>IF(N726="zákl. přenesená",J726,0)</f>
        <v>0</v>
      </c>
      <c r="BH726" s="146">
        <f>IF(N726="sníž. přenesená",J726,0)</f>
        <v>0</v>
      </c>
      <c r="BI726" s="146">
        <f>IF(N726="nulová",J726,0)</f>
        <v>0</v>
      </c>
      <c r="BJ726" s="17" t="s">
        <v>83</v>
      </c>
      <c r="BK726" s="146">
        <f>ROUND(I726*H726,2)</f>
        <v>0</v>
      </c>
      <c r="BL726" s="17" t="s">
        <v>266</v>
      </c>
      <c r="BM726" s="145" t="s">
        <v>1377</v>
      </c>
    </row>
    <row r="727" spans="2:65" s="1" customFormat="1">
      <c r="B727" s="32"/>
      <c r="D727" s="147" t="s">
        <v>177</v>
      </c>
      <c r="F727" s="148" t="s">
        <v>1378</v>
      </c>
      <c r="I727" s="149"/>
      <c r="L727" s="32"/>
      <c r="M727" s="150"/>
      <c r="T727" s="56"/>
      <c r="AT727" s="17" t="s">
        <v>177</v>
      </c>
      <c r="AU727" s="17" t="s">
        <v>85</v>
      </c>
    </row>
    <row r="728" spans="2:65" s="11" customFormat="1" ht="22.95" customHeight="1">
      <c r="B728" s="121"/>
      <c r="D728" s="122" t="s">
        <v>74</v>
      </c>
      <c r="E728" s="131" t="s">
        <v>1379</v>
      </c>
      <c r="F728" s="131" t="s">
        <v>1380</v>
      </c>
      <c r="I728" s="124"/>
      <c r="J728" s="132">
        <f>BK728</f>
        <v>0</v>
      </c>
      <c r="L728" s="121"/>
      <c r="M728" s="126"/>
      <c r="P728" s="127">
        <f>SUM(P729:P745)</f>
        <v>0</v>
      </c>
      <c r="R728" s="127">
        <f>SUM(R729:R745)</f>
        <v>3.433379</v>
      </c>
      <c r="T728" s="128">
        <f>SUM(T729:T745)</f>
        <v>0</v>
      </c>
      <c r="AR728" s="122" t="s">
        <v>85</v>
      </c>
      <c r="AT728" s="129" t="s">
        <v>74</v>
      </c>
      <c r="AU728" s="129" t="s">
        <v>83</v>
      </c>
      <c r="AY728" s="122" t="s">
        <v>169</v>
      </c>
      <c r="BK728" s="130">
        <f>SUM(BK729:BK745)</f>
        <v>0</v>
      </c>
    </row>
    <row r="729" spans="2:65" s="1" customFormat="1" ht="16.5" customHeight="1">
      <c r="B729" s="133"/>
      <c r="C729" s="134" t="s">
        <v>1381</v>
      </c>
      <c r="D729" s="134" t="s">
        <v>171</v>
      </c>
      <c r="E729" s="135" t="s">
        <v>1382</v>
      </c>
      <c r="F729" s="136" t="s">
        <v>1383</v>
      </c>
      <c r="G729" s="137" t="s">
        <v>112</v>
      </c>
      <c r="H729" s="138">
        <v>25.5</v>
      </c>
      <c r="I729" s="139"/>
      <c r="J729" s="140">
        <f>ROUND(I729*H729,2)</f>
        <v>0</v>
      </c>
      <c r="K729" s="136" t="s">
        <v>174</v>
      </c>
      <c r="L729" s="32"/>
      <c r="M729" s="141" t="s">
        <v>1</v>
      </c>
      <c r="N729" s="142" t="s">
        <v>40</v>
      </c>
      <c r="P729" s="143">
        <f>O729*H729</f>
        <v>0</v>
      </c>
      <c r="Q729" s="143">
        <v>0</v>
      </c>
      <c r="R729" s="143">
        <f>Q729*H729</f>
        <v>0</v>
      </c>
      <c r="S729" s="143">
        <v>0</v>
      </c>
      <c r="T729" s="144">
        <f>S729*H729</f>
        <v>0</v>
      </c>
      <c r="AR729" s="145" t="s">
        <v>266</v>
      </c>
      <c r="AT729" s="145" t="s">
        <v>171</v>
      </c>
      <c r="AU729" s="145" t="s">
        <v>85</v>
      </c>
      <c r="AY729" s="17" t="s">
        <v>169</v>
      </c>
      <c r="BE729" s="146">
        <f>IF(N729="základní",J729,0)</f>
        <v>0</v>
      </c>
      <c r="BF729" s="146">
        <f>IF(N729="snížená",J729,0)</f>
        <v>0</v>
      </c>
      <c r="BG729" s="146">
        <f>IF(N729="zákl. přenesená",J729,0)</f>
        <v>0</v>
      </c>
      <c r="BH729" s="146">
        <f>IF(N729="sníž. přenesená",J729,0)</f>
        <v>0</v>
      </c>
      <c r="BI729" s="146">
        <f>IF(N729="nulová",J729,0)</f>
        <v>0</v>
      </c>
      <c r="BJ729" s="17" t="s">
        <v>83</v>
      </c>
      <c r="BK729" s="146">
        <f>ROUND(I729*H729,2)</f>
        <v>0</v>
      </c>
      <c r="BL729" s="17" t="s">
        <v>266</v>
      </c>
      <c r="BM729" s="145" t="s">
        <v>1384</v>
      </c>
    </row>
    <row r="730" spans="2:65" s="1" customFormat="1">
      <c r="B730" s="32"/>
      <c r="D730" s="147" t="s">
        <v>177</v>
      </c>
      <c r="F730" s="148" t="s">
        <v>1385</v>
      </c>
      <c r="I730" s="149"/>
      <c r="L730" s="32"/>
      <c r="M730" s="150"/>
      <c r="T730" s="56"/>
      <c r="AT730" s="17" t="s">
        <v>177</v>
      </c>
      <c r="AU730" s="17" t="s">
        <v>85</v>
      </c>
    </row>
    <row r="731" spans="2:65" s="13" customFormat="1" ht="20.399999999999999">
      <c r="B731" s="158"/>
      <c r="D731" s="152" t="s">
        <v>179</v>
      </c>
      <c r="E731" s="159" t="s">
        <v>1</v>
      </c>
      <c r="F731" s="160" t="s">
        <v>1386</v>
      </c>
      <c r="H731" s="161">
        <v>25.5</v>
      </c>
      <c r="I731" s="162"/>
      <c r="L731" s="158"/>
      <c r="M731" s="163"/>
      <c r="T731" s="164"/>
      <c r="AT731" s="159" t="s">
        <v>179</v>
      </c>
      <c r="AU731" s="159" t="s">
        <v>85</v>
      </c>
      <c r="AV731" s="13" t="s">
        <v>85</v>
      </c>
      <c r="AW731" s="13" t="s">
        <v>31</v>
      </c>
      <c r="AX731" s="13" t="s">
        <v>83</v>
      </c>
      <c r="AY731" s="159" t="s">
        <v>169</v>
      </c>
    </row>
    <row r="732" spans="2:65" s="1" customFormat="1" ht="16.5" customHeight="1">
      <c r="B732" s="133"/>
      <c r="C732" s="134" t="s">
        <v>1387</v>
      </c>
      <c r="D732" s="134" t="s">
        <v>171</v>
      </c>
      <c r="E732" s="135" t="s">
        <v>1388</v>
      </c>
      <c r="F732" s="136" t="s">
        <v>1389</v>
      </c>
      <c r="G732" s="137" t="s">
        <v>112</v>
      </c>
      <c r="H732" s="138">
        <v>25.5</v>
      </c>
      <c r="I732" s="139"/>
      <c r="J732" s="140">
        <f>ROUND(I732*H732,2)</f>
        <v>0</v>
      </c>
      <c r="K732" s="136" t="s">
        <v>174</v>
      </c>
      <c r="L732" s="32"/>
      <c r="M732" s="141" t="s">
        <v>1</v>
      </c>
      <c r="N732" s="142" t="s">
        <v>40</v>
      </c>
      <c r="P732" s="143">
        <f>O732*H732</f>
        <v>0</v>
      </c>
      <c r="Q732" s="143">
        <v>2.9999999999999997E-4</v>
      </c>
      <c r="R732" s="143">
        <f>Q732*H732</f>
        <v>7.6499999999999997E-3</v>
      </c>
      <c r="S732" s="143">
        <v>0</v>
      </c>
      <c r="T732" s="144">
        <f>S732*H732</f>
        <v>0</v>
      </c>
      <c r="AR732" s="145" t="s">
        <v>266</v>
      </c>
      <c r="AT732" s="145" t="s">
        <v>171</v>
      </c>
      <c r="AU732" s="145" t="s">
        <v>85</v>
      </c>
      <c r="AY732" s="17" t="s">
        <v>169</v>
      </c>
      <c r="BE732" s="146">
        <f>IF(N732="základní",J732,0)</f>
        <v>0</v>
      </c>
      <c r="BF732" s="146">
        <f>IF(N732="snížená",J732,0)</f>
        <v>0</v>
      </c>
      <c r="BG732" s="146">
        <f>IF(N732="zákl. přenesená",J732,0)</f>
        <v>0</v>
      </c>
      <c r="BH732" s="146">
        <f>IF(N732="sníž. přenesená",J732,0)</f>
        <v>0</v>
      </c>
      <c r="BI732" s="146">
        <f>IF(N732="nulová",J732,0)</f>
        <v>0</v>
      </c>
      <c r="BJ732" s="17" t="s">
        <v>83</v>
      </c>
      <c r="BK732" s="146">
        <f>ROUND(I732*H732,2)</f>
        <v>0</v>
      </c>
      <c r="BL732" s="17" t="s">
        <v>266</v>
      </c>
      <c r="BM732" s="145" t="s">
        <v>1390</v>
      </c>
    </row>
    <row r="733" spans="2:65" s="1" customFormat="1">
      <c r="B733" s="32"/>
      <c r="D733" s="147" t="s">
        <v>177</v>
      </c>
      <c r="F733" s="148" t="s">
        <v>1391</v>
      </c>
      <c r="I733" s="149"/>
      <c r="L733" s="32"/>
      <c r="M733" s="150"/>
      <c r="T733" s="56"/>
      <c r="AT733" s="17" t="s">
        <v>177</v>
      </c>
      <c r="AU733" s="17" t="s">
        <v>85</v>
      </c>
    </row>
    <row r="734" spans="2:65" s="1" customFormat="1" ht="24.15" customHeight="1">
      <c r="B734" s="133"/>
      <c r="C734" s="134" t="s">
        <v>1392</v>
      </c>
      <c r="D734" s="134" t="s">
        <v>171</v>
      </c>
      <c r="E734" s="135" t="s">
        <v>1393</v>
      </c>
      <c r="F734" s="136" t="s">
        <v>1394</v>
      </c>
      <c r="G734" s="137" t="s">
        <v>112</v>
      </c>
      <c r="H734" s="138">
        <v>25.5</v>
      </c>
      <c r="I734" s="139"/>
      <c r="J734" s="140">
        <f>ROUND(I734*H734,2)</f>
        <v>0</v>
      </c>
      <c r="K734" s="136" t="s">
        <v>174</v>
      </c>
      <c r="L734" s="32"/>
      <c r="M734" s="141" t="s">
        <v>1</v>
      </c>
      <c r="N734" s="142" t="s">
        <v>40</v>
      </c>
      <c r="P734" s="143">
        <f>O734*H734</f>
        <v>0</v>
      </c>
      <c r="Q734" s="143">
        <v>7.5799999999999999E-3</v>
      </c>
      <c r="R734" s="143">
        <f>Q734*H734</f>
        <v>0.19328999999999999</v>
      </c>
      <c r="S734" s="143">
        <v>0</v>
      </c>
      <c r="T734" s="144">
        <f>S734*H734</f>
        <v>0</v>
      </c>
      <c r="AR734" s="145" t="s">
        <v>266</v>
      </c>
      <c r="AT734" s="145" t="s">
        <v>171</v>
      </c>
      <c r="AU734" s="145" t="s">
        <v>85</v>
      </c>
      <c r="AY734" s="17" t="s">
        <v>169</v>
      </c>
      <c r="BE734" s="146">
        <f>IF(N734="základní",J734,0)</f>
        <v>0</v>
      </c>
      <c r="BF734" s="146">
        <f>IF(N734="snížená",J734,0)</f>
        <v>0</v>
      </c>
      <c r="BG734" s="146">
        <f>IF(N734="zákl. přenesená",J734,0)</f>
        <v>0</v>
      </c>
      <c r="BH734" s="146">
        <f>IF(N734="sníž. přenesená",J734,0)</f>
        <v>0</v>
      </c>
      <c r="BI734" s="146">
        <f>IF(N734="nulová",J734,0)</f>
        <v>0</v>
      </c>
      <c r="BJ734" s="17" t="s">
        <v>83</v>
      </c>
      <c r="BK734" s="146">
        <f>ROUND(I734*H734,2)</f>
        <v>0</v>
      </c>
      <c r="BL734" s="17" t="s">
        <v>266</v>
      </c>
      <c r="BM734" s="145" t="s">
        <v>1395</v>
      </c>
    </row>
    <row r="735" spans="2:65" s="1" customFormat="1">
      <c r="B735" s="32"/>
      <c r="D735" s="147" t="s">
        <v>177</v>
      </c>
      <c r="F735" s="148" t="s">
        <v>1396</v>
      </c>
      <c r="I735" s="149"/>
      <c r="L735" s="32"/>
      <c r="M735" s="150"/>
      <c r="T735" s="56"/>
      <c r="AT735" s="17" t="s">
        <v>177</v>
      </c>
      <c r="AU735" s="17" t="s">
        <v>85</v>
      </c>
    </row>
    <row r="736" spans="2:65" s="1" customFormat="1" ht="33" customHeight="1">
      <c r="B736" s="133"/>
      <c r="C736" s="134" t="s">
        <v>1397</v>
      </c>
      <c r="D736" s="134" t="s">
        <v>171</v>
      </c>
      <c r="E736" s="135" t="s">
        <v>1398</v>
      </c>
      <c r="F736" s="136" t="s">
        <v>1399</v>
      </c>
      <c r="G736" s="137" t="s">
        <v>112</v>
      </c>
      <c r="H736" s="138">
        <v>61</v>
      </c>
      <c r="I736" s="139"/>
      <c r="J736" s="140">
        <f>ROUND(I736*H736,2)</f>
        <v>0</v>
      </c>
      <c r="K736" s="136" t="s">
        <v>174</v>
      </c>
      <c r="L736" s="32"/>
      <c r="M736" s="141" t="s">
        <v>1</v>
      </c>
      <c r="N736" s="142" t="s">
        <v>40</v>
      </c>
      <c r="P736" s="143">
        <f>O736*H736</f>
        <v>0</v>
      </c>
      <c r="Q736" s="143">
        <v>9.0299999999999998E-3</v>
      </c>
      <c r="R736" s="143">
        <f>Q736*H736</f>
        <v>0.55083000000000004</v>
      </c>
      <c r="S736" s="143">
        <v>0</v>
      </c>
      <c r="T736" s="144">
        <f>S736*H736</f>
        <v>0</v>
      </c>
      <c r="AR736" s="145" t="s">
        <v>266</v>
      </c>
      <c r="AT736" s="145" t="s">
        <v>171</v>
      </c>
      <c r="AU736" s="145" t="s">
        <v>85</v>
      </c>
      <c r="AY736" s="17" t="s">
        <v>169</v>
      </c>
      <c r="BE736" s="146">
        <f>IF(N736="základní",J736,0)</f>
        <v>0</v>
      </c>
      <c r="BF736" s="146">
        <f>IF(N736="snížená",J736,0)</f>
        <v>0</v>
      </c>
      <c r="BG736" s="146">
        <f>IF(N736="zákl. přenesená",J736,0)</f>
        <v>0</v>
      </c>
      <c r="BH736" s="146">
        <f>IF(N736="sníž. přenesená",J736,0)</f>
        <v>0</v>
      </c>
      <c r="BI736" s="146">
        <f>IF(N736="nulová",J736,0)</f>
        <v>0</v>
      </c>
      <c r="BJ736" s="17" t="s">
        <v>83</v>
      </c>
      <c r="BK736" s="146">
        <f>ROUND(I736*H736,2)</f>
        <v>0</v>
      </c>
      <c r="BL736" s="17" t="s">
        <v>266</v>
      </c>
      <c r="BM736" s="145" t="s">
        <v>1400</v>
      </c>
    </row>
    <row r="737" spans="2:65" s="1" customFormat="1">
      <c r="B737" s="32"/>
      <c r="D737" s="147" t="s">
        <v>177</v>
      </c>
      <c r="F737" s="148" t="s">
        <v>1401</v>
      </c>
      <c r="I737" s="149"/>
      <c r="L737" s="32"/>
      <c r="M737" s="150"/>
      <c r="T737" s="56"/>
      <c r="AT737" s="17" t="s">
        <v>177</v>
      </c>
      <c r="AU737" s="17" t="s">
        <v>85</v>
      </c>
    </row>
    <row r="738" spans="2:65" s="1" customFormat="1" ht="33" customHeight="1">
      <c r="B738" s="133"/>
      <c r="C738" s="172" t="s">
        <v>1402</v>
      </c>
      <c r="D738" s="172" t="s">
        <v>249</v>
      </c>
      <c r="E738" s="173" t="s">
        <v>1403</v>
      </c>
      <c r="F738" s="174" t="s">
        <v>1404</v>
      </c>
      <c r="G738" s="175" t="s">
        <v>112</v>
      </c>
      <c r="H738" s="176">
        <v>70.150000000000006</v>
      </c>
      <c r="I738" s="177"/>
      <c r="J738" s="178">
        <f>ROUND(I738*H738,2)</f>
        <v>0</v>
      </c>
      <c r="K738" s="174" t="s">
        <v>174</v>
      </c>
      <c r="L738" s="179"/>
      <c r="M738" s="180" t="s">
        <v>1</v>
      </c>
      <c r="N738" s="181" t="s">
        <v>40</v>
      </c>
      <c r="P738" s="143">
        <f>O738*H738</f>
        <v>0</v>
      </c>
      <c r="Q738" s="143">
        <v>2.1999999999999999E-2</v>
      </c>
      <c r="R738" s="143">
        <f>Q738*H738</f>
        <v>1.5433000000000001</v>
      </c>
      <c r="S738" s="143">
        <v>0</v>
      </c>
      <c r="T738" s="144">
        <f>S738*H738</f>
        <v>0</v>
      </c>
      <c r="AR738" s="145" t="s">
        <v>342</v>
      </c>
      <c r="AT738" s="145" t="s">
        <v>249</v>
      </c>
      <c r="AU738" s="145" t="s">
        <v>85</v>
      </c>
      <c r="AY738" s="17" t="s">
        <v>169</v>
      </c>
      <c r="BE738" s="146">
        <f>IF(N738="základní",J738,0)</f>
        <v>0</v>
      </c>
      <c r="BF738" s="146">
        <f>IF(N738="snížená",J738,0)</f>
        <v>0</v>
      </c>
      <c r="BG738" s="146">
        <f>IF(N738="zákl. přenesená",J738,0)</f>
        <v>0</v>
      </c>
      <c r="BH738" s="146">
        <f>IF(N738="sníž. přenesená",J738,0)</f>
        <v>0</v>
      </c>
      <c r="BI738" s="146">
        <f>IF(N738="nulová",J738,0)</f>
        <v>0</v>
      </c>
      <c r="BJ738" s="17" t="s">
        <v>83</v>
      </c>
      <c r="BK738" s="146">
        <f>ROUND(I738*H738,2)</f>
        <v>0</v>
      </c>
      <c r="BL738" s="17" t="s">
        <v>266</v>
      </c>
      <c r="BM738" s="145" t="s">
        <v>1405</v>
      </c>
    </row>
    <row r="739" spans="2:65" s="13" customFormat="1">
      <c r="B739" s="158"/>
      <c r="D739" s="152" t="s">
        <v>179</v>
      </c>
      <c r="F739" s="160" t="s">
        <v>1406</v>
      </c>
      <c r="H739" s="161">
        <v>70.150000000000006</v>
      </c>
      <c r="I739" s="162"/>
      <c r="L739" s="158"/>
      <c r="M739" s="163"/>
      <c r="T739" s="164"/>
      <c r="AT739" s="159" t="s">
        <v>179</v>
      </c>
      <c r="AU739" s="159" t="s">
        <v>85</v>
      </c>
      <c r="AV739" s="13" t="s">
        <v>85</v>
      </c>
      <c r="AW739" s="13" t="s">
        <v>3</v>
      </c>
      <c r="AX739" s="13" t="s">
        <v>83</v>
      </c>
      <c r="AY739" s="159" t="s">
        <v>169</v>
      </c>
    </row>
    <row r="740" spans="2:65" s="1" customFormat="1" ht="33" customHeight="1">
      <c r="B740" s="133"/>
      <c r="C740" s="134" t="s">
        <v>1407</v>
      </c>
      <c r="D740" s="134" t="s">
        <v>171</v>
      </c>
      <c r="E740" s="135" t="s">
        <v>1408</v>
      </c>
      <c r="F740" s="136" t="s">
        <v>1409</v>
      </c>
      <c r="G740" s="137" t="s">
        <v>112</v>
      </c>
      <c r="H740" s="138">
        <v>33.1</v>
      </c>
      <c r="I740" s="139"/>
      <c r="J740" s="140">
        <f>ROUND(I740*H740,2)</f>
        <v>0</v>
      </c>
      <c r="K740" s="136" t="s">
        <v>174</v>
      </c>
      <c r="L740" s="32"/>
      <c r="M740" s="141" t="s">
        <v>1</v>
      </c>
      <c r="N740" s="142" t="s">
        <v>40</v>
      </c>
      <c r="P740" s="143">
        <f>O740*H740</f>
        <v>0</v>
      </c>
      <c r="Q740" s="143">
        <v>9.0900000000000009E-3</v>
      </c>
      <c r="R740" s="143">
        <f>Q740*H740</f>
        <v>0.30087900000000006</v>
      </c>
      <c r="S740" s="143">
        <v>0</v>
      </c>
      <c r="T740" s="144">
        <f>S740*H740</f>
        <v>0</v>
      </c>
      <c r="AR740" s="145" t="s">
        <v>266</v>
      </c>
      <c r="AT740" s="145" t="s">
        <v>171</v>
      </c>
      <c r="AU740" s="145" t="s">
        <v>85</v>
      </c>
      <c r="AY740" s="17" t="s">
        <v>169</v>
      </c>
      <c r="BE740" s="146">
        <f>IF(N740="základní",J740,0)</f>
        <v>0</v>
      </c>
      <c r="BF740" s="146">
        <f>IF(N740="snížená",J740,0)</f>
        <v>0</v>
      </c>
      <c r="BG740" s="146">
        <f>IF(N740="zákl. přenesená",J740,0)</f>
        <v>0</v>
      </c>
      <c r="BH740" s="146">
        <f>IF(N740="sníž. přenesená",J740,0)</f>
        <v>0</v>
      </c>
      <c r="BI740" s="146">
        <f>IF(N740="nulová",J740,0)</f>
        <v>0</v>
      </c>
      <c r="BJ740" s="17" t="s">
        <v>83</v>
      </c>
      <c r="BK740" s="146">
        <f>ROUND(I740*H740,2)</f>
        <v>0</v>
      </c>
      <c r="BL740" s="17" t="s">
        <v>266</v>
      </c>
      <c r="BM740" s="145" t="s">
        <v>1410</v>
      </c>
    </row>
    <row r="741" spans="2:65" s="1" customFormat="1">
      <c r="B741" s="32"/>
      <c r="D741" s="147" t="s">
        <v>177</v>
      </c>
      <c r="F741" s="148" t="s">
        <v>1411</v>
      </c>
      <c r="I741" s="149"/>
      <c r="L741" s="32"/>
      <c r="M741" s="150"/>
      <c r="T741" s="56"/>
      <c r="AT741" s="17" t="s">
        <v>177</v>
      </c>
      <c r="AU741" s="17" t="s">
        <v>85</v>
      </c>
    </row>
    <row r="742" spans="2:65" s="1" customFormat="1" ht="33" customHeight="1">
      <c r="B742" s="133"/>
      <c r="C742" s="172" t="s">
        <v>1412</v>
      </c>
      <c r="D742" s="172" t="s">
        <v>249</v>
      </c>
      <c r="E742" s="173" t="s">
        <v>1413</v>
      </c>
      <c r="F742" s="174" t="s">
        <v>1414</v>
      </c>
      <c r="G742" s="175" t="s">
        <v>112</v>
      </c>
      <c r="H742" s="176">
        <v>38.064999999999998</v>
      </c>
      <c r="I742" s="177"/>
      <c r="J742" s="178">
        <f>ROUND(I742*H742,2)</f>
        <v>0</v>
      </c>
      <c r="K742" s="174" t="s">
        <v>174</v>
      </c>
      <c r="L742" s="179"/>
      <c r="M742" s="180" t="s">
        <v>1</v>
      </c>
      <c r="N742" s="181" t="s">
        <v>40</v>
      </c>
      <c r="P742" s="143">
        <f>O742*H742</f>
        <v>0</v>
      </c>
      <c r="Q742" s="143">
        <v>2.1999999999999999E-2</v>
      </c>
      <c r="R742" s="143">
        <f>Q742*H742</f>
        <v>0.8374299999999999</v>
      </c>
      <c r="S742" s="143">
        <v>0</v>
      </c>
      <c r="T742" s="144">
        <f>S742*H742</f>
        <v>0</v>
      </c>
      <c r="AR742" s="145" t="s">
        <v>342</v>
      </c>
      <c r="AT742" s="145" t="s">
        <v>249</v>
      </c>
      <c r="AU742" s="145" t="s">
        <v>85</v>
      </c>
      <c r="AY742" s="17" t="s">
        <v>169</v>
      </c>
      <c r="BE742" s="146">
        <f>IF(N742="základní",J742,0)</f>
        <v>0</v>
      </c>
      <c r="BF742" s="146">
        <f>IF(N742="snížená",J742,0)</f>
        <v>0</v>
      </c>
      <c r="BG742" s="146">
        <f>IF(N742="zákl. přenesená",J742,0)</f>
        <v>0</v>
      </c>
      <c r="BH742" s="146">
        <f>IF(N742="sníž. přenesená",J742,0)</f>
        <v>0</v>
      </c>
      <c r="BI742" s="146">
        <f>IF(N742="nulová",J742,0)</f>
        <v>0</v>
      </c>
      <c r="BJ742" s="17" t="s">
        <v>83</v>
      </c>
      <c r="BK742" s="146">
        <f>ROUND(I742*H742,2)</f>
        <v>0</v>
      </c>
      <c r="BL742" s="17" t="s">
        <v>266</v>
      </c>
      <c r="BM742" s="145" t="s">
        <v>1415</v>
      </c>
    </row>
    <row r="743" spans="2:65" s="13" customFormat="1">
      <c r="B743" s="158"/>
      <c r="D743" s="152" t="s">
        <v>179</v>
      </c>
      <c r="F743" s="160" t="s">
        <v>1416</v>
      </c>
      <c r="H743" s="161">
        <v>38.064999999999998</v>
      </c>
      <c r="I743" s="162"/>
      <c r="L743" s="158"/>
      <c r="M743" s="163"/>
      <c r="T743" s="164"/>
      <c r="AT743" s="159" t="s">
        <v>179</v>
      </c>
      <c r="AU743" s="159" t="s">
        <v>85</v>
      </c>
      <c r="AV743" s="13" t="s">
        <v>85</v>
      </c>
      <c r="AW743" s="13" t="s">
        <v>3</v>
      </c>
      <c r="AX743" s="13" t="s">
        <v>83</v>
      </c>
      <c r="AY743" s="159" t="s">
        <v>169</v>
      </c>
    </row>
    <row r="744" spans="2:65" s="1" customFormat="1" ht="24.15" customHeight="1">
      <c r="B744" s="133"/>
      <c r="C744" s="134" t="s">
        <v>1417</v>
      </c>
      <c r="D744" s="134" t="s">
        <v>171</v>
      </c>
      <c r="E744" s="135" t="s">
        <v>1418</v>
      </c>
      <c r="F744" s="136" t="s">
        <v>1419</v>
      </c>
      <c r="G744" s="137" t="s">
        <v>657</v>
      </c>
      <c r="H744" s="138"/>
      <c r="I744" s="139"/>
      <c r="J744" s="140">
        <f>ROUND(I744*H744,2)</f>
        <v>0</v>
      </c>
      <c r="K744" s="136" t="s">
        <v>174</v>
      </c>
      <c r="L744" s="32"/>
      <c r="M744" s="141" t="s">
        <v>1</v>
      </c>
      <c r="N744" s="142" t="s">
        <v>40</v>
      </c>
      <c r="P744" s="143">
        <f>O744*H744</f>
        <v>0</v>
      </c>
      <c r="Q744" s="143">
        <v>0</v>
      </c>
      <c r="R744" s="143">
        <f>Q744*H744</f>
        <v>0</v>
      </c>
      <c r="S744" s="143">
        <v>0</v>
      </c>
      <c r="T744" s="144">
        <f>S744*H744</f>
        <v>0</v>
      </c>
      <c r="AR744" s="145" t="s">
        <v>266</v>
      </c>
      <c r="AT744" s="145" t="s">
        <v>171</v>
      </c>
      <c r="AU744" s="145" t="s">
        <v>85</v>
      </c>
      <c r="AY744" s="17" t="s">
        <v>169</v>
      </c>
      <c r="BE744" s="146">
        <f>IF(N744="základní",J744,0)</f>
        <v>0</v>
      </c>
      <c r="BF744" s="146">
        <f>IF(N744="snížená",J744,0)</f>
        <v>0</v>
      </c>
      <c r="BG744" s="146">
        <f>IF(N744="zákl. přenesená",J744,0)</f>
        <v>0</v>
      </c>
      <c r="BH744" s="146">
        <f>IF(N744="sníž. přenesená",J744,0)</f>
        <v>0</v>
      </c>
      <c r="BI744" s="146">
        <f>IF(N744="nulová",J744,0)</f>
        <v>0</v>
      </c>
      <c r="BJ744" s="17" t="s">
        <v>83</v>
      </c>
      <c r="BK744" s="146">
        <f>ROUND(I744*H744,2)</f>
        <v>0</v>
      </c>
      <c r="BL744" s="17" t="s">
        <v>266</v>
      </c>
      <c r="BM744" s="145" t="s">
        <v>1420</v>
      </c>
    </row>
    <row r="745" spans="2:65" s="1" customFormat="1">
      <c r="B745" s="32"/>
      <c r="D745" s="147" t="s">
        <v>177</v>
      </c>
      <c r="F745" s="148" t="s">
        <v>1421</v>
      </c>
      <c r="I745" s="149"/>
      <c r="L745" s="32"/>
      <c r="M745" s="150"/>
      <c r="T745" s="56"/>
      <c r="AT745" s="17" t="s">
        <v>177</v>
      </c>
      <c r="AU745" s="17" t="s">
        <v>85</v>
      </c>
    </row>
    <row r="746" spans="2:65" s="11" customFormat="1" ht="22.95" customHeight="1">
      <c r="B746" s="121"/>
      <c r="D746" s="122" t="s">
        <v>74</v>
      </c>
      <c r="E746" s="131" t="s">
        <v>1422</v>
      </c>
      <c r="F746" s="131" t="s">
        <v>1423</v>
      </c>
      <c r="I746" s="124"/>
      <c r="J746" s="132">
        <f>BK746</f>
        <v>0</v>
      </c>
      <c r="L746" s="121"/>
      <c r="M746" s="126"/>
      <c r="P746" s="127">
        <f>SUM(P747:P783)</f>
        <v>0</v>
      </c>
      <c r="R746" s="127">
        <f>SUM(R747:R783)</f>
        <v>0.79539525999999994</v>
      </c>
      <c r="T746" s="128">
        <f>SUM(T747:T783)</f>
        <v>0</v>
      </c>
      <c r="AR746" s="122" t="s">
        <v>85</v>
      </c>
      <c r="AT746" s="129" t="s">
        <v>74</v>
      </c>
      <c r="AU746" s="129" t="s">
        <v>83</v>
      </c>
      <c r="AY746" s="122" t="s">
        <v>169</v>
      </c>
      <c r="BK746" s="130">
        <f>SUM(BK747:BK783)</f>
        <v>0</v>
      </c>
    </row>
    <row r="747" spans="2:65" s="1" customFormat="1" ht="16.5" customHeight="1">
      <c r="B747" s="133"/>
      <c r="C747" s="134" t="s">
        <v>1424</v>
      </c>
      <c r="D747" s="134" t="s">
        <v>171</v>
      </c>
      <c r="E747" s="135" t="s">
        <v>1425</v>
      </c>
      <c r="F747" s="136" t="s">
        <v>1426</v>
      </c>
      <c r="G747" s="137" t="s">
        <v>112</v>
      </c>
      <c r="H747" s="138">
        <v>34.799999999999997</v>
      </c>
      <c r="I747" s="139"/>
      <c r="J747" s="140">
        <f>ROUND(I747*H747,2)</f>
        <v>0</v>
      </c>
      <c r="K747" s="136" t="s">
        <v>174</v>
      </c>
      <c r="L747" s="32"/>
      <c r="M747" s="141" t="s">
        <v>1</v>
      </c>
      <c r="N747" s="142" t="s">
        <v>40</v>
      </c>
      <c r="P747" s="143">
        <f>O747*H747</f>
        <v>0</v>
      </c>
      <c r="Q747" s="143">
        <v>0</v>
      </c>
      <c r="R747" s="143">
        <f>Q747*H747</f>
        <v>0</v>
      </c>
      <c r="S747" s="143">
        <v>0</v>
      </c>
      <c r="T747" s="144">
        <f>S747*H747</f>
        <v>0</v>
      </c>
      <c r="AR747" s="145" t="s">
        <v>266</v>
      </c>
      <c r="AT747" s="145" t="s">
        <v>171</v>
      </c>
      <c r="AU747" s="145" t="s">
        <v>85</v>
      </c>
      <c r="AY747" s="17" t="s">
        <v>169</v>
      </c>
      <c r="BE747" s="146">
        <f>IF(N747="základní",J747,0)</f>
        <v>0</v>
      </c>
      <c r="BF747" s="146">
        <f>IF(N747="snížená",J747,0)</f>
        <v>0</v>
      </c>
      <c r="BG747" s="146">
        <f>IF(N747="zákl. přenesená",J747,0)</f>
        <v>0</v>
      </c>
      <c r="BH747" s="146">
        <f>IF(N747="sníž. přenesená",J747,0)</f>
        <v>0</v>
      </c>
      <c r="BI747" s="146">
        <f>IF(N747="nulová",J747,0)</f>
        <v>0</v>
      </c>
      <c r="BJ747" s="17" t="s">
        <v>83</v>
      </c>
      <c r="BK747" s="146">
        <f>ROUND(I747*H747,2)</f>
        <v>0</v>
      </c>
      <c r="BL747" s="17" t="s">
        <v>266</v>
      </c>
      <c r="BM747" s="145" t="s">
        <v>1427</v>
      </c>
    </row>
    <row r="748" spans="2:65" s="1" customFormat="1">
      <c r="B748" s="32"/>
      <c r="D748" s="147" t="s">
        <v>177</v>
      </c>
      <c r="F748" s="148" t="s">
        <v>1428</v>
      </c>
      <c r="I748" s="149"/>
      <c r="L748" s="32"/>
      <c r="M748" s="150"/>
      <c r="T748" s="56"/>
      <c r="AT748" s="17" t="s">
        <v>177</v>
      </c>
      <c r="AU748" s="17" t="s">
        <v>85</v>
      </c>
    </row>
    <row r="749" spans="2:65" s="13" customFormat="1">
      <c r="B749" s="158"/>
      <c r="D749" s="152" t="s">
        <v>179</v>
      </c>
      <c r="E749" s="159" t="s">
        <v>1</v>
      </c>
      <c r="F749" s="160" t="s">
        <v>1429</v>
      </c>
      <c r="H749" s="161">
        <v>11.34</v>
      </c>
      <c r="I749" s="162"/>
      <c r="L749" s="158"/>
      <c r="M749" s="163"/>
      <c r="T749" s="164"/>
      <c r="AT749" s="159" t="s">
        <v>179</v>
      </c>
      <c r="AU749" s="159" t="s">
        <v>85</v>
      </c>
      <c r="AV749" s="13" t="s">
        <v>85</v>
      </c>
      <c r="AW749" s="13" t="s">
        <v>31</v>
      </c>
      <c r="AX749" s="13" t="s">
        <v>75</v>
      </c>
      <c r="AY749" s="159" t="s">
        <v>169</v>
      </c>
    </row>
    <row r="750" spans="2:65" s="13" customFormat="1">
      <c r="B750" s="158"/>
      <c r="D750" s="152" t="s">
        <v>179</v>
      </c>
      <c r="E750" s="159" t="s">
        <v>1</v>
      </c>
      <c r="F750" s="160" t="s">
        <v>1430</v>
      </c>
      <c r="H750" s="161">
        <v>3.78</v>
      </c>
      <c r="I750" s="162"/>
      <c r="L750" s="158"/>
      <c r="M750" s="163"/>
      <c r="T750" s="164"/>
      <c r="AT750" s="159" t="s">
        <v>179</v>
      </c>
      <c r="AU750" s="159" t="s">
        <v>85</v>
      </c>
      <c r="AV750" s="13" t="s">
        <v>85</v>
      </c>
      <c r="AW750" s="13" t="s">
        <v>31</v>
      </c>
      <c r="AX750" s="13" t="s">
        <v>75</v>
      </c>
      <c r="AY750" s="159" t="s">
        <v>169</v>
      </c>
    </row>
    <row r="751" spans="2:65" s="13" customFormat="1">
      <c r="B751" s="158"/>
      <c r="D751" s="152" t="s">
        <v>179</v>
      </c>
      <c r="E751" s="159" t="s">
        <v>1</v>
      </c>
      <c r="F751" s="160" t="s">
        <v>1431</v>
      </c>
      <c r="H751" s="161">
        <v>19.68</v>
      </c>
      <c r="I751" s="162"/>
      <c r="L751" s="158"/>
      <c r="M751" s="163"/>
      <c r="T751" s="164"/>
      <c r="AT751" s="159" t="s">
        <v>179</v>
      </c>
      <c r="AU751" s="159" t="s">
        <v>85</v>
      </c>
      <c r="AV751" s="13" t="s">
        <v>85</v>
      </c>
      <c r="AW751" s="13" t="s">
        <v>31</v>
      </c>
      <c r="AX751" s="13" t="s">
        <v>75</v>
      </c>
      <c r="AY751" s="159" t="s">
        <v>169</v>
      </c>
    </row>
    <row r="752" spans="2:65" s="15" customFormat="1">
      <c r="B752" s="182"/>
      <c r="D752" s="152" t="s">
        <v>179</v>
      </c>
      <c r="E752" s="183" t="s">
        <v>1</v>
      </c>
      <c r="F752" s="184" t="s">
        <v>876</v>
      </c>
      <c r="H752" s="185">
        <v>34.799999999999997</v>
      </c>
      <c r="I752" s="186"/>
      <c r="L752" s="182"/>
      <c r="M752" s="187"/>
      <c r="T752" s="188"/>
      <c r="AT752" s="183" t="s">
        <v>179</v>
      </c>
      <c r="AU752" s="183" t="s">
        <v>85</v>
      </c>
      <c r="AV752" s="15" t="s">
        <v>109</v>
      </c>
      <c r="AW752" s="15" t="s">
        <v>31</v>
      </c>
      <c r="AX752" s="15" t="s">
        <v>83</v>
      </c>
      <c r="AY752" s="183" t="s">
        <v>169</v>
      </c>
    </row>
    <row r="753" spans="2:65" s="1" customFormat="1" ht="16.5" customHeight="1">
      <c r="B753" s="133"/>
      <c r="C753" s="134" t="s">
        <v>1432</v>
      </c>
      <c r="D753" s="134" t="s">
        <v>171</v>
      </c>
      <c r="E753" s="135" t="s">
        <v>1433</v>
      </c>
      <c r="F753" s="136" t="s">
        <v>1434</v>
      </c>
      <c r="G753" s="137" t="s">
        <v>112</v>
      </c>
      <c r="H753" s="138">
        <v>34.799999999999997</v>
      </c>
      <c r="I753" s="139"/>
      <c r="J753" s="140">
        <f>ROUND(I753*H753,2)</f>
        <v>0</v>
      </c>
      <c r="K753" s="136" t="s">
        <v>174</v>
      </c>
      <c r="L753" s="32"/>
      <c r="M753" s="141" t="s">
        <v>1</v>
      </c>
      <c r="N753" s="142" t="s">
        <v>40</v>
      </c>
      <c r="P753" s="143">
        <f>O753*H753</f>
        <v>0</v>
      </c>
      <c r="Q753" s="143">
        <v>5.0000000000000001E-4</v>
      </c>
      <c r="R753" s="143">
        <f>Q753*H753</f>
        <v>1.7399999999999999E-2</v>
      </c>
      <c r="S753" s="143">
        <v>0</v>
      </c>
      <c r="T753" s="144">
        <f>S753*H753</f>
        <v>0</v>
      </c>
      <c r="AR753" s="145" t="s">
        <v>266</v>
      </c>
      <c r="AT753" s="145" t="s">
        <v>171</v>
      </c>
      <c r="AU753" s="145" t="s">
        <v>85</v>
      </c>
      <c r="AY753" s="17" t="s">
        <v>169</v>
      </c>
      <c r="BE753" s="146">
        <f>IF(N753="základní",J753,0)</f>
        <v>0</v>
      </c>
      <c r="BF753" s="146">
        <f>IF(N753="snížená",J753,0)</f>
        <v>0</v>
      </c>
      <c r="BG753" s="146">
        <f>IF(N753="zákl. přenesená",J753,0)</f>
        <v>0</v>
      </c>
      <c r="BH753" s="146">
        <f>IF(N753="sníž. přenesená",J753,0)</f>
        <v>0</v>
      </c>
      <c r="BI753" s="146">
        <f>IF(N753="nulová",J753,0)</f>
        <v>0</v>
      </c>
      <c r="BJ753" s="17" t="s">
        <v>83</v>
      </c>
      <c r="BK753" s="146">
        <f>ROUND(I753*H753,2)</f>
        <v>0</v>
      </c>
      <c r="BL753" s="17" t="s">
        <v>266</v>
      </c>
      <c r="BM753" s="145" t="s">
        <v>1435</v>
      </c>
    </row>
    <row r="754" spans="2:65" s="1" customFormat="1">
      <c r="B754" s="32"/>
      <c r="D754" s="147" t="s">
        <v>177</v>
      </c>
      <c r="F754" s="148" t="s">
        <v>1436</v>
      </c>
      <c r="I754" s="149"/>
      <c r="L754" s="32"/>
      <c r="M754" s="150"/>
      <c r="T754" s="56"/>
      <c r="AT754" s="17" t="s">
        <v>177</v>
      </c>
      <c r="AU754" s="17" t="s">
        <v>85</v>
      </c>
    </row>
    <row r="755" spans="2:65" s="1" customFormat="1" ht="24.15" customHeight="1">
      <c r="B755" s="133"/>
      <c r="C755" s="134" t="s">
        <v>1437</v>
      </c>
      <c r="D755" s="134" t="s">
        <v>171</v>
      </c>
      <c r="E755" s="135" t="s">
        <v>1438</v>
      </c>
      <c r="F755" s="136" t="s">
        <v>1439</v>
      </c>
      <c r="G755" s="137" t="s">
        <v>112</v>
      </c>
      <c r="H755" s="138">
        <v>34.799999999999997</v>
      </c>
      <c r="I755" s="139"/>
      <c r="J755" s="140">
        <f>ROUND(I755*H755,2)</f>
        <v>0</v>
      </c>
      <c r="K755" s="136" t="s">
        <v>174</v>
      </c>
      <c r="L755" s="32"/>
      <c r="M755" s="141" t="s">
        <v>1</v>
      </c>
      <c r="N755" s="142" t="s">
        <v>40</v>
      </c>
      <c r="P755" s="143">
        <f>O755*H755</f>
        <v>0</v>
      </c>
      <c r="Q755" s="143">
        <v>1.5E-3</v>
      </c>
      <c r="R755" s="143">
        <f>Q755*H755</f>
        <v>5.2199999999999996E-2</v>
      </c>
      <c r="S755" s="143">
        <v>0</v>
      </c>
      <c r="T755" s="144">
        <f>S755*H755</f>
        <v>0</v>
      </c>
      <c r="AR755" s="145" t="s">
        <v>266</v>
      </c>
      <c r="AT755" s="145" t="s">
        <v>171</v>
      </c>
      <c r="AU755" s="145" t="s">
        <v>85</v>
      </c>
      <c r="AY755" s="17" t="s">
        <v>169</v>
      </c>
      <c r="BE755" s="146">
        <f>IF(N755="základní",J755,0)</f>
        <v>0</v>
      </c>
      <c r="BF755" s="146">
        <f>IF(N755="snížená",J755,0)</f>
        <v>0</v>
      </c>
      <c r="BG755" s="146">
        <f>IF(N755="zákl. přenesená",J755,0)</f>
        <v>0</v>
      </c>
      <c r="BH755" s="146">
        <f>IF(N755="sníž. přenesená",J755,0)</f>
        <v>0</v>
      </c>
      <c r="BI755" s="146">
        <f>IF(N755="nulová",J755,0)</f>
        <v>0</v>
      </c>
      <c r="BJ755" s="17" t="s">
        <v>83</v>
      </c>
      <c r="BK755" s="146">
        <f>ROUND(I755*H755,2)</f>
        <v>0</v>
      </c>
      <c r="BL755" s="17" t="s">
        <v>266</v>
      </c>
      <c r="BM755" s="145" t="s">
        <v>1440</v>
      </c>
    </row>
    <row r="756" spans="2:65" s="1" customFormat="1">
      <c r="B756" s="32"/>
      <c r="D756" s="147" t="s">
        <v>177</v>
      </c>
      <c r="F756" s="148" t="s">
        <v>1441</v>
      </c>
      <c r="I756" s="149"/>
      <c r="L756" s="32"/>
      <c r="M756" s="150"/>
      <c r="T756" s="56"/>
      <c r="AT756" s="17" t="s">
        <v>177</v>
      </c>
      <c r="AU756" s="17" t="s">
        <v>85</v>
      </c>
    </row>
    <row r="757" spans="2:65" s="1" customFormat="1" ht="24.15" customHeight="1">
      <c r="B757" s="133"/>
      <c r="C757" s="134" t="s">
        <v>1442</v>
      </c>
      <c r="D757" s="134" t="s">
        <v>171</v>
      </c>
      <c r="E757" s="135" t="s">
        <v>1443</v>
      </c>
      <c r="F757" s="136" t="s">
        <v>1444</v>
      </c>
      <c r="G757" s="137" t="s">
        <v>350</v>
      </c>
      <c r="H757" s="138">
        <v>24</v>
      </c>
      <c r="I757" s="139"/>
      <c r="J757" s="140">
        <f>ROUND(I757*H757,2)</f>
        <v>0</v>
      </c>
      <c r="K757" s="136" t="s">
        <v>174</v>
      </c>
      <c r="L757" s="32"/>
      <c r="M757" s="141" t="s">
        <v>1</v>
      </c>
      <c r="N757" s="142" t="s">
        <v>40</v>
      </c>
      <c r="P757" s="143">
        <f>O757*H757</f>
        <v>0</v>
      </c>
      <c r="Q757" s="143">
        <v>2.0000000000000001E-4</v>
      </c>
      <c r="R757" s="143">
        <f>Q757*H757</f>
        <v>4.8000000000000004E-3</v>
      </c>
      <c r="S757" s="143">
        <v>0</v>
      </c>
      <c r="T757" s="144">
        <f>S757*H757</f>
        <v>0</v>
      </c>
      <c r="AR757" s="145" t="s">
        <v>266</v>
      </c>
      <c r="AT757" s="145" t="s">
        <v>171</v>
      </c>
      <c r="AU757" s="145" t="s">
        <v>85</v>
      </c>
      <c r="AY757" s="17" t="s">
        <v>169</v>
      </c>
      <c r="BE757" s="146">
        <f>IF(N757="základní",J757,0)</f>
        <v>0</v>
      </c>
      <c r="BF757" s="146">
        <f>IF(N757="snížená",J757,0)</f>
        <v>0</v>
      </c>
      <c r="BG757" s="146">
        <f>IF(N757="zákl. přenesená",J757,0)</f>
        <v>0</v>
      </c>
      <c r="BH757" s="146">
        <f>IF(N757="sníž. přenesená",J757,0)</f>
        <v>0</v>
      </c>
      <c r="BI757" s="146">
        <f>IF(N757="nulová",J757,0)</f>
        <v>0</v>
      </c>
      <c r="BJ757" s="17" t="s">
        <v>83</v>
      </c>
      <c r="BK757" s="146">
        <f>ROUND(I757*H757,2)</f>
        <v>0</v>
      </c>
      <c r="BL757" s="17" t="s">
        <v>266</v>
      </c>
      <c r="BM757" s="145" t="s">
        <v>1445</v>
      </c>
    </row>
    <row r="758" spans="2:65" s="1" customFormat="1">
      <c r="B758" s="32"/>
      <c r="D758" s="147" t="s">
        <v>177</v>
      </c>
      <c r="F758" s="148" t="s">
        <v>1446</v>
      </c>
      <c r="I758" s="149"/>
      <c r="L758" s="32"/>
      <c r="M758" s="150"/>
      <c r="T758" s="56"/>
      <c r="AT758" s="17" t="s">
        <v>177</v>
      </c>
      <c r="AU758" s="17" t="s">
        <v>85</v>
      </c>
    </row>
    <row r="759" spans="2:65" s="1" customFormat="1" ht="24.15" customHeight="1">
      <c r="B759" s="133"/>
      <c r="C759" s="172" t="s">
        <v>1447</v>
      </c>
      <c r="D759" s="172" t="s">
        <v>249</v>
      </c>
      <c r="E759" s="173" t="s">
        <v>1448</v>
      </c>
      <c r="F759" s="174" t="s">
        <v>1449</v>
      </c>
      <c r="G759" s="175" t="s">
        <v>350</v>
      </c>
      <c r="H759" s="176">
        <v>26.4</v>
      </c>
      <c r="I759" s="177"/>
      <c r="J759" s="178">
        <f>ROUND(I759*H759,2)</f>
        <v>0</v>
      </c>
      <c r="K759" s="174" t="s">
        <v>174</v>
      </c>
      <c r="L759" s="179"/>
      <c r="M759" s="180" t="s">
        <v>1</v>
      </c>
      <c r="N759" s="181" t="s">
        <v>40</v>
      </c>
      <c r="P759" s="143">
        <f>O759*H759</f>
        <v>0</v>
      </c>
      <c r="Q759" s="143">
        <v>1E-4</v>
      </c>
      <c r="R759" s="143">
        <f>Q759*H759</f>
        <v>2.64E-3</v>
      </c>
      <c r="S759" s="143">
        <v>0</v>
      </c>
      <c r="T759" s="144">
        <f>S759*H759</f>
        <v>0</v>
      </c>
      <c r="AR759" s="145" t="s">
        <v>342</v>
      </c>
      <c r="AT759" s="145" t="s">
        <v>249</v>
      </c>
      <c r="AU759" s="145" t="s">
        <v>85</v>
      </c>
      <c r="AY759" s="17" t="s">
        <v>169</v>
      </c>
      <c r="BE759" s="146">
        <f>IF(N759="základní",J759,0)</f>
        <v>0</v>
      </c>
      <c r="BF759" s="146">
        <f>IF(N759="snížená",J759,0)</f>
        <v>0</v>
      </c>
      <c r="BG759" s="146">
        <f>IF(N759="zákl. přenesená",J759,0)</f>
        <v>0</v>
      </c>
      <c r="BH759" s="146">
        <f>IF(N759="sníž. přenesená",J759,0)</f>
        <v>0</v>
      </c>
      <c r="BI759" s="146">
        <f>IF(N759="nulová",J759,0)</f>
        <v>0</v>
      </c>
      <c r="BJ759" s="17" t="s">
        <v>83</v>
      </c>
      <c r="BK759" s="146">
        <f>ROUND(I759*H759,2)</f>
        <v>0</v>
      </c>
      <c r="BL759" s="17" t="s">
        <v>266</v>
      </c>
      <c r="BM759" s="145" t="s">
        <v>1450</v>
      </c>
    </row>
    <row r="760" spans="2:65" s="13" customFormat="1">
      <c r="B760" s="158"/>
      <c r="D760" s="152" t="s">
        <v>179</v>
      </c>
      <c r="F760" s="160" t="s">
        <v>1451</v>
      </c>
      <c r="H760" s="161">
        <v>26.4</v>
      </c>
      <c r="I760" s="162"/>
      <c r="L760" s="158"/>
      <c r="M760" s="163"/>
      <c r="T760" s="164"/>
      <c r="AT760" s="159" t="s">
        <v>179</v>
      </c>
      <c r="AU760" s="159" t="s">
        <v>85</v>
      </c>
      <c r="AV760" s="13" t="s">
        <v>85</v>
      </c>
      <c r="AW760" s="13" t="s">
        <v>3</v>
      </c>
      <c r="AX760" s="13" t="s">
        <v>83</v>
      </c>
      <c r="AY760" s="159" t="s">
        <v>169</v>
      </c>
    </row>
    <row r="761" spans="2:65" s="1" customFormat="1" ht="33" customHeight="1">
      <c r="B761" s="133"/>
      <c r="C761" s="134" t="s">
        <v>1452</v>
      </c>
      <c r="D761" s="134" t="s">
        <v>171</v>
      </c>
      <c r="E761" s="135" t="s">
        <v>1453</v>
      </c>
      <c r="F761" s="136" t="s">
        <v>1454</v>
      </c>
      <c r="G761" s="137" t="s">
        <v>112</v>
      </c>
      <c r="H761" s="138">
        <v>19.68</v>
      </c>
      <c r="I761" s="139"/>
      <c r="J761" s="140">
        <f>ROUND(I761*H761,2)</f>
        <v>0</v>
      </c>
      <c r="K761" s="136" t="s">
        <v>174</v>
      </c>
      <c r="L761" s="32"/>
      <c r="M761" s="141" t="s">
        <v>1</v>
      </c>
      <c r="N761" s="142" t="s">
        <v>40</v>
      </c>
      <c r="P761" s="143">
        <f>O761*H761</f>
        <v>0</v>
      </c>
      <c r="Q761" s="143">
        <v>5.3800000000000002E-3</v>
      </c>
      <c r="R761" s="143">
        <f>Q761*H761</f>
        <v>0.1058784</v>
      </c>
      <c r="S761" s="143">
        <v>0</v>
      </c>
      <c r="T761" s="144">
        <f>S761*H761</f>
        <v>0</v>
      </c>
      <c r="AR761" s="145" t="s">
        <v>266</v>
      </c>
      <c r="AT761" s="145" t="s">
        <v>171</v>
      </c>
      <c r="AU761" s="145" t="s">
        <v>85</v>
      </c>
      <c r="AY761" s="17" t="s">
        <v>169</v>
      </c>
      <c r="BE761" s="146">
        <f>IF(N761="základní",J761,0)</f>
        <v>0</v>
      </c>
      <c r="BF761" s="146">
        <f>IF(N761="snížená",J761,0)</f>
        <v>0</v>
      </c>
      <c r="BG761" s="146">
        <f>IF(N761="zákl. přenesená",J761,0)</f>
        <v>0</v>
      </c>
      <c r="BH761" s="146">
        <f>IF(N761="sníž. přenesená",J761,0)</f>
        <v>0</v>
      </c>
      <c r="BI761" s="146">
        <f>IF(N761="nulová",J761,0)</f>
        <v>0</v>
      </c>
      <c r="BJ761" s="17" t="s">
        <v>83</v>
      </c>
      <c r="BK761" s="146">
        <f>ROUND(I761*H761,2)</f>
        <v>0</v>
      </c>
      <c r="BL761" s="17" t="s">
        <v>266</v>
      </c>
      <c r="BM761" s="145" t="s">
        <v>1455</v>
      </c>
    </row>
    <row r="762" spans="2:65" s="1" customFormat="1">
      <c r="B762" s="32"/>
      <c r="D762" s="147" t="s">
        <v>177</v>
      </c>
      <c r="F762" s="148" t="s">
        <v>1456</v>
      </c>
      <c r="I762" s="149"/>
      <c r="L762" s="32"/>
      <c r="M762" s="150"/>
      <c r="T762" s="56"/>
      <c r="AT762" s="17" t="s">
        <v>177</v>
      </c>
      <c r="AU762" s="17" t="s">
        <v>85</v>
      </c>
    </row>
    <row r="763" spans="2:65" s="13" customFormat="1">
      <c r="B763" s="158"/>
      <c r="D763" s="152" t="s">
        <v>179</v>
      </c>
      <c r="E763" s="159" t="s">
        <v>1</v>
      </c>
      <c r="F763" s="160" t="s">
        <v>1431</v>
      </c>
      <c r="H763" s="161">
        <v>19.68</v>
      </c>
      <c r="I763" s="162"/>
      <c r="L763" s="158"/>
      <c r="M763" s="163"/>
      <c r="T763" s="164"/>
      <c r="AT763" s="159" t="s">
        <v>179</v>
      </c>
      <c r="AU763" s="159" t="s">
        <v>85</v>
      </c>
      <c r="AV763" s="13" t="s">
        <v>85</v>
      </c>
      <c r="AW763" s="13" t="s">
        <v>31</v>
      </c>
      <c r="AX763" s="13" t="s">
        <v>83</v>
      </c>
      <c r="AY763" s="159" t="s">
        <v>169</v>
      </c>
    </row>
    <row r="764" spans="2:65" s="1" customFormat="1" ht="24.15" customHeight="1">
      <c r="B764" s="133"/>
      <c r="C764" s="172" t="s">
        <v>1457</v>
      </c>
      <c r="D764" s="172" t="s">
        <v>249</v>
      </c>
      <c r="E764" s="173" t="s">
        <v>1458</v>
      </c>
      <c r="F764" s="174" t="s">
        <v>1459</v>
      </c>
      <c r="G764" s="175" t="s">
        <v>112</v>
      </c>
      <c r="H764" s="176">
        <v>21.648</v>
      </c>
      <c r="I764" s="177"/>
      <c r="J764" s="178">
        <f>ROUND(I764*H764,2)</f>
        <v>0</v>
      </c>
      <c r="K764" s="174" t="s">
        <v>174</v>
      </c>
      <c r="L764" s="179"/>
      <c r="M764" s="180" t="s">
        <v>1</v>
      </c>
      <c r="N764" s="181" t="s">
        <v>40</v>
      </c>
      <c r="P764" s="143">
        <f>O764*H764</f>
        <v>0</v>
      </c>
      <c r="Q764" s="143">
        <v>1.112E-2</v>
      </c>
      <c r="R764" s="143">
        <f>Q764*H764</f>
        <v>0.24072575999999998</v>
      </c>
      <c r="S764" s="143">
        <v>0</v>
      </c>
      <c r="T764" s="144">
        <f>S764*H764</f>
        <v>0</v>
      </c>
      <c r="AR764" s="145" t="s">
        <v>342</v>
      </c>
      <c r="AT764" s="145" t="s">
        <v>249</v>
      </c>
      <c r="AU764" s="145" t="s">
        <v>85</v>
      </c>
      <c r="AY764" s="17" t="s">
        <v>169</v>
      </c>
      <c r="BE764" s="146">
        <f>IF(N764="základní",J764,0)</f>
        <v>0</v>
      </c>
      <c r="BF764" s="146">
        <f>IF(N764="snížená",J764,0)</f>
        <v>0</v>
      </c>
      <c r="BG764" s="146">
        <f>IF(N764="zákl. přenesená",J764,0)</f>
        <v>0</v>
      </c>
      <c r="BH764" s="146">
        <f>IF(N764="sníž. přenesená",J764,0)</f>
        <v>0</v>
      </c>
      <c r="BI764" s="146">
        <f>IF(N764="nulová",J764,0)</f>
        <v>0</v>
      </c>
      <c r="BJ764" s="17" t="s">
        <v>83</v>
      </c>
      <c r="BK764" s="146">
        <f>ROUND(I764*H764,2)</f>
        <v>0</v>
      </c>
      <c r="BL764" s="17" t="s">
        <v>266</v>
      </c>
      <c r="BM764" s="145" t="s">
        <v>1460</v>
      </c>
    </row>
    <row r="765" spans="2:65" s="13" customFormat="1">
      <c r="B765" s="158"/>
      <c r="D765" s="152" t="s">
        <v>179</v>
      </c>
      <c r="E765" s="159" t="s">
        <v>1</v>
      </c>
      <c r="F765" s="160" t="s">
        <v>1431</v>
      </c>
      <c r="H765" s="161">
        <v>19.68</v>
      </c>
      <c r="I765" s="162"/>
      <c r="L765" s="158"/>
      <c r="M765" s="163"/>
      <c r="T765" s="164"/>
      <c r="AT765" s="159" t="s">
        <v>179</v>
      </c>
      <c r="AU765" s="159" t="s">
        <v>85</v>
      </c>
      <c r="AV765" s="13" t="s">
        <v>85</v>
      </c>
      <c r="AW765" s="13" t="s">
        <v>31</v>
      </c>
      <c r="AX765" s="13" t="s">
        <v>83</v>
      </c>
      <c r="AY765" s="159" t="s">
        <v>169</v>
      </c>
    </row>
    <row r="766" spans="2:65" s="13" customFormat="1">
      <c r="B766" s="158"/>
      <c r="D766" s="152" t="s">
        <v>179</v>
      </c>
      <c r="F766" s="160" t="s">
        <v>1461</v>
      </c>
      <c r="H766" s="161">
        <v>21.648</v>
      </c>
      <c r="I766" s="162"/>
      <c r="L766" s="158"/>
      <c r="M766" s="163"/>
      <c r="T766" s="164"/>
      <c r="AT766" s="159" t="s">
        <v>179</v>
      </c>
      <c r="AU766" s="159" t="s">
        <v>85</v>
      </c>
      <c r="AV766" s="13" t="s">
        <v>85</v>
      </c>
      <c r="AW766" s="13" t="s">
        <v>3</v>
      </c>
      <c r="AX766" s="13" t="s">
        <v>83</v>
      </c>
      <c r="AY766" s="159" t="s">
        <v>169</v>
      </c>
    </row>
    <row r="767" spans="2:65" s="1" customFormat="1" ht="33" customHeight="1">
      <c r="B767" s="133"/>
      <c r="C767" s="134" t="s">
        <v>1462</v>
      </c>
      <c r="D767" s="134" t="s">
        <v>171</v>
      </c>
      <c r="E767" s="135" t="s">
        <v>1463</v>
      </c>
      <c r="F767" s="136" t="s">
        <v>1464</v>
      </c>
      <c r="G767" s="137" t="s">
        <v>112</v>
      </c>
      <c r="H767" s="138">
        <v>34.799999999999997</v>
      </c>
      <c r="I767" s="139"/>
      <c r="J767" s="140">
        <f>ROUND(I767*H767,2)</f>
        <v>0</v>
      </c>
      <c r="K767" s="136" t="s">
        <v>174</v>
      </c>
      <c r="L767" s="32"/>
      <c r="M767" s="141" t="s">
        <v>1</v>
      </c>
      <c r="N767" s="142" t="s">
        <v>40</v>
      </c>
      <c r="P767" s="143">
        <f>O767*H767</f>
        <v>0</v>
      </c>
      <c r="Q767" s="143">
        <v>5.5799999999999999E-3</v>
      </c>
      <c r="R767" s="143">
        <f>Q767*H767</f>
        <v>0.19418399999999997</v>
      </c>
      <c r="S767" s="143">
        <v>0</v>
      </c>
      <c r="T767" s="144">
        <f>S767*H767</f>
        <v>0</v>
      </c>
      <c r="AR767" s="145" t="s">
        <v>266</v>
      </c>
      <c r="AT767" s="145" t="s">
        <v>171</v>
      </c>
      <c r="AU767" s="145" t="s">
        <v>85</v>
      </c>
      <c r="AY767" s="17" t="s">
        <v>169</v>
      </c>
      <c r="BE767" s="146">
        <f>IF(N767="základní",J767,0)</f>
        <v>0</v>
      </c>
      <c r="BF767" s="146">
        <f>IF(N767="snížená",J767,0)</f>
        <v>0</v>
      </c>
      <c r="BG767" s="146">
        <f>IF(N767="zákl. přenesená",J767,0)</f>
        <v>0</v>
      </c>
      <c r="BH767" s="146">
        <f>IF(N767="sníž. přenesená",J767,0)</f>
        <v>0</v>
      </c>
      <c r="BI767" s="146">
        <f>IF(N767="nulová",J767,0)</f>
        <v>0</v>
      </c>
      <c r="BJ767" s="17" t="s">
        <v>83</v>
      </c>
      <c r="BK767" s="146">
        <f>ROUND(I767*H767,2)</f>
        <v>0</v>
      </c>
      <c r="BL767" s="17" t="s">
        <v>266</v>
      </c>
      <c r="BM767" s="145" t="s">
        <v>1465</v>
      </c>
    </row>
    <row r="768" spans="2:65" s="1" customFormat="1">
      <c r="B768" s="32"/>
      <c r="D768" s="147" t="s">
        <v>177</v>
      </c>
      <c r="F768" s="148" t="s">
        <v>1466</v>
      </c>
      <c r="I768" s="149"/>
      <c r="L768" s="32"/>
      <c r="M768" s="150"/>
      <c r="T768" s="56"/>
      <c r="AT768" s="17" t="s">
        <v>177</v>
      </c>
      <c r="AU768" s="17" t="s">
        <v>85</v>
      </c>
    </row>
    <row r="769" spans="2:65" s="13" customFormat="1">
      <c r="B769" s="158"/>
      <c r="D769" s="152" t="s">
        <v>179</v>
      </c>
      <c r="E769" s="159" t="s">
        <v>1</v>
      </c>
      <c r="F769" s="160" t="s">
        <v>1429</v>
      </c>
      <c r="H769" s="161">
        <v>11.34</v>
      </c>
      <c r="I769" s="162"/>
      <c r="L769" s="158"/>
      <c r="M769" s="163"/>
      <c r="T769" s="164"/>
      <c r="AT769" s="159" t="s">
        <v>179</v>
      </c>
      <c r="AU769" s="159" t="s">
        <v>85</v>
      </c>
      <c r="AV769" s="13" t="s">
        <v>85</v>
      </c>
      <c r="AW769" s="13" t="s">
        <v>31</v>
      </c>
      <c r="AX769" s="13" t="s">
        <v>75</v>
      </c>
      <c r="AY769" s="159" t="s">
        <v>169</v>
      </c>
    </row>
    <row r="770" spans="2:65" s="13" customFormat="1">
      <c r="B770" s="158"/>
      <c r="D770" s="152" t="s">
        <v>179</v>
      </c>
      <c r="E770" s="159" t="s">
        <v>1</v>
      </c>
      <c r="F770" s="160" t="s">
        <v>1430</v>
      </c>
      <c r="H770" s="161">
        <v>3.78</v>
      </c>
      <c r="I770" s="162"/>
      <c r="L770" s="158"/>
      <c r="M770" s="163"/>
      <c r="T770" s="164"/>
      <c r="AT770" s="159" t="s">
        <v>179</v>
      </c>
      <c r="AU770" s="159" t="s">
        <v>85</v>
      </c>
      <c r="AV770" s="13" t="s">
        <v>85</v>
      </c>
      <c r="AW770" s="13" t="s">
        <v>31</v>
      </c>
      <c r="AX770" s="13" t="s">
        <v>75</v>
      </c>
      <c r="AY770" s="159" t="s">
        <v>169</v>
      </c>
    </row>
    <row r="771" spans="2:65" s="13" customFormat="1">
      <c r="B771" s="158"/>
      <c r="D771" s="152" t="s">
        <v>179</v>
      </c>
      <c r="E771" s="159" t="s">
        <v>1</v>
      </c>
      <c r="F771" s="160" t="s">
        <v>1431</v>
      </c>
      <c r="H771" s="161">
        <v>19.68</v>
      </c>
      <c r="I771" s="162"/>
      <c r="L771" s="158"/>
      <c r="M771" s="163"/>
      <c r="T771" s="164"/>
      <c r="AT771" s="159" t="s">
        <v>179</v>
      </c>
      <c r="AU771" s="159" t="s">
        <v>85</v>
      </c>
      <c r="AV771" s="13" t="s">
        <v>85</v>
      </c>
      <c r="AW771" s="13" t="s">
        <v>31</v>
      </c>
      <c r="AX771" s="13" t="s">
        <v>75</v>
      </c>
      <c r="AY771" s="159" t="s">
        <v>169</v>
      </c>
    </row>
    <row r="772" spans="2:65" s="15" customFormat="1">
      <c r="B772" s="182"/>
      <c r="D772" s="152" t="s">
        <v>179</v>
      </c>
      <c r="E772" s="183" t="s">
        <v>1</v>
      </c>
      <c r="F772" s="184" t="s">
        <v>876</v>
      </c>
      <c r="H772" s="185">
        <v>34.799999999999997</v>
      </c>
      <c r="I772" s="186"/>
      <c r="L772" s="182"/>
      <c r="M772" s="187"/>
      <c r="T772" s="188"/>
      <c r="AT772" s="183" t="s">
        <v>179</v>
      </c>
      <c r="AU772" s="183" t="s">
        <v>85</v>
      </c>
      <c r="AV772" s="15" t="s">
        <v>109</v>
      </c>
      <c r="AW772" s="15" t="s">
        <v>31</v>
      </c>
      <c r="AX772" s="15" t="s">
        <v>83</v>
      </c>
      <c r="AY772" s="183" t="s">
        <v>169</v>
      </c>
    </row>
    <row r="773" spans="2:65" s="1" customFormat="1" ht="24.15" customHeight="1">
      <c r="B773" s="133"/>
      <c r="C773" s="172" t="s">
        <v>1467</v>
      </c>
      <c r="D773" s="172" t="s">
        <v>249</v>
      </c>
      <c r="E773" s="173" t="s">
        <v>1468</v>
      </c>
      <c r="F773" s="174" t="s">
        <v>1469</v>
      </c>
      <c r="G773" s="175" t="s">
        <v>112</v>
      </c>
      <c r="H773" s="176">
        <v>12.474</v>
      </c>
      <c r="I773" s="177"/>
      <c r="J773" s="178">
        <f>ROUND(I773*H773,2)</f>
        <v>0</v>
      </c>
      <c r="K773" s="174" t="s">
        <v>174</v>
      </c>
      <c r="L773" s="179"/>
      <c r="M773" s="180" t="s">
        <v>1</v>
      </c>
      <c r="N773" s="181" t="s">
        <v>40</v>
      </c>
      <c r="P773" s="143">
        <f>O773*H773</f>
        <v>0</v>
      </c>
      <c r="Q773" s="143">
        <v>9.92E-3</v>
      </c>
      <c r="R773" s="143">
        <f>Q773*H773</f>
        <v>0.12374208</v>
      </c>
      <c r="S773" s="143">
        <v>0</v>
      </c>
      <c r="T773" s="144">
        <f>S773*H773</f>
        <v>0</v>
      </c>
      <c r="AR773" s="145" t="s">
        <v>342</v>
      </c>
      <c r="AT773" s="145" t="s">
        <v>249</v>
      </c>
      <c r="AU773" s="145" t="s">
        <v>85</v>
      </c>
      <c r="AY773" s="17" t="s">
        <v>169</v>
      </c>
      <c r="BE773" s="146">
        <f>IF(N773="základní",J773,0)</f>
        <v>0</v>
      </c>
      <c r="BF773" s="146">
        <f>IF(N773="snížená",J773,0)</f>
        <v>0</v>
      </c>
      <c r="BG773" s="146">
        <f>IF(N773="zákl. přenesená",J773,0)</f>
        <v>0</v>
      </c>
      <c r="BH773" s="146">
        <f>IF(N773="sníž. přenesená",J773,0)</f>
        <v>0</v>
      </c>
      <c r="BI773" s="146">
        <f>IF(N773="nulová",J773,0)</f>
        <v>0</v>
      </c>
      <c r="BJ773" s="17" t="s">
        <v>83</v>
      </c>
      <c r="BK773" s="146">
        <f>ROUND(I773*H773,2)</f>
        <v>0</v>
      </c>
      <c r="BL773" s="17" t="s">
        <v>266</v>
      </c>
      <c r="BM773" s="145" t="s">
        <v>1470</v>
      </c>
    </row>
    <row r="774" spans="2:65" s="13" customFormat="1">
      <c r="B774" s="158"/>
      <c r="D774" s="152" t="s">
        <v>179</v>
      </c>
      <c r="E774" s="159" t="s">
        <v>1</v>
      </c>
      <c r="F774" s="160" t="s">
        <v>1429</v>
      </c>
      <c r="H774" s="161">
        <v>11.34</v>
      </c>
      <c r="I774" s="162"/>
      <c r="L774" s="158"/>
      <c r="M774" s="163"/>
      <c r="T774" s="164"/>
      <c r="AT774" s="159" t="s">
        <v>179</v>
      </c>
      <c r="AU774" s="159" t="s">
        <v>85</v>
      </c>
      <c r="AV774" s="13" t="s">
        <v>85</v>
      </c>
      <c r="AW774" s="13" t="s">
        <v>31</v>
      </c>
      <c r="AX774" s="13" t="s">
        <v>83</v>
      </c>
      <c r="AY774" s="159" t="s">
        <v>169</v>
      </c>
    </row>
    <row r="775" spans="2:65" s="13" customFormat="1">
      <c r="B775" s="158"/>
      <c r="D775" s="152" t="s">
        <v>179</v>
      </c>
      <c r="F775" s="160" t="s">
        <v>1471</v>
      </c>
      <c r="H775" s="161">
        <v>12.474</v>
      </c>
      <c r="I775" s="162"/>
      <c r="L775" s="158"/>
      <c r="M775" s="163"/>
      <c r="T775" s="164"/>
      <c r="AT775" s="159" t="s">
        <v>179</v>
      </c>
      <c r="AU775" s="159" t="s">
        <v>85</v>
      </c>
      <c r="AV775" s="13" t="s">
        <v>85</v>
      </c>
      <c r="AW775" s="13" t="s">
        <v>3</v>
      </c>
      <c r="AX775" s="13" t="s">
        <v>83</v>
      </c>
      <c r="AY775" s="159" t="s">
        <v>169</v>
      </c>
    </row>
    <row r="776" spans="2:65" s="1" customFormat="1" ht="24.15" customHeight="1">
      <c r="B776" s="133"/>
      <c r="C776" s="172" t="s">
        <v>1472</v>
      </c>
      <c r="D776" s="172" t="s">
        <v>249</v>
      </c>
      <c r="E776" s="173" t="s">
        <v>1473</v>
      </c>
      <c r="F776" s="174" t="s">
        <v>1474</v>
      </c>
      <c r="G776" s="175" t="s">
        <v>112</v>
      </c>
      <c r="H776" s="176">
        <v>3.78</v>
      </c>
      <c r="I776" s="177"/>
      <c r="J776" s="178">
        <f>ROUND(I776*H776,2)</f>
        <v>0</v>
      </c>
      <c r="K776" s="174" t="s">
        <v>174</v>
      </c>
      <c r="L776" s="179"/>
      <c r="M776" s="180" t="s">
        <v>1</v>
      </c>
      <c r="N776" s="181" t="s">
        <v>40</v>
      </c>
      <c r="P776" s="143">
        <f>O776*H776</f>
        <v>0</v>
      </c>
      <c r="Q776" s="143">
        <v>9.92E-3</v>
      </c>
      <c r="R776" s="143">
        <f>Q776*H776</f>
        <v>3.7497599999999999E-2</v>
      </c>
      <c r="S776" s="143">
        <v>0</v>
      </c>
      <c r="T776" s="144">
        <f>S776*H776</f>
        <v>0</v>
      </c>
      <c r="AR776" s="145" t="s">
        <v>342</v>
      </c>
      <c r="AT776" s="145" t="s">
        <v>249</v>
      </c>
      <c r="AU776" s="145" t="s">
        <v>85</v>
      </c>
      <c r="AY776" s="17" t="s">
        <v>169</v>
      </c>
      <c r="BE776" s="146">
        <f>IF(N776="základní",J776,0)</f>
        <v>0</v>
      </c>
      <c r="BF776" s="146">
        <f>IF(N776="snížená",J776,0)</f>
        <v>0</v>
      </c>
      <c r="BG776" s="146">
        <f>IF(N776="zákl. přenesená",J776,0)</f>
        <v>0</v>
      </c>
      <c r="BH776" s="146">
        <f>IF(N776="sníž. přenesená",J776,0)</f>
        <v>0</v>
      </c>
      <c r="BI776" s="146">
        <f>IF(N776="nulová",J776,0)</f>
        <v>0</v>
      </c>
      <c r="BJ776" s="17" t="s">
        <v>83</v>
      </c>
      <c r="BK776" s="146">
        <f>ROUND(I776*H776,2)</f>
        <v>0</v>
      </c>
      <c r="BL776" s="17" t="s">
        <v>266</v>
      </c>
      <c r="BM776" s="145" t="s">
        <v>1475</v>
      </c>
    </row>
    <row r="777" spans="2:65" s="13" customFormat="1">
      <c r="B777" s="158"/>
      <c r="D777" s="152" t="s">
        <v>179</v>
      </c>
      <c r="E777" s="159" t="s">
        <v>1</v>
      </c>
      <c r="F777" s="160" t="s">
        <v>1430</v>
      </c>
      <c r="H777" s="161">
        <v>3.78</v>
      </c>
      <c r="I777" s="162"/>
      <c r="L777" s="158"/>
      <c r="M777" s="163"/>
      <c r="T777" s="164"/>
      <c r="AT777" s="159" t="s">
        <v>179</v>
      </c>
      <c r="AU777" s="159" t="s">
        <v>85</v>
      </c>
      <c r="AV777" s="13" t="s">
        <v>85</v>
      </c>
      <c r="AW777" s="13" t="s">
        <v>31</v>
      </c>
      <c r="AX777" s="13" t="s">
        <v>83</v>
      </c>
      <c r="AY777" s="159" t="s">
        <v>169</v>
      </c>
    </row>
    <row r="778" spans="2:65" s="1" customFormat="1" ht="24.15" customHeight="1">
      <c r="B778" s="133"/>
      <c r="C778" s="134" t="s">
        <v>1476</v>
      </c>
      <c r="D778" s="134" t="s">
        <v>171</v>
      </c>
      <c r="E778" s="135" t="s">
        <v>1477</v>
      </c>
      <c r="F778" s="136" t="s">
        <v>1478</v>
      </c>
      <c r="G778" s="137" t="s">
        <v>112</v>
      </c>
      <c r="H778" s="138">
        <v>1.849</v>
      </c>
      <c r="I778" s="139"/>
      <c r="J778" s="140">
        <f>ROUND(I778*H778,2)</f>
        <v>0</v>
      </c>
      <c r="K778" s="136" t="s">
        <v>1</v>
      </c>
      <c r="L778" s="32"/>
      <c r="M778" s="141" t="s">
        <v>1</v>
      </c>
      <c r="N778" s="142" t="s">
        <v>40</v>
      </c>
      <c r="P778" s="143">
        <f>O778*H778</f>
        <v>0</v>
      </c>
      <c r="Q778" s="143">
        <v>5.8E-4</v>
      </c>
      <c r="R778" s="143">
        <f>Q778*H778</f>
        <v>1.0724199999999999E-3</v>
      </c>
      <c r="S778" s="143">
        <v>0</v>
      </c>
      <c r="T778" s="144">
        <f>S778*H778</f>
        <v>0</v>
      </c>
      <c r="AR778" s="145" t="s">
        <v>266</v>
      </c>
      <c r="AT778" s="145" t="s">
        <v>171</v>
      </c>
      <c r="AU778" s="145" t="s">
        <v>85</v>
      </c>
      <c r="AY778" s="17" t="s">
        <v>169</v>
      </c>
      <c r="BE778" s="146">
        <f>IF(N778="základní",J778,0)</f>
        <v>0</v>
      </c>
      <c r="BF778" s="146">
        <f>IF(N778="snížená",J778,0)</f>
        <v>0</v>
      </c>
      <c r="BG778" s="146">
        <f>IF(N778="zákl. přenesená",J778,0)</f>
        <v>0</v>
      </c>
      <c r="BH778" s="146">
        <f>IF(N778="sníž. přenesená",J778,0)</f>
        <v>0</v>
      </c>
      <c r="BI778" s="146">
        <f>IF(N778="nulová",J778,0)</f>
        <v>0</v>
      </c>
      <c r="BJ778" s="17" t="s">
        <v>83</v>
      </c>
      <c r="BK778" s="146">
        <f>ROUND(I778*H778,2)</f>
        <v>0</v>
      </c>
      <c r="BL778" s="17" t="s">
        <v>266</v>
      </c>
      <c r="BM778" s="145" t="s">
        <v>1479</v>
      </c>
    </row>
    <row r="779" spans="2:65" s="13" customFormat="1">
      <c r="B779" s="158"/>
      <c r="D779" s="152" t="s">
        <v>179</v>
      </c>
      <c r="E779" s="159" t="s">
        <v>1</v>
      </c>
      <c r="F779" s="160" t="s">
        <v>1480</v>
      </c>
      <c r="H779" s="161">
        <v>1.849</v>
      </c>
      <c r="I779" s="162"/>
      <c r="L779" s="158"/>
      <c r="M779" s="163"/>
      <c r="T779" s="164"/>
      <c r="AT779" s="159" t="s">
        <v>179</v>
      </c>
      <c r="AU779" s="159" t="s">
        <v>85</v>
      </c>
      <c r="AV779" s="13" t="s">
        <v>85</v>
      </c>
      <c r="AW779" s="13" t="s">
        <v>31</v>
      </c>
      <c r="AX779" s="13" t="s">
        <v>83</v>
      </c>
      <c r="AY779" s="159" t="s">
        <v>169</v>
      </c>
    </row>
    <row r="780" spans="2:65" s="1" customFormat="1" ht="24.15" customHeight="1">
      <c r="B780" s="133"/>
      <c r="C780" s="172" t="s">
        <v>1481</v>
      </c>
      <c r="D780" s="172" t="s">
        <v>249</v>
      </c>
      <c r="E780" s="173" t="s">
        <v>1482</v>
      </c>
      <c r="F780" s="174" t="s">
        <v>1483</v>
      </c>
      <c r="G780" s="175" t="s">
        <v>112</v>
      </c>
      <c r="H780" s="176">
        <v>2.0339999999999998</v>
      </c>
      <c r="I780" s="177"/>
      <c r="J780" s="178">
        <f>ROUND(I780*H780,2)</f>
        <v>0</v>
      </c>
      <c r="K780" s="174" t="s">
        <v>174</v>
      </c>
      <c r="L780" s="179"/>
      <c r="M780" s="180" t="s">
        <v>1</v>
      </c>
      <c r="N780" s="181" t="s">
        <v>40</v>
      </c>
      <c r="P780" s="143">
        <f>O780*H780</f>
        <v>0</v>
      </c>
      <c r="Q780" s="143">
        <v>7.4999999999999997E-3</v>
      </c>
      <c r="R780" s="143">
        <f>Q780*H780</f>
        <v>1.5254999999999998E-2</v>
      </c>
      <c r="S780" s="143">
        <v>0</v>
      </c>
      <c r="T780" s="144">
        <f>S780*H780</f>
        <v>0</v>
      </c>
      <c r="AR780" s="145" t="s">
        <v>342</v>
      </c>
      <c r="AT780" s="145" t="s">
        <v>249</v>
      </c>
      <c r="AU780" s="145" t="s">
        <v>85</v>
      </c>
      <c r="AY780" s="17" t="s">
        <v>169</v>
      </c>
      <c r="BE780" s="146">
        <f>IF(N780="základní",J780,0)</f>
        <v>0</v>
      </c>
      <c r="BF780" s="146">
        <f>IF(N780="snížená",J780,0)</f>
        <v>0</v>
      </c>
      <c r="BG780" s="146">
        <f>IF(N780="zákl. přenesená",J780,0)</f>
        <v>0</v>
      </c>
      <c r="BH780" s="146">
        <f>IF(N780="sníž. přenesená",J780,0)</f>
        <v>0</v>
      </c>
      <c r="BI780" s="146">
        <f>IF(N780="nulová",J780,0)</f>
        <v>0</v>
      </c>
      <c r="BJ780" s="17" t="s">
        <v>83</v>
      </c>
      <c r="BK780" s="146">
        <f>ROUND(I780*H780,2)</f>
        <v>0</v>
      </c>
      <c r="BL780" s="17" t="s">
        <v>266</v>
      </c>
      <c r="BM780" s="145" t="s">
        <v>1484</v>
      </c>
    </row>
    <row r="781" spans="2:65" s="13" customFormat="1">
      <c r="B781" s="158"/>
      <c r="D781" s="152" t="s">
        <v>179</v>
      </c>
      <c r="F781" s="160" t="s">
        <v>1485</v>
      </c>
      <c r="H781" s="161">
        <v>2.0339999999999998</v>
      </c>
      <c r="I781" s="162"/>
      <c r="L781" s="158"/>
      <c r="M781" s="163"/>
      <c r="T781" s="164"/>
      <c r="AT781" s="159" t="s">
        <v>179</v>
      </c>
      <c r="AU781" s="159" t="s">
        <v>85</v>
      </c>
      <c r="AV781" s="13" t="s">
        <v>85</v>
      </c>
      <c r="AW781" s="13" t="s">
        <v>3</v>
      </c>
      <c r="AX781" s="13" t="s">
        <v>83</v>
      </c>
      <c r="AY781" s="159" t="s">
        <v>169</v>
      </c>
    </row>
    <row r="782" spans="2:65" s="1" customFormat="1" ht="24.15" customHeight="1">
      <c r="B782" s="133"/>
      <c r="C782" s="134" t="s">
        <v>1486</v>
      </c>
      <c r="D782" s="134" t="s">
        <v>171</v>
      </c>
      <c r="E782" s="135" t="s">
        <v>1487</v>
      </c>
      <c r="F782" s="136" t="s">
        <v>1488</v>
      </c>
      <c r="G782" s="137" t="s">
        <v>657</v>
      </c>
      <c r="H782" s="138"/>
      <c r="I782" s="139"/>
      <c r="J782" s="140">
        <f>ROUND(I782*H782,2)</f>
        <v>0</v>
      </c>
      <c r="K782" s="136" t="s">
        <v>174</v>
      </c>
      <c r="L782" s="32"/>
      <c r="M782" s="141" t="s">
        <v>1</v>
      </c>
      <c r="N782" s="142" t="s">
        <v>40</v>
      </c>
      <c r="P782" s="143">
        <f>O782*H782</f>
        <v>0</v>
      </c>
      <c r="Q782" s="143">
        <v>0</v>
      </c>
      <c r="R782" s="143">
        <f>Q782*H782</f>
        <v>0</v>
      </c>
      <c r="S782" s="143">
        <v>0</v>
      </c>
      <c r="T782" s="144">
        <f>S782*H782</f>
        <v>0</v>
      </c>
      <c r="AR782" s="145" t="s">
        <v>266</v>
      </c>
      <c r="AT782" s="145" t="s">
        <v>171</v>
      </c>
      <c r="AU782" s="145" t="s">
        <v>85</v>
      </c>
      <c r="AY782" s="17" t="s">
        <v>169</v>
      </c>
      <c r="BE782" s="146">
        <f>IF(N782="základní",J782,0)</f>
        <v>0</v>
      </c>
      <c r="BF782" s="146">
        <f>IF(N782="snížená",J782,0)</f>
        <v>0</v>
      </c>
      <c r="BG782" s="146">
        <f>IF(N782="zákl. přenesená",J782,0)</f>
        <v>0</v>
      </c>
      <c r="BH782" s="146">
        <f>IF(N782="sníž. přenesená",J782,0)</f>
        <v>0</v>
      </c>
      <c r="BI782" s="146">
        <f>IF(N782="nulová",J782,0)</f>
        <v>0</v>
      </c>
      <c r="BJ782" s="17" t="s">
        <v>83</v>
      </c>
      <c r="BK782" s="146">
        <f>ROUND(I782*H782,2)</f>
        <v>0</v>
      </c>
      <c r="BL782" s="17" t="s">
        <v>266</v>
      </c>
      <c r="BM782" s="145" t="s">
        <v>1489</v>
      </c>
    </row>
    <row r="783" spans="2:65" s="1" customFormat="1">
      <c r="B783" s="32"/>
      <c r="D783" s="147" t="s">
        <v>177</v>
      </c>
      <c r="F783" s="148" t="s">
        <v>1490</v>
      </c>
      <c r="I783" s="149"/>
      <c r="L783" s="32"/>
      <c r="M783" s="150"/>
      <c r="T783" s="56"/>
      <c r="AT783" s="17" t="s">
        <v>177</v>
      </c>
      <c r="AU783" s="17" t="s">
        <v>85</v>
      </c>
    </row>
    <row r="784" spans="2:65" s="11" customFormat="1" ht="22.95" customHeight="1">
      <c r="B784" s="121"/>
      <c r="D784" s="122" t="s">
        <v>74</v>
      </c>
      <c r="E784" s="131" t="s">
        <v>1491</v>
      </c>
      <c r="F784" s="131" t="s">
        <v>1492</v>
      </c>
      <c r="I784" s="124"/>
      <c r="J784" s="132">
        <f>BK784</f>
        <v>0</v>
      </c>
      <c r="L784" s="121"/>
      <c r="M784" s="126"/>
      <c r="P784" s="127">
        <f>SUM(P785:P795)</f>
        <v>0</v>
      </c>
      <c r="R784" s="127">
        <f>SUM(R785:R795)</f>
        <v>5.4633600000000004E-2</v>
      </c>
      <c r="T784" s="128">
        <f>SUM(T785:T795)</f>
        <v>0</v>
      </c>
      <c r="AR784" s="122" t="s">
        <v>85</v>
      </c>
      <c r="AT784" s="129" t="s">
        <v>74</v>
      </c>
      <c r="AU784" s="129" t="s">
        <v>83</v>
      </c>
      <c r="AY784" s="122" t="s">
        <v>169</v>
      </c>
      <c r="BK784" s="130">
        <f>SUM(BK785:BK795)</f>
        <v>0</v>
      </c>
    </row>
    <row r="785" spans="2:65" s="1" customFormat="1" ht="24.15" customHeight="1">
      <c r="B785" s="133"/>
      <c r="C785" s="134" t="s">
        <v>1493</v>
      </c>
      <c r="D785" s="134" t="s">
        <v>171</v>
      </c>
      <c r="E785" s="135" t="s">
        <v>1494</v>
      </c>
      <c r="F785" s="136" t="s">
        <v>1495</v>
      </c>
      <c r="G785" s="137" t="s">
        <v>112</v>
      </c>
      <c r="H785" s="138">
        <v>195.12</v>
      </c>
      <c r="I785" s="139"/>
      <c r="J785" s="140">
        <f>ROUND(I785*H785,2)</f>
        <v>0</v>
      </c>
      <c r="K785" s="136" t="s">
        <v>174</v>
      </c>
      <c r="L785" s="32"/>
      <c r="M785" s="141" t="s">
        <v>1</v>
      </c>
      <c r="N785" s="142" t="s">
        <v>40</v>
      </c>
      <c r="P785" s="143">
        <f>O785*H785</f>
        <v>0</v>
      </c>
      <c r="Q785" s="143">
        <v>0</v>
      </c>
      <c r="R785" s="143">
        <f>Q785*H785</f>
        <v>0</v>
      </c>
      <c r="S785" s="143">
        <v>0</v>
      </c>
      <c r="T785" s="144">
        <f>S785*H785</f>
        <v>0</v>
      </c>
      <c r="AR785" s="145" t="s">
        <v>266</v>
      </c>
      <c r="AT785" s="145" t="s">
        <v>171</v>
      </c>
      <c r="AU785" s="145" t="s">
        <v>85</v>
      </c>
      <c r="AY785" s="17" t="s">
        <v>169</v>
      </c>
      <c r="BE785" s="146">
        <f>IF(N785="základní",J785,0)</f>
        <v>0</v>
      </c>
      <c r="BF785" s="146">
        <f>IF(N785="snížená",J785,0)</f>
        <v>0</v>
      </c>
      <c r="BG785" s="146">
        <f>IF(N785="zákl. přenesená",J785,0)</f>
        <v>0</v>
      </c>
      <c r="BH785" s="146">
        <f>IF(N785="sníž. přenesená",J785,0)</f>
        <v>0</v>
      </c>
      <c r="BI785" s="146">
        <f>IF(N785="nulová",J785,0)</f>
        <v>0</v>
      </c>
      <c r="BJ785" s="17" t="s">
        <v>83</v>
      </c>
      <c r="BK785" s="146">
        <f>ROUND(I785*H785,2)</f>
        <v>0</v>
      </c>
      <c r="BL785" s="17" t="s">
        <v>266</v>
      </c>
      <c r="BM785" s="145" t="s">
        <v>1496</v>
      </c>
    </row>
    <row r="786" spans="2:65" s="1" customFormat="1">
      <c r="B786" s="32"/>
      <c r="D786" s="147" t="s">
        <v>177</v>
      </c>
      <c r="F786" s="148" t="s">
        <v>1497</v>
      </c>
      <c r="I786" s="149"/>
      <c r="L786" s="32"/>
      <c r="M786" s="150"/>
      <c r="T786" s="56"/>
      <c r="AT786" s="17" t="s">
        <v>177</v>
      </c>
      <c r="AU786" s="17" t="s">
        <v>85</v>
      </c>
    </row>
    <row r="787" spans="2:65" s="13" customFormat="1">
      <c r="B787" s="158"/>
      <c r="D787" s="152" t="s">
        <v>179</v>
      </c>
      <c r="E787" s="159" t="s">
        <v>1</v>
      </c>
      <c r="F787" s="160" t="s">
        <v>1498</v>
      </c>
      <c r="H787" s="161">
        <v>184.2</v>
      </c>
      <c r="I787" s="162"/>
      <c r="L787" s="158"/>
      <c r="M787" s="163"/>
      <c r="T787" s="164"/>
      <c r="AT787" s="159" t="s">
        <v>179</v>
      </c>
      <c r="AU787" s="159" t="s">
        <v>85</v>
      </c>
      <c r="AV787" s="13" t="s">
        <v>85</v>
      </c>
      <c r="AW787" s="13" t="s">
        <v>31</v>
      </c>
      <c r="AX787" s="13" t="s">
        <v>75</v>
      </c>
      <c r="AY787" s="159" t="s">
        <v>169</v>
      </c>
    </row>
    <row r="788" spans="2:65" s="13" customFormat="1">
      <c r="B788" s="158"/>
      <c r="D788" s="152" t="s">
        <v>179</v>
      </c>
      <c r="E788" s="159" t="s">
        <v>1</v>
      </c>
      <c r="F788" s="160" t="s">
        <v>1499</v>
      </c>
      <c r="H788" s="161">
        <v>10.92</v>
      </c>
      <c r="I788" s="162"/>
      <c r="L788" s="158"/>
      <c r="M788" s="163"/>
      <c r="T788" s="164"/>
      <c r="AT788" s="159" t="s">
        <v>179</v>
      </c>
      <c r="AU788" s="159" t="s">
        <v>85</v>
      </c>
      <c r="AV788" s="13" t="s">
        <v>85</v>
      </c>
      <c r="AW788" s="13" t="s">
        <v>31</v>
      </c>
      <c r="AX788" s="13" t="s">
        <v>75</v>
      </c>
      <c r="AY788" s="159" t="s">
        <v>169</v>
      </c>
    </row>
    <row r="789" spans="2:65" s="14" customFormat="1">
      <c r="B789" s="165"/>
      <c r="D789" s="152" t="s">
        <v>179</v>
      </c>
      <c r="E789" s="166" t="s">
        <v>1</v>
      </c>
      <c r="F789" s="167" t="s">
        <v>203</v>
      </c>
      <c r="H789" s="168">
        <v>195.12</v>
      </c>
      <c r="I789" s="169"/>
      <c r="L789" s="165"/>
      <c r="M789" s="170"/>
      <c r="T789" s="171"/>
      <c r="AT789" s="166" t="s">
        <v>179</v>
      </c>
      <c r="AU789" s="166" t="s">
        <v>85</v>
      </c>
      <c r="AV789" s="14" t="s">
        <v>175</v>
      </c>
      <c r="AW789" s="14" t="s">
        <v>31</v>
      </c>
      <c r="AX789" s="14" t="s">
        <v>83</v>
      </c>
      <c r="AY789" s="166" t="s">
        <v>169</v>
      </c>
    </row>
    <row r="790" spans="2:65" s="1" customFormat="1" ht="24.15" customHeight="1">
      <c r="B790" s="133"/>
      <c r="C790" s="134" t="s">
        <v>1500</v>
      </c>
      <c r="D790" s="134" t="s">
        <v>171</v>
      </c>
      <c r="E790" s="135" t="s">
        <v>1501</v>
      </c>
      <c r="F790" s="136" t="s">
        <v>1502</v>
      </c>
      <c r="G790" s="137" t="s">
        <v>112</v>
      </c>
      <c r="H790" s="138">
        <v>195.12</v>
      </c>
      <c r="I790" s="139"/>
      <c r="J790" s="140">
        <f>ROUND(I790*H790,2)</f>
        <v>0</v>
      </c>
      <c r="K790" s="136" t="s">
        <v>174</v>
      </c>
      <c r="L790" s="32"/>
      <c r="M790" s="141" t="s">
        <v>1</v>
      </c>
      <c r="N790" s="142" t="s">
        <v>40</v>
      </c>
      <c r="P790" s="143">
        <f>O790*H790</f>
        <v>0</v>
      </c>
      <c r="Q790" s="143">
        <v>0</v>
      </c>
      <c r="R790" s="143">
        <f>Q790*H790</f>
        <v>0</v>
      </c>
      <c r="S790" s="143">
        <v>0</v>
      </c>
      <c r="T790" s="144">
        <f>S790*H790</f>
        <v>0</v>
      </c>
      <c r="AR790" s="145" t="s">
        <v>266</v>
      </c>
      <c r="AT790" s="145" t="s">
        <v>171</v>
      </c>
      <c r="AU790" s="145" t="s">
        <v>85</v>
      </c>
      <c r="AY790" s="17" t="s">
        <v>169</v>
      </c>
      <c r="BE790" s="146">
        <f>IF(N790="základní",J790,0)</f>
        <v>0</v>
      </c>
      <c r="BF790" s="146">
        <f>IF(N790="snížená",J790,0)</f>
        <v>0</v>
      </c>
      <c r="BG790" s="146">
        <f>IF(N790="zákl. přenesená",J790,0)</f>
        <v>0</v>
      </c>
      <c r="BH790" s="146">
        <f>IF(N790="sníž. přenesená",J790,0)</f>
        <v>0</v>
      </c>
      <c r="BI790" s="146">
        <f>IF(N790="nulová",J790,0)</f>
        <v>0</v>
      </c>
      <c r="BJ790" s="17" t="s">
        <v>83</v>
      </c>
      <c r="BK790" s="146">
        <f>ROUND(I790*H790,2)</f>
        <v>0</v>
      </c>
      <c r="BL790" s="17" t="s">
        <v>266</v>
      </c>
      <c r="BM790" s="145" t="s">
        <v>1503</v>
      </c>
    </row>
    <row r="791" spans="2:65" s="1" customFormat="1">
      <c r="B791" s="32"/>
      <c r="D791" s="147" t="s">
        <v>177</v>
      </c>
      <c r="F791" s="148" t="s">
        <v>1504</v>
      </c>
      <c r="I791" s="149"/>
      <c r="L791" s="32"/>
      <c r="M791" s="150"/>
      <c r="T791" s="56"/>
      <c r="AT791" s="17" t="s">
        <v>177</v>
      </c>
      <c r="AU791" s="17" t="s">
        <v>85</v>
      </c>
    </row>
    <row r="792" spans="2:65" s="1" customFormat="1" ht="24.15" customHeight="1">
      <c r="B792" s="133"/>
      <c r="C792" s="134" t="s">
        <v>1505</v>
      </c>
      <c r="D792" s="134" t="s">
        <v>171</v>
      </c>
      <c r="E792" s="135" t="s">
        <v>1506</v>
      </c>
      <c r="F792" s="136" t="s">
        <v>1507</v>
      </c>
      <c r="G792" s="137" t="s">
        <v>112</v>
      </c>
      <c r="H792" s="138">
        <v>195.12</v>
      </c>
      <c r="I792" s="139"/>
      <c r="J792" s="140">
        <f>ROUND(I792*H792,2)</f>
        <v>0</v>
      </c>
      <c r="K792" s="136" t="s">
        <v>174</v>
      </c>
      <c r="L792" s="32"/>
      <c r="M792" s="141" t="s">
        <v>1</v>
      </c>
      <c r="N792" s="142" t="s">
        <v>40</v>
      </c>
      <c r="P792" s="143">
        <f>O792*H792</f>
        <v>0</v>
      </c>
      <c r="Q792" s="143">
        <v>3.0000000000000001E-5</v>
      </c>
      <c r="R792" s="143">
        <f>Q792*H792</f>
        <v>5.8536000000000005E-3</v>
      </c>
      <c r="S792" s="143">
        <v>0</v>
      </c>
      <c r="T792" s="144">
        <f>S792*H792</f>
        <v>0</v>
      </c>
      <c r="AR792" s="145" t="s">
        <v>266</v>
      </c>
      <c r="AT792" s="145" t="s">
        <v>171</v>
      </c>
      <c r="AU792" s="145" t="s">
        <v>85</v>
      </c>
      <c r="AY792" s="17" t="s">
        <v>169</v>
      </c>
      <c r="BE792" s="146">
        <f>IF(N792="základní",J792,0)</f>
        <v>0</v>
      </c>
      <c r="BF792" s="146">
        <f>IF(N792="snížená",J792,0)</f>
        <v>0</v>
      </c>
      <c r="BG792" s="146">
        <f>IF(N792="zákl. přenesená",J792,0)</f>
        <v>0</v>
      </c>
      <c r="BH792" s="146">
        <f>IF(N792="sníž. přenesená",J792,0)</f>
        <v>0</v>
      </c>
      <c r="BI792" s="146">
        <f>IF(N792="nulová",J792,0)</f>
        <v>0</v>
      </c>
      <c r="BJ792" s="17" t="s">
        <v>83</v>
      </c>
      <c r="BK792" s="146">
        <f>ROUND(I792*H792,2)</f>
        <v>0</v>
      </c>
      <c r="BL792" s="17" t="s">
        <v>266</v>
      </c>
      <c r="BM792" s="145" t="s">
        <v>1508</v>
      </c>
    </row>
    <row r="793" spans="2:65" s="1" customFormat="1">
      <c r="B793" s="32"/>
      <c r="D793" s="147" t="s">
        <v>177</v>
      </c>
      <c r="F793" s="148" t="s">
        <v>1509</v>
      </c>
      <c r="I793" s="149"/>
      <c r="L793" s="32"/>
      <c r="M793" s="150"/>
      <c r="T793" s="56"/>
      <c r="AT793" s="17" t="s">
        <v>177</v>
      </c>
      <c r="AU793" s="17" t="s">
        <v>85</v>
      </c>
    </row>
    <row r="794" spans="2:65" s="1" customFormat="1" ht="24.15" customHeight="1">
      <c r="B794" s="133"/>
      <c r="C794" s="134" t="s">
        <v>1510</v>
      </c>
      <c r="D794" s="134" t="s">
        <v>171</v>
      </c>
      <c r="E794" s="135" t="s">
        <v>1511</v>
      </c>
      <c r="F794" s="136" t="s">
        <v>1512</v>
      </c>
      <c r="G794" s="137" t="s">
        <v>112</v>
      </c>
      <c r="H794" s="138">
        <v>195.12</v>
      </c>
      <c r="I794" s="139"/>
      <c r="J794" s="140">
        <f>ROUND(I794*H794,2)</f>
        <v>0</v>
      </c>
      <c r="K794" s="136" t="s">
        <v>174</v>
      </c>
      <c r="L794" s="32"/>
      <c r="M794" s="141" t="s">
        <v>1</v>
      </c>
      <c r="N794" s="142" t="s">
        <v>40</v>
      </c>
      <c r="P794" s="143">
        <f>O794*H794</f>
        <v>0</v>
      </c>
      <c r="Q794" s="143">
        <v>2.5000000000000001E-4</v>
      </c>
      <c r="R794" s="143">
        <f>Q794*H794</f>
        <v>4.8780000000000004E-2</v>
      </c>
      <c r="S794" s="143">
        <v>0</v>
      </c>
      <c r="T794" s="144">
        <f>S794*H794</f>
        <v>0</v>
      </c>
      <c r="AR794" s="145" t="s">
        <v>266</v>
      </c>
      <c r="AT794" s="145" t="s">
        <v>171</v>
      </c>
      <c r="AU794" s="145" t="s">
        <v>85</v>
      </c>
      <c r="AY794" s="17" t="s">
        <v>169</v>
      </c>
      <c r="BE794" s="146">
        <f>IF(N794="základní",J794,0)</f>
        <v>0</v>
      </c>
      <c r="BF794" s="146">
        <f>IF(N794="snížená",J794,0)</f>
        <v>0</v>
      </c>
      <c r="BG794" s="146">
        <f>IF(N794="zákl. přenesená",J794,0)</f>
        <v>0</v>
      </c>
      <c r="BH794" s="146">
        <f>IF(N794="sníž. přenesená",J794,0)</f>
        <v>0</v>
      </c>
      <c r="BI794" s="146">
        <f>IF(N794="nulová",J794,0)</f>
        <v>0</v>
      </c>
      <c r="BJ794" s="17" t="s">
        <v>83</v>
      </c>
      <c r="BK794" s="146">
        <f>ROUND(I794*H794,2)</f>
        <v>0</v>
      </c>
      <c r="BL794" s="17" t="s">
        <v>266</v>
      </c>
      <c r="BM794" s="145" t="s">
        <v>1513</v>
      </c>
    </row>
    <row r="795" spans="2:65" s="1" customFormat="1">
      <c r="B795" s="32"/>
      <c r="D795" s="147" t="s">
        <v>177</v>
      </c>
      <c r="F795" s="148" t="s">
        <v>1514</v>
      </c>
      <c r="I795" s="149"/>
      <c r="L795" s="32"/>
      <c r="M795" s="150"/>
      <c r="T795" s="56"/>
      <c r="AT795" s="17" t="s">
        <v>177</v>
      </c>
      <c r="AU795" s="17" t="s">
        <v>85</v>
      </c>
    </row>
    <row r="796" spans="2:65" s="11" customFormat="1" ht="22.95" customHeight="1">
      <c r="B796" s="121"/>
      <c r="D796" s="122" t="s">
        <v>74</v>
      </c>
      <c r="E796" s="131" t="s">
        <v>1515</v>
      </c>
      <c r="F796" s="131" t="s">
        <v>1516</v>
      </c>
      <c r="I796" s="124"/>
      <c r="J796" s="132">
        <f>BK796</f>
        <v>0</v>
      </c>
      <c r="L796" s="121"/>
      <c r="M796" s="126"/>
      <c r="P796" s="127">
        <f>SUM(P797:P817)</f>
        <v>0</v>
      </c>
      <c r="R796" s="127">
        <f>SUM(R797:R817)</f>
        <v>0.21587200000000001</v>
      </c>
      <c r="T796" s="128">
        <f>SUM(T797:T817)</f>
        <v>1.1849999999999999E-2</v>
      </c>
      <c r="AR796" s="122" t="s">
        <v>85</v>
      </c>
      <c r="AT796" s="129" t="s">
        <v>74</v>
      </c>
      <c r="AU796" s="129" t="s">
        <v>83</v>
      </c>
      <c r="AY796" s="122" t="s">
        <v>169</v>
      </c>
      <c r="BK796" s="130">
        <f>SUM(BK797:BK817)</f>
        <v>0</v>
      </c>
    </row>
    <row r="797" spans="2:65" s="1" customFormat="1" ht="24.15" customHeight="1">
      <c r="B797" s="133"/>
      <c r="C797" s="134" t="s">
        <v>1517</v>
      </c>
      <c r="D797" s="134" t="s">
        <v>171</v>
      </c>
      <c r="E797" s="135" t="s">
        <v>1518</v>
      </c>
      <c r="F797" s="136" t="s">
        <v>1519</v>
      </c>
      <c r="G797" s="137" t="s">
        <v>112</v>
      </c>
      <c r="H797" s="138">
        <v>158.36000000000001</v>
      </c>
      <c r="I797" s="139"/>
      <c r="J797" s="140">
        <f>ROUND(I797*H797,2)</f>
        <v>0</v>
      </c>
      <c r="K797" s="136" t="s">
        <v>174</v>
      </c>
      <c r="L797" s="32"/>
      <c r="M797" s="141" t="s">
        <v>1</v>
      </c>
      <c r="N797" s="142" t="s">
        <v>40</v>
      </c>
      <c r="P797" s="143">
        <f>O797*H797</f>
        <v>0</v>
      </c>
      <c r="Q797" s="143">
        <v>0</v>
      </c>
      <c r="R797" s="143">
        <f>Q797*H797</f>
        <v>0</v>
      </c>
      <c r="S797" s="143">
        <v>0</v>
      </c>
      <c r="T797" s="144">
        <f>S797*H797</f>
        <v>0</v>
      </c>
      <c r="AR797" s="145" t="s">
        <v>266</v>
      </c>
      <c r="AT797" s="145" t="s">
        <v>171</v>
      </c>
      <c r="AU797" s="145" t="s">
        <v>85</v>
      </c>
      <c r="AY797" s="17" t="s">
        <v>169</v>
      </c>
      <c r="BE797" s="146">
        <f>IF(N797="základní",J797,0)</f>
        <v>0</v>
      </c>
      <c r="BF797" s="146">
        <f>IF(N797="snížená",J797,0)</f>
        <v>0</v>
      </c>
      <c r="BG797" s="146">
        <f>IF(N797="zákl. přenesená",J797,0)</f>
        <v>0</v>
      </c>
      <c r="BH797" s="146">
        <f>IF(N797="sníž. přenesená",J797,0)</f>
        <v>0</v>
      </c>
      <c r="BI797" s="146">
        <f>IF(N797="nulová",J797,0)</f>
        <v>0</v>
      </c>
      <c r="BJ797" s="17" t="s">
        <v>83</v>
      </c>
      <c r="BK797" s="146">
        <f>ROUND(I797*H797,2)</f>
        <v>0</v>
      </c>
      <c r="BL797" s="17" t="s">
        <v>266</v>
      </c>
      <c r="BM797" s="145" t="s">
        <v>1520</v>
      </c>
    </row>
    <row r="798" spans="2:65" s="1" customFormat="1">
      <c r="B798" s="32"/>
      <c r="D798" s="147" t="s">
        <v>177</v>
      </c>
      <c r="F798" s="148" t="s">
        <v>1521</v>
      </c>
      <c r="I798" s="149"/>
      <c r="L798" s="32"/>
      <c r="M798" s="150"/>
      <c r="T798" s="56"/>
      <c r="AT798" s="17" t="s">
        <v>177</v>
      </c>
      <c r="AU798" s="17" t="s">
        <v>85</v>
      </c>
    </row>
    <row r="799" spans="2:65" s="13" customFormat="1">
      <c r="B799" s="158"/>
      <c r="D799" s="152" t="s">
        <v>179</v>
      </c>
      <c r="E799" s="159" t="s">
        <v>1</v>
      </c>
      <c r="F799" s="160" t="s">
        <v>1522</v>
      </c>
      <c r="H799" s="161">
        <v>158.36000000000001</v>
      </c>
      <c r="I799" s="162"/>
      <c r="L799" s="158"/>
      <c r="M799" s="163"/>
      <c r="T799" s="164"/>
      <c r="AT799" s="159" t="s">
        <v>179</v>
      </c>
      <c r="AU799" s="159" t="s">
        <v>85</v>
      </c>
      <c r="AV799" s="13" t="s">
        <v>85</v>
      </c>
      <c r="AW799" s="13" t="s">
        <v>31</v>
      </c>
      <c r="AX799" s="13" t="s">
        <v>83</v>
      </c>
      <c r="AY799" s="159" t="s">
        <v>169</v>
      </c>
    </row>
    <row r="800" spans="2:65" s="1" customFormat="1" ht="24.15" customHeight="1">
      <c r="B800" s="133"/>
      <c r="C800" s="134" t="s">
        <v>1523</v>
      </c>
      <c r="D800" s="134" t="s">
        <v>171</v>
      </c>
      <c r="E800" s="135" t="s">
        <v>1524</v>
      </c>
      <c r="F800" s="136" t="s">
        <v>1525</v>
      </c>
      <c r="G800" s="137" t="s">
        <v>112</v>
      </c>
      <c r="H800" s="138">
        <v>31.26</v>
      </c>
      <c r="I800" s="139"/>
      <c r="J800" s="140">
        <f>ROUND(I800*H800,2)</f>
        <v>0</v>
      </c>
      <c r="K800" s="136" t="s">
        <v>174</v>
      </c>
      <c r="L800" s="32"/>
      <c r="M800" s="141" t="s">
        <v>1</v>
      </c>
      <c r="N800" s="142" t="s">
        <v>40</v>
      </c>
      <c r="P800" s="143">
        <f>O800*H800</f>
        <v>0</v>
      </c>
      <c r="Q800" s="143">
        <v>4.4999999999999997E-3</v>
      </c>
      <c r="R800" s="143">
        <f>Q800*H800</f>
        <v>0.14066999999999999</v>
      </c>
      <c r="S800" s="143">
        <v>0</v>
      </c>
      <c r="T800" s="144">
        <f>S800*H800</f>
        <v>0</v>
      </c>
      <c r="AR800" s="145" t="s">
        <v>266</v>
      </c>
      <c r="AT800" s="145" t="s">
        <v>171</v>
      </c>
      <c r="AU800" s="145" t="s">
        <v>85</v>
      </c>
      <c r="AY800" s="17" t="s">
        <v>169</v>
      </c>
      <c r="BE800" s="146">
        <f>IF(N800="základní",J800,0)</f>
        <v>0</v>
      </c>
      <c r="BF800" s="146">
        <f>IF(N800="snížená",J800,0)</f>
        <v>0</v>
      </c>
      <c r="BG800" s="146">
        <f>IF(N800="zákl. přenesená",J800,0)</f>
        <v>0</v>
      </c>
      <c r="BH800" s="146">
        <f>IF(N800="sníž. přenesená",J800,0)</f>
        <v>0</v>
      </c>
      <c r="BI800" s="146">
        <f>IF(N800="nulová",J800,0)</f>
        <v>0</v>
      </c>
      <c r="BJ800" s="17" t="s">
        <v>83</v>
      </c>
      <c r="BK800" s="146">
        <f>ROUND(I800*H800,2)</f>
        <v>0</v>
      </c>
      <c r="BL800" s="17" t="s">
        <v>266</v>
      </c>
      <c r="BM800" s="145" t="s">
        <v>1526</v>
      </c>
    </row>
    <row r="801" spans="2:65" s="1" customFormat="1">
      <c r="B801" s="32"/>
      <c r="D801" s="147" t="s">
        <v>177</v>
      </c>
      <c r="F801" s="148" t="s">
        <v>1527</v>
      </c>
      <c r="I801" s="149"/>
      <c r="L801" s="32"/>
      <c r="M801" s="150"/>
      <c r="T801" s="56"/>
      <c r="AT801" s="17" t="s">
        <v>177</v>
      </c>
      <c r="AU801" s="17" t="s">
        <v>85</v>
      </c>
    </row>
    <row r="802" spans="2:65" s="13" customFormat="1">
      <c r="B802" s="158"/>
      <c r="D802" s="152" t="s">
        <v>179</v>
      </c>
      <c r="E802" s="159" t="s">
        <v>1</v>
      </c>
      <c r="F802" s="160" t="s">
        <v>1528</v>
      </c>
      <c r="H802" s="161">
        <v>31.26</v>
      </c>
      <c r="I802" s="162"/>
      <c r="L802" s="158"/>
      <c r="M802" s="163"/>
      <c r="T802" s="164"/>
      <c r="AT802" s="159" t="s">
        <v>179</v>
      </c>
      <c r="AU802" s="159" t="s">
        <v>85</v>
      </c>
      <c r="AV802" s="13" t="s">
        <v>85</v>
      </c>
      <c r="AW802" s="13" t="s">
        <v>31</v>
      </c>
      <c r="AX802" s="13" t="s">
        <v>83</v>
      </c>
      <c r="AY802" s="159" t="s">
        <v>169</v>
      </c>
    </row>
    <row r="803" spans="2:65" s="1" customFormat="1" ht="16.5" customHeight="1">
      <c r="B803" s="133"/>
      <c r="C803" s="134" t="s">
        <v>1529</v>
      </c>
      <c r="D803" s="134" t="s">
        <v>171</v>
      </c>
      <c r="E803" s="135" t="s">
        <v>1530</v>
      </c>
      <c r="F803" s="136" t="s">
        <v>1531</v>
      </c>
      <c r="G803" s="137" t="s">
        <v>112</v>
      </c>
      <c r="H803" s="138">
        <v>105</v>
      </c>
      <c r="I803" s="139"/>
      <c r="J803" s="140">
        <f>ROUND(I803*H803,2)</f>
        <v>0</v>
      </c>
      <c r="K803" s="136" t="s">
        <v>174</v>
      </c>
      <c r="L803" s="32"/>
      <c r="M803" s="141" t="s">
        <v>1</v>
      </c>
      <c r="N803" s="142" t="s">
        <v>40</v>
      </c>
      <c r="P803" s="143">
        <f>O803*H803</f>
        <v>0</v>
      </c>
      <c r="Q803" s="143">
        <v>0</v>
      </c>
      <c r="R803" s="143">
        <f>Q803*H803</f>
        <v>0</v>
      </c>
      <c r="S803" s="143">
        <v>3.0000000000000001E-5</v>
      </c>
      <c r="T803" s="144">
        <f>S803*H803</f>
        <v>3.15E-3</v>
      </c>
      <c r="AR803" s="145" t="s">
        <v>266</v>
      </c>
      <c r="AT803" s="145" t="s">
        <v>171</v>
      </c>
      <c r="AU803" s="145" t="s">
        <v>85</v>
      </c>
      <c r="AY803" s="17" t="s">
        <v>169</v>
      </c>
      <c r="BE803" s="146">
        <f>IF(N803="základní",J803,0)</f>
        <v>0</v>
      </c>
      <c r="BF803" s="146">
        <f>IF(N803="snížená",J803,0)</f>
        <v>0</v>
      </c>
      <c r="BG803" s="146">
        <f>IF(N803="zákl. přenesená",J803,0)</f>
        <v>0</v>
      </c>
      <c r="BH803" s="146">
        <f>IF(N803="sníž. přenesená",J803,0)</f>
        <v>0</v>
      </c>
      <c r="BI803" s="146">
        <f>IF(N803="nulová",J803,0)</f>
        <v>0</v>
      </c>
      <c r="BJ803" s="17" t="s">
        <v>83</v>
      </c>
      <c r="BK803" s="146">
        <f>ROUND(I803*H803,2)</f>
        <v>0</v>
      </c>
      <c r="BL803" s="17" t="s">
        <v>266</v>
      </c>
      <c r="BM803" s="145" t="s">
        <v>1532</v>
      </c>
    </row>
    <row r="804" spans="2:65" s="1" customFormat="1">
      <c r="B804" s="32"/>
      <c r="D804" s="147" t="s">
        <v>177</v>
      </c>
      <c r="F804" s="148" t="s">
        <v>1533</v>
      </c>
      <c r="I804" s="149"/>
      <c r="L804" s="32"/>
      <c r="M804" s="150"/>
      <c r="T804" s="56"/>
      <c r="AT804" s="17" t="s">
        <v>177</v>
      </c>
      <c r="AU804" s="17" t="s">
        <v>85</v>
      </c>
    </row>
    <row r="805" spans="2:65" s="1" customFormat="1" ht="16.5" customHeight="1">
      <c r="B805" s="133"/>
      <c r="C805" s="172" t="s">
        <v>1534</v>
      </c>
      <c r="D805" s="172" t="s">
        <v>249</v>
      </c>
      <c r="E805" s="173" t="s">
        <v>1535</v>
      </c>
      <c r="F805" s="174" t="s">
        <v>1536</v>
      </c>
      <c r="G805" s="175" t="s">
        <v>112</v>
      </c>
      <c r="H805" s="176">
        <v>110.25</v>
      </c>
      <c r="I805" s="177"/>
      <c r="J805" s="178">
        <f>ROUND(I805*H805,2)</f>
        <v>0</v>
      </c>
      <c r="K805" s="174" t="s">
        <v>174</v>
      </c>
      <c r="L805" s="179"/>
      <c r="M805" s="180" t="s">
        <v>1</v>
      </c>
      <c r="N805" s="181" t="s">
        <v>40</v>
      </c>
      <c r="P805" s="143">
        <f>O805*H805</f>
        <v>0</v>
      </c>
      <c r="Q805" s="143">
        <v>1.0000000000000001E-5</v>
      </c>
      <c r="R805" s="143">
        <f>Q805*H805</f>
        <v>1.1025000000000002E-3</v>
      </c>
      <c r="S805" s="143">
        <v>0</v>
      </c>
      <c r="T805" s="144">
        <f>S805*H805</f>
        <v>0</v>
      </c>
      <c r="AR805" s="145" t="s">
        <v>342</v>
      </c>
      <c r="AT805" s="145" t="s">
        <v>249</v>
      </c>
      <c r="AU805" s="145" t="s">
        <v>85</v>
      </c>
      <c r="AY805" s="17" t="s">
        <v>169</v>
      </c>
      <c r="BE805" s="146">
        <f>IF(N805="základní",J805,0)</f>
        <v>0</v>
      </c>
      <c r="BF805" s="146">
        <f>IF(N805="snížená",J805,0)</f>
        <v>0</v>
      </c>
      <c r="BG805" s="146">
        <f>IF(N805="zákl. přenesená",J805,0)</f>
        <v>0</v>
      </c>
      <c r="BH805" s="146">
        <f>IF(N805="sníž. přenesená",J805,0)</f>
        <v>0</v>
      </c>
      <c r="BI805" s="146">
        <f>IF(N805="nulová",J805,0)</f>
        <v>0</v>
      </c>
      <c r="BJ805" s="17" t="s">
        <v>83</v>
      </c>
      <c r="BK805" s="146">
        <f>ROUND(I805*H805,2)</f>
        <v>0</v>
      </c>
      <c r="BL805" s="17" t="s">
        <v>266</v>
      </c>
      <c r="BM805" s="145" t="s">
        <v>1537</v>
      </c>
    </row>
    <row r="806" spans="2:65" s="13" customFormat="1">
      <c r="B806" s="158"/>
      <c r="D806" s="152" t="s">
        <v>179</v>
      </c>
      <c r="F806" s="160" t="s">
        <v>1538</v>
      </c>
      <c r="H806" s="161">
        <v>110.25</v>
      </c>
      <c r="I806" s="162"/>
      <c r="L806" s="158"/>
      <c r="M806" s="163"/>
      <c r="T806" s="164"/>
      <c r="AT806" s="159" t="s">
        <v>179</v>
      </c>
      <c r="AU806" s="159" t="s">
        <v>85</v>
      </c>
      <c r="AV806" s="13" t="s">
        <v>85</v>
      </c>
      <c r="AW806" s="13" t="s">
        <v>3</v>
      </c>
      <c r="AX806" s="13" t="s">
        <v>83</v>
      </c>
      <c r="AY806" s="159" t="s">
        <v>169</v>
      </c>
    </row>
    <row r="807" spans="2:65" s="1" customFormat="1" ht="21.75" customHeight="1">
      <c r="B807" s="133"/>
      <c r="C807" s="134" t="s">
        <v>1539</v>
      </c>
      <c r="D807" s="134" t="s">
        <v>171</v>
      </c>
      <c r="E807" s="135" t="s">
        <v>1540</v>
      </c>
      <c r="F807" s="136" t="s">
        <v>1541</v>
      </c>
      <c r="G807" s="137" t="s">
        <v>112</v>
      </c>
      <c r="H807" s="138">
        <v>290</v>
      </c>
      <c r="I807" s="139"/>
      <c r="J807" s="140">
        <f>ROUND(I807*H807,2)</f>
        <v>0</v>
      </c>
      <c r="K807" s="136" t="s">
        <v>174</v>
      </c>
      <c r="L807" s="32"/>
      <c r="M807" s="141" t="s">
        <v>1</v>
      </c>
      <c r="N807" s="142" t="s">
        <v>40</v>
      </c>
      <c r="P807" s="143">
        <f>O807*H807</f>
        <v>0</v>
      </c>
      <c r="Q807" s="143">
        <v>0</v>
      </c>
      <c r="R807" s="143">
        <f>Q807*H807</f>
        <v>0</v>
      </c>
      <c r="S807" s="143">
        <v>3.0000000000000001E-5</v>
      </c>
      <c r="T807" s="144">
        <f>S807*H807</f>
        <v>8.6999999999999994E-3</v>
      </c>
      <c r="AR807" s="145" t="s">
        <v>266</v>
      </c>
      <c r="AT807" s="145" t="s">
        <v>171</v>
      </c>
      <c r="AU807" s="145" t="s">
        <v>85</v>
      </c>
      <c r="AY807" s="17" t="s">
        <v>169</v>
      </c>
      <c r="BE807" s="146">
        <f>IF(N807="základní",J807,0)</f>
        <v>0</v>
      </c>
      <c r="BF807" s="146">
        <f>IF(N807="snížená",J807,0)</f>
        <v>0</v>
      </c>
      <c r="BG807" s="146">
        <f>IF(N807="zákl. přenesená",J807,0)</f>
        <v>0</v>
      </c>
      <c r="BH807" s="146">
        <f>IF(N807="sníž. přenesená",J807,0)</f>
        <v>0</v>
      </c>
      <c r="BI807" s="146">
        <f>IF(N807="nulová",J807,0)</f>
        <v>0</v>
      </c>
      <c r="BJ807" s="17" t="s">
        <v>83</v>
      </c>
      <c r="BK807" s="146">
        <f>ROUND(I807*H807,2)</f>
        <v>0</v>
      </c>
      <c r="BL807" s="17" t="s">
        <v>266</v>
      </c>
      <c r="BM807" s="145" t="s">
        <v>1542</v>
      </c>
    </row>
    <row r="808" spans="2:65" s="1" customFormat="1">
      <c r="B808" s="32"/>
      <c r="D808" s="147" t="s">
        <v>177</v>
      </c>
      <c r="F808" s="148" t="s">
        <v>1543</v>
      </c>
      <c r="I808" s="149"/>
      <c r="L808" s="32"/>
      <c r="M808" s="150"/>
      <c r="T808" s="56"/>
      <c r="AT808" s="17" t="s">
        <v>177</v>
      </c>
      <c r="AU808" s="17" t="s">
        <v>85</v>
      </c>
    </row>
    <row r="809" spans="2:65" s="1" customFormat="1" ht="16.5" customHeight="1">
      <c r="B809" s="133"/>
      <c r="C809" s="172" t="s">
        <v>1544</v>
      </c>
      <c r="D809" s="172" t="s">
        <v>249</v>
      </c>
      <c r="E809" s="173" t="s">
        <v>1545</v>
      </c>
      <c r="F809" s="174" t="s">
        <v>1546</v>
      </c>
      <c r="G809" s="175" t="s">
        <v>112</v>
      </c>
      <c r="H809" s="176">
        <v>304.5</v>
      </c>
      <c r="I809" s="177"/>
      <c r="J809" s="178">
        <f>ROUND(I809*H809,2)</f>
        <v>0</v>
      </c>
      <c r="K809" s="174" t="s">
        <v>174</v>
      </c>
      <c r="L809" s="179"/>
      <c r="M809" s="180" t="s">
        <v>1</v>
      </c>
      <c r="N809" s="181" t="s">
        <v>40</v>
      </c>
      <c r="P809" s="143">
        <f>O809*H809</f>
        <v>0</v>
      </c>
      <c r="Q809" s="143">
        <v>0</v>
      </c>
      <c r="R809" s="143">
        <f>Q809*H809</f>
        <v>0</v>
      </c>
      <c r="S809" s="143">
        <v>0</v>
      </c>
      <c r="T809" s="144">
        <f>S809*H809</f>
        <v>0</v>
      </c>
      <c r="AR809" s="145" t="s">
        <v>342</v>
      </c>
      <c r="AT809" s="145" t="s">
        <v>249</v>
      </c>
      <c r="AU809" s="145" t="s">
        <v>85</v>
      </c>
      <c r="AY809" s="17" t="s">
        <v>169</v>
      </c>
      <c r="BE809" s="146">
        <f>IF(N809="základní",J809,0)</f>
        <v>0</v>
      </c>
      <c r="BF809" s="146">
        <f>IF(N809="snížená",J809,0)</f>
        <v>0</v>
      </c>
      <c r="BG809" s="146">
        <f>IF(N809="zákl. přenesená",J809,0)</f>
        <v>0</v>
      </c>
      <c r="BH809" s="146">
        <f>IF(N809="sníž. přenesená",J809,0)</f>
        <v>0</v>
      </c>
      <c r="BI809" s="146">
        <f>IF(N809="nulová",J809,0)</f>
        <v>0</v>
      </c>
      <c r="BJ809" s="17" t="s">
        <v>83</v>
      </c>
      <c r="BK809" s="146">
        <f>ROUND(I809*H809,2)</f>
        <v>0</v>
      </c>
      <c r="BL809" s="17" t="s">
        <v>266</v>
      </c>
      <c r="BM809" s="145" t="s">
        <v>1547</v>
      </c>
    </row>
    <row r="810" spans="2:65" s="13" customFormat="1">
      <c r="B810" s="158"/>
      <c r="D810" s="152" t="s">
        <v>179</v>
      </c>
      <c r="F810" s="160" t="s">
        <v>1548</v>
      </c>
      <c r="H810" s="161">
        <v>304.5</v>
      </c>
      <c r="I810" s="162"/>
      <c r="L810" s="158"/>
      <c r="M810" s="163"/>
      <c r="T810" s="164"/>
      <c r="AT810" s="159" t="s">
        <v>179</v>
      </c>
      <c r="AU810" s="159" t="s">
        <v>85</v>
      </c>
      <c r="AV810" s="13" t="s">
        <v>85</v>
      </c>
      <c r="AW810" s="13" t="s">
        <v>3</v>
      </c>
      <c r="AX810" s="13" t="s">
        <v>83</v>
      </c>
      <c r="AY810" s="159" t="s">
        <v>169</v>
      </c>
    </row>
    <row r="811" spans="2:65" s="1" customFormat="1" ht="24.15" customHeight="1">
      <c r="B811" s="133"/>
      <c r="C811" s="134" t="s">
        <v>1549</v>
      </c>
      <c r="D811" s="134" t="s">
        <v>171</v>
      </c>
      <c r="E811" s="135" t="s">
        <v>1550</v>
      </c>
      <c r="F811" s="136" t="s">
        <v>1551</v>
      </c>
      <c r="G811" s="137" t="s">
        <v>112</v>
      </c>
      <c r="H811" s="138">
        <v>153.36000000000001</v>
      </c>
      <c r="I811" s="139"/>
      <c r="J811" s="140">
        <f>ROUND(I811*H811,2)</f>
        <v>0</v>
      </c>
      <c r="K811" s="136" t="s">
        <v>174</v>
      </c>
      <c r="L811" s="32"/>
      <c r="M811" s="141" t="s">
        <v>1</v>
      </c>
      <c r="N811" s="142" t="s">
        <v>40</v>
      </c>
      <c r="P811" s="143">
        <f>O811*H811</f>
        <v>0</v>
      </c>
      <c r="Q811" s="143">
        <v>2.0000000000000001E-4</v>
      </c>
      <c r="R811" s="143">
        <f>Q811*H811</f>
        <v>3.0672000000000005E-2</v>
      </c>
      <c r="S811" s="143">
        <v>0</v>
      </c>
      <c r="T811" s="144">
        <f>S811*H811</f>
        <v>0</v>
      </c>
      <c r="AR811" s="145" t="s">
        <v>266</v>
      </c>
      <c r="AT811" s="145" t="s">
        <v>171</v>
      </c>
      <c r="AU811" s="145" t="s">
        <v>85</v>
      </c>
      <c r="AY811" s="17" t="s">
        <v>169</v>
      </c>
      <c r="BE811" s="146">
        <f>IF(N811="základní",J811,0)</f>
        <v>0</v>
      </c>
      <c r="BF811" s="146">
        <f>IF(N811="snížená",J811,0)</f>
        <v>0</v>
      </c>
      <c r="BG811" s="146">
        <f>IF(N811="zákl. přenesená",J811,0)</f>
        <v>0</v>
      </c>
      <c r="BH811" s="146">
        <f>IF(N811="sníž. přenesená",J811,0)</f>
        <v>0</v>
      </c>
      <c r="BI811" s="146">
        <f>IF(N811="nulová",J811,0)</f>
        <v>0</v>
      </c>
      <c r="BJ811" s="17" t="s">
        <v>83</v>
      </c>
      <c r="BK811" s="146">
        <f>ROUND(I811*H811,2)</f>
        <v>0</v>
      </c>
      <c r="BL811" s="17" t="s">
        <v>266</v>
      </c>
      <c r="BM811" s="145" t="s">
        <v>1552</v>
      </c>
    </row>
    <row r="812" spans="2:65" s="1" customFormat="1">
      <c r="B812" s="32"/>
      <c r="D812" s="147" t="s">
        <v>177</v>
      </c>
      <c r="F812" s="148" t="s">
        <v>1553</v>
      </c>
      <c r="I812" s="149"/>
      <c r="L812" s="32"/>
      <c r="M812" s="150"/>
      <c r="T812" s="56"/>
      <c r="AT812" s="17" t="s">
        <v>177</v>
      </c>
      <c r="AU812" s="17" t="s">
        <v>85</v>
      </c>
    </row>
    <row r="813" spans="2:65" s="1" customFormat="1" ht="33" customHeight="1">
      <c r="B813" s="133"/>
      <c r="C813" s="134" t="s">
        <v>1554</v>
      </c>
      <c r="D813" s="134" t="s">
        <v>171</v>
      </c>
      <c r="E813" s="135" t="s">
        <v>1555</v>
      </c>
      <c r="F813" s="136" t="s">
        <v>1556</v>
      </c>
      <c r="G813" s="137" t="s">
        <v>112</v>
      </c>
      <c r="H813" s="138">
        <v>153.36000000000001</v>
      </c>
      <c r="I813" s="139"/>
      <c r="J813" s="140">
        <f>ROUND(I813*H813,2)</f>
        <v>0</v>
      </c>
      <c r="K813" s="136" t="s">
        <v>174</v>
      </c>
      <c r="L813" s="32"/>
      <c r="M813" s="141" t="s">
        <v>1</v>
      </c>
      <c r="N813" s="142" t="s">
        <v>40</v>
      </c>
      <c r="P813" s="143">
        <f>O813*H813</f>
        <v>0</v>
      </c>
      <c r="Q813" s="143">
        <v>2.7999999999999998E-4</v>
      </c>
      <c r="R813" s="143">
        <f>Q813*H813</f>
        <v>4.2940800000000001E-2</v>
      </c>
      <c r="S813" s="143">
        <v>0</v>
      </c>
      <c r="T813" s="144">
        <f>S813*H813</f>
        <v>0</v>
      </c>
      <c r="AR813" s="145" t="s">
        <v>266</v>
      </c>
      <c r="AT813" s="145" t="s">
        <v>171</v>
      </c>
      <c r="AU813" s="145" t="s">
        <v>85</v>
      </c>
      <c r="AY813" s="17" t="s">
        <v>169</v>
      </c>
      <c r="BE813" s="146">
        <f>IF(N813="základní",J813,0)</f>
        <v>0</v>
      </c>
      <c r="BF813" s="146">
        <f>IF(N813="snížená",J813,0)</f>
        <v>0</v>
      </c>
      <c r="BG813" s="146">
        <f>IF(N813="zákl. přenesená",J813,0)</f>
        <v>0</v>
      </c>
      <c r="BH813" s="146">
        <f>IF(N813="sníž. přenesená",J813,0)</f>
        <v>0</v>
      </c>
      <c r="BI813" s="146">
        <f>IF(N813="nulová",J813,0)</f>
        <v>0</v>
      </c>
      <c r="BJ813" s="17" t="s">
        <v>83</v>
      </c>
      <c r="BK813" s="146">
        <f>ROUND(I813*H813,2)</f>
        <v>0</v>
      </c>
      <c r="BL813" s="17" t="s">
        <v>266</v>
      </c>
      <c r="BM813" s="145" t="s">
        <v>1557</v>
      </c>
    </row>
    <row r="814" spans="2:65" s="1" customFormat="1">
      <c r="B814" s="32"/>
      <c r="D814" s="147" t="s">
        <v>177</v>
      </c>
      <c r="F814" s="148" t="s">
        <v>1558</v>
      </c>
      <c r="I814" s="149"/>
      <c r="L814" s="32"/>
      <c r="M814" s="150"/>
      <c r="T814" s="56"/>
      <c r="AT814" s="17" t="s">
        <v>177</v>
      </c>
      <c r="AU814" s="17" t="s">
        <v>85</v>
      </c>
    </row>
    <row r="815" spans="2:65" s="1" customFormat="1" ht="33" customHeight="1">
      <c r="B815" s="133"/>
      <c r="C815" s="134" t="s">
        <v>1559</v>
      </c>
      <c r="D815" s="134" t="s">
        <v>171</v>
      </c>
      <c r="E815" s="135" t="s">
        <v>1560</v>
      </c>
      <c r="F815" s="136" t="s">
        <v>1561</v>
      </c>
      <c r="G815" s="137" t="s">
        <v>112</v>
      </c>
      <c r="H815" s="138">
        <v>48.67</v>
      </c>
      <c r="I815" s="139"/>
      <c r="J815" s="140">
        <f>ROUND(I815*H815,2)</f>
        <v>0</v>
      </c>
      <c r="K815" s="136" t="s">
        <v>174</v>
      </c>
      <c r="L815" s="32"/>
      <c r="M815" s="141" t="s">
        <v>1</v>
      </c>
      <c r="N815" s="142" t="s">
        <v>40</v>
      </c>
      <c r="P815" s="143">
        <f>O815*H815</f>
        <v>0</v>
      </c>
      <c r="Q815" s="143">
        <v>1.0000000000000001E-5</v>
      </c>
      <c r="R815" s="143">
        <f>Q815*H815</f>
        <v>4.8670000000000007E-4</v>
      </c>
      <c r="S815" s="143">
        <v>0</v>
      </c>
      <c r="T815" s="144">
        <f>S815*H815</f>
        <v>0</v>
      </c>
      <c r="AR815" s="145" t="s">
        <v>266</v>
      </c>
      <c r="AT815" s="145" t="s">
        <v>171</v>
      </c>
      <c r="AU815" s="145" t="s">
        <v>85</v>
      </c>
      <c r="AY815" s="17" t="s">
        <v>169</v>
      </c>
      <c r="BE815" s="146">
        <f>IF(N815="základní",J815,0)</f>
        <v>0</v>
      </c>
      <c r="BF815" s="146">
        <f>IF(N815="snížená",J815,0)</f>
        <v>0</v>
      </c>
      <c r="BG815" s="146">
        <f>IF(N815="zákl. přenesená",J815,0)</f>
        <v>0</v>
      </c>
      <c r="BH815" s="146">
        <f>IF(N815="sníž. přenesená",J815,0)</f>
        <v>0</v>
      </c>
      <c r="BI815" s="146">
        <f>IF(N815="nulová",J815,0)</f>
        <v>0</v>
      </c>
      <c r="BJ815" s="17" t="s">
        <v>83</v>
      </c>
      <c r="BK815" s="146">
        <f>ROUND(I815*H815,2)</f>
        <v>0</v>
      </c>
      <c r="BL815" s="17" t="s">
        <v>266</v>
      </c>
      <c r="BM815" s="145" t="s">
        <v>1562</v>
      </c>
    </row>
    <row r="816" spans="2:65" s="1" customFormat="1">
      <c r="B816" s="32"/>
      <c r="D816" s="147" t="s">
        <v>177</v>
      </c>
      <c r="F816" s="148" t="s">
        <v>1563</v>
      </c>
      <c r="I816" s="149"/>
      <c r="L816" s="32"/>
      <c r="M816" s="150"/>
      <c r="T816" s="56"/>
      <c r="AT816" s="17" t="s">
        <v>177</v>
      </c>
      <c r="AU816" s="17" t="s">
        <v>85</v>
      </c>
    </row>
    <row r="817" spans="2:65" s="13" customFormat="1">
      <c r="B817" s="158"/>
      <c r="D817" s="152" t="s">
        <v>179</v>
      </c>
      <c r="E817" s="159" t="s">
        <v>1</v>
      </c>
      <c r="F817" s="160" t="s">
        <v>1564</v>
      </c>
      <c r="H817" s="161">
        <v>48.67</v>
      </c>
      <c r="I817" s="162"/>
      <c r="L817" s="158"/>
      <c r="M817" s="163"/>
      <c r="T817" s="164"/>
      <c r="AT817" s="159" t="s">
        <v>179</v>
      </c>
      <c r="AU817" s="159" t="s">
        <v>85</v>
      </c>
      <c r="AV817" s="13" t="s">
        <v>85</v>
      </c>
      <c r="AW817" s="13" t="s">
        <v>31</v>
      </c>
      <c r="AX817" s="13" t="s">
        <v>83</v>
      </c>
      <c r="AY817" s="159" t="s">
        <v>169</v>
      </c>
    </row>
    <row r="818" spans="2:65" s="11" customFormat="1" ht="22.95" customHeight="1">
      <c r="B818" s="121"/>
      <c r="D818" s="122" t="s">
        <v>74</v>
      </c>
      <c r="E818" s="131" t="s">
        <v>1565</v>
      </c>
      <c r="F818" s="131" t="s">
        <v>1566</v>
      </c>
      <c r="I818" s="124"/>
      <c r="J818" s="132">
        <f>BK818</f>
        <v>0</v>
      </c>
      <c r="L818" s="121"/>
      <c r="M818" s="126"/>
      <c r="P818" s="127">
        <f>SUM(P819:P825)</f>
        <v>0</v>
      </c>
      <c r="R818" s="127">
        <f>SUM(R819:R825)</f>
        <v>5.7525E-2</v>
      </c>
      <c r="T818" s="128">
        <f>SUM(T819:T825)</f>
        <v>0</v>
      </c>
      <c r="AR818" s="122" t="s">
        <v>85</v>
      </c>
      <c r="AT818" s="129" t="s">
        <v>74</v>
      </c>
      <c r="AU818" s="129" t="s">
        <v>83</v>
      </c>
      <c r="AY818" s="122" t="s">
        <v>169</v>
      </c>
      <c r="BK818" s="130">
        <f>SUM(BK819:BK825)</f>
        <v>0</v>
      </c>
    </row>
    <row r="819" spans="2:65" s="1" customFormat="1" ht="24.15" customHeight="1">
      <c r="B819" s="133"/>
      <c r="C819" s="134" t="s">
        <v>1567</v>
      </c>
      <c r="D819" s="134" t="s">
        <v>171</v>
      </c>
      <c r="E819" s="135" t="s">
        <v>1568</v>
      </c>
      <c r="F819" s="136" t="s">
        <v>1569</v>
      </c>
      <c r="G819" s="137" t="s">
        <v>112</v>
      </c>
      <c r="H819" s="138">
        <v>44.25</v>
      </c>
      <c r="I819" s="139"/>
      <c r="J819" s="140">
        <f>ROUND(I819*H819,2)</f>
        <v>0</v>
      </c>
      <c r="K819" s="136" t="s">
        <v>174</v>
      </c>
      <c r="L819" s="32"/>
      <c r="M819" s="141" t="s">
        <v>1</v>
      </c>
      <c r="N819" s="142" t="s">
        <v>40</v>
      </c>
      <c r="P819" s="143">
        <f>O819*H819</f>
        <v>0</v>
      </c>
      <c r="Q819" s="143">
        <v>0</v>
      </c>
      <c r="R819" s="143">
        <f>Q819*H819</f>
        <v>0</v>
      </c>
      <c r="S819" s="143">
        <v>0</v>
      </c>
      <c r="T819" s="144">
        <f>S819*H819</f>
        <v>0</v>
      </c>
      <c r="AR819" s="145" t="s">
        <v>266</v>
      </c>
      <c r="AT819" s="145" t="s">
        <v>171</v>
      </c>
      <c r="AU819" s="145" t="s">
        <v>85</v>
      </c>
      <c r="AY819" s="17" t="s">
        <v>169</v>
      </c>
      <c r="BE819" s="146">
        <f>IF(N819="základní",J819,0)</f>
        <v>0</v>
      </c>
      <c r="BF819" s="146">
        <f>IF(N819="snížená",J819,0)</f>
        <v>0</v>
      </c>
      <c r="BG819" s="146">
        <f>IF(N819="zákl. přenesená",J819,0)</f>
        <v>0</v>
      </c>
      <c r="BH819" s="146">
        <f>IF(N819="sníž. přenesená",J819,0)</f>
        <v>0</v>
      </c>
      <c r="BI819" s="146">
        <f>IF(N819="nulová",J819,0)</f>
        <v>0</v>
      </c>
      <c r="BJ819" s="17" t="s">
        <v>83</v>
      </c>
      <c r="BK819" s="146">
        <f>ROUND(I819*H819,2)</f>
        <v>0</v>
      </c>
      <c r="BL819" s="17" t="s">
        <v>266</v>
      </c>
      <c r="BM819" s="145" t="s">
        <v>1570</v>
      </c>
    </row>
    <row r="820" spans="2:65" s="1" customFormat="1">
      <c r="B820" s="32"/>
      <c r="D820" s="147" t="s">
        <v>177</v>
      </c>
      <c r="F820" s="148" t="s">
        <v>1571</v>
      </c>
      <c r="I820" s="149"/>
      <c r="L820" s="32"/>
      <c r="M820" s="150"/>
      <c r="T820" s="56"/>
      <c r="AT820" s="17" t="s">
        <v>177</v>
      </c>
      <c r="AU820" s="17" t="s">
        <v>85</v>
      </c>
    </row>
    <row r="821" spans="2:65" s="12" customFormat="1">
      <c r="B821" s="151"/>
      <c r="D821" s="152" t="s">
        <v>179</v>
      </c>
      <c r="E821" s="153" t="s">
        <v>1</v>
      </c>
      <c r="F821" s="154" t="s">
        <v>1572</v>
      </c>
      <c r="H821" s="153" t="s">
        <v>1</v>
      </c>
      <c r="I821" s="155"/>
      <c r="L821" s="151"/>
      <c r="M821" s="156"/>
      <c r="T821" s="157"/>
      <c r="AT821" s="153" t="s">
        <v>179</v>
      </c>
      <c r="AU821" s="153" t="s">
        <v>85</v>
      </c>
      <c r="AV821" s="12" t="s">
        <v>83</v>
      </c>
      <c r="AW821" s="12" t="s">
        <v>31</v>
      </c>
      <c r="AX821" s="12" t="s">
        <v>75</v>
      </c>
      <c r="AY821" s="153" t="s">
        <v>169</v>
      </c>
    </row>
    <row r="822" spans="2:65" s="13" customFormat="1">
      <c r="B822" s="158"/>
      <c r="D822" s="152" t="s">
        <v>179</v>
      </c>
      <c r="E822" s="159" t="s">
        <v>1</v>
      </c>
      <c r="F822" s="160" t="s">
        <v>1573</v>
      </c>
      <c r="H822" s="161">
        <v>44.25</v>
      </c>
      <c r="I822" s="162"/>
      <c r="L822" s="158"/>
      <c r="M822" s="163"/>
      <c r="T822" s="164"/>
      <c r="AT822" s="159" t="s">
        <v>179</v>
      </c>
      <c r="AU822" s="159" t="s">
        <v>85</v>
      </c>
      <c r="AV822" s="13" t="s">
        <v>85</v>
      </c>
      <c r="AW822" s="13" t="s">
        <v>31</v>
      </c>
      <c r="AX822" s="13" t="s">
        <v>83</v>
      </c>
      <c r="AY822" s="159" t="s">
        <v>169</v>
      </c>
    </row>
    <row r="823" spans="2:65" s="1" customFormat="1" ht="16.5" customHeight="1">
      <c r="B823" s="133"/>
      <c r="C823" s="172" t="s">
        <v>1574</v>
      </c>
      <c r="D823" s="172" t="s">
        <v>249</v>
      </c>
      <c r="E823" s="173" t="s">
        <v>1575</v>
      </c>
      <c r="F823" s="174" t="s">
        <v>1576</v>
      </c>
      <c r="G823" s="175" t="s">
        <v>112</v>
      </c>
      <c r="H823" s="176">
        <v>44.25</v>
      </c>
      <c r="I823" s="177"/>
      <c r="J823" s="178">
        <f>ROUND(I823*H823,2)</f>
        <v>0</v>
      </c>
      <c r="K823" s="174" t="s">
        <v>174</v>
      </c>
      <c r="L823" s="179"/>
      <c r="M823" s="180" t="s">
        <v>1</v>
      </c>
      <c r="N823" s="181" t="s">
        <v>40</v>
      </c>
      <c r="P823" s="143">
        <f>O823*H823</f>
        <v>0</v>
      </c>
      <c r="Q823" s="143">
        <v>1.2999999999999999E-3</v>
      </c>
      <c r="R823" s="143">
        <f>Q823*H823</f>
        <v>5.7525E-2</v>
      </c>
      <c r="S823" s="143">
        <v>0</v>
      </c>
      <c r="T823" s="144">
        <f>S823*H823</f>
        <v>0</v>
      </c>
      <c r="AR823" s="145" t="s">
        <v>342</v>
      </c>
      <c r="AT823" s="145" t="s">
        <v>249</v>
      </c>
      <c r="AU823" s="145" t="s">
        <v>85</v>
      </c>
      <c r="AY823" s="17" t="s">
        <v>169</v>
      </c>
      <c r="BE823" s="146">
        <f>IF(N823="základní",J823,0)</f>
        <v>0</v>
      </c>
      <c r="BF823" s="146">
        <f>IF(N823="snížená",J823,0)</f>
        <v>0</v>
      </c>
      <c r="BG823" s="146">
        <f>IF(N823="zákl. přenesená",J823,0)</f>
        <v>0</v>
      </c>
      <c r="BH823" s="146">
        <f>IF(N823="sníž. přenesená",J823,0)</f>
        <v>0</v>
      </c>
      <c r="BI823" s="146">
        <f>IF(N823="nulová",J823,0)</f>
        <v>0</v>
      </c>
      <c r="BJ823" s="17" t="s">
        <v>83</v>
      </c>
      <c r="BK823" s="146">
        <f>ROUND(I823*H823,2)</f>
        <v>0</v>
      </c>
      <c r="BL823" s="17" t="s">
        <v>266</v>
      </c>
      <c r="BM823" s="145" t="s">
        <v>1577</v>
      </c>
    </row>
    <row r="824" spans="2:65" s="1" customFormat="1" ht="24.15" customHeight="1">
      <c r="B824" s="133"/>
      <c r="C824" s="134" t="s">
        <v>1578</v>
      </c>
      <c r="D824" s="134" t="s">
        <v>171</v>
      </c>
      <c r="E824" s="135" t="s">
        <v>1579</v>
      </c>
      <c r="F824" s="136" t="s">
        <v>1580</v>
      </c>
      <c r="G824" s="137" t="s">
        <v>657</v>
      </c>
      <c r="H824" s="138"/>
      <c r="I824" s="139"/>
      <c r="J824" s="140">
        <f>ROUND(I824*H824,2)</f>
        <v>0</v>
      </c>
      <c r="K824" s="136" t="s">
        <v>174</v>
      </c>
      <c r="L824" s="32"/>
      <c r="M824" s="141" t="s">
        <v>1</v>
      </c>
      <c r="N824" s="142" t="s">
        <v>40</v>
      </c>
      <c r="P824" s="143">
        <f>O824*H824</f>
        <v>0</v>
      </c>
      <c r="Q824" s="143">
        <v>0</v>
      </c>
      <c r="R824" s="143">
        <f>Q824*H824</f>
        <v>0</v>
      </c>
      <c r="S824" s="143">
        <v>0</v>
      </c>
      <c r="T824" s="144">
        <f>S824*H824</f>
        <v>0</v>
      </c>
      <c r="AR824" s="145" t="s">
        <v>266</v>
      </c>
      <c r="AT824" s="145" t="s">
        <v>171</v>
      </c>
      <c r="AU824" s="145" t="s">
        <v>85</v>
      </c>
      <c r="AY824" s="17" t="s">
        <v>169</v>
      </c>
      <c r="BE824" s="146">
        <f>IF(N824="základní",J824,0)</f>
        <v>0</v>
      </c>
      <c r="BF824" s="146">
        <f>IF(N824="snížená",J824,0)</f>
        <v>0</v>
      </c>
      <c r="BG824" s="146">
        <f>IF(N824="zákl. přenesená",J824,0)</f>
        <v>0</v>
      </c>
      <c r="BH824" s="146">
        <f>IF(N824="sníž. přenesená",J824,0)</f>
        <v>0</v>
      </c>
      <c r="BI824" s="146">
        <f>IF(N824="nulová",J824,0)</f>
        <v>0</v>
      </c>
      <c r="BJ824" s="17" t="s">
        <v>83</v>
      </c>
      <c r="BK824" s="146">
        <f>ROUND(I824*H824,2)</f>
        <v>0</v>
      </c>
      <c r="BL824" s="17" t="s">
        <v>266</v>
      </c>
      <c r="BM824" s="145" t="s">
        <v>1581</v>
      </c>
    </row>
    <row r="825" spans="2:65" s="1" customFormat="1">
      <c r="B825" s="32"/>
      <c r="D825" s="147" t="s">
        <v>177</v>
      </c>
      <c r="F825" s="148" t="s">
        <v>1582</v>
      </c>
      <c r="I825" s="149"/>
      <c r="L825" s="32"/>
      <c r="M825" s="189"/>
      <c r="N825" s="190"/>
      <c r="O825" s="190"/>
      <c r="P825" s="190"/>
      <c r="Q825" s="190"/>
      <c r="R825" s="190"/>
      <c r="S825" s="190"/>
      <c r="T825" s="191"/>
      <c r="AT825" s="17" t="s">
        <v>177</v>
      </c>
      <c r="AU825" s="17" t="s">
        <v>85</v>
      </c>
    </row>
    <row r="826" spans="2:65" s="1" customFormat="1" ht="6.9" customHeight="1">
      <c r="B826" s="44"/>
      <c r="C826" s="45"/>
      <c r="D826" s="45"/>
      <c r="E826" s="45"/>
      <c r="F826" s="45"/>
      <c r="G826" s="45"/>
      <c r="H826" s="45"/>
      <c r="I826" s="45"/>
      <c r="J826" s="45"/>
      <c r="K826" s="45"/>
      <c r="L826" s="32"/>
    </row>
  </sheetData>
  <autoFilter ref="C140:K825" xr:uid="{00000000-0009-0000-0000-000001000000}"/>
  <mergeCells count="9">
    <mergeCell ref="E87:H87"/>
    <mergeCell ref="E131:H131"/>
    <mergeCell ref="E133:H133"/>
    <mergeCell ref="L2:V2"/>
    <mergeCell ref="E7:H7"/>
    <mergeCell ref="E9:H9"/>
    <mergeCell ref="E18:H18"/>
    <mergeCell ref="E27:H27"/>
    <mergeCell ref="E85:H85"/>
  </mergeCells>
  <hyperlinks>
    <hyperlink ref="F145" r:id="rId1" xr:uid="{00000000-0004-0000-0100-000000000000}"/>
    <hyperlink ref="F149" r:id="rId2" xr:uid="{00000000-0004-0000-0100-000001000000}"/>
    <hyperlink ref="F151" r:id="rId3" xr:uid="{00000000-0004-0000-0100-000002000000}"/>
    <hyperlink ref="F153" r:id="rId4" xr:uid="{00000000-0004-0000-0100-000003000000}"/>
    <hyperlink ref="F155" r:id="rId5" xr:uid="{00000000-0004-0000-0100-000004000000}"/>
    <hyperlink ref="F161" r:id="rId6" xr:uid="{00000000-0004-0000-0100-000005000000}"/>
    <hyperlink ref="F167" r:id="rId7" xr:uid="{00000000-0004-0000-0100-000006000000}"/>
    <hyperlink ref="F175" r:id="rId8" xr:uid="{00000000-0004-0000-0100-000007000000}"/>
    <hyperlink ref="F178" r:id="rId9" xr:uid="{00000000-0004-0000-0100-000008000000}"/>
    <hyperlink ref="F186" r:id="rId10" xr:uid="{00000000-0004-0000-0100-000009000000}"/>
    <hyperlink ref="F188" r:id="rId11" xr:uid="{00000000-0004-0000-0100-00000A000000}"/>
    <hyperlink ref="F191" r:id="rId12" xr:uid="{00000000-0004-0000-0100-00000B000000}"/>
    <hyperlink ref="F196" r:id="rId13" xr:uid="{00000000-0004-0000-0100-00000C000000}"/>
    <hyperlink ref="F199" r:id="rId14" xr:uid="{00000000-0004-0000-0100-00000D000000}"/>
    <hyperlink ref="F203" r:id="rId15" xr:uid="{00000000-0004-0000-0100-00000E000000}"/>
    <hyperlink ref="F206" r:id="rId16" xr:uid="{00000000-0004-0000-0100-00000F000000}"/>
    <hyperlink ref="F212" r:id="rId17" xr:uid="{00000000-0004-0000-0100-000010000000}"/>
    <hyperlink ref="F222" r:id="rId18" xr:uid="{00000000-0004-0000-0100-000011000000}"/>
    <hyperlink ref="F226" r:id="rId19" xr:uid="{00000000-0004-0000-0100-000012000000}"/>
    <hyperlink ref="F230" r:id="rId20" xr:uid="{00000000-0004-0000-0100-000013000000}"/>
    <hyperlink ref="F233" r:id="rId21" xr:uid="{00000000-0004-0000-0100-000014000000}"/>
    <hyperlink ref="F237" r:id="rId22" xr:uid="{00000000-0004-0000-0100-000015000000}"/>
    <hyperlink ref="F242" r:id="rId23" xr:uid="{00000000-0004-0000-0100-000016000000}"/>
    <hyperlink ref="F245" r:id="rId24" xr:uid="{00000000-0004-0000-0100-000017000000}"/>
    <hyperlink ref="F248" r:id="rId25" xr:uid="{00000000-0004-0000-0100-000018000000}"/>
    <hyperlink ref="F251" r:id="rId26" xr:uid="{00000000-0004-0000-0100-000019000000}"/>
    <hyperlink ref="F254" r:id="rId27" xr:uid="{00000000-0004-0000-0100-00001A000000}"/>
    <hyperlink ref="F257" r:id="rId28" xr:uid="{00000000-0004-0000-0100-00001B000000}"/>
    <hyperlink ref="F261" r:id="rId29" xr:uid="{00000000-0004-0000-0100-00001C000000}"/>
    <hyperlink ref="F267" r:id="rId30" xr:uid="{00000000-0004-0000-0100-00001D000000}"/>
    <hyperlink ref="F273" r:id="rId31" xr:uid="{00000000-0004-0000-0100-00001E000000}"/>
    <hyperlink ref="F277" r:id="rId32" xr:uid="{00000000-0004-0000-0100-00001F000000}"/>
    <hyperlink ref="F288" r:id="rId33" xr:uid="{00000000-0004-0000-0100-000020000000}"/>
    <hyperlink ref="F298" r:id="rId34" xr:uid="{00000000-0004-0000-0100-000021000000}"/>
    <hyperlink ref="F301" r:id="rId35" xr:uid="{00000000-0004-0000-0100-000022000000}"/>
    <hyperlink ref="F304" r:id="rId36" xr:uid="{00000000-0004-0000-0100-000023000000}"/>
    <hyperlink ref="F308" r:id="rId37" xr:uid="{00000000-0004-0000-0100-000024000000}"/>
    <hyperlink ref="F311" r:id="rId38" xr:uid="{00000000-0004-0000-0100-000025000000}"/>
    <hyperlink ref="F315" r:id="rId39" xr:uid="{00000000-0004-0000-0100-000026000000}"/>
    <hyperlink ref="F318" r:id="rId40" xr:uid="{00000000-0004-0000-0100-000027000000}"/>
    <hyperlink ref="F320" r:id="rId41" xr:uid="{00000000-0004-0000-0100-000028000000}"/>
    <hyperlink ref="F329" r:id="rId42" xr:uid="{00000000-0004-0000-0100-000029000000}"/>
    <hyperlink ref="F331" r:id="rId43" xr:uid="{00000000-0004-0000-0100-00002A000000}"/>
    <hyperlink ref="F334" r:id="rId44" xr:uid="{00000000-0004-0000-0100-00002B000000}"/>
    <hyperlink ref="F336" r:id="rId45" xr:uid="{00000000-0004-0000-0100-00002C000000}"/>
    <hyperlink ref="F342" r:id="rId46" xr:uid="{00000000-0004-0000-0100-00002D000000}"/>
    <hyperlink ref="F345" r:id="rId47" xr:uid="{00000000-0004-0000-0100-00002E000000}"/>
    <hyperlink ref="F350" r:id="rId48" xr:uid="{00000000-0004-0000-0100-00002F000000}"/>
    <hyperlink ref="F357" r:id="rId49" xr:uid="{00000000-0004-0000-0100-000030000000}"/>
    <hyperlink ref="F361" r:id="rId50" xr:uid="{00000000-0004-0000-0100-000031000000}"/>
    <hyperlink ref="F366" r:id="rId51" xr:uid="{00000000-0004-0000-0100-000032000000}"/>
    <hyperlink ref="F371" r:id="rId52" xr:uid="{00000000-0004-0000-0100-000033000000}"/>
    <hyperlink ref="F374" r:id="rId53" xr:uid="{00000000-0004-0000-0100-000034000000}"/>
    <hyperlink ref="F381" r:id="rId54" xr:uid="{00000000-0004-0000-0100-000035000000}"/>
    <hyperlink ref="F384" r:id="rId55" xr:uid="{00000000-0004-0000-0100-000036000000}"/>
    <hyperlink ref="F389" r:id="rId56" xr:uid="{00000000-0004-0000-0100-000037000000}"/>
    <hyperlink ref="F392" r:id="rId57" xr:uid="{00000000-0004-0000-0100-000038000000}"/>
    <hyperlink ref="F396" r:id="rId58" xr:uid="{00000000-0004-0000-0100-000039000000}"/>
    <hyperlink ref="F405" r:id="rId59" xr:uid="{00000000-0004-0000-0100-00003A000000}"/>
    <hyperlink ref="F412" r:id="rId60" xr:uid="{00000000-0004-0000-0100-00003B000000}"/>
    <hyperlink ref="F415" r:id="rId61" xr:uid="{00000000-0004-0000-0100-00003C000000}"/>
    <hyperlink ref="F420" r:id="rId62" xr:uid="{00000000-0004-0000-0100-00003D000000}"/>
    <hyperlink ref="F425" r:id="rId63" xr:uid="{00000000-0004-0000-0100-00003E000000}"/>
    <hyperlink ref="F432" r:id="rId64" xr:uid="{00000000-0004-0000-0100-00003F000000}"/>
    <hyperlink ref="F437" r:id="rId65" xr:uid="{00000000-0004-0000-0100-000040000000}"/>
    <hyperlink ref="F440" r:id="rId66" xr:uid="{00000000-0004-0000-0100-000041000000}"/>
    <hyperlink ref="F444" r:id="rId67" xr:uid="{00000000-0004-0000-0100-000042000000}"/>
    <hyperlink ref="F448" r:id="rId68" xr:uid="{00000000-0004-0000-0100-000043000000}"/>
    <hyperlink ref="F451" r:id="rId69" xr:uid="{00000000-0004-0000-0100-000044000000}"/>
    <hyperlink ref="F455" r:id="rId70" xr:uid="{00000000-0004-0000-0100-000045000000}"/>
    <hyperlink ref="F464" r:id="rId71" xr:uid="{00000000-0004-0000-0100-000046000000}"/>
    <hyperlink ref="F467" r:id="rId72" xr:uid="{00000000-0004-0000-0100-000047000000}"/>
    <hyperlink ref="F470" r:id="rId73" xr:uid="{00000000-0004-0000-0100-000048000000}"/>
    <hyperlink ref="F477" r:id="rId74" xr:uid="{00000000-0004-0000-0100-000049000000}"/>
    <hyperlink ref="F498" r:id="rId75" xr:uid="{00000000-0004-0000-0100-00004A000000}"/>
    <hyperlink ref="F510" r:id="rId76" xr:uid="{00000000-0004-0000-0100-00004B000000}"/>
    <hyperlink ref="F525" r:id="rId77" xr:uid="{00000000-0004-0000-0100-00004C000000}"/>
    <hyperlink ref="F530" r:id="rId78" xr:uid="{00000000-0004-0000-0100-00004D000000}"/>
    <hyperlink ref="F541" r:id="rId79" xr:uid="{00000000-0004-0000-0100-00004E000000}"/>
    <hyperlink ref="F551" r:id="rId80" xr:uid="{00000000-0004-0000-0100-00004F000000}"/>
    <hyperlink ref="F553" r:id="rId81" xr:uid="{00000000-0004-0000-0100-000050000000}"/>
    <hyperlink ref="F575" r:id="rId82" xr:uid="{00000000-0004-0000-0100-000051000000}"/>
    <hyperlink ref="F578" r:id="rId83" xr:uid="{00000000-0004-0000-0100-000052000000}"/>
    <hyperlink ref="F619" r:id="rId84" xr:uid="{00000000-0004-0000-0100-000053000000}"/>
    <hyperlink ref="F622" r:id="rId85" xr:uid="{00000000-0004-0000-0100-000054000000}"/>
    <hyperlink ref="F625" r:id="rId86" xr:uid="{00000000-0004-0000-0100-000055000000}"/>
    <hyperlink ref="F628" r:id="rId87" xr:uid="{00000000-0004-0000-0100-000056000000}"/>
    <hyperlink ref="F631" r:id="rId88" xr:uid="{00000000-0004-0000-0100-000057000000}"/>
    <hyperlink ref="F633" r:id="rId89" xr:uid="{00000000-0004-0000-0100-000058000000}"/>
    <hyperlink ref="F635" r:id="rId90" xr:uid="{00000000-0004-0000-0100-000059000000}"/>
    <hyperlink ref="F637" r:id="rId91" xr:uid="{00000000-0004-0000-0100-00005A000000}"/>
    <hyperlink ref="F640" r:id="rId92" xr:uid="{00000000-0004-0000-0100-00005B000000}"/>
    <hyperlink ref="F648" r:id="rId93" xr:uid="{00000000-0004-0000-0100-00005C000000}"/>
    <hyperlink ref="F656" r:id="rId94" xr:uid="{00000000-0004-0000-0100-00005D000000}"/>
    <hyperlink ref="F661" r:id="rId95" xr:uid="{00000000-0004-0000-0100-00005E000000}"/>
    <hyperlink ref="F672" r:id="rId96" xr:uid="{00000000-0004-0000-0100-00005F000000}"/>
    <hyperlink ref="F679" r:id="rId97" xr:uid="{00000000-0004-0000-0100-000060000000}"/>
    <hyperlink ref="F685" r:id="rId98" xr:uid="{00000000-0004-0000-0100-000061000000}"/>
    <hyperlink ref="F692" r:id="rId99" xr:uid="{00000000-0004-0000-0100-000062000000}"/>
    <hyperlink ref="F698" r:id="rId100" xr:uid="{00000000-0004-0000-0100-000063000000}"/>
    <hyperlink ref="F703" r:id="rId101" xr:uid="{00000000-0004-0000-0100-000064000000}"/>
    <hyperlink ref="F710" r:id="rId102" xr:uid="{00000000-0004-0000-0100-000065000000}"/>
    <hyperlink ref="F714" r:id="rId103" xr:uid="{00000000-0004-0000-0100-000066000000}"/>
    <hyperlink ref="F719" r:id="rId104" xr:uid="{00000000-0004-0000-0100-000067000000}"/>
    <hyperlink ref="F727" r:id="rId105" xr:uid="{00000000-0004-0000-0100-000068000000}"/>
    <hyperlink ref="F730" r:id="rId106" xr:uid="{00000000-0004-0000-0100-000069000000}"/>
    <hyperlink ref="F733" r:id="rId107" xr:uid="{00000000-0004-0000-0100-00006A000000}"/>
    <hyperlink ref="F735" r:id="rId108" xr:uid="{00000000-0004-0000-0100-00006B000000}"/>
    <hyperlink ref="F737" r:id="rId109" xr:uid="{00000000-0004-0000-0100-00006C000000}"/>
    <hyperlink ref="F741" r:id="rId110" xr:uid="{00000000-0004-0000-0100-00006D000000}"/>
    <hyperlink ref="F745" r:id="rId111" xr:uid="{00000000-0004-0000-0100-00006E000000}"/>
    <hyperlink ref="F748" r:id="rId112" xr:uid="{00000000-0004-0000-0100-00006F000000}"/>
    <hyperlink ref="F754" r:id="rId113" xr:uid="{00000000-0004-0000-0100-000070000000}"/>
    <hyperlink ref="F756" r:id="rId114" xr:uid="{00000000-0004-0000-0100-000071000000}"/>
    <hyperlink ref="F758" r:id="rId115" xr:uid="{00000000-0004-0000-0100-000072000000}"/>
    <hyperlink ref="F762" r:id="rId116" xr:uid="{00000000-0004-0000-0100-000073000000}"/>
    <hyperlink ref="F768" r:id="rId117" xr:uid="{00000000-0004-0000-0100-000074000000}"/>
    <hyperlink ref="F783" r:id="rId118" xr:uid="{00000000-0004-0000-0100-000075000000}"/>
    <hyperlink ref="F786" r:id="rId119" xr:uid="{00000000-0004-0000-0100-000076000000}"/>
    <hyperlink ref="F791" r:id="rId120" xr:uid="{00000000-0004-0000-0100-000077000000}"/>
    <hyperlink ref="F793" r:id="rId121" xr:uid="{00000000-0004-0000-0100-000078000000}"/>
    <hyperlink ref="F795" r:id="rId122" xr:uid="{00000000-0004-0000-0100-000079000000}"/>
    <hyperlink ref="F798" r:id="rId123" xr:uid="{00000000-0004-0000-0100-00007A000000}"/>
    <hyperlink ref="F801" r:id="rId124" xr:uid="{00000000-0004-0000-0100-00007B000000}"/>
    <hyperlink ref="F804" r:id="rId125" xr:uid="{00000000-0004-0000-0100-00007C000000}"/>
    <hyperlink ref="F808" r:id="rId126" xr:uid="{00000000-0004-0000-0100-00007D000000}"/>
    <hyperlink ref="F812" r:id="rId127" xr:uid="{00000000-0004-0000-0100-00007E000000}"/>
    <hyperlink ref="F814" r:id="rId128" xr:uid="{00000000-0004-0000-0100-00007F000000}"/>
    <hyperlink ref="F816" r:id="rId129" xr:uid="{00000000-0004-0000-0100-000080000000}"/>
    <hyperlink ref="F820" r:id="rId130" xr:uid="{00000000-0004-0000-0100-000081000000}"/>
    <hyperlink ref="F825" r:id="rId131" xr:uid="{00000000-0004-0000-0100-00008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3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99"/>
  <sheetViews>
    <sheetView showGridLines="0" topLeftCell="A115" workbookViewId="0">
      <selection activeCell="I203" sqref="I203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31" t="s">
        <v>5</v>
      </c>
      <c r="M2" s="232"/>
      <c r="N2" s="232"/>
      <c r="O2" s="232"/>
      <c r="P2" s="232"/>
      <c r="Q2" s="232"/>
      <c r="R2" s="232"/>
      <c r="S2" s="232"/>
      <c r="T2" s="232"/>
      <c r="U2" s="232"/>
      <c r="V2" s="232"/>
      <c r="AT2" s="17" t="s">
        <v>88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" customHeight="1">
      <c r="B4" s="20"/>
      <c r="D4" s="21" t="s">
        <v>114</v>
      </c>
      <c r="L4" s="20"/>
      <c r="M4" s="89" t="s">
        <v>10</v>
      </c>
      <c r="AT4" s="17" t="s">
        <v>3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6" t="str">
        <f>'Rekapitulace stavby'!K6</f>
        <v>Zahrady GASK - hygienické zázemí pro konzumaci to-go (Bistro)</v>
      </c>
      <c r="F7" s="247"/>
      <c r="G7" s="247"/>
      <c r="H7" s="247"/>
      <c r="L7" s="20"/>
    </row>
    <row r="8" spans="2:46" s="1" customFormat="1" ht="12" customHeight="1">
      <c r="B8" s="32"/>
      <c r="D8" s="27" t="s">
        <v>121</v>
      </c>
      <c r="L8" s="32"/>
    </row>
    <row r="9" spans="2:46" s="1" customFormat="1" ht="16.5" customHeight="1">
      <c r="B9" s="32"/>
      <c r="E9" s="225" t="s">
        <v>1583</v>
      </c>
      <c r="F9" s="245"/>
      <c r="G9" s="245"/>
      <c r="H9" s="245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8. 2. 2024</v>
      </c>
      <c r="L12" s="32"/>
    </row>
    <row r="13" spans="2:46" s="1" customFormat="1" ht="10.95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27</v>
      </c>
      <c r="J15" s="25" t="str">
        <f>IF('Rekapitulace stavby'!AN11="","",'Rekapitulace stavby'!AN11)</f>
        <v/>
      </c>
      <c r="L15" s="32"/>
    </row>
    <row r="16" spans="2:46" s="1" customFormat="1" ht="6.9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48" t="str">
        <f>'Rekapitulace stavby'!E14</f>
        <v>Vyplň údaj</v>
      </c>
      <c r="F18" s="240"/>
      <c r="G18" s="240"/>
      <c r="H18" s="240"/>
      <c r="I18" s="27" t="s">
        <v>27</v>
      </c>
      <c r="J18" s="28" t="str">
        <f>'Rekapitulace stavby'!AN14</f>
        <v>Vyplň údaj</v>
      </c>
      <c r="L18" s="32"/>
    </row>
    <row r="19" spans="2:12" s="1" customFormat="1" ht="6.9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 xml:space="preserve"> </v>
      </c>
      <c r="I21" s="27" t="s">
        <v>27</v>
      </c>
      <c r="J21" s="25" t="str">
        <f>IF('Rekapitulace stavby'!AN17="","",'Rekapitulace stavby'!AN17)</f>
        <v/>
      </c>
      <c r="L21" s="32"/>
    </row>
    <row r="22" spans="2:12" s="1" customFormat="1" ht="6.9" customHeight="1">
      <c r="B22" s="32"/>
      <c r="L22" s="32"/>
    </row>
    <row r="23" spans="2:12" s="1" customFormat="1" ht="12" customHeight="1">
      <c r="B23" s="32"/>
      <c r="D23" s="27" t="s">
        <v>32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27</v>
      </c>
      <c r="J24" s="25" t="str">
        <f>IF('Rekapitulace stavby'!AN20="","",'Rekapitulace stavby'!AN20)</f>
        <v/>
      </c>
      <c r="L24" s="32"/>
    </row>
    <row r="25" spans="2:12" s="1" customFormat="1" ht="6.9" customHeight="1">
      <c r="B25" s="32"/>
      <c r="L25" s="32"/>
    </row>
    <row r="26" spans="2:12" s="1" customFormat="1" ht="12" customHeight="1">
      <c r="B26" s="32"/>
      <c r="D26" s="27" t="s">
        <v>33</v>
      </c>
      <c r="L26" s="32"/>
    </row>
    <row r="27" spans="2:12" s="7" customFormat="1" ht="16.5" customHeight="1">
      <c r="B27" s="90"/>
      <c r="E27" s="244" t="s">
        <v>1</v>
      </c>
      <c r="F27" s="244"/>
      <c r="G27" s="244"/>
      <c r="H27" s="244"/>
      <c r="L27" s="90"/>
    </row>
    <row r="28" spans="2:12" s="1" customFormat="1" ht="6.9" customHeight="1">
      <c r="B28" s="32"/>
      <c r="L28" s="32"/>
    </row>
    <row r="29" spans="2:12" s="1" customFormat="1" ht="6.9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1" t="s">
        <v>35</v>
      </c>
      <c r="J30" s="66">
        <f>ROUND(J116, 2)</f>
        <v>0</v>
      </c>
      <c r="L30" s="32"/>
    </row>
    <row r="31" spans="2:12" s="1" customFormat="1" ht="6.9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" customHeight="1">
      <c r="B32" s="32"/>
      <c r="F32" s="35" t="s">
        <v>37</v>
      </c>
      <c r="I32" s="35" t="s">
        <v>36</v>
      </c>
      <c r="J32" s="35" t="s">
        <v>38</v>
      </c>
      <c r="L32" s="32"/>
    </row>
    <row r="33" spans="2:12" s="1" customFormat="1" ht="14.4" customHeight="1">
      <c r="B33" s="32"/>
      <c r="D33" s="55" t="s">
        <v>39</v>
      </c>
      <c r="E33" s="27" t="s">
        <v>40</v>
      </c>
      <c r="F33" s="92">
        <f>ROUND((SUM(BE116:BE198)),  2)</f>
        <v>0</v>
      </c>
      <c r="I33" s="93">
        <v>0.21</v>
      </c>
      <c r="J33" s="92">
        <f>ROUND(((SUM(BE116:BE198))*I33),  2)</f>
        <v>0</v>
      </c>
      <c r="L33" s="32"/>
    </row>
    <row r="34" spans="2:12" s="1" customFormat="1" ht="14.4" customHeight="1">
      <c r="B34" s="32"/>
      <c r="E34" s="27" t="s">
        <v>41</v>
      </c>
      <c r="F34" s="92">
        <f>ROUND((SUM(BF116:BF198)),  2)</f>
        <v>0</v>
      </c>
      <c r="I34" s="93">
        <v>0.12</v>
      </c>
      <c r="J34" s="92">
        <f>ROUND(((SUM(BF116:BF198))*I34),  2)</f>
        <v>0</v>
      </c>
      <c r="L34" s="32"/>
    </row>
    <row r="35" spans="2:12" s="1" customFormat="1" ht="14.4" hidden="1" customHeight="1">
      <c r="B35" s="32"/>
      <c r="E35" s="27" t="s">
        <v>42</v>
      </c>
      <c r="F35" s="92">
        <f>ROUND((SUM(BG116:BG198)),  2)</f>
        <v>0</v>
      </c>
      <c r="I35" s="93">
        <v>0.21</v>
      </c>
      <c r="J35" s="92">
        <f>0</f>
        <v>0</v>
      </c>
      <c r="L35" s="32"/>
    </row>
    <row r="36" spans="2:12" s="1" customFormat="1" ht="14.4" hidden="1" customHeight="1">
      <c r="B36" s="32"/>
      <c r="E36" s="27" t="s">
        <v>43</v>
      </c>
      <c r="F36" s="92">
        <f>ROUND((SUM(BH116:BH198)),  2)</f>
        <v>0</v>
      </c>
      <c r="I36" s="93">
        <v>0.12</v>
      </c>
      <c r="J36" s="92">
        <f>0</f>
        <v>0</v>
      </c>
      <c r="L36" s="32"/>
    </row>
    <row r="37" spans="2:12" s="1" customFormat="1" ht="14.4" hidden="1" customHeight="1">
      <c r="B37" s="32"/>
      <c r="E37" s="27" t="s">
        <v>44</v>
      </c>
      <c r="F37" s="92">
        <f>ROUND((SUM(BI116:BI198)),  2)</f>
        <v>0</v>
      </c>
      <c r="I37" s="93">
        <v>0</v>
      </c>
      <c r="J37" s="92">
        <f>0</f>
        <v>0</v>
      </c>
      <c r="L37" s="32"/>
    </row>
    <row r="38" spans="2:12" s="1" customFormat="1" ht="6.9" customHeight="1">
      <c r="B38" s="32"/>
      <c r="L38" s="32"/>
    </row>
    <row r="39" spans="2:12" s="1" customFormat="1" ht="25.35" customHeight="1">
      <c r="B39" s="32"/>
      <c r="C39" s="94"/>
      <c r="D39" s="95" t="s">
        <v>45</v>
      </c>
      <c r="E39" s="57"/>
      <c r="F39" s="57"/>
      <c r="G39" s="96" t="s">
        <v>46</v>
      </c>
      <c r="H39" s="97" t="s">
        <v>47</v>
      </c>
      <c r="I39" s="57"/>
      <c r="J39" s="98">
        <f>SUM(J30:J37)</f>
        <v>0</v>
      </c>
      <c r="K39" s="99"/>
      <c r="L39" s="32"/>
    </row>
    <row r="40" spans="2:12" s="1" customFormat="1" ht="14.4" customHeight="1">
      <c r="B40" s="32"/>
      <c r="L40" s="32"/>
    </row>
    <row r="41" spans="2:12" ht="14.4" customHeight="1">
      <c r="B41" s="20"/>
      <c r="L41" s="20"/>
    </row>
    <row r="42" spans="2:12" ht="14.4" customHeight="1">
      <c r="B42" s="20"/>
      <c r="L42" s="20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48</v>
      </c>
      <c r="E50" s="42"/>
      <c r="F50" s="42"/>
      <c r="G50" s="41" t="s">
        <v>49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3" t="s">
        <v>50</v>
      </c>
      <c r="E61" s="34"/>
      <c r="F61" s="100" t="s">
        <v>51</v>
      </c>
      <c r="G61" s="43" t="s">
        <v>50</v>
      </c>
      <c r="H61" s="34"/>
      <c r="I61" s="34"/>
      <c r="J61" s="101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1" t="s">
        <v>52</v>
      </c>
      <c r="E65" s="42"/>
      <c r="F65" s="42"/>
      <c r="G65" s="41" t="s">
        <v>53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3" t="s">
        <v>50</v>
      </c>
      <c r="E76" s="34"/>
      <c r="F76" s="100" t="s">
        <v>51</v>
      </c>
      <c r="G76" s="43" t="s">
        <v>50</v>
      </c>
      <c r="H76" s="34"/>
      <c r="I76" s="34"/>
      <c r="J76" s="101" t="s">
        <v>51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" customHeight="1">
      <c r="B82" s="32"/>
      <c r="C82" s="21" t="s">
        <v>124</v>
      </c>
      <c r="L82" s="32"/>
    </row>
    <row r="83" spans="2:47" s="1" customFormat="1" ht="6.9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46" t="str">
        <f>E7</f>
        <v>Zahrady GASK - hygienické zázemí pro konzumaci to-go (Bistro)</v>
      </c>
      <c r="F85" s="247"/>
      <c r="G85" s="247"/>
      <c r="H85" s="247"/>
      <c r="L85" s="32"/>
    </row>
    <row r="86" spans="2:47" s="1" customFormat="1" ht="12" customHeight="1">
      <c r="B86" s="32"/>
      <c r="C86" s="27" t="s">
        <v>121</v>
      </c>
      <c r="L86" s="32"/>
    </row>
    <row r="87" spans="2:47" s="1" customFormat="1" ht="16.5" customHeight="1">
      <c r="B87" s="32"/>
      <c r="E87" s="225" t="str">
        <f>E9</f>
        <v>D.1.2 - Elektroinstalace silnoproud</v>
      </c>
      <c r="F87" s="245"/>
      <c r="G87" s="245"/>
      <c r="H87" s="245"/>
      <c r="L87" s="32"/>
    </row>
    <row r="88" spans="2:47" s="1" customFormat="1" ht="6.9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Kutná Hora</v>
      </c>
      <c r="I89" s="27" t="s">
        <v>22</v>
      </c>
      <c r="J89" s="52" t="str">
        <f>IF(J12="","",J12)</f>
        <v>8. 2. 2024</v>
      </c>
      <c r="L89" s="32"/>
    </row>
    <row r="90" spans="2:47" s="1" customFormat="1" ht="6.9" customHeight="1">
      <c r="B90" s="32"/>
      <c r="L90" s="32"/>
    </row>
    <row r="91" spans="2:47" s="1" customFormat="1" ht="15.15" customHeight="1">
      <c r="B91" s="32"/>
      <c r="C91" s="27" t="s">
        <v>24</v>
      </c>
      <c r="F91" s="25" t="str">
        <f>E15</f>
        <v xml:space="preserve"> </v>
      </c>
      <c r="I91" s="27" t="s">
        <v>30</v>
      </c>
      <c r="J91" s="30" t="str">
        <f>E21</f>
        <v xml:space="preserve"> </v>
      </c>
      <c r="L91" s="32"/>
    </row>
    <row r="92" spans="2:47" s="1" customFormat="1" ht="15.15" customHeight="1">
      <c r="B92" s="32"/>
      <c r="C92" s="27" t="s">
        <v>28</v>
      </c>
      <c r="F92" s="25" t="str">
        <f>IF(E18="","",E18)</f>
        <v>Vyplň údaj</v>
      </c>
      <c r="I92" s="27" t="s">
        <v>32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2" t="s">
        <v>125</v>
      </c>
      <c r="D94" s="94"/>
      <c r="E94" s="94"/>
      <c r="F94" s="94"/>
      <c r="G94" s="94"/>
      <c r="H94" s="94"/>
      <c r="I94" s="94"/>
      <c r="J94" s="103" t="s">
        <v>126</v>
      </c>
      <c r="K94" s="94"/>
      <c r="L94" s="32"/>
    </row>
    <row r="95" spans="2:47" s="1" customFormat="1" ht="10.35" customHeight="1">
      <c r="B95" s="32"/>
      <c r="L95" s="32"/>
    </row>
    <row r="96" spans="2:47" s="1" customFormat="1" ht="22.95" customHeight="1">
      <c r="B96" s="32"/>
      <c r="C96" s="104" t="s">
        <v>127</v>
      </c>
      <c r="J96" s="66">
        <f>J116</f>
        <v>0</v>
      </c>
      <c r="L96" s="32"/>
      <c r="AU96" s="17" t="s">
        <v>128</v>
      </c>
    </row>
    <row r="97" spans="2:12" s="1" customFormat="1" ht="21.75" customHeight="1">
      <c r="B97" s="32"/>
      <c r="L97" s="32"/>
    </row>
    <row r="98" spans="2:12" s="1" customFormat="1" ht="6.9" customHeight="1">
      <c r="B98" s="44"/>
      <c r="C98" s="45"/>
      <c r="D98" s="45"/>
      <c r="E98" s="45"/>
      <c r="F98" s="45"/>
      <c r="G98" s="45"/>
      <c r="H98" s="45"/>
      <c r="I98" s="45"/>
      <c r="J98" s="45"/>
      <c r="K98" s="45"/>
      <c r="L98" s="32"/>
    </row>
    <row r="102" spans="2:12" s="1" customFormat="1" ht="6.9" customHeight="1">
      <c r="B102" s="46"/>
      <c r="C102" s="47"/>
      <c r="D102" s="47"/>
      <c r="E102" s="47"/>
      <c r="F102" s="47"/>
      <c r="G102" s="47"/>
      <c r="H102" s="47"/>
      <c r="I102" s="47"/>
      <c r="J102" s="47"/>
      <c r="K102" s="47"/>
      <c r="L102" s="32"/>
    </row>
    <row r="103" spans="2:12" s="1" customFormat="1" ht="24.9" customHeight="1">
      <c r="B103" s="32"/>
      <c r="C103" s="21" t="s">
        <v>154</v>
      </c>
      <c r="L103" s="32"/>
    </row>
    <row r="104" spans="2:12" s="1" customFormat="1" ht="6.9" customHeight="1">
      <c r="B104" s="32"/>
      <c r="L104" s="32"/>
    </row>
    <row r="105" spans="2:12" s="1" customFormat="1" ht="12" customHeight="1">
      <c r="B105" s="32"/>
      <c r="C105" s="27" t="s">
        <v>16</v>
      </c>
      <c r="L105" s="32"/>
    </row>
    <row r="106" spans="2:12" s="1" customFormat="1" ht="16.5" customHeight="1">
      <c r="B106" s="32"/>
      <c r="E106" s="246" t="str">
        <f>E7</f>
        <v>Zahrady GASK - hygienické zázemí pro konzumaci to-go (Bistro)</v>
      </c>
      <c r="F106" s="247"/>
      <c r="G106" s="247"/>
      <c r="H106" s="247"/>
      <c r="L106" s="32"/>
    </row>
    <row r="107" spans="2:12" s="1" customFormat="1" ht="12" customHeight="1">
      <c r="B107" s="32"/>
      <c r="C107" s="27" t="s">
        <v>121</v>
      </c>
      <c r="L107" s="32"/>
    </row>
    <row r="108" spans="2:12" s="1" customFormat="1" ht="16.5" customHeight="1">
      <c r="B108" s="32"/>
      <c r="E108" s="225" t="str">
        <f>E9</f>
        <v>D.1.2 - Elektroinstalace silnoproud</v>
      </c>
      <c r="F108" s="245"/>
      <c r="G108" s="245"/>
      <c r="H108" s="245"/>
      <c r="L108" s="32"/>
    </row>
    <row r="109" spans="2:12" s="1" customFormat="1" ht="6.9" customHeight="1">
      <c r="B109" s="32"/>
      <c r="L109" s="32"/>
    </row>
    <row r="110" spans="2:12" s="1" customFormat="1" ht="12" customHeight="1">
      <c r="B110" s="32"/>
      <c r="C110" s="27" t="s">
        <v>20</v>
      </c>
      <c r="F110" s="25" t="str">
        <f>F12</f>
        <v>Kutná Hora</v>
      </c>
      <c r="I110" s="27" t="s">
        <v>22</v>
      </c>
      <c r="J110" s="52" t="str">
        <f>IF(J12="","",J12)</f>
        <v>8. 2. 2024</v>
      </c>
      <c r="L110" s="32"/>
    </row>
    <row r="111" spans="2:12" s="1" customFormat="1" ht="6.9" customHeight="1">
      <c r="B111" s="32"/>
      <c r="L111" s="32"/>
    </row>
    <row r="112" spans="2:12" s="1" customFormat="1" ht="15.15" customHeight="1">
      <c r="B112" s="32"/>
      <c r="C112" s="27" t="s">
        <v>24</v>
      </c>
      <c r="F112" s="25" t="str">
        <f>E15</f>
        <v xml:space="preserve"> </v>
      </c>
      <c r="I112" s="27" t="s">
        <v>30</v>
      </c>
      <c r="J112" s="30" t="str">
        <f>E21</f>
        <v xml:space="preserve"> </v>
      </c>
      <c r="L112" s="32"/>
    </row>
    <row r="113" spans="2:65" s="1" customFormat="1" ht="15.15" customHeight="1">
      <c r="B113" s="32"/>
      <c r="C113" s="27" t="s">
        <v>28</v>
      </c>
      <c r="F113" s="25" t="str">
        <f>IF(E18="","",E18)</f>
        <v>Vyplň údaj</v>
      </c>
      <c r="I113" s="27" t="s">
        <v>32</v>
      </c>
      <c r="J113" s="30" t="str">
        <f>E24</f>
        <v xml:space="preserve"> </v>
      </c>
      <c r="L113" s="32"/>
    </row>
    <row r="114" spans="2:65" s="1" customFormat="1" ht="10.35" customHeight="1">
      <c r="B114" s="32"/>
      <c r="L114" s="32"/>
    </row>
    <row r="115" spans="2:65" s="10" customFormat="1" ht="29.25" customHeight="1">
      <c r="B115" s="113"/>
      <c r="C115" s="114" t="s">
        <v>155</v>
      </c>
      <c r="D115" s="115" t="s">
        <v>60</v>
      </c>
      <c r="E115" s="115" t="s">
        <v>56</v>
      </c>
      <c r="F115" s="115" t="s">
        <v>57</v>
      </c>
      <c r="G115" s="115" t="s">
        <v>156</v>
      </c>
      <c r="H115" s="115" t="s">
        <v>157</v>
      </c>
      <c r="I115" s="115" t="s">
        <v>158</v>
      </c>
      <c r="J115" s="115" t="s">
        <v>126</v>
      </c>
      <c r="K115" s="116" t="s">
        <v>159</v>
      </c>
      <c r="L115" s="113"/>
      <c r="M115" s="59" t="s">
        <v>1</v>
      </c>
      <c r="N115" s="60" t="s">
        <v>39</v>
      </c>
      <c r="O115" s="60" t="s">
        <v>160</v>
      </c>
      <c r="P115" s="60" t="s">
        <v>161</v>
      </c>
      <c r="Q115" s="60" t="s">
        <v>162</v>
      </c>
      <c r="R115" s="60" t="s">
        <v>163</v>
      </c>
      <c r="S115" s="60" t="s">
        <v>164</v>
      </c>
      <c r="T115" s="61" t="s">
        <v>165</v>
      </c>
    </row>
    <row r="116" spans="2:65" s="1" customFormat="1" ht="22.95" customHeight="1">
      <c r="B116" s="32"/>
      <c r="C116" s="64" t="s">
        <v>166</v>
      </c>
      <c r="J116" s="117">
        <f>BK116</f>
        <v>0</v>
      </c>
      <c r="L116" s="32"/>
      <c r="M116" s="62"/>
      <c r="N116" s="53"/>
      <c r="O116" s="53"/>
      <c r="P116" s="118">
        <f>SUM(P117:P198)</f>
        <v>0</v>
      </c>
      <c r="Q116" s="53"/>
      <c r="R116" s="118">
        <f>SUM(R117:R198)</f>
        <v>0</v>
      </c>
      <c r="S116" s="53"/>
      <c r="T116" s="119">
        <f>SUM(T117:T198)</f>
        <v>0</v>
      </c>
      <c r="AT116" s="17" t="s">
        <v>74</v>
      </c>
      <c r="AU116" s="17" t="s">
        <v>128</v>
      </c>
      <c r="BK116" s="120">
        <f>SUM(BK117:BK198)</f>
        <v>0</v>
      </c>
    </row>
    <row r="117" spans="2:65" s="1" customFormat="1" ht="16.5" customHeight="1">
      <c r="B117" s="133"/>
      <c r="C117" s="134" t="s">
        <v>83</v>
      </c>
      <c r="D117" s="134" t="s">
        <v>171</v>
      </c>
      <c r="E117" s="135" t="s">
        <v>1584</v>
      </c>
      <c r="F117" s="136" t="s">
        <v>1585</v>
      </c>
      <c r="G117" s="137" t="s">
        <v>350</v>
      </c>
      <c r="H117" s="138">
        <v>125</v>
      </c>
      <c r="I117" s="139"/>
      <c r="J117" s="140">
        <f t="shared" ref="J117:J148" si="0">ROUND(I117*H117,2)</f>
        <v>0</v>
      </c>
      <c r="K117" s="136" t="s">
        <v>1</v>
      </c>
      <c r="L117" s="32"/>
      <c r="M117" s="141" t="s">
        <v>1</v>
      </c>
      <c r="N117" s="142" t="s">
        <v>40</v>
      </c>
      <c r="P117" s="143">
        <f t="shared" ref="P117:P148" si="1">O117*H117</f>
        <v>0</v>
      </c>
      <c r="Q117" s="143">
        <v>0</v>
      </c>
      <c r="R117" s="143">
        <f t="shared" ref="R117:R148" si="2">Q117*H117</f>
        <v>0</v>
      </c>
      <c r="S117" s="143">
        <v>0</v>
      </c>
      <c r="T117" s="144">
        <f t="shared" ref="T117:T148" si="3">S117*H117</f>
        <v>0</v>
      </c>
      <c r="AR117" s="145" t="s">
        <v>175</v>
      </c>
      <c r="AT117" s="145" t="s">
        <v>171</v>
      </c>
      <c r="AU117" s="145" t="s">
        <v>75</v>
      </c>
      <c r="AY117" s="17" t="s">
        <v>169</v>
      </c>
      <c r="BE117" s="146">
        <f t="shared" ref="BE117:BE148" si="4">IF(N117="základní",J117,0)</f>
        <v>0</v>
      </c>
      <c r="BF117" s="146">
        <f t="shared" ref="BF117:BF148" si="5">IF(N117="snížená",J117,0)</f>
        <v>0</v>
      </c>
      <c r="BG117" s="146">
        <f t="shared" ref="BG117:BG148" si="6">IF(N117="zákl. přenesená",J117,0)</f>
        <v>0</v>
      </c>
      <c r="BH117" s="146">
        <f t="shared" ref="BH117:BH148" si="7">IF(N117="sníž. přenesená",J117,0)</f>
        <v>0</v>
      </c>
      <c r="BI117" s="146">
        <f t="shared" ref="BI117:BI148" si="8">IF(N117="nulová",J117,0)</f>
        <v>0</v>
      </c>
      <c r="BJ117" s="17" t="s">
        <v>83</v>
      </c>
      <c r="BK117" s="146">
        <f t="shared" ref="BK117:BK148" si="9">ROUND(I117*H117,2)</f>
        <v>0</v>
      </c>
      <c r="BL117" s="17" t="s">
        <v>175</v>
      </c>
      <c r="BM117" s="145" t="s">
        <v>85</v>
      </c>
    </row>
    <row r="118" spans="2:65" s="1" customFormat="1" ht="16.5" customHeight="1">
      <c r="B118" s="133"/>
      <c r="C118" s="134" t="s">
        <v>85</v>
      </c>
      <c r="D118" s="134" t="s">
        <v>171</v>
      </c>
      <c r="E118" s="135" t="s">
        <v>1586</v>
      </c>
      <c r="F118" s="136" t="s">
        <v>1587</v>
      </c>
      <c r="G118" s="137" t="s">
        <v>350</v>
      </c>
      <c r="H118" s="138">
        <v>90</v>
      </c>
      <c r="I118" s="139"/>
      <c r="J118" s="140">
        <f t="shared" si="0"/>
        <v>0</v>
      </c>
      <c r="K118" s="136" t="s">
        <v>1</v>
      </c>
      <c r="L118" s="32"/>
      <c r="M118" s="141" t="s">
        <v>1</v>
      </c>
      <c r="N118" s="142" t="s">
        <v>40</v>
      </c>
      <c r="P118" s="143">
        <f t="shared" si="1"/>
        <v>0</v>
      </c>
      <c r="Q118" s="143">
        <v>0</v>
      </c>
      <c r="R118" s="143">
        <f t="shared" si="2"/>
        <v>0</v>
      </c>
      <c r="S118" s="143">
        <v>0</v>
      </c>
      <c r="T118" s="144">
        <f t="shared" si="3"/>
        <v>0</v>
      </c>
      <c r="AR118" s="145" t="s">
        <v>175</v>
      </c>
      <c r="AT118" s="145" t="s">
        <v>171</v>
      </c>
      <c r="AU118" s="145" t="s">
        <v>75</v>
      </c>
      <c r="AY118" s="17" t="s">
        <v>169</v>
      </c>
      <c r="BE118" s="146">
        <f t="shared" si="4"/>
        <v>0</v>
      </c>
      <c r="BF118" s="146">
        <f t="shared" si="5"/>
        <v>0</v>
      </c>
      <c r="BG118" s="146">
        <f t="shared" si="6"/>
        <v>0</v>
      </c>
      <c r="BH118" s="146">
        <f t="shared" si="7"/>
        <v>0</v>
      </c>
      <c r="BI118" s="146">
        <f t="shared" si="8"/>
        <v>0</v>
      </c>
      <c r="BJ118" s="17" t="s">
        <v>83</v>
      </c>
      <c r="BK118" s="146">
        <f t="shared" si="9"/>
        <v>0</v>
      </c>
      <c r="BL118" s="17" t="s">
        <v>175</v>
      </c>
      <c r="BM118" s="145" t="s">
        <v>175</v>
      </c>
    </row>
    <row r="119" spans="2:65" s="1" customFormat="1" ht="16.5" customHeight="1">
      <c r="B119" s="133"/>
      <c r="C119" s="134" t="s">
        <v>109</v>
      </c>
      <c r="D119" s="134" t="s">
        <v>171</v>
      </c>
      <c r="E119" s="135" t="s">
        <v>1588</v>
      </c>
      <c r="F119" s="136" t="s">
        <v>1589</v>
      </c>
      <c r="G119" s="137" t="s">
        <v>350</v>
      </c>
      <c r="H119" s="138">
        <v>20</v>
      </c>
      <c r="I119" s="139"/>
      <c r="J119" s="140">
        <f t="shared" si="0"/>
        <v>0</v>
      </c>
      <c r="K119" s="136" t="s">
        <v>1</v>
      </c>
      <c r="L119" s="32"/>
      <c r="M119" s="141" t="s">
        <v>1</v>
      </c>
      <c r="N119" s="142" t="s">
        <v>40</v>
      </c>
      <c r="P119" s="143">
        <f t="shared" si="1"/>
        <v>0</v>
      </c>
      <c r="Q119" s="143">
        <v>0</v>
      </c>
      <c r="R119" s="143">
        <f t="shared" si="2"/>
        <v>0</v>
      </c>
      <c r="S119" s="143">
        <v>0</v>
      </c>
      <c r="T119" s="144">
        <f t="shared" si="3"/>
        <v>0</v>
      </c>
      <c r="AR119" s="145" t="s">
        <v>175</v>
      </c>
      <c r="AT119" s="145" t="s">
        <v>171</v>
      </c>
      <c r="AU119" s="145" t="s">
        <v>75</v>
      </c>
      <c r="AY119" s="17" t="s">
        <v>169</v>
      </c>
      <c r="BE119" s="146">
        <f t="shared" si="4"/>
        <v>0</v>
      </c>
      <c r="BF119" s="146">
        <f t="shared" si="5"/>
        <v>0</v>
      </c>
      <c r="BG119" s="146">
        <f t="shared" si="6"/>
        <v>0</v>
      </c>
      <c r="BH119" s="146">
        <f t="shared" si="7"/>
        <v>0</v>
      </c>
      <c r="BI119" s="146">
        <f t="shared" si="8"/>
        <v>0</v>
      </c>
      <c r="BJ119" s="17" t="s">
        <v>83</v>
      </c>
      <c r="BK119" s="146">
        <f t="shared" si="9"/>
        <v>0</v>
      </c>
      <c r="BL119" s="17" t="s">
        <v>175</v>
      </c>
      <c r="BM119" s="145" t="s">
        <v>204</v>
      </c>
    </row>
    <row r="120" spans="2:65" s="1" customFormat="1" ht="16.5" customHeight="1">
      <c r="B120" s="133"/>
      <c r="C120" s="134" t="s">
        <v>175</v>
      </c>
      <c r="D120" s="134" t="s">
        <v>171</v>
      </c>
      <c r="E120" s="135" t="s">
        <v>1590</v>
      </c>
      <c r="F120" s="136" t="s">
        <v>1591</v>
      </c>
      <c r="G120" s="137" t="s">
        <v>350</v>
      </c>
      <c r="H120" s="138">
        <v>20</v>
      </c>
      <c r="I120" s="139"/>
      <c r="J120" s="140">
        <f t="shared" si="0"/>
        <v>0</v>
      </c>
      <c r="K120" s="136" t="s">
        <v>1</v>
      </c>
      <c r="L120" s="32"/>
      <c r="M120" s="141" t="s">
        <v>1</v>
      </c>
      <c r="N120" s="142" t="s">
        <v>40</v>
      </c>
      <c r="P120" s="143">
        <f t="shared" si="1"/>
        <v>0</v>
      </c>
      <c r="Q120" s="143">
        <v>0</v>
      </c>
      <c r="R120" s="143">
        <f t="shared" si="2"/>
        <v>0</v>
      </c>
      <c r="S120" s="143">
        <v>0</v>
      </c>
      <c r="T120" s="144">
        <f t="shared" si="3"/>
        <v>0</v>
      </c>
      <c r="AR120" s="145" t="s">
        <v>175</v>
      </c>
      <c r="AT120" s="145" t="s">
        <v>171</v>
      </c>
      <c r="AU120" s="145" t="s">
        <v>75</v>
      </c>
      <c r="AY120" s="17" t="s">
        <v>169</v>
      </c>
      <c r="BE120" s="146">
        <f t="shared" si="4"/>
        <v>0</v>
      </c>
      <c r="BF120" s="146">
        <f t="shared" si="5"/>
        <v>0</v>
      </c>
      <c r="BG120" s="146">
        <f t="shared" si="6"/>
        <v>0</v>
      </c>
      <c r="BH120" s="146">
        <f t="shared" si="7"/>
        <v>0</v>
      </c>
      <c r="BI120" s="146">
        <f t="shared" si="8"/>
        <v>0</v>
      </c>
      <c r="BJ120" s="17" t="s">
        <v>83</v>
      </c>
      <c r="BK120" s="146">
        <f t="shared" si="9"/>
        <v>0</v>
      </c>
      <c r="BL120" s="17" t="s">
        <v>175</v>
      </c>
      <c r="BM120" s="145" t="s">
        <v>223</v>
      </c>
    </row>
    <row r="121" spans="2:65" s="1" customFormat="1" ht="16.5" customHeight="1">
      <c r="B121" s="133"/>
      <c r="C121" s="134" t="s">
        <v>195</v>
      </c>
      <c r="D121" s="134" t="s">
        <v>171</v>
      </c>
      <c r="E121" s="135" t="s">
        <v>1592</v>
      </c>
      <c r="F121" s="136" t="s">
        <v>1593</v>
      </c>
      <c r="G121" s="137" t="s">
        <v>350</v>
      </c>
      <c r="H121" s="138">
        <v>90</v>
      </c>
      <c r="I121" s="139"/>
      <c r="J121" s="140">
        <f t="shared" si="0"/>
        <v>0</v>
      </c>
      <c r="K121" s="136" t="s">
        <v>1</v>
      </c>
      <c r="L121" s="32"/>
      <c r="M121" s="141" t="s">
        <v>1</v>
      </c>
      <c r="N121" s="142" t="s">
        <v>40</v>
      </c>
      <c r="P121" s="143">
        <f t="shared" si="1"/>
        <v>0</v>
      </c>
      <c r="Q121" s="143">
        <v>0</v>
      </c>
      <c r="R121" s="143">
        <f t="shared" si="2"/>
        <v>0</v>
      </c>
      <c r="S121" s="143">
        <v>0</v>
      </c>
      <c r="T121" s="144">
        <f t="shared" si="3"/>
        <v>0</v>
      </c>
      <c r="AR121" s="145" t="s">
        <v>175</v>
      </c>
      <c r="AT121" s="145" t="s">
        <v>171</v>
      </c>
      <c r="AU121" s="145" t="s">
        <v>75</v>
      </c>
      <c r="AY121" s="17" t="s">
        <v>169</v>
      </c>
      <c r="BE121" s="146">
        <f t="shared" si="4"/>
        <v>0</v>
      </c>
      <c r="BF121" s="146">
        <f t="shared" si="5"/>
        <v>0</v>
      </c>
      <c r="BG121" s="146">
        <f t="shared" si="6"/>
        <v>0</v>
      </c>
      <c r="BH121" s="146">
        <f t="shared" si="7"/>
        <v>0</v>
      </c>
      <c r="BI121" s="146">
        <f t="shared" si="8"/>
        <v>0</v>
      </c>
      <c r="BJ121" s="17" t="s">
        <v>83</v>
      </c>
      <c r="BK121" s="146">
        <f t="shared" si="9"/>
        <v>0</v>
      </c>
      <c r="BL121" s="17" t="s">
        <v>175</v>
      </c>
      <c r="BM121" s="145" t="s">
        <v>235</v>
      </c>
    </row>
    <row r="122" spans="2:65" s="1" customFormat="1" ht="16.5" customHeight="1">
      <c r="B122" s="133"/>
      <c r="C122" s="134" t="s">
        <v>204</v>
      </c>
      <c r="D122" s="134" t="s">
        <v>171</v>
      </c>
      <c r="E122" s="135" t="s">
        <v>1594</v>
      </c>
      <c r="F122" s="136" t="s">
        <v>1595</v>
      </c>
      <c r="G122" s="137" t="s">
        <v>297</v>
      </c>
      <c r="H122" s="138">
        <v>50</v>
      </c>
      <c r="I122" s="139"/>
      <c r="J122" s="140">
        <f t="shared" si="0"/>
        <v>0</v>
      </c>
      <c r="K122" s="136" t="s">
        <v>1</v>
      </c>
      <c r="L122" s="32"/>
      <c r="M122" s="141" t="s">
        <v>1</v>
      </c>
      <c r="N122" s="142" t="s">
        <v>40</v>
      </c>
      <c r="P122" s="143">
        <f t="shared" si="1"/>
        <v>0</v>
      </c>
      <c r="Q122" s="143">
        <v>0</v>
      </c>
      <c r="R122" s="143">
        <f t="shared" si="2"/>
        <v>0</v>
      </c>
      <c r="S122" s="143">
        <v>0</v>
      </c>
      <c r="T122" s="144">
        <f t="shared" si="3"/>
        <v>0</v>
      </c>
      <c r="AR122" s="145" t="s">
        <v>175</v>
      </c>
      <c r="AT122" s="145" t="s">
        <v>171</v>
      </c>
      <c r="AU122" s="145" t="s">
        <v>75</v>
      </c>
      <c r="AY122" s="17" t="s">
        <v>169</v>
      </c>
      <c r="BE122" s="146">
        <f t="shared" si="4"/>
        <v>0</v>
      </c>
      <c r="BF122" s="146">
        <f t="shared" si="5"/>
        <v>0</v>
      </c>
      <c r="BG122" s="146">
        <f t="shared" si="6"/>
        <v>0</v>
      </c>
      <c r="BH122" s="146">
        <f t="shared" si="7"/>
        <v>0</v>
      </c>
      <c r="BI122" s="146">
        <f t="shared" si="8"/>
        <v>0</v>
      </c>
      <c r="BJ122" s="17" t="s">
        <v>83</v>
      </c>
      <c r="BK122" s="146">
        <f t="shared" si="9"/>
        <v>0</v>
      </c>
      <c r="BL122" s="17" t="s">
        <v>175</v>
      </c>
      <c r="BM122" s="145" t="s">
        <v>8</v>
      </c>
    </row>
    <row r="123" spans="2:65" s="1" customFormat="1" ht="16.5" customHeight="1">
      <c r="B123" s="133"/>
      <c r="C123" s="134" t="s">
        <v>213</v>
      </c>
      <c r="D123" s="134" t="s">
        <v>171</v>
      </c>
      <c r="E123" s="135" t="s">
        <v>1596</v>
      </c>
      <c r="F123" s="136" t="s">
        <v>1597</v>
      </c>
      <c r="G123" s="137" t="s">
        <v>297</v>
      </c>
      <c r="H123" s="138">
        <v>25</v>
      </c>
      <c r="I123" s="139"/>
      <c r="J123" s="140">
        <f t="shared" si="0"/>
        <v>0</v>
      </c>
      <c r="K123" s="136" t="s">
        <v>1</v>
      </c>
      <c r="L123" s="32"/>
      <c r="M123" s="141" t="s">
        <v>1</v>
      </c>
      <c r="N123" s="142" t="s">
        <v>40</v>
      </c>
      <c r="P123" s="143">
        <f t="shared" si="1"/>
        <v>0</v>
      </c>
      <c r="Q123" s="143">
        <v>0</v>
      </c>
      <c r="R123" s="143">
        <f t="shared" si="2"/>
        <v>0</v>
      </c>
      <c r="S123" s="143">
        <v>0</v>
      </c>
      <c r="T123" s="144">
        <f t="shared" si="3"/>
        <v>0</v>
      </c>
      <c r="AR123" s="145" t="s">
        <v>175</v>
      </c>
      <c r="AT123" s="145" t="s">
        <v>171</v>
      </c>
      <c r="AU123" s="145" t="s">
        <v>75</v>
      </c>
      <c r="AY123" s="17" t="s">
        <v>169</v>
      </c>
      <c r="BE123" s="146">
        <f t="shared" si="4"/>
        <v>0</v>
      </c>
      <c r="BF123" s="146">
        <f t="shared" si="5"/>
        <v>0</v>
      </c>
      <c r="BG123" s="146">
        <f t="shared" si="6"/>
        <v>0</v>
      </c>
      <c r="BH123" s="146">
        <f t="shared" si="7"/>
        <v>0</v>
      </c>
      <c r="BI123" s="146">
        <f t="shared" si="8"/>
        <v>0</v>
      </c>
      <c r="BJ123" s="17" t="s">
        <v>83</v>
      </c>
      <c r="BK123" s="146">
        <f t="shared" si="9"/>
        <v>0</v>
      </c>
      <c r="BL123" s="17" t="s">
        <v>175</v>
      </c>
      <c r="BM123" s="145" t="s">
        <v>255</v>
      </c>
    </row>
    <row r="124" spans="2:65" s="1" customFormat="1" ht="16.5" customHeight="1">
      <c r="B124" s="133"/>
      <c r="C124" s="134" t="s">
        <v>223</v>
      </c>
      <c r="D124" s="134" t="s">
        <v>171</v>
      </c>
      <c r="E124" s="135" t="s">
        <v>1598</v>
      </c>
      <c r="F124" s="136" t="s">
        <v>1599</v>
      </c>
      <c r="G124" s="137" t="s">
        <v>297</v>
      </c>
      <c r="H124" s="138">
        <v>1</v>
      </c>
      <c r="I124" s="139"/>
      <c r="J124" s="140">
        <f t="shared" si="0"/>
        <v>0</v>
      </c>
      <c r="K124" s="136" t="s">
        <v>1</v>
      </c>
      <c r="L124" s="32"/>
      <c r="M124" s="141" t="s">
        <v>1</v>
      </c>
      <c r="N124" s="142" t="s">
        <v>40</v>
      </c>
      <c r="P124" s="143">
        <f t="shared" si="1"/>
        <v>0</v>
      </c>
      <c r="Q124" s="143">
        <v>0</v>
      </c>
      <c r="R124" s="143">
        <f t="shared" si="2"/>
        <v>0</v>
      </c>
      <c r="S124" s="143">
        <v>0</v>
      </c>
      <c r="T124" s="144">
        <f t="shared" si="3"/>
        <v>0</v>
      </c>
      <c r="AR124" s="145" t="s">
        <v>175</v>
      </c>
      <c r="AT124" s="145" t="s">
        <v>171</v>
      </c>
      <c r="AU124" s="145" t="s">
        <v>75</v>
      </c>
      <c r="AY124" s="17" t="s">
        <v>169</v>
      </c>
      <c r="BE124" s="146">
        <f t="shared" si="4"/>
        <v>0</v>
      </c>
      <c r="BF124" s="146">
        <f t="shared" si="5"/>
        <v>0</v>
      </c>
      <c r="BG124" s="146">
        <f t="shared" si="6"/>
        <v>0</v>
      </c>
      <c r="BH124" s="146">
        <f t="shared" si="7"/>
        <v>0</v>
      </c>
      <c r="BI124" s="146">
        <f t="shared" si="8"/>
        <v>0</v>
      </c>
      <c r="BJ124" s="17" t="s">
        <v>83</v>
      </c>
      <c r="BK124" s="146">
        <f t="shared" si="9"/>
        <v>0</v>
      </c>
      <c r="BL124" s="17" t="s">
        <v>175</v>
      </c>
      <c r="BM124" s="145" t="s">
        <v>266</v>
      </c>
    </row>
    <row r="125" spans="2:65" s="1" customFormat="1" ht="16.5" customHeight="1">
      <c r="B125" s="133"/>
      <c r="C125" s="134" t="s">
        <v>229</v>
      </c>
      <c r="D125" s="134" t="s">
        <v>171</v>
      </c>
      <c r="E125" s="135" t="s">
        <v>1600</v>
      </c>
      <c r="F125" s="136" t="s">
        <v>1601</v>
      </c>
      <c r="G125" s="137" t="s">
        <v>297</v>
      </c>
      <c r="H125" s="138">
        <v>1</v>
      </c>
      <c r="I125" s="139"/>
      <c r="J125" s="140">
        <f t="shared" si="0"/>
        <v>0</v>
      </c>
      <c r="K125" s="136" t="s">
        <v>1</v>
      </c>
      <c r="L125" s="32"/>
      <c r="M125" s="141" t="s">
        <v>1</v>
      </c>
      <c r="N125" s="142" t="s">
        <v>40</v>
      </c>
      <c r="P125" s="143">
        <f t="shared" si="1"/>
        <v>0</v>
      </c>
      <c r="Q125" s="143">
        <v>0</v>
      </c>
      <c r="R125" s="143">
        <f t="shared" si="2"/>
        <v>0</v>
      </c>
      <c r="S125" s="143">
        <v>0</v>
      </c>
      <c r="T125" s="144">
        <f t="shared" si="3"/>
        <v>0</v>
      </c>
      <c r="AR125" s="145" t="s">
        <v>175</v>
      </c>
      <c r="AT125" s="145" t="s">
        <v>171</v>
      </c>
      <c r="AU125" s="145" t="s">
        <v>75</v>
      </c>
      <c r="AY125" s="17" t="s">
        <v>169</v>
      </c>
      <c r="BE125" s="146">
        <f t="shared" si="4"/>
        <v>0</v>
      </c>
      <c r="BF125" s="146">
        <f t="shared" si="5"/>
        <v>0</v>
      </c>
      <c r="BG125" s="146">
        <f t="shared" si="6"/>
        <v>0</v>
      </c>
      <c r="BH125" s="146">
        <f t="shared" si="7"/>
        <v>0</v>
      </c>
      <c r="BI125" s="146">
        <f t="shared" si="8"/>
        <v>0</v>
      </c>
      <c r="BJ125" s="17" t="s">
        <v>83</v>
      </c>
      <c r="BK125" s="146">
        <f t="shared" si="9"/>
        <v>0</v>
      </c>
      <c r="BL125" s="17" t="s">
        <v>175</v>
      </c>
      <c r="BM125" s="145" t="s">
        <v>278</v>
      </c>
    </row>
    <row r="126" spans="2:65" s="1" customFormat="1" ht="16.5" customHeight="1">
      <c r="B126" s="133"/>
      <c r="C126" s="134" t="s">
        <v>235</v>
      </c>
      <c r="D126" s="134" t="s">
        <v>171</v>
      </c>
      <c r="E126" s="135" t="s">
        <v>1602</v>
      </c>
      <c r="F126" s="136" t="s">
        <v>1603</v>
      </c>
      <c r="G126" s="137" t="s">
        <v>297</v>
      </c>
      <c r="H126" s="138">
        <v>30</v>
      </c>
      <c r="I126" s="139"/>
      <c r="J126" s="140">
        <f t="shared" si="0"/>
        <v>0</v>
      </c>
      <c r="K126" s="136" t="s">
        <v>1</v>
      </c>
      <c r="L126" s="32"/>
      <c r="M126" s="141" t="s">
        <v>1</v>
      </c>
      <c r="N126" s="142" t="s">
        <v>40</v>
      </c>
      <c r="P126" s="143">
        <f t="shared" si="1"/>
        <v>0</v>
      </c>
      <c r="Q126" s="143">
        <v>0</v>
      </c>
      <c r="R126" s="143">
        <f t="shared" si="2"/>
        <v>0</v>
      </c>
      <c r="S126" s="143">
        <v>0</v>
      </c>
      <c r="T126" s="144">
        <f t="shared" si="3"/>
        <v>0</v>
      </c>
      <c r="AR126" s="145" t="s">
        <v>175</v>
      </c>
      <c r="AT126" s="145" t="s">
        <v>171</v>
      </c>
      <c r="AU126" s="145" t="s">
        <v>75</v>
      </c>
      <c r="AY126" s="17" t="s">
        <v>169</v>
      </c>
      <c r="BE126" s="146">
        <f t="shared" si="4"/>
        <v>0</v>
      </c>
      <c r="BF126" s="146">
        <f t="shared" si="5"/>
        <v>0</v>
      </c>
      <c r="BG126" s="146">
        <f t="shared" si="6"/>
        <v>0</v>
      </c>
      <c r="BH126" s="146">
        <f t="shared" si="7"/>
        <v>0</v>
      </c>
      <c r="BI126" s="146">
        <f t="shared" si="8"/>
        <v>0</v>
      </c>
      <c r="BJ126" s="17" t="s">
        <v>83</v>
      </c>
      <c r="BK126" s="146">
        <f t="shared" si="9"/>
        <v>0</v>
      </c>
      <c r="BL126" s="17" t="s">
        <v>175</v>
      </c>
      <c r="BM126" s="145" t="s">
        <v>290</v>
      </c>
    </row>
    <row r="127" spans="2:65" s="1" customFormat="1" ht="16.5" customHeight="1">
      <c r="B127" s="133"/>
      <c r="C127" s="134" t="s">
        <v>240</v>
      </c>
      <c r="D127" s="134" t="s">
        <v>171</v>
      </c>
      <c r="E127" s="135" t="s">
        <v>1604</v>
      </c>
      <c r="F127" s="136" t="s">
        <v>1605</v>
      </c>
      <c r="G127" s="137" t="s">
        <v>350</v>
      </c>
      <c r="H127" s="138">
        <v>20</v>
      </c>
      <c r="I127" s="139"/>
      <c r="J127" s="140">
        <f t="shared" si="0"/>
        <v>0</v>
      </c>
      <c r="K127" s="136" t="s">
        <v>1</v>
      </c>
      <c r="L127" s="32"/>
      <c r="M127" s="141" t="s">
        <v>1</v>
      </c>
      <c r="N127" s="142" t="s">
        <v>40</v>
      </c>
      <c r="P127" s="143">
        <f t="shared" si="1"/>
        <v>0</v>
      </c>
      <c r="Q127" s="143">
        <v>0</v>
      </c>
      <c r="R127" s="143">
        <f t="shared" si="2"/>
        <v>0</v>
      </c>
      <c r="S127" s="143">
        <v>0</v>
      </c>
      <c r="T127" s="144">
        <f t="shared" si="3"/>
        <v>0</v>
      </c>
      <c r="AR127" s="145" t="s">
        <v>175</v>
      </c>
      <c r="AT127" s="145" t="s">
        <v>171</v>
      </c>
      <c r="AU127" s="145" t="s">
        <v>75</v>
      </c>
      <c r="AY127" s="17" t="s">
        <v>169</v>
      </c>
      <c r="BE127" s="146">
        <f t="shared" si="4"/>
        <v>0</v>
      </c>
      <c r="BF127" s="146">
        <f t="shared" si="5"/>
        <v>0</v>
      </c>
      <c r="BG127" s="146">
        <f t="shared" si="6"/>
        <v>0</v>
      </c>
      <c r="BH127" s="146">
        <f t="shared" si="7"/>
        <v>0</v>
      </c>
      <c r="BI127" s="146">
        <f t="shared" si="8"/>
        <v>0</v>
      </c>
      <c r="BJ127" s="17" t="s">
        <v>83</v>
      </c>
      <c r="BK127" s="146">
        <f t="shared" si="9"/>
        <v>0</v>
      </c>
      <c r="BL127" s="17" t="s">
        <v>175</v>
      </c>
      <c r="BM127" s="145" t="s">
        <v>299</v>
      </c>
    </row>
    <row r="128" spans="2:65" s="1" customFormat="1" ht="16.5" customHeight="1">
      <c r="B128" s="133"/>
      <c r="C128" s="134" t="s">
        <v>8</v>
      </c>
      <c r="D128" s="134" t="s">
        <v>171</v>
      </c>
      <c r="E128" s="135" t="s">
        <v>1606</v>
      </c>
      <c r="F128" s="136" t="s">
        <v>1607</v>
      </c>
      <c r="G128" s="137" t="s">
        <v>350</v>
      </c>
      <c r="H128" s="138">
        <v>20</v>
      </c>
      <c r="I128" s="139"/>
      <c r="J128" s="140">
        <f t="shared" si="0"/>
        <v>0</v>
      </c>
      <c r="K128" s="136" t="s">
        <v>1</v>
      </c>
      <c r="L128" s="32"/>
      <c r="M128" s="141" t="s">
        <v>1</v>
      </c>
      <c r="N128" s="142" t="s">
        <v>40</v>
      </c>
      <c r="P128" s="143">
        <f t="shared" si="1"/>
        <v>0</v>
      </c>
      <c r="Q128" s="143">
        <v>0</v>
      </c>
      <c r="R128" s="143">
        <f t="shared" si="2"/>
        <v>0</v>
      </c>
      <c r="S128" s="143">
        <v>0</v>
      </c>
      <c r="T128" s="144">
        <f t="shared" si="3"/>
        <v>0</v>
      </c>
      <c r="AR128" s="145" t="s">
        <v>175</v>
      </c>
      <c r="AT128" s="145" t="s">
        <v>171</v>
      </c>
      <c r="AU128" s="145" t="s">
        <v>75</v>
      </c>
      <c r="AY128" s="17" t="s">
        <v>169</v>
      </c>
      <c r="BE128" s="146">
        <f t="shared" si="4"/>
        <v>0</v>
      </c>
      <c r="BF128" s="146">
        <f t="shared" si="5"/>
        <v>0</v>
      </c>
      <c r="BG128" s="146">
        <f t="shared" si="6"/>
        <v>0</v>
      </c>
      <c r="BH128" s="146">
        <f t="shared" si="7"/>
        <v>0</v>
      </c>
      <c r="BI128" s="146">
        <f t="shared" si="8"/>
        <v>0</v>
      </c>
      <c r="BJ128" s="17" t="s">
        <v>83</v>
      </c>
      <c r="BK128" s="146">
        <f t="shared" si="9"/>
        <v>0</v>
      </c>
      <c r="BL128" s="17" t="s">
        <v>175</v>
      </c>
      <c r="BM128" s="145" t="s">
        <v>307</v>
      </c>
    </row>
    <row r="129" spans="2:65" s="1" customFormat="1" ht="16.5" customHeight="1">
      <c r="B129" s="133"/>
      <c r="C129" s="134" t="s">
        <v>248</v>
      </c>
      <c r="D129" s="134" t="s">
        <v>171</v>
      </c>
      <c r="E129" s="135" t="s">
        <v>1608</v>
      </c>
      <c r="F129" s="136" t="s">
        <v>1609</v>
      </c>
      <c r="G129" s="137" t="s">
        <v>350</v>
      </c>
      <c r="H129" s="138">
        <v>20</v>
      </c>
      <c r="I129" s="139"/>
      <c r="J129" s="140">
        <f t="shared" si="0"/>
        <v>0</v>
      </c>
      <c r="K129" s="136" t="s">
        <v>1</v>
      </c>
      <c r="L129" s="32"/>
      <c r="M129" s="141" t="s">
        <v>1</v>
      </c>
      <c r="N129" s="142" t="s">
        <v>40</v>
      </c>
      <c r="P129" s="143">
        <f t="shared" si="1"/>
        <v>0</v>
      </c>
      <c r="Q129" s="143">
        <v>0</v>
      </c>
      <c r="R129" s="143">
        <f t="shared" si="2"/>
        <v>0</v>
      </c>
      <c r="S129" s="143">
        <v>0</v>
      </c>
      <c r="T129" s="144">
        <f t="shared" si="3"/>
        <v>0</v>
      </c>
      <c r="AR129" s="145" t="s">
        <v>175</v>
      </c>
      <c r="AT129" s="145" t="s">
        <v>171</v>
      </c>
      <c r="AU129" s="145" t="s">
        <v>75</v>
      </c>
      <c r="AY129" s="17" t="s">
        <v>169</v>
      </c>
      <c r="BE129" s="146">
        <f t="shared" si="4"/>
        <v>0</v>
      </c>
      <c r="BF129" s="146">
        <f t="shared" si="5"/>
        <v>0</v>
      </c>
      <c r="BG129" s="146">
        <f t="shared" si="6"/>
        <v>0</v>
      </c>
      <c r="BH129" s="146">
        <f t="shared" si="7"/>
        <v>0</v>
      </c>
      <c r="BI129" s="146">
        <f t="shared" si="8"/>
        <v>0</v>
      </c>
      <c r="BJ129" s="17" t="s">
        <v>83</v>
      </c>
      <c r="BK129" s="146">
        <f t="shared" si="9"/>
        <v>0</v>
      </c>
      <c r="BL129" s="17" t="s">
        <v>175</v>
      </c>
      <c r="BM129" s="145" t="s">
        <v>315</v>
      </c>
    </row>
    <row r="130" spans="2:65" s="1" customFormat="1" ht="16.5" customHeight="1">
      <c r="B130" s="133"/>
      <c r="C130" s="134" t="s">
        <v>255</v>
      </c>
      <c r="D130" s="134" t="s">
        <v>171</v>
      </c>
      <c r="E130" s="135" t="s">
        <v>1610</v>
      </c>
      <c r="F130" s="136" t="s">
        <v>1611</v>
      </c>
      <c r="G130" s="137" t="s">
        <v>297</v>
      </c>
      <c r="H130" s="138">
        <v>120</v>
      </c>
      <c r="I130" s="139"/>
      <c r="J130" s="140">
        <f t="shared" si="0"/>
        <v>0</v>
      </c>
      <c r="K130" s="136" t="s">
        <v>1</v>
      </c>
      <c r="L130" s="32"/>
      <c r="M130" s="141" t="s">
        <v>1</v>
      </c>
      <c r="N130" s="142" t="s">
        <v>40</v>
      </c>
      <c r="P130" s="143">
        <f t="shared" si="1"/>
        <v>0</v>
      </c>
      <c r="Q130" s="143">
        <v>0</v>
      </c>
      <c r="R130" s="143">
        <f t="shared" si="2"/>
        <v>0</v>
      </c>
      <c r="S130" s="143">
        <v>0</v>
      </c>
      <c r="T130" s="144">
        <f t="shared" si="3"/>
        <v>0</v>
      </c>
      <c r="AR130" s="145" t="s">
        <v>175</v>
      </c>
      <c r="AT130" s="145" t="s">
        <v>171</v>
      </c>
      <c r="AU130" s="145" t="s">
        <v>75</v>
      </c>
      <c r="AY130" s="17" t="s">
        <v>169</v>
      </c>
      <c r="BE130" s="146">
        <f t="shared" si="4"/>
        <v>0</v>
      </c>
      <c r="BF130" s="146">
        <f t="shared" si="5"/>
        <v>0</v>
      </c>
      <c r="BG130" s="146">
        <f t="shared" si="6"/>
        <v>0</v>
      </c>
      <c r="BH130" s="146">
        <f t="shared" si="7"/>
        <v>0</v>
      </c>
      <c r="BI130" s="146">
        <f t="shared" si="8"/>
        <v>0</v>
      </c>
      <c r="BJ130" s="17" t="s">
        <v>83</v>
      </c>
      <c r="BK130" s="146">
        <f t="shared" si="9"/>
        <v>0</v>
      </c>
      <c r="BL130" s="17" t="s">
        <v>175</v>
      </c>
      <c r="BM130" s="145" t="s">
        <v>323</v>
      </c>
    </row>
    <row r="131" spans="2:65" s="1" customFormat="1" ht="16.5" customHeight="1">
      <c r="B131" s="133"/>
      <c r="C131" s="134" t="s">
        <v>261</v>
      </c>
      <c r="D131" s="134" t="s">
        <v>171</v>
      </c>
      <c r="E131" s="135" t="s">
        <v>1612</v>
      </c>
      <c r="F131" s="136" t="s">
        <v>1613</v>
      </c>
      <c r="G131" s="137" t="s">
        <v>297</v>
      </c>
      <c r="H131" s="138">
        <v>6</v>
      </c>
      <c r="I131" s="139"/>
      <c r="J131" s="140">
        <f t="shared" si="0"/>
        <v>0</v>
      </c>
      <c r="K131" s="136" t="s">
        <v>1</v>
      </c>
      <c r="L131" s="32"/>
      <c r="M131" s="141" t="s">
        <v>1</v>
      </c>
      <c r="N131" s="142" t="s">
        <v>40</v>
      </c>
      <c r="P131" s="143">
        <f t="shared" si="1"/>
        <v>0</v>
      </c>
      <c r="Q131" s="143">
        <v>0</v>
      </c>
      <c r="R131" s="143">
        <f t="shared" si="2"/>
        <v>0</v>
      </c>
      <c r="S131" s="143">
        <v>0</v>
      </c>
      <c r="T131" s="144">
        <f t="shared" si="3"/>
        <v>0</v>
      </c>
      <c r="AR131" s="145" t="s">
        <v>175</v>
      </c>
      <c r="AT131" s="145" t="s">
        <v>171</v>
      </c>
      <c r="AU131" s="145" t="s">
        <v>75</v>
      </c>
      <c r="AY131" s="17" t="s">
        <v>169</v>
      </c>
      <c r="BE131" s="146">
        <f t="shared" si="4"/>
        <v>0</v>
      </c>
      <c r="BF131" s="146">
        <f t="shared" si="5"/>
        <v>0</v>
      </c>
      <c r="BG131" s="146">
        <f t="shared" si="6"/>
        <v>0</v>
      </c>
      <c r="BH131" s="146">
        <f t="shared" si="7"/>
        <v>0</v>
      </c>
      <c r="BI131" s="146">
        <f t="shared" si="8"/>
        <v>0</v>
      </c>
      <c r="BJ131" s="17" t="s">
        <v>83</v>
      </c>
      <c r="BK131" s="146">
        <f t="shared" si="9"/>
        <v>0</v>
      </c>
      <c r="BL131" s="17" t="s">
        <v>175</v>
      </c>
      <c r="BM131" s="145" t="s">
        <v>332</v>
      </c>
    </row>
    <row r="132" spans="2:65" s="1" customFormat="1" ht="16.5" customHeight="1">
      <c r="B132" s="133"/>
      <c r="C132" s="134" t="s">
        <v>266</v>
      </c>
      <c r="D132" s="134" t="s">
        <v>171</v>
      </c>
      <c r="E132" s="135" t="s">
        <v>1614</v>
      </c>
      <c r="F132" s="136" t="s">
        <v>1615</v>
      </c>
      <c r="G132" s="137" t="s">
        <v>297</v>
      </c>
      <c r="H132" s="138">
        <v>8</v>
      </c>
      <c r="I132" s="139"/>
      <c r="J132" s="140">
        <f t="shared" si="0"/>
        <v>0</v>
      </c>
      <c r="K132" s="136" t="s">
        <v>1</v>
      </c>
      <c r="L132" s="32"/>
      <c r="M132" s="141" t="s">
        <v>1</v>
      </c>
      <c r="N132" s="142" t="s">
        <v>40</v>
      </c>
      <c r="P132" s="143">
        <f t="shared" si="1"/>
        <v>0</v>
      </c>
      <c r="Q132" s="143">
        <v>0</v>
      </c>
      <c r="R132" s="143">
        <f t="shared" si="2"/>
        <v>0</v>
      </c>
      <c r="S132" s="143">
        <v>0</v>
      </c>
      <c r="T132" s="144">
        <f t="shared" si="3"/>
        <v>0</v>
      </c>
      <c r="AR132" s="145" t="s">
        <v>175</v>
      </c>
      <c r="AT132" s="145" t="s">
        <v>171</v>
      </c>
      <c r="AU132" s="145" t="s">
        <v>75</v>
      </c>
      <c r="AY132" s="17" t="s">
        <v>169</v>
      </c>
      <c r="BE132" s="146">
        <f t="shared" si="4"/>
        <v>0</v>
      </c>
      <c r="BF132" s="146">
        <f t="shared" si="5"/>
        <v>0</v>
      </c>
      <c r="BG132" s="146">
        <f t="shared" si="6"/>
        <v>0</v>
      </c>
      <c r="BH132" s="146">
        <f t="shared" si="7"/>
        <v>0</v>
      </c>
      <c r="BI132" s="146">
        <f t="shared" si="8"/>
        <v>0</v>
      </c>
      <c r="BJ132" s="17" t="s">
        <v>83</v>
      </c>
      <c r="BK132" s="146">
        <f t="shared" si="9"/>
        <v>0</v>
      </c>
      <c r="BL132" s="17" t="s">
        <v>175</v>
      </c>
      <c r="BM132" s="145" t="s">
        <v>342</v>
      </c>
    </row>
    <row r="133" spans="2:65" s="1" customFormat="1" ht="16.5" customHeight="1">
      <c r="B133" s="133"/>
      <c r="C133" s="134" t="s">
        <v>272</v>
      </c>
      <c r="D133" s="134" t="s">
        <v>171</v>
      </c>
      <c r="E133" s="135" t="s">
        <v>1616</v>
      </c>
      <c r="F133" s="136" t="s">
        <v>1617</v>
      </c>
      <c r="G133" s="137" t="s">
        <v>297</v>
      </c>
      <c r="H133" s="138">
        <v>5</v>
      </c>
      <c r="I133" s="139"/>
      <c r="J133" s="140">
        <f t="shared" si="0"/>
        <v>0</v>
      </c>
      <c r="K133" s="136" t="s">
        <v>1</v>
      </c>
      <c r="L133" s="32"/>
      <c r="M133" s="141" t="s">
        <v>1</v>
      </c>
      <c r="N133" s="142" t="s">
        <v>40</v>
      </c>
      <c r="P133" s="143">
        <f t="shared" si="1"/>
        <v>0</v>
      </c>
      <c r="Q133" s="143">
        <v>0</v>
      </c>
      <c r="R133" s="143">
        <f t="shared" si="2"/>
        <v>0</v>
      </c>
      <c r="S133" s="143">
        <v>0</v>
      </c>
      <c r="T133" s="144">
        <f t="shared" si="3"/>
        <v>0</v>
      </c>
      <c r="AR133" s="145" t="s">
        <v>175</v>
      </c>
      <c r="AT133" s="145" t="s">
        <v>171</v>
      </c>
      <c r="AU133" s="145" t="s">
        <v>75</v>
      </c>
      <c r="AY133" s="17" t="s">
        <v>169</v>
      </c>
      <c r="BE133" s="146">
        <f t="shared" si="4"/>
        <v>0</v>
      </c>
      <c r="BF133" s="146">
        <f t="shared" si="5"/>
        <v>0</v>
      </c>
      <c r="BG133" s="146">
        <f t="shared" si="6"/>
        <v>0</v>
      </c>
      <c r="BH133" s="146">
        <f t="shared" si="7"/>
        <v>0</v>
      </c>
      <c r="BI133" s="146">
        <f t="shared" si="8"/>
        <v>0</v>
      </c>
      <c r="BJ133" s="17" t="s">
        <v>83</v>
      </c>
      <c r="BK133" s="146">
        <f t="shared" si="9"/>
        <v>0</v>
      </c>
      <c r="BL133" s="17" t="s">
        <v>175</v>
      </c>
      <c r="BM133" s="145" t="s">
        <v>354</v>
      </c>
    </row>
    <row r="134" spans="2:65" s="1" customFormat="1" ht="16.5" customHeight="1">
      <c r="B134" s="133"/>
      <c r="C134" s="134" t="s">
        <v>278</v>
      </c>
      <c r="D134" s="134" t="s">
        <v>171</v>
      </c>
      <c r="E134" s="135" t="s">
        <v>1618</v>
      </c>
      <c r="F134" s="136" t="s">
        <v>1619</v>
      </c>
      <c r="G134" s="137" t="s">
        <v>297</v>
      </c>
      <c r="H134" s="138">
        <v>1</v>
      </c>
      <c r="I134" s="139"/>
      <c r="J134" s="140">
        <f t="shared" si="0"/>
        <v>0</v>
      </c>
      <c r="K134" s="136" t="s">
        <v>1</v>
      </c>
      <c r="L134" s="32"/>
      <c r="M134" s="141" t="s">
        <v>1</v>
      </c>
      <c r="N134" s="142" t="s">
        <v>40</v>
      </c>
      <c r="P134" s="143">
        <f t="shared" si="1"/>
        <v>0</v>
      </c>
      <c r="Q134" s="143">
        <v>0</v>
      </c>
      <c r="R134" s="143">
        <f t="shared" si="2"/>
        <v>0</v>
      </c>
      <c r="S134" s="143">
        <v>0</v>
      </c>
      <c r="T134" s="144">
        <f t="shared" si="3"/>
        <v>0</v>
      </c>
      <c r="AR134" s="145" t="s">
        <v>175</v>
      </c>
      <c r="AT134" s="145" t="s">
        <v>171</v>
      </c>
      <c r="AU134" s="145" t="s">
        <v>75</v>
      </c>
      <c r="AY134" s="17" t="s">
        <v>169</v>
      </c>
      <c r="BE134" s="146">
        <f t="shared" si="4"/>
        <v>0</v>
      </c>
      <c r="BF134" s="146">
        <f t="shared" si="5"/>
        <v>0</v>
      </c>
      <c r="BG134" s="146">
        <f t="shared" si="6"/>
        <v>0</v>
      </c>
      <c r="BH134" s="146">
        <f t="shared" si="7"/>
        <v>0</v>
      </c>
      <c r="BI134" s="146">
        <f t="shared" si="8"/>
        <v>0</v>
      </c>
      <c r="BJ134" s="17" t="s">
        <v>83</v>
      </c>
      <c r="BK134" s="146">
        <f t="shared" si="9"/>
        <v>0</v>
      </c>
      <c r="BL134" s="17" t="s">
        <v>175</v>
      </c>
      <c r="BM134" s="145" t="s">
        <v>367</v>
      </c>
    </row>
    <row r="135" spans="2:65" s="1" customFormat="1" ht="16.5" customHeight="1">
      <c r="B135" s="133"/>
      <c r="C135" s="134" t="s">
        <v>285</v>
      </c>
      <c r="D135" s="134" t="s">
        <v>171</v>
      </c>
      <c r="E135" s="135" t="s">
        <v>1620</v>
      </c>
      <c r="F135" s="136" t="s">
        <v>1621</v>
      </c>
      <c r="G135" s="137" t="s">
        <v>297</v>
      </c>
      <c r="H135" s="138">
        <v>14</v>
      </c>
      <c r="I135" s="139"/>
      <c r="J135" s="140">
        <f t="shared" si="0"/>
        <v>0</v>
      </c>
      <c r="K135" s="136" t="s">
        <v>1</v>
      </c>
      <c r="L135" s="32"/>
      <c r="M135" s="141" t="s">
        <v>1</v>
      </c>
      <c r="N135" s="142" t="s">
        <v>40</v>
      </c>
      <c r="P135" s="143">
        <f t="shared" si="1"/>
        <v>0</v>
      </c>
      <c r="Q135" s="143">
        <v>0</v>
      </c>
      <c r="R135" s="143">
        <f t="shared" si="2"/>
        <v>0</v>
      </c>
      <c r="S135" s="143">
        <v>0</v>
      </c>
      <c r="T135" s="144">
        <f t="shared" si="3"/>
        <v>0</v>
      </c>
      <c r="AR135" s="145" t="s">
        <v>175</v>
      </c>
      <c r="AT135" s="145" t="s">
        <v>171</v>
      </c>
      <c r="AU135" s="145" t="s">
        <v>75</v>
      </c>
      <c r="AY135" s="17" t="s">
        <v>169</v>
      </c>
      <c r="BE135" s="146">
        <f t="shared" si="4"/>
        <v>0</v>
      </c>
      <c r="BF135" s="146">
        <f t="shared" si="5"/>
        <v>0</v>
      </c>
      <c r="BG135" s="146">
        <f t="shared" si="6"/>
        <v>0</v>
      </c>
      <c r="BH135" s="146">
        <f t="shared" si="7"/>
        <v>0</v>
      </c>
      <c r="BI135" s="146">
        <f t="shared" si="8"/>
        <v>0</v>
      </c>
      <c r="BJ135" s="17" t="s">
        <v>83</v>
      </c>
      <c r="BK135" s="146">
        <f t="shared" si="9"/>
        <v>0</v>
      </c>
      <c r="BL135" s="17" t="s">
        <v>175</v>
      </c>
      <c r="BM135" s="145" t="s">
        <v>379</v>
      </c>
    </row>
    <row r="136" spans="2:65" s="1" customFormat="1" ht="16.5" customHeight="1">
      <c r="B136" s="133"/>
      <c r="C136" s="134" t="s">
        <v>290</v>
      </c>
      <c r="D136" s="134" t="s">
        <v>171</v>
      </c>
      <c r="E136" s="135" t="s">
        <v>1622</v>
      </c>
      <c r="F136" s="136" t="s">
        <v>1623</v>
      </c>
      <c r="G136" s="137" t="s">
        <v>297</v>
      </c>
      <c r="H136" s="138">
        <v>15</v>
      </c>
      <c r="I136" s="139"/>
      <c r="J136" s="140">
        <f t="shared" si="0"/>
        <v>0</v>
      </c>
      <c r="K136" s="136" t="s">
        <v>1</v>
      </c>
      <c r="L136" s="32"/>
      <c r="M136" s="141" t="s">
        <v>1</v>
      </c>
      <c r="N136" s="142" t="s">
        <v>40</v>
      </c>
      <c r="P136" s="143">
        <f t="shared" si="1"/>
        <v>0</v>
      </c>
      <c r="Q136" s="143">
        <v>0</v>
      </c>
      <c r="R136" s="143">
        <f t="shared" si="2"/>
        <v>0</v>
      </c>
      <c r="S136" s="143">
        <v>0</v>
      </c>
      <c r="T136" s="144">
        <f t="shared" si="3"/>
        <v>0</v>
      </c>
      <c r="AR136" s="145" t="s">
        <v>175</v>
      </c>
      <c r="AT136" s="145" t="s">
        <v>171</v>
      </c>
      <c r="AU136" s="145" t="s">
        <v>75</v>
      </c>
      <c r="AY136" s="17" t="s">
        <v>169</v>
      </c>
      <c r="BE136" s="146">
        <f t="shared" si="4"/>
        <v>0</v>
      </c>
      <c r="BF136" s="146">
        <f t="shared" si="5"/>
        <v>0</v>
      </c>
      <c r="BG136" s="146">
        <f t="shared" si="6"/>
        <v>0</v>
      </c>
      <c r="BH136" s="146">
        <f t="shared" si="7"/>
        <v>0</v>
      </c>
      <c r="BI136" s="146">
        <f t="shared" si="8"/>
        <v>0</v>
      </c>
      <c r="BJ136" s="17" t="s">
        <v>83</v>
      </c>
      <c r="BK136" s="146">
        <f t="shared" si="9"/>
        <v>0</v>
      </c>
      <c r="BL136" s="17" t="s">
        <v>175</v>
      </c>
      <c r="BM136" s="145" t="s">
        <v>391</v>
      </c>
    </row>
    <row r="137" spans="2:65" s="1" customFormat="1" ht="16.5" customHeight="1">
      <c r="B137" s="133"/>
      <c r="C137" s="134" t="s">
        <v>7</v>
      </c>
      <c r="D137" s="134" t="s">
        <v>171</v>
      </c>
      <c r="E137" s="135" t="s">
        <v>1624</v>
      </c>
      <c r="F137" s="136" t="s">
        <v>1625</v>
      </c>
      <c r="G137" s="137" t="s">
        <v>297</v>
      </c>
      <c r="H137" s="138">
        <v>6</v>
      </c>
      <c r="I137" s="139"/>
      <c r="J137" s="140">
        <f t="shared" si="0"/>
        <v>0</v>
      </c>
      <c r="K137" s="136" t="s">
        <v>1</v>
      </c>
      <c r="L137" s="32"/>
      <c r="M137" s="141" t="s">
        <v>1</v>
      </c>
      <c r="N137" s="142" t="s">
        <v>40</v>
      </c>
      <c r="P137" s="143">
        <f t="shared" si="1"/>
        <v>0</v>
      </c>
      <c r="Q137" s="143">
        <v>0</v>
      </c>
      <c r="R137" s="143">
        <f t="shared" si="2"/>
        <v>0</v>
      </c>
      <c r="S137" s="143">
        <v>0</v>
      </c>
      <c r="T137" s="144">
        <f t="shared" si="3"/>
        <v>0</v>
      </c>
      <c r="AR137" s="145" t="s">
        <v>175</v>
      </c>
      <c r="AT137" s="145" t="s">
        <v>171</v>
      </c>
      <c r="AU137" s="145" t="s">
        <v>75</v>
      </c>
      <c r="AY137" s="17" t="s">
        <v>169</v>
      </c>
      <c r="BE137" s="146">
        <f t="shared" si="4"/>
        <v>0</v>
      </c>
      <c r="BF137" s="146">
        <f t="shared" si="5"/>
        <v>0</v>
      </c>
      <c r="BG137" s="146">
        <f t="shared" si="6"/>
        <v>0</v>
      </c>
      <c r="BH137" s="146">
        <f t="shared" si="7"/>
        <v>0</v>
      </c>
      <c r="BI137" s="146">
        <f t="shared" si="8"/>
        <v>0</v>
      </c>
      <c r="BJ137" s="17" t="s">
        <v>83</v>
      </c>
      <c r="BK137" s="146">
        <f t="shared" si="9"/>
        <v>0</v>
      </c>
      <c r="BL137" s="17" t="s">
        <v>175</v>
      </c>
      <c r="BM137" s="145" t="s">
        <v>404</v>
      </c>
    </row>
    <row r="138" spans="2:65" s="1" customFormat="1" ht="24.15" customHeight="1">
      <c r="B138" s="133"/>
      <c r="C138" s="134" t="s">
        <v>299</v>
      </c>
      <c r="D138" s="134" t="s">
        <v>171</v>
      </c>
      <c r="E138" s="135" t="s">
        <v>1626</v>
      </c>
      <c r="F138" s="136" t="s">
        <v>1627</v>
      </c>
      <c r="G138" s="137" t="s">
        <v>297</v>
      </c>
      <c r="H138" s="138">
        <v>2</v>
      </c>
      <c r="I138" s="139"/>
      <c r="J138" s="140">
        <f t="shared" si="0"/>
        <v>0</v>
      </c>
      <c r="K138" s="136" t="s">
        <v>1</v>
      </c>
      <c r="L138" s="32"/>
      <c r="M138" s="141" t="s">
        <v>1</v>
      </c>
      <c r="N138" s="142" t="s">
        <v>40</v>
      </c>
      <c r="P138" s="143">
        <f t="shared" si="1"/>
        <v>0</v>
      </c>
      <c r="Q138" s="143">
        <v>0</v>
      </c>
      <c r="R138" s="143">
        <f t="shared" si="2"/>
        <v>0</v>
      </c>
      <c r="S138" s="143">
        <v>0</v>
      </c>
      <c r="T138" s="144">
        <f t="shared" si="3"/>
        <v>0</v>
      </c>
      <c r="AR138" s="145" t="s">
        <v>175</v>
      </c>
      <c r="AT138" s="145" t="s">
        <v>171</v>
      </c>
      <c r="AU138" s="145" t="s">
        <v>75</v>
      </c>
      <c r="AY138" s="17" t="s">
        <v>169</v>
      </c>
      <c r="BE138" s="146">
        <f t="shared" si="4"/>
        <v>0</v>
      </c>
      <c r="BF138" s="146">
        <f t="shared" si="5"/>
        <v>0</v>
      </c>
      <c r="BG138" s="146">
        <f t="shared" si="6"/>
        <v>0</v>
      </c>
      <c r="BH138" s="146">
        <f t="shared" si="7"/>
        <v>0</v>
      </c>
      <c r="BI138" s="146">
        <f t="shared" si="8"/>
        <v>0</v>
      </c>
      <c r="BJ138" s="17" t="s">
        <v>83</v>
      </c>
      <c r="BK138" s="146">
        <f t="shared" si="9"/>
        <v>0</v>
      </c>
      <c r="BL138" s="17" t="s">
        <v>175</v>
      </c>
      <c r="BM138" s="145" t="s">
        <v>420</v>
      </c>
    </row>
    <row r="139" spans="2:65" s="1" customFormat="1" ht="16.5" customHeight="1">
      <c r="B139" s="133"/>
      <c r="C139" s="134" t="s">
        <v>303</v>
      </c>
      <c r="D139" s="134" t="s">
        <v>171</v>
      </c>
      <c r="E139" s="135" t="s">
        <v>1628</v>
      </c>
      <c r="F139" s="136" t="s">
        <v>1629</v>
      </c>
      <c r="G139" s="137" t="s">
        <v>297</v>
      </c>
      <c r="H139" s="138">
        <v>15</v>
      </c>
      <c r="I139" s="139"/>
      <c r="J139" s="140">
        <f t="shared" si="0"/>
        <v>0</v>
      </c>
      <c r="K139" s="136" t="s">
        <v>1</v>
      </c>
      <c r="L139" s="32"/>
      <c r="M139" s="141" t="s">
        <v>1</v>
      </c>
      <c r="N139" s="142" t="s">
        <v>40</v>
      </c>
      <c r="P139" s="143">
        <f t="shared" si="1"/>
        <v>0</v>
      </c>
      <c r="Q139" s="143">
        <v>0</v>
      </c>
      <c r="R139" s="143">
        <f t="shared" si="2"/>
        <v>0</v>
      </c>
      <c r="S139" s="143">
        <v>0</v>
      </c>
      <c r="T139" s="144">
        <f t="shared" si="3"/>
        <v>0</v>
      </c>
      <c r="AR139" s="145" t="s">
        <v>175</v>
      </c>
      <c r="AT139" s="145" t="s">
        <v>171</v>
      </c>
      <c r="AU139" s="145" t="s">
        <v>75</v>
      </c>
      <c r="AY139" s="17" t="s">
        <v>169</v>
      </c>
      <c r="BE139" s="146">
        <f t="shared" si="4"/>
        <v>0</v>
      </c>
      <c r="BF139" s="146">
        <f t="shared" si="5"/>
        <v>0</v>
      </c>
      <c r="BG139" s="146">
        <f t="shared" si="6"/>
        <v>0</v>
      </c>
      <c r="BH139" s="146">
        <f t="shared" si="7"/>
        <v>0</v>
      </c>
      <c r="BI139" s="146">
        <f t="shared" si="8"/>
        <v>0</v>
      </c>
      <c r="BJ139" s="17" t="s">
        <v>83</v>
      </c>
      <c r="BK139" s="146">
        <f t="shared" si="9"/>
        <v>0</v>
      </c>
      <c r="BL139" s="17" t="s">
        <v>175</v>
      </c>
      <c r="BM139" s="145" t="s">
        <v>439</v>
      </c>
    </row>
    <row r="140" spans="2:65" s="1" customFormat="1" ht="16.5" customHeight="1">
      <c r="B140" s="133"/>
      <c r="C140" s="134" t="s">
        <v>307</v>
      </c>
      <c r="D140" s="134" t="s">
        <v>171</v>
      </c>
      <c r="E140" s="135" t="s">
        <v>1630</v>
      </c>
      <c r="F140" s="136" t="s">
        <v>1631</v>
      </c>
      <c r="G140" s="137" t="s">
        <v>297</v>
      </c>
      <c r="H140" s="138">
        <v>7</v>
      </c>
      <c r="I140" s="139"/>
      <c r="J140" s="140">
        <f t="shared" si="0"/>
        <v>0</v>
      </c>
      <c r="K140" s="136" t="s">
        <v>1</v>
      </c>
      <c r="L140" s="32"/>
      <c r="M140" s="141" t="s">
        <v>1</v>
      </c>
      <c r="N140" s="142" t="s">
        <v>40</v>
      </c>
      <c r="P140" s="143">
        <f t="shared" si="1"/>
        <v>0</v>
      </c>
      <c r="Q140" s="143">
        <v>0</v>
      </c>
      <c r="R140" s="143">
        <f t="shared" si="2"/>
        <v>0</v>
      </c>
      <c r="S140" s="143">
        <v>0</v>
      </c>
      <c r="T140" s="144">
        <f t="shared" si="3"/>
        <v>0</v>
      </c>
      <c r="AR140" s="145" t="s">
        <v>175</v>
      </c>
      <c r="AT140" s="145" t="s">
        <v>171</v>
      </c>
      <c r="AU140" s="145" t="s">
        <v>75</v>
      </c>
      <c r="AY140" s="17" t="s">
        <v>169</v>
      </c>
      <c r="BE140" s="146">
        <f t="shared" si="4"/>
        <v>0</v>
      </c>
      <c r="BF140" s="146">
        <f t="shared" si="5"/>
        <v>0</v>
      </c>
      <c r="BG140" s="146">
        <f t="shared" si="6"/>
        <v>0</v>
      </c>
      <c r="BH140" s="146">
        <f t="shared" si="7"/>
        <v>0</v>
      </c>
      <c r="BI140" s="146">
        <f t="shared" si="8"/>
        <v>0</v>
      </c>
      <c r="BJ140" s="17" t="s">
        <v>83</v>
      </c>
      <c r="BK140" s="146">
        <f t="shared" si="9"/>
        <v>0</v>
      </c>
      <c r="BL140" s="17" t="s">
        <v>175</v>
      </c>
      <c r="BM140" s="145" t="s">
        <v>451</v>
      </c>
    </row>
    <row r="141" spans="2:65" s="1" customFormat="1" ht="16.5" customHeight="1">
      <c r="B141" s="133"/>
      <c r="C141" s="134" t="s">
        <v>311</v>
      </c>
      <c r="D141" s="134" t="s">
        <v>171</v>
      </c>
      <c r="E141" s="135" t="s">
        <v>1632</v>
      </c>
      <c r="F141" s="136" t="s">
        <v>1633</v>
      </c>
      <c r="G141" s="137" t="s">
        <v>297</v>
      </c>
      <c r="H141" s="138">
        <v>1</v>
      </c>
      <c r="I141" s="139"/>
      <c r="J141" s="140">
        <f t="shared" si="0"/>
        <v>0</v>
      </c>
      <c r="K141" s="136" t="s">
        <v>1</v>
      </c>
      <c r="L141" s="32"/>
      <c r="M141" s="141" t="s">
        <v>1</v>
      </c>
      <c r="N141" s="142" t="s">
        <v>40</v>
      </c>
      <c r="P141" s="143">
        <f t="shared" si="1"/>
        <v>0</v>
      </c>
      <c r="Q141" s="143">
        <v>0</v>
      </c>
      <c r="R141" s="143">
        <f t="shared" si="2"/>
        <v>0</v>
      </c>
      <c r="S141" s="143">
        <v>0</v>
      </c>
      <c r="T141" s="144">
        <f t="shared" si="3"/>
        <v>0</v>
      </c>
      <c r="AR141" s="145" t="s">
        <v>175</v>
      </c>
      <c r="AT141" s="145" t="s">
        <v>171</v>
      </c>
      <c r="AU141" s="145" t="s">
        <v>75</v>
      </c>
      <c r="AY141" s="17" t="s">
        <v>169</v>
      </c>
      <c r="BE141" s="146">
        <f t="shared" si="4"/>
        <v>0</v>
      </c>
      <c r="BF141" s="146">
        <f t="shared" si="5"/>
        <v>0</v>
      </c>
      <c r="BG141" s="146">
        <f t="shared" si="6"/>
        <v>0</v>
      </c>
      <c r="BH141" s="146">
        <f t="shared" si="7"/>
        <v>0</v>
      </c>
      <c r="BI141" s="146">
        <f t="shared" si="8"/>
        <v>0</v>
      </c>
      <c r="BJ141" s="17" t="s">
        <v>83</v>
      </c>
      <c r="BK141" s="146">
        <f t="shared" si="9"/>
        <v>0</v>
      </c>
      <c r="BL141" s="17" t="s">
        <v>175</v>
      </c>
      <c r="BM141" s="145" t="s">
        <v>464</v>
      </c>
    </row>
    <row r="142" spans="2:65" s="1" customFormat="1" ht="16.5" customHeight="1">
      <c r="B142" s="133"/>
      <c r="C142" s="134" t="s">
        <v>315</v>
      </c>
      <c r="D142" s="134" t="s">
        <v>171</v>
      </c>
      <c r="E142" s="135" t="s">
        <v>1634</v>
      </c>
      <c r="F142" s="136" t="s">
        <v>1635</v>
      </c>
      <c r="G142" s="137" t="s">
        <v>297</v>
      </c>
      <c r="H142" s="138">
        <v>1</v>
      </c>
      <c r="I142" s="139"/>
      <c r="J142" s="140">
        <f t="shared" si="0"/>
        <v>0</v>
      </c>
      <c r="K142" s="136" t="s">
        <v>1</v>
      </c>
      <c r="L142" s="32"/>
      <c r="M142" s="141" t="s">
        <v>1</v>
      </c>
      <c r="N142" s="142" t="s">
        <v>40</v>
      </c>
      <c r="P142" s="143">
        <f t="shared" si="1"/>
        <v>0</v>
      </c>
      <c r="Q142" s="143">
        <v>0</v>
      </c>
      <c r="R142" s="143">
        <f t="shared" si="2"/>
        <v>0</v>
      </c>
      <c r="S142" s="143">
        <v>0</v>
      </c>
      <c r="T142" s="144">
        <f t="shared" si="3"/>
        <v>0</v>
      </c>
      <c r="AR142" s="145" t="s">
        <v>175</v>
      </c>
      <c r="AT142" s="145" t="s">
        <v>171</v>
      </c>
      <c r="AU142" s="145" t="s">
        <v>75</v>
      </c>
      <c r="AY142" s="17" t="s">
        <v>169</v>
      </c>
      <c r="BE142" s="146">
        <f t="shared" si="4"/>
        <v>0</v>
      </c>
      <c r="BF142" s="146">
        <f t="shared" si="5"/>
        <v>0</v>
      </c>
      <c r="BG142" s="146">
        <f t="shared" si="6"/>
        <v>0</v>
      </c>
      <c r="BH142" s="146">
        <f t="shared" si="7"/>
        <v>0</v>
      </c>
      <c r="BI142" s="146">
        <f t="shared" si="8"/>
        <v>0</v>
      </c>
      <c r="BJ142" s="17" t="s">
        <v>83</v>
      </c>
      <c r="BK142" s="146">
        <f t="shared" si="9"/>
        <v>0</v>
      </c>
      <c r="BL142" s="17" t="s">
        <v>175</v>
      </c>
      <c r="BM142" s="145" t="s">
        <v>476</v>
      </c>
    </row>
    <row r="143" spans="2:65" s="1" customFormat="1" ht="16.5" customHeight="1">
      <c r="B143" s="133"/>
      <c r="C143" s="134" t="s">
        <v>319</v>
      </c>
      <c r="D143" s="134" t="s">
        <v>171</v>
      </c>
      <c r="E143" s="135" t="s">
        <v>1636</v>
      </c>
      <c r="F143" s="136" t="s">
        <v>1637</v>
      </c>
      <c r="G143" s="137" t="s">
        <v>297</v>
      </c>
      <c r="H143" s="138">
        <v>1</v>
      </c>
      <c r="I143" s="139"/>
      <c r="J143" s="140">
        <f t="shared" si="0"/>
        <v>0</v>
      </c>
      <c r="K143" s="136" t="s">
        <v>1</v>
      </c>
      <c r="L143" s="32"/>
      <c r="M143" s="141" t="s">
        <v>1</v>
      </c>
      <c r="N143" s="142" t="s">
        <v>40</v>
      </c>
      <c r="P143" s="143">
        <f t="shared" si="1"/>
        <v>0</v>
      </c>
      <c r="Q143" s="143">
        <v>0</v>
      </c>
      <c r="R143" s="143">
        <f t="shared" si="2"/>
        <v>0</v>
      </c>
      <c r="S143" s="143">
        <v>0</v>
      </c>
      <c r="T143" s="144">
        <f t="shared" si="3"/>
        <v>0</v>
      </c>
      <c r="AR143" s="145" t="s">
        <v>175</v>
      </c>
      <c r="AT143" s="145" t="s">
        <v>171</v>
      </c>
      <c r="AU143" s="145" t="s">
        <v>75</v>
      </c>
      <c r="AY143" s="17" t="s">
        <v>169</v>
      </c>
      <c r="BE143" s="146">
        <f t="shared" si="4"/>
        <v>0</v>
      </c>
      <c r="BF143" s="146">
        <f t="shared" si="5"/>
        <v>0</v>
      </c>
      <c r="BG143" s="146">
        <f t="shared" si="6"/>
        <v>0</v>
      </c>
      <c r="BH143" s="146">
        <f t="shared" si="7"/>
        <v>0</v>
      </c>
      <c r="BI143" s="146">
        <f t="shared" si="8"/>
        <v>0</v>
      </c>
      <c r="BJ143" s="17" t="s">
        <v>83</v>
      </c>
      <c r="BK143" s="146">
        <f t="shared" si="9"/>
        <v>0</v>
      </c>
      <c r="BL143" s="17" t="s">
        <v>175</v>
      </c>
      <c r="BM143" s="145" t="s">
        <v>486</v>
      </c>
    </row>
    <row r="144" spans="2:65" s="1" customFormat="1" ht="24.15" customHeight="1">
      <c r="B144" s="133"/>
      <c r="C144" s="134" t="s">
        <v>323</v>
      </c>
      <c r="D144" s="134" t="s">
        <v>171</v>
      </c>
      <c r="E144" s="135" t="s">
        <v>1638</v>
      </c>
      <c r="F144" s="136" t="s">
        <v>1639</v>
      </c>
      <c r="G144" s="137" t="s">
        <v>350</v>
      </c>
      <c r="H144" s="138">
        <v>18</v>
      </c>
      <c r="I144" s="139"/>
      <c r="J144" s="140">
        <f t="shared" si="0"/>
        <v>0</v>
      </c>
      <c r="K144" s="136" t="s">
        <v>1</v>
      </c>
      <c r="L144" s="32"/>
      <c r="M144" s="141" t="s">
        <v>1</v>
      </c>
      <c r="N144" s="142" t="s">
        <v>40</v>
      </c>
      <c r="P144" s="143">
        <f t="shared" si="1"/>
        <v>0</v>
      </c>
      <c r="Q144" s="143">
        <v>0</v>
      </c>
      <c r="R144" s="143">
        <f t="shared" si="2"/>
        <v>0</v>
      </c>
      <c r="S144" s="143">
        <v>0</v>
      </c>
      <c r="T144" s="144">
        <f t="shared" si="3"/>
        <v>0</v>
      </c>
      <c r="AR144" s="145" t="s">
        <v>175</v>
      </c>
      <c r="AT144" s="145" t="s">
        <v>171</v>
      </c>
      <c r="AU144" s="145" t="s">
        <v>75</v>
      </c>
      <c r="AY144" s="17" t="s">
        <v>169</v>
      </c>
      <c r="BE144" s="146">
        <f t="shared" si="4"/>
        <v>0</v>
      </c>
      <c r="BF144" s="146">
        <f t="shared" si="5"/>
        <v>0</v>
      </c>
      <c r="BG144" s="146">
        <f t="shared" si="6"/>
        <v>0</v>
      </c>
      <c r="BH144" s="146">
        <f t="shared" si="7"/>
        <v>0</v>
      </c>
      <c r="BI144" s="146">
        <f t="shared" si="8"/>
        <v>0</v>
      </c>
      <c r="BJ144" s="17" t="s">
        <v>83</v>
      </c>
      <c r="BK144" s="146">
        <f t="shared" si="9"/>
        <v>0</v>
      </c>
      <c r="BL144" s="17" t="s">
        <v>175</v>
      </c>
      <c r="BM144" s="145" t="s">
        <v>498</v>
      </c>
    </row>
    <row r="145" spans="2:65" s="1" customFormat="1" ht="16.5" customHeight="1">
      <c r="B145" s="133"/>
      <c r="C145" s="134" t="s">
        <v>327</v>
      </c>
      <c r="D145" s="134" t="s">
        <v>171</v>
      </c>
      <c r="E145" s="135" t="s">
        <v>1640</v>
      </c>
      <c r="F145" s="136" t="s">
        <v>1641</v>
      </c>
      <c r="G145" s="137" t="s">
        <v>297</v>
      </c>
      <c r="H145" s="138">
        <v>2</v>
      </c>
      <c r="I145" s="139"/>
      <c r="J145" s="140">
        <f t="shared" si="0"/>
        <v>0</v>
      </c>
      <c r="K145" s="136" t="s">
        <v>1</v>
      </c>
      <c r="L145" s="32"/>
      <c r="M145" s="141" t="s">
        <v>1</v>
      </c>
      <c r="N145" s="142" t="s">
        <v>40</v>
      </c>
      <c r="P145" s="143">
        <f t="shared" si="1"/>
        <v>0</v>
      </c>
      <c r="Q145" s="143">
        <v>0</v>
      </c>
      <c r="R145" s="143">
        <f t="shared" si="2"/>
        <v>0</v>
      </c>
      <c r="S145" s="143">
        <v>0</v>
      </c>
      <c r="T145" s="144">
        <f t="shared" si="3"/>
        <v>0</v>
      </c>
      <c r="AR145" s="145" t="s">
        <v>175</v>
      </c>
      <c r="AT145" s="145" t="s">
        <v>171</v>
      </c>
      <c r="AU145" s="145" t="s">
        <v>75</v>
      </c>
      <c r="AY145" s="17" t="s">
        <v>169</v>
      </c>
      <c r="BE145" s="146">
        <f t="shared" si="4"/>
        <v>0</v>
      </c>
      <c r="BF145" s="146">
        <f t="shared" si="5"/>
        <v>0</v>
      </c>
      <c r="BG145" s="146">
        <f t="shared" si="6"/>
        <v>0</v>
      </c>
      <c r="BH145" s="146">
        <f t="shared" si="7"/>
        <v>0</v>
      </c>
      <c r="BI145" s="146">
        <f t="shared" si="8"/>
        <v>0</v>
      </c>
      <c r="BJ145" s="17" t="s">
        <v>83</v>
      </c>
      <c r="BK145" s="146">
        <f t="shared" si="9"/>
        <v>0</v>
      </c>
      <c r="BL145" s="17" t="s">
        <v>175</v>
      </c>
      <c r="BM145" s="145" t="s">
        <v>508</v>
      </c>
    </row>
    <row r="146" spans="2:65" s="1" customFormat="1" ht="16.5" customHeight="1">
      <c r="B146" s="133"/>
      <c r="C146" s="134" t="s">
        <v>332</v>
      </c>
      <c r="D146" s="134" t="s">
        <v>171</v>
      </c>
      <c r="E146" s="135" t="s">
        <v>1642</v>
      </c>
      <c r="F146" s="136" t="s">
        <v>1643</v>
      </c>
      <c r="G146" s="137" t="s">
        <v>297</v>
      </c>
      <c r="H146" s="138">
        <v>2</v>
      </c>
      <c r="I146" s="139"/>
      <c r="J146" s="140">
        <f t="shared" si="0"/>
        <v>0</v>
      </c>
      <c r="K146" s="136" t="s">
        <v>1</v>
      </c>
      <c r="L146" s="32"/>
      <c r="M146" s="141" t="s">
        <v>1</v>
      </c>
      <c r="N146" s="142" t="s">
        <v>40</v>
      </c>
      <c r="P146" s="143">
        <f t="shared" si="1"/>
        <v>0</v>
      </c>
      <c r="Q146" s="143">
        <v>0</v>
      </c>
      <c r="R146" s="143">
        <f t="shared" si="2"/>
        <v>0</v>
      </c>
      <c r="S146" s="143">
        <v>0</v>
      </c>
      <c r="T146" s="144">
        <f t="shared" si="3"/>
        <v>0</v>
      </c>
      <c r="AR146" s="145" t="s">
        <v>175</v>
      </c>
      <c r="AT146" s="145" t="s">
        <v>171</v>
      </c>
      <c r="AU146" s="145" t="s">
        <v>75</v>
      </c>
      <c r="AY146" s="17" t="s">
        <v>169</v>
      </c>
      <c r="BE146" s="146">
        <f t="shared" si="4"/>
        <v>0</v>
      </c>
      <c r="BF146" s="146">
        <f t="shared" si="5"/>
        <v>0</v>
      </c>
      <c r="BG146" s="146">
        <f t="shared" si="6"/>
        <v>0</v>
      </c>
      <c r="BH146" s="146">
        <f t="shared" si="7"/>
        <v>0</v>
      </c>
      <c r="BI146" s="146">
        <f t="shared" si="8"/>
        <v>0</v>
      </c>
      <c r="BJ146" s="17" t="s">
        <v>83</v>
      </c>
      <c r="BK146" s="146">
        <f t="shared" si="9"/>
        <v>0</v>
      </c>
      <c r="BL146" s="17" t="s">
        <v>175</v>
      </c>
      <c r="BM146" s="145" t="s">
        <v>517</v>
      </c>
    </row>
    <row r="147" spans="2:65" s="1" customFormat="1" ht="16.5" customHeight="1">
      <c r="B147" s="133"/>
      <c r="C147" s="134" t="s">
        <v>337</v>
      </c>
      <c r="D147" s="134" t="s">
        <v>171</v>
      </c>
      <c r="E147" s="135" t="s">
        <v>1644</v>
      </c>
      <c r="F147" s="136" t="s">
        <v>1645</v>
      </c>
      <c r="G147" s="137" t="s">
        <v>297</v>
      </c>
      <c r="H147" s="138">
        <v>2</v>
      </c>
      <c r="I147" s="139"/>
      <c r="J147" s="140">
        <f t="shared" si="0"/>
        <v>0</v>
      </c>
      <c r="K147" s="136" t="s">
        <v>1</v>
      </c>
      <c r="L147" s="32"/>
      <c r="M147" s="141" t="s">
        <v>1</v>
      </c>
      <c r="N147" s="142" t="s">
        <v>40</v>
      </c>
      <c r="P147" s="143">
        <f t="shared" si="1"/>
        <v>0</v>
      </c>
      <c r="Q147" s="143">
        <v>0</v>
      </c>
      <c r="R147" s="143">
        <f t="shared" si="2"/>
        <v>0</v>
      </c>
      <c r="S147" s="143">
        <v>0</v>
      </c>
      <c r="T147" s="144">
        <f t="shared" si="3"/>
        <v>0</v>
      </c>
      <c r="AR147" s="145" t="s">
        <v>175</v>
      </c>
      <c r="AT147" s="145" t="s">
        <v>171</v>
      </c>
      <c r="AU147" s="145" t="s">
        <v>75</v>
      </c>
      <c r="AY147" s="17" t="s">
        <v>169</v>
      </c>
      <c r="BE147" s="146">
        <f t="shared" si="4"/>
        <v>0</v>
      </c>
      <c r="BF147" s="146">
        <f t="shared" si="5"/>
        <v>0</v>
      </c>
      <c r="BG147" s="146">
        <f t="shared" si="6"/>
        <v>0</v>
      </c>
      <c r="BH147" s="146">
        <f t="shared" si="7"/>
        <v>0</v>
      </c>
      <c r="BI147" s="146">
        <f t="shared" si="8"/>
        <v>0</v>
      </c>
      <c r="BJ147" s="17" t="s">
        <v>83</v>
      </c>
      <c r="BK147" s="146">
        <f t="shared" si="9"/>
        <v>0</v>
      </c>
      <c r="BL147" s="17" t="s">
        <v>175</v>
      </c>
      <c r="BM147" s="145" t="s">
        <v>1646</v>
      </c>
    </row>
    <row r="148" spans="2:65" s="1" customFormat="1" ht="16.5" customHeight="1">
      <c r="B148" s="133"/>
      <c r="C148" s="134" t="s">
        <v>342</v>
      </c>
      <c r="D148" s="134" t="s">
        <v>171</v>
      </c>
      <c r="E148" s="135" t="s">
        <v>1647</v>
      </c>
      <c r="F148" s="136" t="s">
        <v>1648</v>
      </c>
      <c r="G148" s="137" t="s">
        <v>297</v>
      </c>
      <c r="H148" s="138">
        <v>2</v>
      </c>
      <c r="I148" s="139"/>
      <c r="J148" s="140">
        <f t="shared" si="0"/>
        <v>0</v>
      </c>
      <c r="K148" s="136" t="s">
        <v>1</v>
      </c>
      <c r="L148" s="32"/>
      <c r="M148" s="141" t="s">
        <v>1</v>
      </c>
      <c r="N148" s="142" t="s">
        <v>40</v>
      </c>
      <c r="P148" s="143">
        <f t="shared" si="1"/>
        <v>0</v>
      </c>
      <c r="Q148" s="143">
        <v>0</v>
      </c>
      <c r="R148" s="143">
        <f t="shared" si="2"/>
        <v>0</v>
      </c>
      <c r="S148" s="143">
        <v>0</v>
      </c>
      <c r="T148" s="144">
        <f t="shared" si="3"/>
        <v>0</v>
      </c>
      <c r="AR148" s="145" t="s">
        <v>175</v>
      </c>
      <c r="AT148" s="145" t="s">
        <v>171</v>
      </c>
      <c r="AU148" s="145" t="s">
        <v>75</v>
      </c>
      <c r="AY148" s="17" t="s">
        <v>169</v>
      </c>
      <c r="BE148" s="146">
        <f t="shared" si="4"/>
        <v>0</v>
      </c>
      <c r="BF148" s="146">
        <f t="shared" si="5"/>
        <v>0</v>
      </c>
      <c r="BG148" s="146">
        <f t="shared" si="6"/>
        <v>0</v>
      </c>
      <c r="BH148" s="146">
        <f t="shared" si="7"/>
        <v>0</v>
      </c>
      <c r="BI148" s="146">
        <f t="shared" si="8"/>
        <v>0</v>
      </c>
      <c r="BJ148" s="17" t="s">
        <v>83</v>
      </c>
      <c r="BK148" s="146">
        <f t="shared" si="9"/>
        <v>0</v>
      </c>
      <c r="BL148" s="17" t="s">
        <v>175</v>
      </c>
      <c r="BM148" s="145" t="s">
        <v>1649</v>
      </c>
    </row>
    <row r="149" spans="2:65" s="1" customFormat="1" ht="33" customHeight="1">
      <c r="B149" s="133"/>
      <c r="C149" s="134" t="s">
        <v>347</v>
      </c>
      <c r="D149" s="134" t="s">
        <v>171</v>
      </c>
      <c r="E149" s="135" t="s">
        <v>1650</v>
      </c>
      <c r="F149" s="136" t="s">
        <v>1651</v>
      </c>
      <c r="G149" s="137" t="s">
        <v>297</v>
      </c>
      <c r="H149" s="138">
        <v>7</v>
      </c>
      <c r="I149" s="139"/>
      <c r="J149" s="140">
        <f t="shared" ref="J149:J180" si="10">ROUND(I149*H149,2)</f>
        <v>0</v>
      </c>
      <c r="K149" s="136" t="s">
        <v>1</v>
      </c>
      <c r="L149" s="32"/>
      <c r="M149" s="141" t="s">
        <v>1</v>
      </c>
      <c r="N149" s="142" t="s">
        <v>40</v>
      </c>
      <c r="P149" s="143">
        <f t="shared" ref="P149:P180" si="11">O149*H149</f>
        <v>0</v>
      </c>
      <c r="Q149" s="143">
        <v>0</v>
      </c>
      <c r="R149" s="143">
        <f t="shared" ref="R149:R180" si="12">Q149*H149</f>
        <v>0</v>
      </c>
      <c r="S149" s="143">
        <v>0</v>
      </c>
      <c r="T149" s="144">
        <f t="shared" ref="T149:T180" si="13">S149*H149</f>
        <v>0</v>
      </c>
      <c r="AR149" s="145" t="s">
        <v>175</v>
      </c>
      <c r="AT149" s="145" t="s">
        <v>171</v>
      </c>
      <c r="AU149" s="145" t="s">
        <v>75</v>
      </c>
      <c r="AY149" s="17" t="s">
        <v>169</v>
      </c>
      <c r="BE149" s="146">
        <f t="shared" ref="BE149:BE180" si="14">IF(N149="základní",J149,0)</f>
        <v>0</v>
      </c>
      <c r="BF149" s="146">
        <f t="shared" ref="BF149:BF180" si="15">IF(N149="snížená",J149,0)</f>
        <v>0</v>
      </c>
      <c r="BG149" s="146">
        <f t="shared" ref="BG149:BG180" si="16">IF(N149="zákl. přenesená",J149,0)</f>
        <v>0</v>
      </c>
      <c r="BH149" s="146">
        <f t="shared" ref="BH149:BH180" si="17">IF(N149="sníž. přenesená",J149,0)</f>
        <v>0</v>
      </c>
      <c r="BI149" s="146">
        <f t="shared" ref="BI149:BI180" si="18">IF(N149="nulová",J149,0)</f>
        <v>0</v>
      </c>
      <c r="BJ149" s="17" t="s">
        <v>83</v>
      </c>
      <c r="BK149" s="146">
        <f t="shared" ref="BK149:BK180" si="19">ROUND(I149*H149,2)</f>
        <v>0</v>
      </c>
      <c r="BL149" s="17" t="s">
        <v>175</v>
      </c>
      <c r="BM149" s="145" t="s">
        <v>533</v>
      </c>
    </row>
    <row r="150" spans="2:65" s="1" customFormat="1" ht="24.15" customHeight="1">
      <c r="B150" s="133"/>
      <c r="C150" s="134" t="s">
        <v>354</v>
      </c>
      <c r="D150" s="134" t="s">
        <v>171</v>
      </c>
      <c r="E150" s="135" t="s">
        <v>1652</v>
      </c>
      <c r="F150" s="136" t="s">
        <v>1653</v>
      </c>
      <c r="G150" s="137" t="s">
        <v>297</v>
      </c>
      <c r="H150" s="138">
        <v>2</v>
      </c>
      <c r="I150" s="139"/>
      <c r="J150" s="140">
        <f t="shared" si="10"/>
        <v>0</v>
      </c>
      <c r="K150" s="136" t="s">
        <v>1</v>
      </c>
      <c r="L150" s="32"/>
      <c r="M150" s="141" t="s">
        <v>1</v>
      </c>
      <c r="N150" s="142" t="s">
        <v>40</v>
      </c>
      <c r="P150" s="143">
        <f t="shared" si="11"/>
        <v>0</v>
      </c>
      <c r="Q150" s="143">
        <v>0</v>
      </c>
      <c r="R150" s="143">
        <f t="shared" si="12"/>
        <v>0</v>
      </c>
      <c r="S150" s="143">
        <v>0</v>
      </c>
      <c r="T150" s="144">
        <f t="shared" si="13"/>
        <v>0</v>
      </c>
      <c r="AR150" s="145" t="s">
        <v>175</v>
      </c>
      <c r="AT150" s="145" t="s">
        <v>171</v>
      </c>
      <c r="AU150" s="145" t="s">
        <v>75</v>
      </c>
      <c r="AY150" s="17" t="s">
        <v>169</v>
      </c>
      <c r="BE150" s="146">
        <f t="shared" si="14"/>
        <v>0</v>
      </c>
      <c r="BF150" s="146">
        <f t="shared" si="15"/>
        <v>0</v>
      </c>
      <c r="BG150" s="146">
        <f t="shared" si="16"/>
        <v>0</v>
      </c>
      <c r="BH150" s="146">
        <f t="shared" si="17"/>
        <v>0</v>
      </c>
      <c r="BI150" s="146">
        <f t="shared" si="18"/>
        <v>0</v>
      </c>
      <c r="BJ150" s="17" t="s">
        <v>83</v>
      </c>
      <c r="BK150" s="146">
        <f t="shared" si="19"/>
        <v>0</v>
      </c>
      <c r="BL150" s="17" t="s">
        <v>175</v>
      </c>
      <c r="BM150" s="145" t="s">
        <v>544</v>
      </c>
    </row>
    <row r="151" spans="2:65" s="1" customFormat="1" ht="24.15" customHeight="1">
      <c r="B151" s="133"/>
      <c r="C151" s="134" t="s">
        <v>361</v>
      </c>
      <c r="D151" s="134" t="s">
        <v>171</v>
      </c>
      <c r="E151" s="135" t="s">
        <v>1654</v>
      </c>
      <c r="F151" s="136" t="s">
        <v>1655</v>
      </c>
      <c r="G151" s="137" t="s">
        <v>297</v>
      </c>
      <c r="H151" s="138">
        <v>6</v>
      </c>
      <c r="I151" s="139"/>
      <c r="J151" s="140">
        <f t="shared" si="10"/>
        <v>0</v>
      </c>
      <c r="K151" s="136" t="s">
        <v>1</v>
      </c>
      <c r="L151" s="32"/>
      <c r="M151" s="141" t="s">
        <v>1</v>
      </c>
      <c r="N151" s="142" t="s">
        <v>40</v>
      </c>
      <c r="P151" s="143">
        <f t="shared" si="11"/>
        <v>0</v>
      </c>
      <c r="Q151" s="143">
        <v>0</v>
      </c>
      <c r="R151" s="143">
        <f t="shared" si="12"/>
        <v>0</v>
      </c>
      <c r="S151" s="143">
        <v>0</v>
      </c>
      <c r="T151" s="144">
        <f t="shared" si="13"/>
        <v>0</v>
      </c>
      <c r="AR151" s="145" t="s">
        <v>175</v>
      </c>
      <c r="AT151" s="145" t="s">
        <v>171</v>
      </c>
      <c r="AU151" s="145" t="s">
        <v>75</v>
      </c>
      <c r="AY151" s="17" t="s">
        <v>169</v>
      </c>
      <c r="BE151" s="146">
        <f t="shared" si="14"/>
        <v>0</v>
      </c>
      <c r="BF151" s="146">
        <f t="shared" si="15"/>
        <v>0</v>
      </c>
      <c r="BG151" s="146">
        <f t="shared" si="16"/>
        <v>0</v>
      </c>
      <c r="BH151" s="146">
        <f t="shared" si="17"/>
        <v>0</v>
      </c>
      <c r="BI151" s="146">
        <f t="shared" si="18"/>
        <v>0</v>
      </c>
      <c r="BJ151" s="17" t="s">
        <v>83</v>
      </c>
      <c r="BK151" s="146">
        <f t="shared" si="19"/>
        <v>0</v>
      </c>
      <c r="BL151" s="17" t="s">
        <v>175</v>
      </c>
      <c r="BM151" s="145" t="s">
        <v>554</v>
      </c>
    </row>
    <row r="152" spans="2:65" s="1" customFormat="1" ht="16.5" customHeight="1">
      <c r="B152" s="133"/>
      <c r="C152" s="134" t="s">
        <v>367</v>
      </c>
      <c r="D152" s="134" t="s">
        <v>171</v>
      </c>
      <c r="E152" s="135" t="s">
        <v>1656</v>
      </c>
      <c r="F152" s="136" t="s">
        <v>1657</v>
      </c>
      <c r="G152" s="137" t="s">
        <v>297</v>
      </c>
      <c r="H152" s="138">
        <v>1</v>
      </c>
      <c r="I152" s="139"/>
      <c r="J152" s="140">
        <f t="shared" si="10"/>
        <v>0</v>
      </c>
      <c r="K152" s="136" t="s">
        <v>1</v>
      </c>
      <c r="L152" s="32"/>
      <c r="M152" s="141" t="s">
        <v>1</v>
      </c>
      <c r="N152" s="142" t="s">
        <v>40</v>
      </c>
      <c r="P152" s="143">
        <f t="shared" si="11"/>
        <v>0</v>
      </c>
      <c r="Q152" s="143">
        <v>0</v>
      </c>
      <c r="R152" s="143">
        <f t="shared" si="12"/>
        <v>0</v>
      </c>
      <c r="S152" s="143">
        <v>0</v>
      </c>
      <c r="T152" s="144">
        <f t="shared" si="13"/>
        <v>0</v>
      </c>
      <c r="AR152" s="145" t="s">
        <v>175</v>
      </c>
      <c r="AT152" s="145" t="s">
        <v>171</v>
      </c>
      <c r="AU152" s="145" t="s">
        <v>75</v>
      </c>
      <c r="AY152" s="17" t="s">
        <v>169</v>
      </c>
      <c r="BE152" s="146">
        <f t="shared" si="14"/>
        <v>0</v>
      </c>
      <c r="BF152" s="146">
        <f t="shared" si="15"/>
        <v>0</v>
      </c>
      <c r="BG152" s="146">
        <f t="shared" si="16"/>
        <v>0</v>
      </c>
      <c r="BH152" s="146">
        <f t="shared" si="17"/>
        <v>0</v>
      </c>
      <c r="BI152" s="146">
        <f t="shared" si="18"/>
        <v>0</v>
      </c>
      <c r="BJ152" s="17" t="s">
        <v>83</v>
      </c>
      <c r="BK152" s="146">
        <f t="shared" si="19"/>
        <v>0</v>
      </c>
      <c r="BL152" s="17" t="s">
        <v>175</v>
      </c>
      <c r="BM152" s="145" t="s">
        <v>563</v>
      </c>
    </row>
    <row r="153" spans="2:65" s="1" customFormat="1" ht="55.5" customHeight="1">
      <c r="B153" s="133"/>
      <c r="C153" s="134" t="s">
        <v>373</v>
      </c>
      <c r="D153" s="134" t="s">
        <v>171</v>
      </c>
      <c r="E153" s="135" t="s">
        <v>1658</v>
      </c>
      <c r="F153" s="136" t="s">
        <v>1659</v>
      </c>
      <c r="G153" s="137" t="s">
        <v>297</v>
      </c>
      <c r="H153" s="138">
        <v>10</v>
      </c>
      <c r="I153" s="139"/>
      <c r="J153" s="140">
        <f t="shared" si="10"/>
        <v>0</v>
      </c>
      <c r="K153" s="136" t="s">
        <v>1</v>
      </c>
      <c r="L153" s="32"/>
      <c r="M153" s="141" t="s">
        <v>1</v>
      </c>
      <c r="N153" s="142" t="s">
        <v>40</v>
      </c>
      <c r="P153" s="143">
        <f t="shared" si="11"/>
        <v>0</v>
      </c>
      <c r="Q153" s="143">
        <v>0</v>
      </c>
      <c r="R153" s="143">
        <f t="shared" si="12"/>
        <v>0</v>
      </c>
      <c r="S153" s="143">
        <v>0</v>
      </c>
      <c r="T153" s="144">
        <f t="shared" si="13"/>
        <v>0</v>
      </c>
      <c r="AR153" s="145" t="s">
        <v>175</v>
      </c>
      <c r="AT153" s="145" t="s">
        <v>171</v>
      </c>
      <c r="AU153" s="145" t="s">
        <v>75</v>
      </c>
      <c r="AY153" s="17" t="s">
        <v>169</v>
      </c>
      <c r="BE153" s="146">
        <f t="shared" si="14"/>
        <v>0</v>
      </c>
      <c r="BF153" s="146">
        <f t="shared" si="15"/>
        <v>0</v>
      </c>
      <c r="BG153" s="146">
        <f t="shared" si="16"/>
        <v>0</v>
      </c>
      <c r="BH153" s="146">
        <f t="shared" si="17"/>
        <v>0</v>
      </c>
      <c r="BI153" s="146">
        <f t="shared" si="18"/>
        <v>0</v>
      </c>
      <c r="BJ153" s="17" t="s">
        <v>83</v>
      </c>
      <c r="BK153" s="146">
        <f t="shared" si="19"/>
        <v>0</v>
      </c>
      <c r="BL153" s="17" t="s">
        <v>175</v>
      </c>
      <c r="BM153" s="145" t="s">
        <v>573</v>
      </c>
    </row>
    <row r="154" spans="2:65" s="1" customFormat="1" ht="16.5" customHeight="1">
      <c r="B154" s="133"/>
      <c r="C154" s="134" t="s">
        <v>379</v>
      </c>
      <c r="D154" s="134" t="s">
        <v>171</v>
      </c>
      <c r="E154" s="135" t="s">
        <v>1660</v>
      </c>
      <c r="F154" s="136" t="s">
        <v>1661</v>
      </c>
      <c r="G154" s="137" t="s">
        <v>350</v>
      </c>
      <c r="H154" s="138">
        <v>160</v>
      </c>
      <c r="I154" s="139"/>
      <c r="J154" s="140">
        <f t="shared" si="10"/>
        <v>0</v>
      </c>
      <c r="K154" s="136" t="s">
        <v>1</v>
      </c>
      <c r="L154" s="32"/>
      <c r="M154" s="141" t="s">
        <v>1</v>
      </c>
      <c r="N154" s="142" t="s">
        <v>40</v>
      </c>
      <c r="P154" s="143">
        <f t="shared" si="11"/>
        <v>0</v>
      </c>
      <c r="Q154" s="143">
        <v>0</v>
      </c>
      <c r="R154" s="143">
        <f t="shared" si="12"/>
        <v>0</v>
      </c>
      <c r="S154" s="143">
        <v>0</v>
      </c>
      <c r="T154" s="144">
        <f t="shared" si="13"/>
        <v>0</v>
      </c>
      <c r="AR154" s="145" t="s">
        <v>175</v>
      </c>
      <c r="AT154" s="145" t="s">
        <v>171</v>
      </c>
      <c r="AU154" s="145" t="s">
        <v>75</v>
      </c>
      <c r="AY154" s="17" t="s">
        <v>169</v>
      </c>
      <c r="BE154" s="146">
        <f t="shared" si="14"/>
        <v>0</v>
      </c>
      <c r="BF154" s="146">
        <f t="shared" si="15"/>
        <v>0</v>
      </c>
      <c r="BG154" s="146">
        <f t="shared" si="16"/>
        <v>0</v>
      </c>
      <c r="BH154" s="146">
        <f t="shared" si="17"/>
        <v>0</v>
      </c>
      <c r="BI154" s="146">
        <f t="shared" si="18"/>
        <v>0</v>
      </c>
      <c r="BJ154" s="17" t="s">
        <v>83</v>
      </c>
      <c r="BK154" s="146">
        <f t="shared" si="19"/>
        <v>0</v>
      </c>
      <c r="BL154" s="17" t="s">
        <v>175</v>
      </c>
      <c r="BM154" s="145" t="s">
        <v>599</v>
      </c>
    </row>
    <row r="155" spans="2:65" s="1" customFormat="1" ht="16.5" customHeight="1">
      <c r="B155" s="133"/>
      <c r="C155" s="134" t="s">
        <v>385</v>
      </c>
      <c r="D155" s="134" t="s">
        <v>171</v>
      </c>
      <c r="E155" s="135" t="s">
        <v>1662</v>
      </c>
      <c r="F155" s="136" t="s">
        <v>1663</v>
      </c>
      <c r="G155" s="137" t="s">
        <v>350</v>
      </c>
      <c r="H155" s="138">
        <v>85</v>
      </c>
      <c r="I155" s="139"/>
      <c r="J155" s="140">
        <f t="shared" si="10"/>
        <v>0</v>
      </c>
      <c r="K155" s="136" t="s">
        <v>1</v>
      </c>
      <c r="L155" s="32"/>
      <c r="M155" s="141" t="s">
        <v>1</v>
      </c>
      <c r="N155" s="142" t="s">
        <v>40</v>
      </c>
      <c r="P155" s="143">
        <f t="shared" si="11"/>
        <v>0</v>
      </c>
      <c r="Q155" s="143">
        <v>0</v>
      </c>
      <c r="R155" s="143">
        <f t="shared" si="12"/>
        <v>0</v>
      </c>
      <c r="S155" s="143">
        <v>0</v>
      </c>
      <c r="T155" s="144">
        <f t="shared" si="13"/>
        <v>0</v>
      </c>
      <c r="AR155" s="145" t="s">
        <v>175</v>
      </c>
      <c r="AT155" s="145" t="s">
        <v>171</v>
      </c>
      <c r="AU155" s="145" t="s">
        <v>75</v>
      </c>
      <c r="AY155" s="17" t="s">
        <v>169</v>
      </c>
      <c r="BE155" s="146">
        <f t="shared" si="14"/>
        <v>0</v>
      </c>
      <c r="BF155" s="146">
        <f t="shared" si="15"/>
        <v>0</v>
      </c>
      <c r="BG155" s="146">
        <f t="shared" si="16"/>
        <v>0</v>
      </c>
      <c r="BH155" s="146">
        <f t="shared" si="17"/>
        <v>0</v>
      </c>
      <c r="BI155" s="146">
        <f t="shared" si="18"/>
        <v>0</v>
      </c>
      <c r="BJ155" s="17" t="s">
        <v>83</v>
      </c>
      <c r="BK155" s="146">
        <f t="shared" si="19"/>
        <v>0</v>
      </c>
      <c r="BL155" s="17" t="s">
        <v>175</v>
      </c>
      <c r="BM155" s="145" t="s">
        <v>609</v>
      </c>
    </row>
    <row r="156" spans="2:65" s="1" customFormat="1" ht="16.5" customHeight="1">
      <c r="B156" s="133"/>
      <c r="C156" s="134" t="s">
        <v>391</v>
      </c>
      <c r="D156" s="134" t="s">
        <v>171</v>
      </c>
      <c r="E156" s="135" t="s">
        <v>1664</v>
      </c>
      <c r="F156" s="136" t="s">
        <v>1665</v>
      </c>
      <c r="G156" s="137" t="s">
        <v>350</v>
      </c>
      <c r="H156" s="138">
        <v>30</v>
      </c>
      <c r="I156" s="139"/>
      <c r="J156" s="140">
        <f t="shared" si="10"/>
        <v>0</v>
      </c>
      <c r="K156" s="136" t="s">
        <v>1</v>
      </c>
      <c r="L156" s="32"/>
      <c r="M156" s="141" t="s">
        <v>1</v>
      </c>
      <c r="N156" s="142" t="s">
        <v>40</v>
      </c>
      <c r="P156" s="143">
        <f t="shared" si="11"/>
        <v>0</v>
      </c>
      <c r="Q156" s="143">
        <v>0</v>
      </c>
      <c r="R156" s="143">
        <f t="shared" si="12"/>
        <v>0</v>
      </c>
      <c r="S156" s="143">
        <v>0</v>
      </c>
      <c r="T156" s="144">
        <f t="shared" si="13"/>
        <v>0</v>
      </c>
      <c r="AR156" s="145" t="s">
        <v>175</v>
      </c>
      <c r="AT156" s="145" t="s">
        <v>171</v>
      </c>
      <c r="AU156" s="145" t="s">
        <v>75</v>
      </c>
      <c r="AY156" s="17" t="s">
        <v>169</v>
      </c>
      <c r="BE156" s="146">
        <f t="shared" si="14"/>
        <v>0</v>
      </c>
      <c r="BF156" s="146">
        <f t="shared" si="15"/>
        <v>0</v>
      </c>
      <c r="BG156" s="146">
        <f t="shared" si="16"/>
        <v>0</v>
      </c>
      <c r="BH156" s="146">
        <f t="shared" si="17"/>
        <v>0</v>
      </c>
      <c r="BI156" s="146">
        <f t="shared" si="18"/>
        <v>0</v>
      </c>
      <c r="BJ156" s="17" t="s">
        <v>83</v>
      </c>
      <c r="BK156" s="146">
        <f t="shared" si="19"/>
        <v>0</v>
      </c>
      <c r="BL156" s="17" t="s">
        <v>175</v>
      </c>
      <c r="BM156" s="145" t="s">
        <v>618</v>
      </c>
    </row>
    <row r="157" spans="2:65" s="1" customFormat="1" ht="16.5" customHeight="1">
      <c r="B157" s="133"/>
      <c r="C157" s="134" t="s">
        <v>397</v>
      </c>
      <c r="D157" s="134" t="s">
        <v>171</v>
      </c>
      <c r="E157" s="135" t="s">
        <v>1666</v>
      </c>
      <c r="F157" s="136" t="s">
        <v>1667</v>
      </c>
      <c r="G157" s="137" t="s">
        <v>297</v>
      </c>
      <c r="H157" s="138">
        <v>3</v>
      </c>
      <c r="I157" s="139"/>
      <c r="J157" s="140">
        <f t="shared" si="10"/>
        <v>0</v>
      </c>
      <c r="K157" s="136" t="s">
        <v>1</v>
      </c>
      <c r="L157" s="32"/>
      <c r="M157" s="141" t="s">
        <v>1</v>
      </c>
      <c r="N157" s="142" t="s">
        <v>40</v>
      </c>
      <c r="P157" s="143">
        <f t="shared" si="11"/>
        <v>0</v>
      </c>
      <c r="Q157" s="143">
        <v>0</v>
      </c>
      <c r="R157" s="143">
        <f t="shared" si="12"/>
        <v>0</v>
      </c>
      <c r="S157" s="143">
        <v>0</v>
      </c>
      <c r="T157" s="144">
        <f t="shared" si="13"/>
        <v>0</v>
      </c>
      <c r="AR157" s="145" t="s">
        <v>175</v>
      </c>
      <c r="AT157" s="145" t="s">
        <v>171</v>
      </c>
      <c r="AU157" s="145" t="s">
        <v>75</v>
      </c>
      <c r="AY157" s="17" t="s">
        <v>169</v>
      </c>
      <c r="BE157" s="146">
        <f t="shared" si="14"/>
        <v>0</v>
      </c>
      <c r="BF157" s="146">
        <f t="shared" si="15"/>
        <v>0</v>
      </c>
      <c r="BG157" s="146">
        <f t="shared" si="16"/>
        <v>0</v>
      </c>
      <c r="BH157" s="146">
        <f t="shared" si="17"/>
        <v>0</v>
      </c>
      <c r="BI157" s="146">
        <f t="shared" si="18"/>
        <v>0</v>
      </c>
      <c r="BJ157" s="17" t="s">
        <v>83</v>
      </c>
      <c r="BK157" s="146">
        <f t="shared" si="19"/>
        <v>0</v>
      </c>
      <c r="BL157" s="17" t="s">
        <v>175</v>
      </c>
      <c r="BM157" s="145" t="s">
        <v>631</v>
      </c>
    </row>
    <row r="158" spans="2:65" s="1" customFormat="1" ht="16.5" customHeight="1">
      <c r="B158" s="133"/>
      <c r="C158" s="134" t="s">
        <v>404</v>
      </c>
      <c r="D158" s="134" t="s">
        <v>171</v>
      </c>
      <c r="E158" s="135" t="s">
        <v>1668</v>
      </c>
      <c r="F158" s="136" t="s">
        <v>1669</v>
      </c>
      <c r="G158" s="137" t="s">
        <v>297</v>
      </c>
      <c r="H158" s="138">
        <v>3</v>
      </c>
      <c r="I158" s="139"/>
      <c r="J158" s="140">
        <f t="shared" si="10"/>
        <v>0</v>
      </c>
      <c r="K158" s="136" t="s">
        <v>1</v>
      </c>
      <c r="L158" s="32"/>
      <c r="M158" s="141" t="s">
        <v>1</v>
      </c>
      <c r="N158" s="142" t="s">
        <v>40</v>
      </c>
      <c r="P158" s="143">
        <f t="shared" si="11"/>
        <v>0</v>
      </c>
      <c r="Q158" s="143">
        <v>0</v>
      </c>
      <c r="R158" s="143">
        <f t="shared" si="12"/>
        <v>0</v>
      </c>
      <c r="S158" s="143">
        <v>0</v>
      </c>
      <c r="T158" s="144">
        <f t="shared" si="13"/>
        <v>0</v>
      </c>
      <c r="AR158" s="145" t="s">
        <v>175</v>
      </c>
      <c r="AT158" s="145" t="s">
        <v>171</v>
      </c>
      <c r="AU158" s="145" t="s">
        <v>75</v>
      </c>
      <c r="AY158" s="17" t="s">
        <v>169</v>
      </c>
      <c r="BE158" s="146">
        <f t="shared" si="14"/>
        <v>0</v>
      </c>
      <c r="BF158" s="146">
        <f t="shared" si="15"/>
        <v>0</v>
      </c>
      <c r="BG158" s="146">
        <f t="shared" si="16"/>
        <v>0</v>
      </c>
      <c r="BH158" s="146">
        <f t="shared" si="17"/>
        <v>0</v>
      </c>
      <c r="BI158" s="146">
        <f t="shared" si="18"/>
        <v>0</v>
      </c>
      <c r="BJ158" s="17" t="s">
        <v>83</v>
      </c>
      <c r="BK158" s="146">
        <f t="shared" si="19"/>
        <v>0</v>
      </c>
      <c r="BL158" s="17" t="s">
        <v>175</v>
      </c>
      <c r="BM158" s="145" t="s">
        <v>643</v>
      </c>
    </row>
    <row r="159" spans="2:65" s="1" customFormat="1" ht="16.5" customHeight="1">
      <c r="B159" s="133"/>
      <c r="C159" s="134" t="s">
        <v>412</v>
      </c>
      <c r="D159" s="134" t="s">
        <v>171</v>
      </c>
      <c r="E159" s="135" t="s">
        <v>1670</v>
      </c>
      <c r="F159" s="136" t="s">
        <v>1671</v>
      </c>
      <c r="G159" s="137" t="s">
        <v>297</v>
      </c>
      <c r="H159" s="138">
        <v>60</v>
      </c>
      <c r="I159" s="139"/>
      <c r="J159" s="140">
        <f t="shared" si="10"/>
        <v>0</v>
      </c>
      <c r="K159" s="136" t="s">
        <v>1</v>
      </c>
      <c r="L159" s="32"/>
      <c r="M159" s="141" t="s">
        <v>1</v>
      </c>
      <c r="N159" s="142" t="s">
        <v>40</v>
      </c>
      <c r="P159" s="143">
        <f t="shared" si="11"/>
        <v>0</v>
      </c>
      <c r="Q159" s="143">
        <v>0</v>
      </c>
      <c r="R159" s="143">
        <f t="shared" si="12"/>
        <v>0</v>
      </c>
      <c r="S159" s="143">
        <v>0</v>
      </c>
      <c r="T159" s="144">
        <f t="shared" si="13"/>
        <v>0</v>
      </c>
      <c r="AR159" s="145" t="s">
        <v>175</v>
      </c>
      <c r="AT159" s="145" t="s">
        <v>171</v>
      </c>
      <c r="AU159" s="145" t="s">
        <v>75</v>
      </c>
      <c r="AY159" s="17" t="s">
        <v>169</v>
      </c>
      <c r="BE159" s="146">
        <f t="shared" si="14"/>
        <v>0</v>
      </c>
      <c r="BF159" s="146">
        <f t="shared" si="15"/>
        <v>0</v>
      </c>
      <c r="BG159" s="146">
        <f t="shared" si="16"/>
        <v>0</v>
      </c>
      <c r="BH159" s="146">
        <f t="shared" si="17"/>
        <v>0</v>
      </c>
      <c r="BI159" s="146">
        <f t="shared" si="18"/>
        <v>0</v>
      </c>
      <c r="BJ159" s="17" t="s">
        <v>83</v>
      </c>
      <c r="BK159" s="146">
        <f t="shared" si="19"/>
        <v>0</v>
      </c>
      <c r="BL159" s="17" t="s">
        <v>175</v>
      </c>
      <c r="BM159" s="145" t="s">
        <v>654</v>
      </c>
    </row>
    <row r="160" spans="2:65" s="1" customFormat="1" ht="16.5" customHeight="1">
      <c r="B160" s="133"/>
      <c r="C160" s="134" t="s">
        <v>420</v>
      </c>
      <c r="D160" s="134" t="s">
        <v>171</v>
      </c>
      <c r="E160" s="135" t="s">
        <v>1672</v>
      </c>
      <c r="F160" s="136" t="s">
        <v>1673</v>
      </c>
      <c r="G160" s="137" t="s">
        <v>297</v>
      </c>
      <c r="H160" s="138">
        <v>15</v>
      </c>
      <c r="I160" s="139"/>
      <c r="J160" s="140">
        <f t="shared" si="10"/>
        <v>0</v>
      </c>
      <c r="K160" s="136" t="s">
        <v>1</v>
      </c>
      <c r="L160" s="32"/>
      <c r="M160" s="141" t="s">
        <v>1</v>
      </c>
      <c r="N160" s="142" t="s">
        <v>40</v>
      </c>
      <c r="P160" s="143">
        <f t="shared" si="11"/>
        <v>0</v>
      </c>
      <c r="Q160" s="143">
        <v>0</v>
      </c>
      <c r="R160" s="143">
        <f t="shared" si="12"/>
        <v>0</v>
      </c>
      <c r="S160" s="143">
        <v>0</v>
      </c>
      <c r="T160" s="144">
        <f t="shared" si="13"/>
        <v>0</v>
      </c>
      <c r="AR160" s="145" t="s">
        <v>175</v>
      </c>
      <c r="AT160" s="145" t="s">
        <v>171</v>
      </c>
      <c r="AU160" s="145" t="s">
        <v>75</v>
      </c>
      <c r="AY160" s="17" t="s">
        <v>169</v>
      </c>
      <c r="BE160" s="146">
        <f t="shared" si="14"/>
        <v>0</v>
      </c>
      <c r="BF160" s="146">
        <f t="shared" si="15"/>
        <v>0</v>
      </c>
      <c r="BG160" s="146">
        <f t="shared" si="16"/>
        <v>0</v>
      </c>
      <c r="BH160" s="146">
        <f t="shared" si="17"/>
        <v>0</v>
      </c>
      <c r="BI160" s="146">
        <f t="shared" si="18"/>
        <v>0</v>
      </c>
      <c r="BJ160" s="17" t="s">
        <v>83</v>
      </c>
      <c r="BK160" s="146">
        <f t="shared" si="19"/>
        <v>0</v>
      </c>
      <c r="BL160" s="17" t="s">
        <v>175</v>
      </c>
      <c r="BM160" s="145" t="s">
        <v>667</v>
      </c>
    </row>
    <row r="161" spans="2:65" s="1" customFormat="1" ht="21.75" customHeight="1">
      <c r="B161" s="133"/>
      <c r="C161" s="134" t="s">
        <v>426</v>
      </c>
      <c r="D161" s="134" t="s">
        <v>171</v>
      </c>
      <c r="E161" s="135" t="s">
        <v>1674</v>
      </c>
      <c r="F161" s="136" t="s">
        <v>1675</v>
      </c>
      <c r="G161" s="137" t="s">
        <v>297</v>
      </c>
      <c r="H161" s="138">
        <v>6</v>
      </c>
      <c r="I161" s="139"/>
      <c r="J161" s="140">
        <f t="shared" si="10"/>
        <v>0</v>
      </c>
      <c r="K161" s="136" t="s">
        <v>1</v>
      </c>
      <c r="L161" s="32"/>
      <c r="M161" s="141" t="s">
        <v>1</v>
      </c>
      <c r="N161" s="142" t="s">
        <v>40</v>
      </c>
      <c r="P161" s="143">
        <f t="shared" si="11"/>
        <v>0</v>
      </c>
      <c r="Q161" s="143">
        <v>0</v>
      </c>
      <c r="R161" s="143">
        <f t="shared" si="12"/>
        <v>0</v>
      </c>
      <c r="S161" s="143">
        <v>0</v>
      </c>
      <c r="T161" s="144">
        <f t="shared" si="13"/>
        <v>0</v>
      </c>
      <c r="AR161" s="145" t="s">
        <v>175</v>
      </c>
      <c r="AT161" s="145" t="s">
        <v>171</v>
      </c>
      <c r="AU161" s="145" t="s">
        <v>75</v>
      </c>
      <c r="AY161" s="17" t="s">
        <v>169</v>
      </c>
      <c r="BE161" s="146">
        <f t="shared" si="14"/>
        <v>0</v>
      </c>
      <c r="BF161" s="146">
        <f t="shared" si="15"/>
        <v>0</v>
      </c>
      <c r="BG161" s="146">
        <f t="shared" si="16"/>
        <v>0</v>
      </c>
      <c r="BH161" s="146">
        <f t="shared" si="17"/>
        <v>0</v>
      </c>
      <c r="BI161" s="146">
        <f t="shared" si="18"/>
        <v>0</v>
      </c>
      <c r="BJ161" s="17" t="s">
        <v>83</v>
      </c>
      <c r="BK161" s="146">
        <f t="shared" si="19"/>
        <v>0</v>
      </c>
      <c r="BL161" s="17" t="s">
        <v>175</v>
      </c>
      <c r="BM161" s="145" t="s">
        <v>677</v>
      </c>
    </row>
    <row r="162" spans="2:65" s="1" customFormat="1" ht="16.5" customHeight="1">
      <c r="B162" s="133"/>
      <c r="C162" s="134" t="s">
        <v>439</v>
      </c>
      <c r="D162" s="134" t="s">
        <v>171</v>
      </c>
      <c r="E162" s="135" t="s">
        <v>1676</v>
      </c>
      <c r="F162" s="136" t="s">
        <v>1677</v>
      </c>
      <c r="G162" s="137" t="s">
        <v>297</v>
      </c>
      <c r="H162" s="138">
        <v>6</v>
      </c>
      <c r="I162" s="139"/>
      <c r="J162" s="140">
        <f t="shared" si="10"/>
        <v>0</v>
      </c>
      <c r="K162" s="136" t="s">
        <v>1</v>
      </c>
      <c r="L162" s="32"/>
      <c r="M162" s="141" t="s">
        <v>1</v>
      </c>
      <c r="N162" s="142" t="s">
        <v>40</v>
      </c>
      <c r="P162" s="143">
        <f t="shared" si="11"/>
        <v>0</v>
      </c>
      <c r="Q162" s="143">
        <v>0</v>
      </c>
      <c r="R162" s="143">
        <f t="shared" si="12"/>
        <v>0</v>
      </c>
      <c r="S162" s="143">
        <v>0</v>
      </c>
      <c r="T162" s="144">
        <f t="shared" si="13"/>
        <v>0</v>
      </c>
      <c r="AR162" s="145" t="s">
        <v>175</v>
      </c>
      <c r="AT162" s="145" t="s">
        <v>171</v>
      </c>
      <c r="AU162" s="145" t="s">
        <v>75</v>
      </c>
      <c r="AY162" s="17" t="s">
        <v>169</v>
      </c>
      <c r="BE162" s="146">
        <f t="shared" si="14"/>
        <v>0</v>
      </c>
      <c r="BF162" s="146">
        <f t="shared" si="15"/>
        <v>0</v>
      </c>
      <c r="BG162" s="146">
        <f t="shared" si="16"/>
        <v>0</v>
      </c>
      <c r="BH162" s="146">
        <f t="shared" si="17"/>
        <v>0</v>
      </c>
      <c r="BI162" s="146">
        <f t="shared" si="18"/>
        <v>0</v>
      </c>
      <c r="BJ162" s="17" t="s">
        <v>83</v>
      </c>
      <c r="BK162" s="146">
        <f t="shared" si="19"/>
        <v>0</v>
      </c>
      <c r="BL162" s="17" t="s">
        <v>175</v>
      </c>
      <c r="BM162" s="145" t="s">
        <v>688</v>
      </c>
    </row>
    <row r="163" spans="2:65" s="1" customFormat="1" ht="16.5" customHeight="1">
      <c r="B163" s="133"/>
      <c r="C163" s="134" t="s">
        <v>446</v>
      </c>
      <c r="D163" s="134" t="s">
        <v>171</v>
      </c>
      <c r="E163" s="135" t="s">
        <v>1678</v>
      </c>
      <c r="F163" s="136" t="s">
        <v>1679</v>
      </c>
      <c r="G163" s="137" t="s">
        <v>297</v>
      </c>
      <c r="H163" s="138">
        <v>6</v>
      </c>
      <c r="I163" s="139"/>
      <c r="J163" s="140">
        <f t="shared" si="10"/>
        <v>0</v>
      </c>
      <c r="K163" s="136" t="s">
        <v>1</v>
      </c>
      <c r="L163" s="32"/>
      <c r="M163" s="141" t="s">
        <v>1</v>
      </c>
      <c r="N163" s="142" t="s">
        <v>40</v>
      </c>
      <c r="P163" s="143">
        <f t="shared" si="11"/>
        <v>0</v>
      </c>
      <c r="Q163" s="143">
        <v>0</v>
      </c>
      <c r="R163" s="143">
        <f t="shared" si="12"/>
        <v>0</v>
      </c>
      <c r="S163" s="143">
        <v>0</v>
      </c>
      <c r="T163" s="144">
        <f t="shared" si="13"/>
        <v>0</v>
      </c>
      <c r="AR163" s="145" t="s">
        <v>175</v>
      </c>
      <c r="AT163" s="145" t="s">
        <v>171</v>
      </c>
      <c r="AU163" s="145" t="s">
        <v>75</v>
      </c>
      <c r="AY163" s="17" t="s">
        <v>169</v>
      </c>
      <c r="BE163" s="146">
        <f t="shared" si="14"/>
        <v>0</v>
      </c>
      <c r="BF163" s="146">
        <f t="shared" si="15"/>
        <v>0</v>
      </c>
      <c r="BG163" s="146">
        <f t="shared" si="16"/>
        <v>0</v>
      </c>
      <c r="BH163" s="146">
        <f t="shared" si="17"/>
        <v>0</v>
      </c>
      <c r="BI163" s="146">
        <f t="shared" si="18"/>
        <v>0</v>
      </c>
      <c r="BJ163" s="17" t="s">
        <v>83</v>
      </c>
      <c r="BK163" s="146">
        <f t="shared" si="19"/>
        <v>0</v>
      </c>
      <c r="BL163" s="17" t="s">
        <v>175</v>
      </c>
      <c r="BM163" s="145" t="s">
        <v>699</v>
      </c>
    </row>
    <row r="164" spans="2:65" s="1" customFormat="1" ht="16.5" customHeight="1">
      <c r="B164" s="133"/>
      <c r="C164" s="134" t="s">
        <v>451</v>
      </c>
      <c r="D164" s="134" t="s">
        <v>171</v>
      </c>
      <c r="E164" s="135" t="s">
        <v>1680</v>
      </c>
      <c r="F164" s="136" t="s">
        <v>1681</v>
      </c>
      <c r="G164" s="137" t="s">
        <v>297</v>
      </c>
      <c r="H164" s="138">
        <v>3</v>
      </c>
      <c r="I164" s="139"/>
      <c r="J164" s="140">
        <f t="shared" si="10"/>
        <v>0</v>
      </c>
      <c r="K164" s="136" t="s">
        <v>1</v>
      </c>
      <c r="L164" s="32"/>
      <c r="M164" s="141" t="s">
        <v>1</v>
      </c>
      <c r="N164" s="142" t="s">
        <v>40</v>
      </c>
      <c r="P164" s="143">
        <f t="shared" si="11"/>
        <v>0</v>
      </c>
      <c r="Q164" s="143">
        <v>0</v>
      </c>
      <c r="R164" s="143">
        <f t="shared" si="12"/>
        <v>0</v>
      </c>
      <c r="S164" s="143">
        <v>0</v>
      </c>
      <c r="T164" s="144">
        <f t="shared" si="13"/>
        <v>0</v>
      </c>
      <c r="AR164" s="145" t="s">
        <v>175</v>
      </c>
      <c r="AT164" s="145" t="s">
        <v>171</v>
      </c>
      <c r="AU164" s="145" t="s">
        <v>75</v>
      </c>
      <c r="AY164" s="17" t="s">
        <v>169</v>
      </c>
      <c r="BE164" s="146">
        <f t="shared" si="14"/>
        <v>0</v>
      </c>
      <c r="BF164" s="146">
        <f t="shared" si="15"/>
        <v>0</v>
      </c>
      <c r="BG164" s="146">
        <f t="shared" si="16"/>
        <v>0</v>
      </c>
      <c r="BH164" s="146">
        <f t="shared" si="17"/>
        <v>0</v>
      </c>
      <c r="BI164" s="146">
        <f t="shared" si="18"/>
        <v>0</v>
      </c>
      <c r="BJ164" s="17" t="s">
        <v>83</v>
      </c>
      <c r="BK164" s="146">
        <f t="shared" si="19"/>
        <v>0</v>
      </c>
      <c r="BL164" s="17" t="s">
        <v>175</v>
      </c>
      <c r="BM164" s="145" t="s">
        <v>711</v>
      </c>
    </row>
    <row r="165" spans="2:65" s="1" customFormat="1" ht="16.5" customHeight="1">
      <c r="B165" s="133"/>
      <c r="C165" s="134" t="s">
        <v>458</v>
      </c>
      <c r="D165" s="134" t="s">
        <v>171</v>
      </c>
      <c r="E165" s="135" t="s">
        <v>1682</v>
      </c>
      <c r="F165" s="136" t="s">
        <v>1683</v>
      </c>
      <c r="G165" s="137" t="s">
        <v>297</v>
      </c>
      <c r="H165" s="138">
        <v>10</v>
      </c>
      <c r="I165" s="139"/>
      <c r="J165" s="140">
        <f t="shared" si="10"/>
        <v>0</v>
      </c>
      <c r="K165" s="136" t="s">
        <v>1</v>
      </c>
      <c r="L165" s="32"/>
      <c r="M165" s="141" t="s">
        <v>1</v>
      </c>
      <c r="N165" s="142" t="s">
        <v>40</v>
      </c>
      <c r="P165" s="143">
        <f t="shared" si="11"/>
        <v>0</v>
      </c>
      <c r="Q165" s="143">
        <v>0</v>
      </c>
      <c r="R165" s="143">
        <f t="shared" si="12"/>
        <v>0</v>
      </c>
      <c r="S165" s="143">
        <v>0</v>
      </c>
      <c r="T165" s="144">
        <f t="shared" si="13"/>
        <v>0</v>
      </c>
      <c r="AR165" s="145" t="s">
        <v>175</v>
      </c>
      <c r="AT165" s="145" t="s">
        <v>171</v>
      </c>
      <c r="AU165" s="145" t="s">
        <v>75</v>
      </c>
      <c r="AY165" s="17" t="s">
        <v>169</v>
      </c>
      <c r="BE165" s="146">
        <f t="shared" si="14"/>
        <v>0</v>
      </c>
      <c r="BF165" s="146">
        <f t="shared" si="15"/>
        <v>0</v>
      </c>
      <c r="BG165" s="146">
        <f t="shared" si="16"/>
        <v>0</v>
      </c>
      <c r="BH165" s="146">
        <f t="shared" si="17"/>
        <v>0</v>
      </c>
      <c r="BI165" s="146">
        <f t="shared" si="18"/>
        <v>0</v>
      </c>
      <c r="BJ165" s="17" t="s">
        <v>83</v>
      </c>
      <c r="BK165" s="146">
        <f t="shared" si="19"/>
        <v>0</v>
      </c>
      <c r="BL165" s="17" t="s">
        <v>175</v>
      </c>
      <c r="BM165" s="145" t="s">
        <v>721</v>
      </c>
    </row>
    <row r="166" spans="2:65" s="1" customFormat="1" ht="16.5" customHeight="1">
      <c r="B166" s="133"/>
      <c r="C166" s="134" t="s">
        <v>464</v>
      </c>
      <c r="D166" s="134" t="s">
        <v>171</v>
      </c>
      <c r="E166" s="135" t="s">
        <v>1684</v>
      </c>
      <c r="F166" s="136" t="s">
        <v>1685</v>
      </c>
      <c r="G166" s="137" t="s">
        <v>297</v>
      </c>
      <c r="H166" s="138">
        <v>25</v>
      </c>
      <c r="I166" s="139"/>
      <c r="J166" s="140">
        <f t="shared" si="10"/>
        <v>0</v>
      </c>
      <c r="K166" s="136" t="s">
        <v>1</v>
      </c>
      <c r="L166" s="32"/>
      <c r="M166" s="141" t="s">
        <v>1</v>
      </c>
      <c r="N166" s="142" t="s">
        <v>40</v>
      </c>
      <c r="P166" s="143">
        <f t="shared" si="11"/>
        <v>0</v>
      </c>
      <c r="Q166" s="143">
        <v>0</v>
      </c>
      <c r="R166" s="143">
        <f t="shared" si="12"/>
        <v>0</v>
      </c>
      <c r="S166" s="143">
        <v>0</v>
      </c>
      <c r="T166" s="144">
        <f t="shared" si="13"/>
        <v>0</v>
      </c>
      <c r="AR166" s="145" t="s">
        <v>175</v>
      </c>
      <c r="AT166" s="145" t="s">
        <v>171</v>
      </c>
      <c r="AU166" s="145" t="s">
        <v>75</v>
      </c>
      <c r="AY166" s="17" t="s">
        <v>169</v>
      </c>
      <c r="BE166" s="146">
        <f t="shared" si="14"/>
        <v>0</v>
      </c>
      <c r="BF166" s="146">
        <f t="shared" si="15"/>
        <v>0</v>
      </c>
      <c r="BG166" s="146">
        <f t="shared" si="16"/>
        <v>0</v>
      </c>
      <c r="BH166" s="146">
        <f t="shared" si="17"/>
        <v>0</v>
      </c>
      <c r="BI166" s="146">
        <f t="shared" si="18"/>
        <v>0</v>
      </c>
      <c r="BJ166" s="17" t="s">
        <v>83</v>
      </c>
      <c r="BK166" s="146">
        <f t="shared" si="19"/>
        <v>0</v>
      </c>
      <c r="BL166" s="17" t="s">
        <v>175</v>
      </c>
      <c r="BM166" s="145" t="s">
        <v>732</v>
      </c>
    </row>
    <row r="167" spans="2:65" s="1" customFormat="1" ht="16.5" customHeight="1">
      <c r="B167" s="133"/>
      <c r="C167" s="134" t="s">
        <v>470</v>
      </c>
      <c r="D167" s="134" t="s">
        <v>171</v>
      </c>
      <c r="E167" s="135" t="s">
        <v>1686</v>
      </c>
      <c r="F167" s="136" t="s">
        <v>1687</v>
      </c>
      <c r="G167" s="137" t="s">
        <v>297</v>
      </c>
      <c r="H167" s="138">
        <v>20</v>
      </c>
      <c r="I167" s="139"/>
      <c r="J167" s="140">
        <f t="shared" si="10"/>
        <v>0</v>
      </c>
      <c r="K167" s="136" t="s">
        <v>1</v>
      </c>
      <c r="L167" s="32"/>
      <c r="M167" s="141" t="s">
        <v>1</v>
      </c>
      <c r="N167" s="142" t="s">
        <v>40</v>
      </c>
      <c r="P167" s="143">
        <f t="shared" si="11"/>
        <v>0</v>
      </c>
      <c r="Q167" s="143">
        <v>0</v>
      </c>
      <c r="R167" s="143">
        <f t="shared" si="12"/>
        <v>0</v>
      </c>
      <c r="S167" s="143">
        <v>0</v>
      </c>
      <c r="T167" s="144">
        <f t="shared" si="13"/>
        <v>0</v>
      </c>
      <c r="AR167" s="145" t="s">
        <v>175</v>
      </c>
      <c r="AT167" s="145" t="s">
        <v>171</v>
      </c>
      <c r="AU167" s="145" t="s">
        <v>75</v>
      </c>
      <c r="AY167" s="17" t="s">
        <v>169</v>
      </c>
      <c r="BE167" s="146">
        <f t="shared" si="14"/>
        <v>0</v>
      </c>
      <c r="BF167" s="146">
        <f t="shared" si="15"/>
        <v>0</v>
      </c>
      <c r="BG167" s="146">
        <f t="shared" si="16"/>
        <v>0</v>
      </c>
      <c r="BH167" s="146">
        <f t="shared" si="17"/>
        <v>0</v>
      </c>
      <c r="BI167" s="146">
        <f t="shared" si="18"/>
        <v>0</v>
      </c>
      <c r="BJ167" s="17" t="s">
        <v>83</v>
      </c>
      <c r="BK167" s="146">
        <f t="shared" si="19"/>
        <v>0</v>
      </c>
      <c r="BL167" s="17" t="s">
        <v>175</v>
      </c>
      <c r="BM167" s="145" t="s">
        <v>743</v>
      </c>
    </row>
    <row r="168" spans="2:65" s="1" customFormat="1" ht="16.5" customHeight="1">
      <c r="B168" s="133"/>
      <c r="C168" s="134" t="s">
        <v>476</v>
      </c>
      <c r="D168" s="134" t="s">
        <v>171</v>
      </c>
      <c r="E168" s="135" t="s">
        <v>1688</v>
      </c>
      <c r="F168" s="136" t="s">
        <v>1689</v>
      </c>
      <c r="G168" s="137" t="s">
        <v>297</v>
      </c>
      <c r="H168" s="138">
        <v>5</v>
      </c>
      <c r="I168" s="139"/>
      <c r="J168" s="140">
        <f t="shared" si="10"/>
        <v>0</v>
      </c>
      <c r="K168" s="136" t="s">
        <v>1</v>
      </c>
      <c r="L168" s="32"/>
      <c r="M168" s="141" t="s">
        <v>1</v>
      </c>
      <c r="N168" s="142" t="s">
        <v>40</v>
      </c>
      <c r="P168" s="143">
        <f t="shared" si="11"/>
        <v>0</v>
      </c>
      <c r="Q168" s="143">
        <v>0</v>
      </c>
      <c r="R168" s="143">
        <f t="shared" si="12"/>
        <v>0</v>
      </c>
      <c r="S168" s="143">
        <v>0</v>
      </c>
      <c r="T168" s="144">
        <f t="shared" si="13"/>
        <v>0</v>
      </c>
      <c r="AR168" s="145" t="s">
        <v>175</v>
      </c>
      <c r="AT168" s="145" t="s">
        <v>171</v>
      </c>
      <c r="AU168" s="145" t="s">
        <v>75</v>
      </c>
      <c r="AY168" s="17" t="s">
        <v>169</v>
      </c>
      <c r="BE168" s="146">
        <f t="shared" si="14"/>
        <v>0</v>
      </c>
      <c r="BF168" s="146">
        <f t="shared" si="15"/>
        <v>0</v>
      </c>
      <c r="BG168" s="146">
        <f t="shared" si="16"/>
        <v>0</v>
      </c>
      <c r="BH168" s="146">
        <f t="shared" si="17"/>
        <v>0</v>
      </c>
      <c r="BI168" s="146">
        <f t="shared" si="18"/>
        <v>0</v>
      </c>
      <c r="BJ168" s="17" t="s">
        <v>83</v>
      </c>
      <c r="BK168" s="146">
        <f t="shared" si="19"/>
        <v>0</v>
      </c>
      <c r="BL168" s="17" t="s">
        <v>175</v>
      </c>
      <c r="BM168" s="145" t="s">
        <v>755</v>
      </c>
    </row>
    <row r="169" spans="2:65" s="1" customFormat="1" ht="16.5" customHeight="1">
      <c r="B169" s="133"/>
      <c r="C169" s="134" t="s">
        <v>480</v>
      </c>
      <c r="D169" s="134" t="s">
        <v>171</v>
      </c>
      <c r="E169" s="135" t="s">
        <v>1690</v>
      </c>
      <c r="F169" s="136" t="s">
        <v>1691</v>
      </c>
      <c r="G169" s="137" t="s">
        <v>297</v>
      </c>
      <c r="H169" s="138">
        <v>5</v>
      </c>
      <c r="I169" s="139"/>
      <c r="J169" s="140">
        <f t="shared" si="10"/>
        <v>0</v>
      </c>
      <c r="K169" s="136" t="s">
        <v>1</v>
      </c>
      <c r="L169" s="32"/>
      <c r="M169" s="141" t="s">
        <v>1</v>
      </c>
      <c r="N169" s="142" t="s">
        <v>40</v>
      </c>
      <c r="P169" s="143">
        <f t="shared" si="11"/>
        <v>0</v>
      </c>
      <c r="Q169" s="143">
        <v>0</v>
      </c>
      <c r="R169" s="143">
        <f t="shared" si="12"/>
        <v>0</v>
      </c>
      <c r="S169" s="143">
        <v>0</v>
      </c>
      <c r="T169" s="144">
        <f t="shared" si="13"/>
        <v>0</v>
      </c>
      <c r="AR169" s="145" t="s">
        <v>175</v>
      </c>
      <c r="AT169" s="145" t="s">
        <v>171</v>
      </c>
      <c r="AU169" s="145" t="s">
        <v>75</v>
      </c>
      <c r="AY169" s="17" t="s">
        <v>169</v>
      </c>
      <c r="BE169" s="146">
        <f t="shared" si="14"/>
        <v>0</v>
      </c>
      <c r="BF169" s="146">
        <f t="shared" si="15"/>
        <v>0</v>
      </c>
      <c r="BG169" s="146">
        <f t="shared" si="16"/>
        <v>0</v>
      </c>
      <c r="BH169" s="146">
        <f t="shared" si="17"/>
        <v>0</v>
      </c>
      <c r="BI169" s="146">
        <f t="shared" si="18"/>
        <v>0</v>
      </c>
      <c r="BJ169" s="17" t="s">
        <v>83</v>
      </c>
      <c r="BK169" s="146">
        <f t="shared" si="19"/>
        <v>0</v>
      </c>
      <c r="BL169" s="17" t="s">
        <v>175</v>
      </c>
      <c r="BM169" s="145" t="s">
        <v>765</v>
      </c>
    </row>
    <row r="170" spans="2:65" s="1" customFormat="1" ht="16.5" customHeight="1">
      <c r="B170" s="133"/>
      <c r="C170" s="134" t="s">
        <v>486</v>
      </c>
      <c r="D170" s="134" t="s">
        <v>171</v>
      </c>
      <c r="E170" s="135" t="s">
        <v>1692</v>
      </c>
      <c r="F170" s="136" t="s">
        <v>1693</v>
      </c>
      <c r="G170" s="137" t="s">
        <v>297</v>
      </c>
      <c r="H170" s="138">
        <v>5</v>
      </c>
      <c r="I170" s="139"/>
      <c r="J170" s="140">
        <f t="shared" si="10"/>
        <v>0</v>
      </c>
      <c r="K170" s="136" t="s">
        <v>1</v>
      </c>
      <c r="L170" s="32"/>
      <c r="M170" s="141" t="s">
        <v>1</v>
      </c>
      <c r="N170" s="142" t="s">
        <v>40</v>
      </c>
      <c r="P170" s="143">
        <f t="shared" si="11"/>
        <v>0</v>
      </c>
      <c r="Q170" s="143">
        <v>0</v>
      </c>
      <c r="R170" s="143">
        <f t="shared" si="12"/>
        <v>0</v>
      </c>
      <c r="S170" s="143">
        <v>0</v>
      </c>
      <c r="T170" s="144">
        <f t="shared" si="13"/>
        <v>0</v>
      </c>
      <c r="AR170" s="145" t="s">
        <v>175</v>
      </c>
      <c r="AT170" s="145" t="s">
        <v>171</v>
      </c>
      <c r="AU170" s="145" t="s">
        <v>75</v>
      </c>
      <c r="AY170" s="17" t="s">
        <v>169</v>
      </c>
      <c r="BE170" s="146">
        <f t="shared" si="14"/>
        <v>0</v>
      </c>
      <c r="BF170" s="146">
        <f t="shared" si="15"/>
        <v>0</v>
      </c>
      <c r="BG170" s="146">
        <f t="shared" si="16"/>
        <v>0</v>
      </c>
      <c r="BH170" s="146">
        <f t="shared" si="17"/>
        <v>0</v>
      </c>
      <c r="BI170" s="146">
        <f t="shared" si="18"/>
        <v>0</v>
      </c>
      <c r="BJ170" s="17" t="s">
        <v>83</v>
      </c>
      <c r="BK170" s="146">
        <f t="shared" si="19"/>
        <v>0</v>
      </c>
      <c r="BL170" s="17" t="s">
        <v>175</v>
      </c>
      <c r="BM170" s="145" t="s">
        <v>775</v>
      </c>
    </row>
    <row r="171" spans="2:65" s="1" customFormat="1" ht="16.5" customHeight="1">
      <c r="B171" s="133"/>
      <c r="C171" s="134" t="s">
        <v>493</v>
      </c>
      <c r="D171" s="134" t="s">
        <v>171</v>
      </c>
      <c r="E171" s="135" t="s">
        <v>1694</v>
      </c>
      <c r="F171" s="136" t="s">
        <v>1695</v>
      </c>
      <c r="G171" s="137" t="s">
        <v>297</v>
      </c>
      <c r="H171" s="138">
        <v>3</v>
      </c>
      <c r="I171" s="139"/>
      <c r="J171" s="140">
        <f t="shared" si="10"/>
        <v>0</v>
      </c>
      <c r="K171" s="136" t="s">
        <v>1</v>
      </c>
      <c r="L171" s="32"/>
      <c r="M171" s="141" t="s">
        <v>1</v>
      </c>
      <c r="N171" s="142" t="s">
        <v>40</v>
      </c>
      <c r="P171" s="143">
        <f t="shared" si="11"/>
        <v>0</v>
      </c>
      <c r="Q171" s="143">
        <v>0</v>
      </c>
      <c r="R171" s="143">
        <f t="shared" si="12"/>
        <v>0</v>
      </c>
      <c r="S171" s="143">
        <v>0</v>
      </c>
      <c r="T171" s="144">
        <f t="shared" si="13"/>
        <v>0</v>
      </c>
      <c r="AR171" s="145" t="s">
        <v>175</v>
      </c>
      <c r="AT171" s="145" t="s">
        <v>171</v>
      </c>
      <c r="AU171" s="145" t="s">
        <v>75</v>
      </c>
      <c r="AY171" s="17" t="s">
        <v>169</v>
      </c>
      <c r="BE171" s="146">
        <f t="shared" si="14"/>
        <v>0</v>
      </c>
      <c r="BF171" s="146">
        <f t="shared" si="15"/>
        <v>0</v>
      </c>
      <c r="BG171" s="146">
        <f t="shared" si="16"/>
        <v>0</v>
      </c>
      <c r="BH171" s="146">
        <f t="shared" si="17"/>
        <v>0</v>
      </c>
      <c r="BI171" s="146">
        <f t="shared" si="18"/>
        <v>0</v>
      </c>
      <c r="BJ171" s="17" t="s">
        <v>83</v>
      </c>
      <c r="BK171" s="146">
        <f t="shared" si="19"/>
        <v>0</v>
      </c>
      <c r="BL171" s="17" t="s">
        <v>175</v>
      </c>
      <c r="BM171" s="145" t="s">
        <v>784</v>
      </c>
    </row>
    <row r="172" spans="2:65" s="1" customFormat="1" ht="16.5" customHeight="1">
      <c r="B172" s="133"/>
      <c r="C172" s="134" t="s">
        <v>498</v>
      </c>
      <c r="D172" s="134" t="s">
        <v>171</v>
      </c>
      <c r="E172" s="135" t="s">
        <v>1696</v>
      </c>
      <c r="F172" s="136" t="s">
        <v>1697</v>
      </c>
      <c r="G172" s="137" t="s">
        <v>297</v>
      </c>
      <c r="H172" s="138">
        <v>10</v>
      </c>
      <c r="I172" s="139"/>
      <c r="J172" s="140">
        <f t="shared" si="10"/>
        <v>0</v>
      </c>
      <c r="K172" s="136" t="s">
        <v>1</v>
      </c>
      <c r="L172" s="32"/>
      <c r="M172" s="141" t="s">
        <v>1</v>
      </c>
      <c r="N172" s="142" t="s">
        <v>40</v>
      </c>
      <c r="P172" s="143">
        <f t="shared" si="11"/>
        <v>0</v>
      </c>
      <c r="Q172" s="143">
        <v>0</v>
      </c>
      <c r="R172" s="143">
        <f t="shared" si="12"/>
        <v>0</v>
      </c>
      <c r="S172" s="143">
        <v>0</v>
      </c>
      <c r="T172" s="144">
        <f t="shared" si="13"/>
        <v>0</v>
      </c>
      <c r="AR172" s="145" t="s">
        <v>175</v>
      </c>
      <c r="AT172" s="145" t="s">
        <v>171</v>
      </c>
      <c r="AU172" s="145" t="s">
        <v>75</v>
      </c>
      <c r="AY172" s="17" t="s">
        <v>169</v>
      </c>
      <c r="BE172" s="146">
        <f t="shared" si="14"/>
        <v>0</v>
      </c>
      <c r="BF172" s="146">
        <f t="shared" si="15"/>
        <v>0</v>
      </c>
      <c r="BG172" s="146">
        <f t="shared" si="16"/>
        <v>0</v>
      </c>
      <c r="BH172" s="146">
        <f t="shared" si="17"/>
        <v>0</v>
      </c>
      <c r="BI172" s="146">
        <f t="shared" si="18"/>
        <v>0</v>
      </c>
      <c r="BJ172" s="17" t="s">
        <v>83</v>
      </c>
      <c r="BK172" s="146">
        <f t="shared" si="19"/>
        <v>0</v>
      </c>
      <c r="BL172" s="17" t="s">
        <v>175</v>
      </c>
      <c r="BM172" s="145" t="s">
        <v>794</v>
      </c>
    </row>
    <row r="173" spans="2:65" s="1" customFormat="1" ht="16.5" customHeight="1">
      <c r="B173" s="133"/>
      <c r="C173" s="134" t="s">
        <v>503</v>
      </c>
      <c r="D173" s="134" t="s">
        <v>171</v>
      </c>
      <c r="E173" s="135" t="s">
        <v>1698</v>
      </c>
      <c r="F173" s="136" t="s">
        <v>1699</v>
      </c>
      <c r="G173" s="137" t="s">
        <v>297</v>
      </c>
      <c r="H173" s="138">
        <v>5</v>
      </c>
      <c r="I173" s="139"/>
      <c r="J173" s="140">
        <f t="shared" si="10"/>
        <v>0</v>
      </c>
      <c r="K173" s="136" t="s">
        <v>1</v>
      </c>
      <c r="L173" s="32"/>
      <c r="M173" s="141" t="s">
        <v>1</v>
      </c>
      <c r="N173" s="142" t="s">
        <v>40</v>
      </c>
      <c r="P173" s="143">
        <f t="shared" si="11"/>
        <v>0</v>
      </c>
      <c r="Q173" s="143">
        <v>0</v>
      </c>
      <c r="R173" s="143">
        <f t="shared" si="12"/>
        <v>0</v>
      </c>
      <c r="S173" s="143">
        <v>0</v>
      </c>
      <c r="T173" s="144">
        <f t="shared" si="13"/>
        <v>0</v>
      </c>
      <c r="AR173" s="145" t="s">
        <v>175</v>
      </c>
      <c r="AT173" s="145" t="s">
        <v>171</v>
      </c>
      <c r="AU173" s="145" t="s">
        <v>75</v>
      </c>
      <c r="AY173" s="17" t="s">
        <v>169</v>
      </c>
      <c r="BE173" s="146">
        <f t="shared" si="14"/>
        <v>0</v>
      </c>
      <c r="BF173" s="146">
        <f t="shared" si="15"/>
        <v>0</v>
      </c>
      <c r="BG173" s="146">
        <f t="shared" si="16"/>
        <v>0</v>
      </c>
      <c r="BH173" s="146">
        <f t="shared" si="17"/>
        <v>0</v>
      </c>
      <c r="BI173" s="146">
        <f t="shared" si="18"/>
        <v>0</v>
      </c>
      <c r="BJ173" s="17" t="s">
        <v>83</v>
      </c>
      <c r="BK173" s="146">
        <f t="shared" si="19"/>
        <v>0</v>
      </c>
      <c r="BL173" s="17" t="s">
        <v>175</v>
      </c>
      <c r="BM173" s="145" t="s">
        <v>804</v>
      </c>
    </row>
    <row r="174" spans="2:65" s="1" customFormat="1" ht="16.5" customHeight="1">
      <c r="B174" s="133"/>
      <c r="C174" s="134" t="s">
        <v>508</v>
      </c>
      <c r="D174" s="134" t="s">
        <v>171</v>
      </c>
      <c r="E174" s="135" t="s">
        <v>1700</v>
      </c>
      <c r="F174" s="136" t="s">
        <v>1701</v>
      </c>
      <c r="G174" s="137" t="s">
        <v>297</v>
      </c>
      <c r="H174" s="138">
        <v>10</v>
      </c>
      <c r="I174" s="139"/>
      <c r="J174" s="140">
        <f t="shared" si="10"/>
        <v>0</v>
      </c>
      <c r="K174" s="136" t="s">
        <v>1</v>
      </c>
      <c r="L174" s="32"/>
      <c r="M174" s="141" t="s">
        <v>1</v>
      </c>
      <c r="N174" s="142" t="s">
        <v>40</v>
      </c>
      <c r="P174" s="143">
        <f t="shared" si="11"/>
        <v>0</v>
      </c>
      <c r="Q174" s="143">
        <v>0</v>
      </c>
      <c r="R174" s="143">
        <f t="shared" si="12"/>
        <v>0</v>
      </c>
      <c r="S174" s="143">
        <v>0</v>
      </c>
      <c r="T174" s="144">
        <f t="shared" si="13"/>
        <v>0</v>
      </c>
      <c r="AR174" s="145" t="s">
        <v>175</v>
      </c>
      <c r="AT174" s="145" t="s">
        <v>171</v>
      </c>
      <c r="AU174" s="145" t="s">
        <v>75</v>
      </c>
      <c r="AY174" s="17" t="s">
        <v>169</v>
      </c>
      <c r="BE174" s="146">
        <f t="shared" si="14"/>
        <v>0</v>
      </c>
      <c r="BF174" s="146">
        <f t="shared" si="15"/>
        <v>0</v>
      </c>
      <c r="BG174" s="146">
        <f t="shared" si="16"/>
        <v>0</v>
      </c>
      <c r="BH174" s="146">
        <f t="shared" si="17"/>
        <v>0</v>
      </c>
      <c r="BI174" s="146">
        <f t="shared" si="18"/>
        <v>0</v>
      </c>
      <c r="BJ174" s="17" t="s">
        <v>83</v>
      </c>
      <c r="BK174" s="146">
        <f t="shared" si="19"/>
        <v>0</v>
      </c>
      <c r="BL174" s="17" t="s">
        <v>175</v>
      </c>
      <c r="BM174" s="145" t="s">
        <v>819</v>
      </c>
    </row>
    <row r="175" spans="2:65" s="1" customFormat="1" ht="16.5" customHeight="1">
      <c r="B175" s="133"/>
      <c r="C175" s="134" t="s">
        <v>513</v>
      </c>
      <c r="D175" s="134" t="s">
        <v>171</v>
      </c>
      <c r="E175" s="135" t="s">
        <v>1702</v>
      </c>
      <c r="F175" s="136" t="s">
        <v>1703</v>
      </c>
      <c r="G175" s="137" t="s">
        <v>350</v>
      </c>
      <c r="H175" s="138">
        <v>150</v>
      </c>
      <c r="I175" s="139"/>
      <c r="J175" s="140">
        <f t="shared" si="10"/>
        <v>0</v>
      </c>
      <c r="K175" s="136" t="s">
        <v>1</v>
      </c>
      <c r="L175" s="32"/>
      <c r="M175" s="141" t="s">
        <v>1</v>
      </c>
      <c r="N175" s="142" t="s">
        <v>40</v>
      </c>
      <c r="P175" s="143">
        <f t="shared" si="11"/>
        <v>0</v>
      </c>
      <c r="Q175" s="143">
        <v>0</v>
      </c>
      <c r="R175" s="143">
        <f t="shared" si="12"/>
        <v>0</v>
      </c>
      <c r="S175" s="143">
        <v>0</v>
      </c>
      <c r="T175" s="144">
        <f t="shared" si="13"/>
        <v>0</v>
      </c>
      <c r="AR175" s="145" t="s">
        <v>175</v>
      </c>
      <c r="AT175" s="145" t="s">
        <v>171</v>
      </c>
      <c r="AU175" s="145" t="s">
        <v>75</v>
      </c>
      <c r="AY175" s="17" t="s">
        <v>169</v>
      </c>
      <c r="BE175" s="146">
        <f t="shared" si="14"/>
        <v>0</v>
      </c>
      <c r="BF175" s="146">
        <f t="shared" si="15"/>
        <v>0</v>
      </c>
      <c r="BG175" s="146">
        <f t="shared" si="16"/>
        <v>0</v>
      </c>
      <c r="BH175" s="146">
        <f t="shared" si="17"/>
        <v>0</v>
      </c>
      <c r="BI175" s="146">
        <f t="shared" si="18"/>
        <v>0</v>
      </c>
      <c r="BJ175" s="17" t="s">
        <v>83</v>
      </c>
      <c r="BK175" s="146">
        <f t="shared" si="19"/>
        <v>0</v>
      </c>
      <c r="BL175" s="17" t="s">
        <v>175</v>
      </c>
      <c r="BM175" s="145" t="s">
        <v>831</v>
      </c>
    </row>
    <row r="176" spans="2:65" s="1" customFormat="1" ht="16.5" customHeight="1">
      <c r="B176" s="133"/>
      <c r="C176" s="134" t="s">
        <v>517</v>
      </c>
      <c r="D176" s="134" t="s">
        <v>171</v>
      </c>
      <c r="E176" s="135" t="s">
        <v>1704</v>
      </c>
      <c r="F176" s="136" t="s">
        <v>1705</v>
      </c>
      <c r="G176" s="137" t="s">
        <v>350</v>
      </c>
      <c r="H176" s="138">
        <v>40</v>
      </c>
      <c r="I176" s="139"/>
      <c r="J176" s="140">
        <f t="shared" si="10"/>
        <v>0</v>
      </c>
      <c r="K176" s="136" t="s">
        <v>1</v>
      </c>
      <c r="L176" s="32"/>
      <c r="M176" s="141" t="s">
        <v>1</v>
      </c>
      <c r="N176" s="142" t="s">
        <v>40</v>
      </c>
      <c r="P176" s="143">
        <f t="shared" si="11"/>
        <v>0</v>
      </c>
      <c r="Q176" s="143">
        <v>0</v>
      </c>
      <c r="R176" s="143">
        <f t="shared" si="12"/>
        <v>0</v>
      </c>
      <c r="S176" s="143">
        <v>0</v>
      </c>
      <c r="T176" s="144">
        <f t="shared" si="13"/>
        <v>0</v>
      </c>
      <c r="AR176" s="145" t="s">
        <v>175</v>
      </c>
      <c r="AT176" s="145" t="s">
        <v>171</v>
      </c>
      <c r="AU176" s="145" t="s">
        <v>75</v>
      </c>
      <c r="AY176" s="17" t="s">
        <v>169</v>
      </c>
      <c r="BE176" s="146">
        <f t="shared" si="14"/>
        <v>0</v>
      </c>
      <c r="BF176" s="146">
        <f t="shared" si="15"/>
        <v>0</v>
      </c>
      <c r="BG176" s="146">
        <f t="shared" si="16"/>
        <v>0</v>
      </c>
      <c r="BH176" s="146">
        <f t="shared" si="17"/>
        <v>0</v>
      </c>
      <c r="BI176" s="146">
        <f t="shared" si="18"/>
        <v>0</v>
      </c>
      <c r="BJ176" s="17" t="s">
        <v>83</v>
      </c>
      <c r="BK176" s="146">
        <f t="shared" si="19"/>
        <v>0</v>
      </c>
      <c r="BL176" s="17" t="s">
        <v>175</v>
      </c>
      <c r="BM176" s="145" t="s">
        <v>117</v>
      </c>
    </row>
    <row r="177" spans="2:65" s="1" customFormat="1" ht="16.5" customHeight="1">
      <c r="B177" s="133"/>
      <c r="C177" s="134" t="s">
        <v>522</v>
      </c>
      <c r="D177" s="134" t="s">
        <v>171</v>
      </c>
      <c r="E177" s="135" t="s">
        <v>1706</v>
      </c>
      <c r="F177" s="136" t="s">
        <v>1707</v>
      </c>
      <c r="G177" s="137" t="s">
        <v>525</v>
      </c>
      <c r="H177" s="138">
        <v>3</v>
      </c>
      <c r="I177" s="139"/>
      <c r="J177" s="140">
        <f t="shared" si="10"/>
        <v>0</v>
      </c>
      <c r="K177" s="136" t="s">
        <v>1</v>
      </c>
      <c r="L177" s="32"/>
      <c r="M177" s="141" t="s">
        <v>1</v>
      </c>
      <c r="N177" s="142" t="s">
        <v>40</v>
      </c>
      <c r="P177" s="143">
        <f t="shared" si="11"/>
        <v>0</v>
      </c>
      <c r="Q177" s="143">
        <v>0</v>
      </c>
      <c r="R177" s="143">
        <f t="shared" si="12"/>
        <v>0</v>
      </c>
      <c r="S177" s="143">
        <v>0</v>
      </c>
      <c r="T177" s="144">
        <f t="shared" si="13"/>
        <v>0</v>
      </c>
      <c r="AR177" s="145" t="s">
        <v>175</v>
      </c>
      <c r="AT177" s="145" t="s">
        <v>171</v>
      </c>
      <c r="AU177" s="145" t="s">
        <v>75</v>
      </c>
      <c r="AY177" s="17" t="s">
        <v>169</v>
      </c>
      <c r="BE177" s="146">
        <f t="shared" si="14"/>
        <v>0</v>
      </c>
      <c r="BF177" s="146">
        <f t="shared" si="15"/>
        <v>0</v>
      </c>
      <c r="BG177" s="146">
        <f t="shared" si="16"/>
        <v>0</v>
      </c>
      <c r="BH177" s="146">
        <f t="shared" si="17"/>
        <v>0</v>
      </c>
      <c r="BI177" s="146">
        <f t="shared" si="18"/>
        <v>0</v>
      </c>
      <c r="BJ177" s="17" t="s">
        <v>83</v>
      </c>
      <c r="BK177" s="146">
        <f t="shared" si="19"/>
        <v>0</v>
      </c>
      <c r="BL177" s="17" t="s">
        <v>175</v>
      </c>
      <c r="BM177" s="145" t="s">
        <v>866</v>
      </c>
    </row>
    <row r="178" spans="2:65" s="1" customFormat="1" ht="16.5" customHeight="1">
      <c r="B178" s="133"/>
      <c r="C178" s="134" t="s">
        <v>1646</v>
      </c>
      <c r="D178" s="134" t="s">
        <v>171</v>
      </c>
      <c r="E178" s="135" t="s">
        <v>1708</v>
      </c>
      <c r="F178" s="136" t="s">
        <v>1709</v>
      </c>
      <c r="G178" s="137" t="s">
        <v>525</v>
      </c>
      <c r="H178" s="138">
        <v>8</v>
      </c>
      <c r="I178" s="139"/>
      <c r="J178" s="140">
        <f t="shared" si="10"/>
        <v>0</v>
      </c>
      <c r="K178" s="136" t="s">
        <v>1</v>
      </c>
      <c r="L178" s="32"/>
      <c r="M178" s="141" t="s">
        <v>1</v>
      </c>
      <c r="N178" s="142" t="s">
        <v>40</v>
      </c>
      <c r="P178" s="143">
        <f t="shared" si="11"/>
        <v>0</v>
      </c>
      <c r="Q178" s="143">
        <v>0</v>
      </c>
      <c r="R178" s="143">
        <f t="shared" si="12"/>
        <v>0</v>
      </c>
      <c r="S178" s="143">
        <v>0</v>
      </c>
      <c r="T178" s="144">
        <f t="shared" si="13"/>
        <v>0</v>
      </c>
      <c r="AR178" s="145" t="s">
        <v>175</v>
      </c>
      <c r="AT178" s="145" t="s">
        <v>171</v>
      </c>
      <c r="AU178" s="145" t="s">
        <v>75</v>
      </c>
      <c r="AY178" s="17" t="s">
        <v>169</v>
      </c>
      <c r="BE178" s="146">
        <f t="shared" si="14"/>
        <v>0</v>
      </c>
      <c r="BF178" s="146">
        <f t="shared" si="15"/>
        <v>0</v>
      </c>
      <c r="BG178" s="146">
        <f t="shared" si="16"/>
        <v>0</v>
      </c>
      <c r="BH178" s="146">
        <f t="shared" si="17"/>
        <v>0</v>
      </c>
      <c r="BI178" s="146">
        <f t="shared" si="18"/>
        <v>0</v>
      </c>
      <c r="BJ178" s="17" t="s">
        <v>83</v>
      </c>
      <c r="BK178" s="146">
        <f t="shared" si="19"/>
        <v>0</v>
      </c>
      <c r="BL178" s="17" t="s">
        <v>175</v>
      </c>
      <c r="BM178" s="145" t="s">
        <v>881</v>
      </c>
    </row>
    <row r="179" spans="2:65" s="1" customFormat="1" ht="16.5" customHeight="1">
      <c r="B179" s="133"/>
      <c r="C179" s="134" t="s">
        <v>1710</v>
      </c>
      <c r="D179" s="134" t="s">
        <v>171</v>
      </c>
      <c r="E179" s="135" t="s">
        <v>1711</v>
      </c>
      <c r="F179" s="136" t="s">
        <v>1712</v>
      </c>
      <c r="G179" s="137" t="s">
        <v>525</v>
      </c>
      <c r="H179" s="138">
        <v>2</v>
      </c>
      <c r="I179" s="139"/>
      <c r="J179" s="140">
        <f t="shared" si="10"/>
        <v>0</v>
      </c>
      <c r="K179" s="136" t="s">
        <v>1</v>
      </c>
      <c r="L179" s="32"/>
      <c r="M179" s="141" t="s">
        <v>1</v>
      </c>
      <c r="N179" s="142" t="s">
        <v>40</v>
      </c>
      <c r="P179" s="143">
        <f t="shared" si="11"/>
        <v>0</v>
      </c>
      <c r="Q179" s="143">
        <v>0</v>
      </c>
      <c r="R179" s="143">
        <f t="shared" si="12"/>
        <v>0</v>
      </c>
      <c r="S179" s="143">
        <v>0</v>
      </c>
      <c r="T179" s="144">
        <f t="shared" si="13"/>
        <v>0</v>
      </c>
      <c r="AR179" s="145" t="s">
        <v>175</v>
      </c>
      <c r="AT179" s="145" t="s">
        <v>171</v>
      </c>
      <c r="AU179" s="145" t="s">
        <v>75</v>
      </c>
      <c r="AY179" s="17" t="s">
        <v>169</v>
      </c>
      <c r="BE179" s="146">
        <f t="shared" si="14"/>
        <v>0</v>
      </c>
      <c r="BF179" s="146">
        <f t="shared" si="15"/>
        <v>0</v>
      </c>
      <c r="BG179" s="146">
        <f t="shared" si="16"/>
        <v>0</v>
      </c>
      <c r="BH179" s="146">
        <f t="shared" si="17"/>
        <v>0</v>
      </c>
      <c r="BI179" s="146">
        <f t="shared" si="18"/>
        <v>0</v>
      </c>
      <c r="BJ179" s="17" t="s">
        <v>83</v>
      </c>
      <c r="BK179" s="146">
        <f t="shared" si="19"/>
        <v>0</v>
      </c>
      <c r="BL179" s="17" t="s">
        <v>175</v>
      </c>
      <c r="BM179" s="145" t="s">
        <v>896</v>
      </c>
    </row>
    <row r="180" spans="2:65" s="1" customFormat="1" ht="16.5" customHeight="1">
      <c r="B180" s="133"/>
      <c r="C180" s="134" t="s">
        <v>1649</v>
      </c>
      <c r="D180" s="134" t="s">
        <v>171</v>
      </c>
      <c r="E180" s="135" t="s">
        <v>1713</v>
      </c>
      <c r="F180" s="136" t="s">
        <v>1714</v>
      </c>
      <c r="G180" s="137" t="s">
        <v>350</v>
      </c>
      <c r="H180" s="138">
        <v>633</v>
      </c>
      <c r="I180" s="139"/>
      <c r="J180" s="140">
        <f t="shared" si="10"/>
        <v>0</v>
      </c>
      <c r="K180" s="136" t="s">
        <v>1</v>
      </c>
      <c r="L180" s="32"/>
      <c r="M180" s="141" t="s">
        <v>1</v>
      </c>
      <c r="N180" s="142" t="s">
        <v>40</v>
      </c>
      <c r="P180" s="143">
        <f t="shared" si="11"/>
        <v>0</v>
      </c>
      <c r="Q180" s="143">
        <v>0</v>
      </c>
      <c r="R180" s="143">
        <f t="shared" si="12"/>
        <v>0</v>
      </c>
      <c r="S180" s="143">
        <v>0</v>
      </c>
      <c r="T180" s="144">
        <f t="shared" si="13"/>
        <v>0</v>
      </c>
      <c r="AR180" s="145" t="s">
        <v>175</v>
      </c>
      <c r="AT180" s="145" t="s">
        <v>171</v>
      </c>
      <c r="AU180" s="145" t="s">
        <v>75</v>
      </c>
      <c r="AY180" s="17" t="s">
        <v>169</v>
      </c>
      <c r="BE180" s="146">
        <f t="shared" si="14"/>
        <v>0</v>
      </c>
      <c r="BF180" s="146">
        <f t="shared" si="15"/>
        <v>0</v>
      </c>
      <c r="BG180" s="146">
        <f t="shared" si="16"/>
        <v>0</v>
      </c>
      <c r="BH180" s="146">
        <f t="shared" si="17"/>
        <v>0</v>
      </c>
      <c r="BI180" s="146">
        <f t="shared" si="18"/>
        <v>0</v>
      </c>
      <c r="BJ180" s="17" t="s">
        <v>83</v>
      </c>
      <c r="BK180" s="146">
        <f t="shared" si="19"/>
        <v>0</v>
      </c>
      <c r="BL180" s="17" t="s">
        <v>175</v>
      </c>
      <c r="BM180" s="145" t="s">
        <v>904</v>
      </c>
    </row>
    <row r="181" spans="2:65" s="1" customFormat="1" ht="16.5" customHeight="1">
      <c r="B181" s="133"/>
      <c r="C181" s="134" t="s">
        <v>528</v>
      </c>
      <c r="D181" s="134" t="s">
        <v>171</v>
      </c>
      <c r="E181" s="135" t="s">
        <v>1715</v>
      </c>
      <c r="F181" s="136" t="s">
        <v>1716</v>
      </c>
      <c r="G181" s="137" t="s">
        <v>350</v>
      </c>
      <c r="H181" s="138">
        <v>658</v>
      </c>
      <c r="I181" s="139"/>
      <c r="J181" s="140">
        <f t="shared" ref="J181:J198" si="20">ROUND(I181*H181,2)</f>
        <v>0</v>
      </c>
      <c r="K181" s="136" t="s">
        <v>1</v>
      </c>
      <c r="L181" s="32"/>
      <c r="M181" s="141" t="s">
        <v>1</v>
      </c>
      <c r="N181" s="142" t="s">
        <v>40</v>
      </c>
      <c r="P181" s="143">
        <f t="shared" ref="P181:P198" si="21">O181*H181</f>
        <v>0</v>
      </c>
      <c r="Q181" s="143">
        <v>0</v>
      </c>
      <c r="R181" s="143">
        <f t="shared" ref="R181:R198" si="22">Q181*H181</f>
        <v>0</v>
      </c>
      <c r="S181" s="143">
        <v>0</v>
      </c>
      <c r="T181" s="144">
        <f t="shared" ref="T181:T198" si="23">S181*H181</f>
        <v>0</v>
      </c>
      <c r="AR181" s="145" t="s">
        <v>175</v>
      </c>
      <c r="AT181" s="145" t="s">
        <v>171</v>
      </c>
      <c r="AU181" s="145" t="s">
        <v>75</v>
      </c>
      <c r="AY181" s="17" t="s">
        <v>169</v>
      </c>
      <c r="BE181" s="146">
        <f t="shared" ref="BE181:BE198" si="24">IF(N181="základní",J181,0)</f>
        <v>0</v>
      </c>
      <c r="BF181" s="146">
        <f t="shared" ref="BF181:BF198" si="25">IF(N181="snížená",J181,0)</f>
        <v>0</v>
      </c>
      <c r="BG181" s="146">
        <f t="shared" ref="BG181:BG198" si="26">IF(N181="zákl. přenesená",J181,0)</f>
        <v>0</v>
      </c>
      <c r="BH181" s="146">
        <f t="shared" ref="BH181:BH198" si="27">IF(N181="sníž. přenesená",J181,0)</f>
        <v>0</v>
      </c>
      <c r="BI181" s="146">
        <f t="shared" ref="BI181:BI198" si="28">IF(N181="nulová",J181,0)</f>
        <v>0</v>
      </c>
      <c r="BJ181" s="17" t="s">
        <v>83</v>
      </c>
      <c r="BK181" s="146">
        <f t="shared" ref="BK181:BK198" si="29">ROUND(I181*H181,2)</f>
        <v>0</v>
      </c>
      <c r="BL181" s="17" t="s">
        <v>175</v>
      </c>
      <c r="BM181" s="145" t="s">
        <v>920</v>
      </c>
    </row>
    <row r="182" spans="2:65" s="1" customFormat="1" ht="16.5" customHeight="1">
      <c r="B182" s="133"/>
      <c r="C182" s="134" t="s">
        <v>533</v>
      </c>
      <c r="D182" s="134" t="s">
        <v>171</v>
      </c>
      <c r="E182" s="135" t="s">
        <v>1717</v>
      </c>
      <c r="F182" s="136" t="s">
        <v>1718</v>
      </c>
      <c r="G182" s="137" t="s">
        <v>350</v>
      </c>
      <c r="H182" s="138">
        <v>175</v>
      </c>
      <c r="I182" s="139"/>
      <c r="J182" s="140">
        <f t="shared" si="20"/>
        <v>0</v>
      </c>
      <c r="K182" s="136" t="s">
        <v>1</v>
      </c>
      <c r="L182" s="32"/>
      <c r="M182" s="141" t="s">
        <v>1</v>
      </c>
      <c r="N182" s="142" t="s">
        <v>40</v>
      </c>
      <c r="P182" s="143">
        <f t="shared" si="21"/>
        <v>0</v>
      </c>
      <c r="Q182" s="143">
        <v>0</v>
      </c>
      <c r="R182" s="143">
        <f t="shared" si="22"/>
        <v>0</v>
      </c>
      <c r="S182" s="143">
        <v>0</v>
      </c>
      <c r="T182" s="144">
        <f t="shared" si="23"/>
        <v>0</v>
      </c>
      <c r="AR182" s="145" t="s">
        <v>175</v>
      </c>
      <c r="AT182" s="145" t="s">
        <v>171</v>
      </c>
      <c r="AU182" s="145" t="s">
        <v>75</v>
      </c>
      <c r="AY182" s="17" t="s">
        <v>169</v>
      </c>
      <c r="BE182" s="146">
        <f t="shared" si="24"/>
        <v>0</v>
      </c>
      <c r="BF182" s="146">
        <f t="shared" si="25"/>
        <v>0</v>
      </c>
      <c r="BG182" s="146">
        <f t="shared" si="26"/>
        <v>0</v>
      </c>
      <c r="BH182" s="146">
        <f t="shared" si="27"/>
        <v>0</v>
      </c>
      <c r="BI182" s="146">
        <f t="shared" si="28"/>
        <v>0</v>
      </c>
      <c r="BJ182" s="17" t="s">
        <v>83</v>
      </c>
      <c r="BK182" s="146">
        <f t="shared" si="29"/>
        <v>0</v>
      </c>
      <c r="BL182" s="17" t="s">
        <v>175</v>
      </c>
      <c r="BM182" s="145" t="s">
        <v>932</v>
      </c>
    </row>
    <row r="183" spans="2:65" s="1" customFormat="1" ht="16.5" customHeight="1">
      <c r="B183" s="133"/>
      <c r="C183" s="134" t="s">
        <v>539</v>
      </c>
      <c r="D183" s="134" t="s">
        <v>171</v>
      </c>
      <c r="E183" s="135" t="s">
        <v>1719</v>
      </c>
      <c r="F183" s="136" t="s">
        <v>1720</v>
      </c>
      <c r="G183" s="137" t="s">
        <v>350</v>
      </c>
      <c r="H183" s="138">
        <v>28</v>
      </c>
      <c r="I183" s="139"/>
      <c r="J183" s="140">
        <f t="shared" si="20"/>
        <v>0</v>
      </c>
      <c r="K183" s="136" t="s">
        <v>1</v>
      </c>
      <c r="L183" s="32"/>
      <c r="M183" s="141" t="s">
        <v>1</v>
      </c>
      <c r="N183" s="142" t="s">
        <v>40</v>
      </c>
      <c r="P183" s="143">
        <f t="shared" si="21"/>
        <v>0</v>
      </c>
      <c r="Q183" s="143">
        <v>0</v>
      </c>
      <c r="R183" s="143">
        <f t="shared" si="22"/>
        <v>0</v>
      </c>
      <c r="S183" s="143">
        <v>0</v>
      </c>
      <c r="T183" s="144">
        <f t="shared" si="23"/>
        <v>0</v>
      </c>
      <c r="AR183" s="145" t="s">
        <v>175</v>
      </c>
      <c r="AT183" s="145" t="s">
        <v>171</v>
      </c>
      <c r="AU183" s="145" t="s">
        <v>75</v>
      </c>
      <c r="AY183" s="17" t="s">
        <v>169</v>
      </c>
      <c r="BE183" s="146">
        <f t="shared" si="24"/>
        <v>0</v>
      </c>
      <c r="BF183" s="146">
        <f t="shared" si="25"/>
        <v>0</v>
      </c>
      <c r="BG183" s="146">
        <f t="shared" si="26"/>
        <v>0</v>
      </c>
      <c r="BH183" s="146">
        <f t="shared" si="27"/>
        <v>0</v>
      </c>
      <c r="BI183" s="146">
        <f t="shared" si="28"/>
        <v>0</v>
      </c>
      <c r="BJ183" s="17" t="s">
        <v>83</v>
      </c>
      <c r="BK183" s="146">
        <f t="shared" si="29"/>
        <v>0</v>
      </c>
      <c r="BL183" s="17" t="s">
        <v>175</v>
      </c>
      <c r="BM183" s="145" t="s">
        <v>941</v>
      </c>
    </row>
    <row r="184" spans="2:65" s="1" customFormat="1" ht="16.5" customHeight="1">
      <c r="B184" s="133"/>
      <c r="C184" s="134" t="s">
        <v>544</v>
      </c>
      <c r="D184" s="134" t="s">
        <v>171</v>
      </c>
      <c r="E184" s="135" t="s">
        <v>1721</v>
      </c>
      <c r="F184" s="136" t="s">
        <v>1722</v>
      </c>
      <c r="G184" s="137" t="s">
        <v>350</v>
      </c>
      <c r="H184" s="138">
        <v>50</v>
      </c>
      <c r="I184" s="139"/>
      <c r="J184" s="140">
        <f t="shared" si="20"/>
        <v>0</v>
      </c>
      <c r="K184" s="136" t="s">
        <v>1</v>
      </c>
      <c r="L184" s="32"/>
      <c r="M184" s="141" t="s">
        <v>1</v>
      </c>
      <c r="N184" s="142" t="s">
        <v>40</v>
      </c>
      <c r="P184" s="143">
        <f t="shared" si="21"/>
        <v>0</v>
      </c>
      <c r="Q184" s="143">
        <v>0</v>
      </c>
      <c r="R184" s="143">
        <f t="shared" si="22"/>
        <v>0</v>
      </c>
      <c r="S184" s="143">
        <v>0</v>
      </c>
      <c r="T184" s="144">
        <f t="shared" si="23"/>
        <v>0</v>
      </c>
      <c r="AR184" s="145" t="s">
        <v>175</v>
      </c>
      <c r="AT184" s="145" t="s">
        <v>171</v>
      </c>
      <c r="AU184" s="145" t="s">
        <v>75</v>
      </c>
      <c r="AY184" s="17" t="s">
        <v>169</v>
      </c>
      <c r="BE184" s="146">
        <f t="shared" si="24"/>
        <v>0</v>
      </c>
      <c r="BF184" s="146">
        <f t="shared" si="25"/>
        <v>0</v>
      </c>
      <c r="BG184" s="146">
        <f t="shared" si="26"/>
        <v>0</v>
      </c>
      <c r="BH184" s="146">
        <f t="shared" si="27"/>
        <v>0</v>
      </c>
      <c r="BI184" s="146">
        <f t="shared" si="28"/>
        <v>0</v>
      </c>
      <c r="BJ184" s="17" t="s">
        <v>83</v>
      </c>
      <c r="BK184" s="146">
        <f t="shared" si="29"/>
        <v>0</v>
      </c>
      <c r="BL184" s="17" t="s">
        <v>175</v>
      </c>
      <c r="BM184" s="145" t="s">
        <v>953</v>
      </c>
    </row>
    <row r="185" spans="2:65" s="1" customFormat="1" ht="16.5" hidden="1" customHeight="1">
      <c r="B185" s="133"/>
      <c r="C185" s="134" t="s">
        <v>549</v>
      </c>
      <c r="D185" s="134" t="s">
        <v>171</v>
      </c>
      <c r="E185" s="135" t="s">
        <v>1723</v>
      </c>
      <c r="F185" s="136" t="s">
        <v>1724</v>
      </c>
      <c r="G185" s="137" t="s">
        <v>344</v>
      </c>
      <c r="H185" s="138">
        <v>0</v>
      </c>
      <c r="I185" s="139"/>
      <c r="J185" s="140">
        <f t="shared" si="20"/>
        <v>0</v>
      </c>
      <c r="K185" s="136" t="s">
        <v>1</v>
      </c>
      <c r="L185" s="32"/>
      <c r="M185" s="141" t="s">
        <v>1</v>
      </c>
      <c r="N185" s="142" t="s">
        <v>40</v>
      </c>
      <c r="P185" s="143">
        <f t="shared" si="21"/>
        <v>0</v>
      </c>
      <c r="Q185" s="143">
        <v>0</v>
      </c>
      <c r="R185" s="143">
        <f t="shared" si="22"/>
        <v>0</v>
      </c>
      <c r="S185" s="143">
        <v>0</v>
      </c>
      <c r="T185" s="144">
        <f t="shared" si="23"/>
        <v>0</v>
      </c>
      <c r="AR185" s="145" t="s">
        <v>175</v>
      </c>
      <c r="AT185" s="145" t="s">
        <v>171</v>
      </c>
      <c r="AU185" s="145" t="s">
        <v>75</v>
      </c>
      <c r="AY185" s="17" t="s">
        <v>169</v>
      </c>
      <c r="BE185" s="146">
        <f t="shared" si="24"/>
        <v>0</v>
      </c>
      <c r="BF185" s="146">
        <f t="shared" si="25"/>
        <v>0</v>
      </c>
      <c r="BG185" s="146">
        <f t="shared" si="26"/>
        <v>0</v>
      </c>
      <c r="BH185" s="146">
        <f t="shared" si="27"/>
        <v>0</v>
      </c>
      <c r="BI185" s="146">
        <f t="shared" si="28"/>
        <v>0</v>
      </c>
      <c r="BJ185" s="17" t="s">
        <v>83</v>
      </c>
      <c r="BK185" s="146">
        <f t="shared" si="29"/>
        <v>0</v>
      </c>
      <c r="BL185" s="17" t="s">
        <v>175</v>
      </c>
      <c r="BM185" s="145" t="s">
        <v>963</v>
      </c>
    </row>
    <row r="186" spans="2:65" s="1" customFormat="1" ht="16.5" customHeight="1">
      <c r="B186" s="133"/>
      <c r="C186" s="134" t="s">
        <v>554</v>
      </c>
      <c r="D186" s="134" t="s">
        <v>171</v>
      </c>
      <c r="E186" s="135" t="s">
        <v>1725</v>
      </c>
      <c r="F186" s="136" t="s">
        <v>1726</v>
      </c>
      <c r="G186" s="137" t="s">
        <v>525</v>
      </c>
      <c r="H186" s="138">
        <v>1</v>
      </c>
      <c r="I186" s="139"/>
      <c r="J186" s="140">
        <f t="shared" si="20"/>
        <v>0</v>
      </c>
      <c r="K186" s="136" t="s">
        <v>1</v>
      </c>
      <c r="L186" s="32"/>
      <c r="M186" s="141" t="s">
        <v>1</v>
      </c>
      <c r="N186" s="142" t="s">
        <v>40</v>
      </c>
      <c r="P186" s="143">
        <f t="shared" si="21"/>
        <v>0</v>
      </c>
      <c r="Q186" s="143">
        <v>0</v>
      </c>
      <c r="R186" s="143">
        <f t="shared" si="22"/>
        <v>0</v>
      </c>
      <c r="S186" s="143">
        <v>0</v>
      </c>
      <c r="T186" s="144">
        <f t="shared" si="23"/>
        <v>0</v>
      </c>
      <c r="AR186" s="145" t="s">
        <v>175</v>
      </c>
      <c r="AT186" s="145" t="s">
        <v>171</v>
      </c>
      <c r="AU186" s="145" t="s">
        <v>75</v>
      </c>
      <c r="AY186" s="17" t="s">
        <v>169</v>
      </c>
      <c r="BE186" s="146">
        <f t="shared" si="24"/>
        <v>0</v>
      </c>
      <c r="BF186" s="146">
        <f t="shared" si="25"/>
        <v>0</v>
      </c>
      <c r="BG186" s="146">
        <f t="shared" si="26"/>
        <v>0</v>
      </c>
      <c r="BH186" s="146">
        <f t="shared" si="27"/>
        <v>0</v>
      </c>
      <c r="BI186" s="146">
        <f t="shared" si="28"/>
        <v>0</v>
      </c>
      <c r="BJ186" s="17" t="s">
        <v>83</v>
      </c>
      <c r="BK186" s="146">
        <f t="shared" si="29"/>
        <v>0</v>
      </c>
      <c r="BL186" s="17" t="s">
        <v>175</v>
      </c>
      <c r="BM186" s="145" t="s">
        <v>974</v>
      </c>
    </row>
    <row r="187" spans="2:65" s="1" customFormat="1" ht="16.5" hidden="1" customHeight="1">
      <c r="B187" s="133"/>
      <c r="C187" s="134" t="s">
        <v>558</v>
      </c>
      <c r="D187" s="134" t="s">
        <v>171</v>
      </c>
      <c r="E187" s="135" t="s">
        <v>1727</v>
      </c>
      <c r="F187" s="136" t="s">
        <v>1728</v>
      </c>
      <c r="G187" s="137" t="s">
        <v>525</v>
      </c>
      <c r="H187" s="138">
        <v>1</v>
      </c>
      <c r="I187" s="139"/>
      <c r="J187" s="140">
        <f t="shared" si="20"/>
        <v>0</v>
      </c>
      <c r="K187" s="136" t="s">
        <v>1</v>
      </c>
      <c r="L187" s="32"/>
      <c r="M187" s="141" t="s">
        <v>1</v>
      </c>
      <c r="N187" s="142" t="s">
        <v>40</v>
      </c>
      <c r="P187" s="143">
        <f t="shared" si="21"/>
        <v>0</v>
      </c>
      <c r="Q187" s="143">
        <v>0</v>
      </c>
      <c r="R187" s="143">
        <f t="shared" si="22"/>
        <v>0</v>
      </c>
      <c r="S187" s="143">
        <v>0</v>
      </c>
      <c r="T187" s="144">
        <f t="shared" si="23"/>
        <v>0</v>
      </c>
      <c r="AR187" s="145" t="s">
        <v>175</v>
      </c>
      <c r="AT187" s="145" t="s">
        <v>171</v>
      </c>
      <c r="AU187" s="145" t="s">
        <v>75</v>
      </c>
      <c r="AY187" s="17" t="s">
        <v>169</v>
      </c>
      <c r="BE187" s="146">
        <f t="shared" si="24"/>
        <v>0</v>
      </c>
      <c r="BF187" s="146">
        <f t="shared" si="25"/>
        <v>0</v>
      </c>
      <c r="BG187" s="146">
        <f t="shared" si="26"/>
        <v>0</v>
      </c>
      <c r="BH187" s="146">
        <f t="shared" si="27"/>
        <v>0</v>
      </c>
      <c r="BI187" s="146">
        <f t="shared" si="28"/>
        <v>0</v>
      </c>
      <c r="BJ187" s="17" t="s">
        <v>83</v>
      </c>
      <c r="BK187" s="146">
        <f t="shared" si="29"/>
        <v>0</v>
      </c>
      <c r="BL187" s="17" t="s">
        <v>175</v>
      </c>
      <c r="BM187" s="145" t="s">
        <v>984</v>
      </c>
    </row>
    <row r="188" spans="2:65" s="1" customFormat="1" ht="16.5" hidden="1" customHeight="1">
      <c r="B188" s="133"/>
      <c r="C188" s="134" t="s">
        <v>563</v>
      </c>
      <c r="D188" s="134" t="s">
        <v>171</v>
      </c>
      <c r="E188" s="135" t="s">
        <v>1729</v>
      </c>
      <c r="F188" s="136" t="s">
        <v>1730</v>
      </c>
      <c r="G188" s="137" t="s">
        <v>525</v>
      </c>
      <c r="H188" s="138">
        <v>1</v>
      </c>
      <c r="I188" s="139"/>
      <c r="J188" s="140">
        <f t="shared" si="20"/>
        <v>0</v>
      </c>
      <c r="K188" s="136" t="s">
        <v>1</v>
      </c>
      <c r="L188" s="32"/>
      <c r="M188" s="141" t="s">
        <v>1</v>
      </c>
      <c r="N188" s="142" t="s">
        <v>40</v>
      </c>
      <c r="P188" s="143">
        <f t="shared" si="21"/>
        <v>0</v>
      </c>
      <c r="Q188" s="143">
        <v>0</v>
      </c>
      <c r="R188" s="143">
        <f t="shared" si="22"/>
        <v>0</v>
      </c>
      <c r="S188" s="143">
        <v>0</v>
      </c>
      <c r="T188" s="144">
        <f t="shared" si="23"/>
        <v>0</v>
      </c>
      <c r="AR188" s="145" t="s">
        <v>175</v>
      </c>
      <c r="AT188" s="145" t="s">
        <v>171</v>
      </c>
      <c r="AU188" s="145" t="s">
        <v>75</v>
      </c>
      <c r="AY188" s="17" t="s">
        <v>169</v>
      </c>
      <c r="BE188" s="146">
        <f t="shared" si="24"/>
        <v>0</v>
      </c>
      <c r="BF188" s="146">
        <f t="shared" si="25"/>
        <v>0</v>
      </c>
      <c r="BG188" s="146">
        <f t="shared" si="26"/>
        <v>0</v>
      </c>
      <c r="BH188" s="146">
        <f t="shared" si="27"/>
        <v>0</v>
      </c>
      <c r="BI188" s="146">
        <f t="shared" si="28"/>
        <v>0</v>
      </c>
      <c r="BJ188" s="17" t="s">
        <v>83</v>
      </c>
      <c r="BK188" s="146">
        <f t="shared" si="29"/>
        <v>0</v>
      </c>
      <c r="BL188" s="17" t="s">
        <v>175</v>
      </c>
      <c r="BM188" s="145" t="s">
        <v>994</v>
      </c>
    </row>
    <row r="189" spans="2:65" s="1" customFormat="1" ht="16.5" hidden="1" customHeight="1">
      <c r="B189" s="133"/>
      <c r="C189" s="134" t="s">
        <v>567</v>
      </c>
      <c r="D189" s="134" t="s">
        <v>171</v>
      </c>
      <c r="E189" s="135" t="s">
        <v>1731</v>
      </c>
      <c r="F189" s="136" t="s">
        <v>1732</v>
      </c>
      <c r="G189" s="137" t="s">
        <v>525</v>
      </c>
      <c r="H189" s="138">
        <v>1</v>
      </c>
      <c r="I189" s="139"/>
      <c r="J189" s="140">
        <f t="shared" si="20"/>
        <v>0</v>
      </c>
      <c r="K189" s="136" t="s">
        <v>1</v>
      </c>
      <c r="L189" s="32"/>
      <c r="M189" s="141" t="s">
        <v>1</v>
      </c>
      <c r="N189" s="142" t="s">
        <v>40</v>
      </c>
      <c r="P189" s="143">
        <f t="shared" si="21"/>
        <v>0</v>
      </c>
      <c r="Q189" s="143">
        <v>0</v>
      </c>
      <c r="R189" s="143">
        <f t="shared" si="22"/>
        <v>0</v>
      </c>
      <c r="S189" s="143">
        <v>0</v>
      </c>
      <c r="T189" s="144">
        <f t="shared" si="23"/>
        <v>0</v>
      </c>
      <c r="AR189" s="145" t="s">
        <v>175</v>
      </c>
      <c r="AT189" s="145" t="s">
        <v>171</v>
      </c>
      <c r="AU189" s="145" t="s">
        <v>75</v>
      </c>
      <c r="AY189" s="17" t="s">
        <v>169</v>
      </c>
      <c r="BE189" s="146">
        <f t="shared" si="24"/>
        <v>0</v>
      </c>
      <c r="BF189" s="146">
        <f t="shared" si="25"/>
        <v>0</v>
      </c>
      <c r="BG189" s="146">
        <f t="shared" si="26"/>
        <v>0</v>
      </c>
      <c r="BH189" s="146">
        <f t="shared" si="27"/>
        <v>0</v>
      </c>
      <c r="BI189" s="146">
        <f t="shared" si="28"/>
        <v>0</v>
      </c>
      <c r="BJ189" s="17" t="s">
        <v>83</v>
      </c>
      <c r="BK189" s="146">
        <f t="shared" si="29"/>
        <v>0</v>
      </c>
      <c r="BL189" s="17" t="s">
        <v>175</v>
      </c>
      <c r="BM189" s="145" t="s">
        <v>1002</v>
      </c>
    </row>
    <row r="190" spans="2:65" s="1" customFormat="1" ht="16.5" hidden="1" customHeight="1">
      <c r="B190" s="133"/>
      <c r="C190" s="134" t="s">
        <v>573</v>
      </c>
      <c r="D190" s="134" t="s">
        <v>171</v>
      </c>
      <c r="E190" s="135" t="s">
        <v>1733</v>
      </c>
      <c r="F190" s="136" t="s">
        <v>1734</v>
      </c>
      <c r="G190" s="137" t="s">
        <v>525</v>
      </c>
      <c r="H190" s="138">
        <v>1</v>
      </c>
      <c r="I190" s="139"/>
      <c r="J190" s="140">
        <f t="shared" si="20"/>
        <v>0</v>
      </c>
      <c r="K190" s="136" t="s">
        <v>1</v>
      </c>
      <c r="L190" s="32"/>
      <c r="M190" s="141" t="s">
        <v>1</v>
      </c>
      <c r="N190" s="142" t="s">
        <v>40</v>
      </c>
      <c r="P190" s="143">
        <f t="shared" si="21"/>
        <v>0</v>
      </c>
      <c r="Q190" s="143">
        <v>0</v>
      </c>
      <c r="R190" s="143">
        <f t="shared" si="22"/>
        <v>0</v>
      </c>
      <c r="S190" s="143">
        <v>0</v>
      </c>
      <c r="T190" s="144">
        <f t="shared" si="23"/>
        <v>0</v>
      </c>
      <c r="AR190" s="145" t="s">
        <v>175</v>
      </c>
      <c r="AT190" s="145" t="s">
        <v>171</v>
      </c>
      <c r="AU190" s="145" t="s">
        <v>75</v>
      </c>
      <c r="AY190" s="17" t="s">
        <v>169</v>
      </c>
      <c r="BE190" s="146">
        <f t="shared" si="24"/>
        <v>0</v>
      </c>
      <c r="BF190" s="146">
        <f t="shared" si="25"/>
        <v>0</v>
      </c>
      <c r="BG190" s="146">
        <f t="shared" si="26"/>
        <v>0</v>
      </c>
      <c r="BH190" s="146">
        <f t="shared" si="27"/>
        <v>0</v>
      </c>
      <c r="BI190" s="146">
        <f t="shared" si="28"/>
        <v>0</v>
      </c>
      <c r="BJ190" s="17" t="s">
        <v>83</v>
      </c>
      <c r="BK190" s="146">
        <f t="shared" si="29"/>
        <v>0</v>
      </c>
      <c r="BL190" s="17" t="s">
        <v>175</v>
      </c>
      <c r="BM190" s="145" t="s">
        <v>1010</v>
      </c>
    </row>
    <row r="191" spans="2:65" s="1" customFormat="1" ht="24.15" hidden="1" customHeight="1">
      <c r="B191" s="133"/>
      <c r="C191" s="134" t="s">
        <v>590</v>
      </c>
      <c r="D191" s="134" t="s">
        <v>171</v>
      </c>
      <c r="E191" s="135" t="s">
        <v>1735</v>
      </c>
      <c r="F191" s="136" t="s">
        <v>1736</v>
      </c>
      <c r="G191" s="137" t="s">
        <v>525</v>
      </c>
      <c r="H191" s="138">
        <v>1</v>
      </c>
      <c r="I191" s="139"/>
      <c r="J191" s="140">
        <f t="shared" si="20"/>
        <v>0</v>
      </c>
      <c r="K191" s="136" t="s">
        <v>1</v>
      </c>
      <c r="L191" s="32"/>
      <c r="M191" s="141" t="s">
        <v>1</v>
      </c>
      <c r="N191" s="142" t="s">
        <v>40</v>
      </c>
      <c r="P191" s="143">
        <f t="shared" si="21"/>
        <v>0</v>
      </c>
      <c r="Q191" s="143">
        <v>0</v>
      </c>
      <c r="R191" s="143">
        <f t="shared" si="22"/>
        <v>0</v>
      </c>
      <c r="S191" s="143">
        <v>0</v>
      </c>
      <c r="T191" s="144">
        <f t="shared" si="23"/>
        <v>0</v>
      </c>
      <c r="AR191" s="145" t="s">
        <v>175</v>
      </c>
      <c r="AT191" s="145" t="s">
        <v>171</v>
      </c>
      <c r="AU191" s="145" t="s">
        <v>75</v>
      </c>
      <c r="AY191" s="17" t="s">
        <v>169</v>
      </c>
      <c r="BE191" s="146">
        <f t="shared" si="24"/>
        <v>0</v>
      </c>
      <c r="BF191" s="146">
        <f t="shared" si="25"/>
        <v>0</v>
      </c>
      <c r="BG191" s="146">
        <f t="shared" si="26"/>
        <v>0</v>
      </c>
      <c r="BH191" s="146">
        <f t="shared" si="27"/>
        <v>0</v>
      </c>
      <c r="BI191" s="146">
        <f t="shared" si="28"/>
        <v>0</v>
      </c>
      <c r="BJ191" s="17" t="s">
        <v>83</v>
      </c>
      <c r="BK191" s="146">
        <f t="shared" si="29"/>
        <v>0</v>
      </c>
      <c r="BL191" s="17" t="s">
        <v>175</v>
      </c>
      <c r="BM191" s="145" t="s">
        <v>1018</v>
      </c>
    </row>
    <row r="192" spans="2:65" s="1" customFormat="1" ht="16.5" hidden="1" customHeight="1">
      <c r="B192" s="133"/>
      <c r="C192" s="134" t="s">
        <v>599</v>
      </c>
      <c r="D192" s="134" t="s">
        <v>171</v>
      </c>
      <c r="E192" s="135" t="s">
        <v>1737</v>
      </c>
      <c r="F192" s="136" t="s">
        <v>1738</v>
      </c>
      <c r="G192" s="137" t="s">
        <v>525</v>
      </c>
      <c r="H192" s="138">
        <v>1</v>
      </c>
      <c r="I192" s="139"/>
      <c r="J192" s="140">
        <f t="shared" si="20"/>
        <v>0</v>
      </c>
      <c r="K192" s="136" t="s">
        <v>1</v>
      </c>
      <c r="L192" s="32"/>
      <c r="M192" s="141" t="s">
        <v>1</v>
      </c>
      <c r="N192" s="142" t="s">
        <v>40</v>
      </c>
      <c r="P192" s="143">
        <f t="shared" si="21"/>
        <v>0</v>
      </c>
      <c r="Q192" s="143">
        <v>0</v>
      </c>
      <c r="R192" s="143">
        <f t="shared" si="22"/>
        <v>0</v>
      </c>
      <c r="S192" s="143">
        <v>0</v>
      </c>
      <c r="T192" s="144">
        <f t="shared" si="23"/>
        <v>0</v>
      </c>
      <c r="AR192" s="145" t="s">
        <v>175</v>
      </c>
      <c r="AT192" s="145" t="s">
        <v>171</v>
      </c>
      <c r="AU192" s="145" t="s">
        <v>75</v>
      </c>
      <c r="AY192" s="17" t="s">
        <v>169</v>
      </c>
      <c r="BE192" s="146">
        <f t="shared" si="24"/>
        <v>0</v>
      </c>
      <c r="BF192" s="146">
        <f t="shared" si="25"/>
        <v>0</v>
      </c>
      <c r="BG192" s="146">
        <f t="shared" si="26"/>
        <v>0</v>
      </c>
      <c r="BH192" s="146">
        <f t="shared" si="27"/>
        <v>0</v>
      </c>
      <c r="BI192" s="146">
        <f t="shared" si="28"/>
        <v>0</v>
      </c>
      <c r="BJ192" s="17" t="s">
        <v>83</v>
      </c>
      <c r="BK192" s="146">
        <f t="shared" si="29"/>
        <v>0</v>
      </c>
      <c r="BL192" s="17" t="s">
        <v>175</v>
      </c>
      <c r="BM192" s="145" t="s">
        <v>1739</v>
      </c>
    </row>
    <row r="193" spans="2:65" s="1" customFormat="1" ht="16.5" hidden="1" customHeight="1">
      <c r="B193" s="133"/>
      <c r="C193" s="134" t="s">
        <v>604</v>
      </c>
      <c r="D193" s="134" t="s">
        <v>171</v>
      </c>
      <c r="E193" s="135" t="s">
        <v>1740</v>
      </c>
      <c r="F193" s="136" t="s">
        <v>1741</v>
      </c>
      <c r="G193" s="137" t="s">
        <v>525</v>
      </c>
      <c r="H193" s="138">
        <v>1</v>
      </c>
      <c r="I193" s="139"/>
      <c r="J193" s="140">
        <f t="shared" si="20"/>
        <v>0</v>
      </c>
      <c r="K193" s="136" t="s">
        <v>1</v>
      </c>
      <c r="L193" s="32"/>
      <c r="M193" s="141" t="s">
        <v>1</v>
      </c>
      <c r="N193" s="142" t="s">
        <v>40</v>
      </c>
      <c r="P193" s="143">
        <f t="shared" si="21"/>
        <v>0</v>
      </c>
      <c r="Q193" s="143">
        <v>0</v>
      </c>
      <c r="R193" s="143">
        <f t="shared" si="22"/>
        <v>0</v>
      </c>
      <c r="S193" s="143">
        <v>0</v>
      </c>
      <c r="T193" s="144">
        <f t="shared" si="23"/>
        <v>0</v>
      </c>
      <c r="AR193" s="145" t="s">
        <v>175</v>
      </c>
      <c r="AT193" s="145" t="s">
        <v>171</v>
      </c>
      <c r="AU193" s="145" t="s">
        <v>75</v>
      </c>
      <c r="AY193" s="17" t="s">
        <v>169</v>
      </c>
      <c r="BE193" s="146">
        <f t="shared" si="24"/>
        <v>0</v>
      </c>
      <c r="BF193" s="146">
        <f t="shared" si="25"/>
        <v>0</v>
      </c>
      <c r="BG193" s="146">
        <f t="shared" si="26"/>
        <v>0</v>
      </c>
      <c r="BH193" s="146">
        <f t="shared" si="27"/>
        <v>0</v>
      </c>
      <c r="BI193" s="146">
        <f t="shared" si="28"/>
        <v>0</v>
      </c>
      <c r="BJ193" s="17" t="s">
        <v>83</v>
      </c>
      <c r="BK193" s="146">
        <f t="shared" si="29"/>
        <v>0</v>
      </c>
      <c r="BL193" s="17" t="s">
        <v>175</v>
      </c>
      <c r="BM193" s="145" t="s">
        <v>1033</v>
      </c>
    </row>
    <row r="194" spans="2:65" s="1" customFormat="1" ht="16.5" hidden="1" customHeight="1">
      <c r="B194" s="133"/>
      <c r="C194" s="134" t="s">
        <v>609</v>
      </c>
      <c r="D194" s="134" t="s">
        <v>171</v>
      </c>
      <c r="E194" s="135" t="s">
        <v>1742</v>
      </c>
      <c r="F194" s="136" t="s">
        <v>1743</v>
      </c>
      <c r="G194" s="137" t="s">
        <v>525</v>
      </c>
      <c r="H194" s="138">
        <v>1</v>
      </c>
      <c r="I194" s="139"/>
      <c r="J194" s="140">
        <f t="shared" si="20"/>
        <v>0</v>
      </c>
      <c r="K194" s="136" t="s">
        <v>1</v>
      </c>
      <c r="L194" s="32"/>
      <c r="M194" s="141" t="s">
        <v>1</v>
      </c>
      <c r="N194" s="142" t="s">
        <v>40</v>
      </c>
      <c r="P194" s="143">
        <f t="shared" si="21"/>
        <v>0</v>
      </c>
      <c r="Q194" s="143">
        <v>0</v>
      </c>
      <c r="R194" s="143">
        <f t="shared" si="22"/>
        <v>0</v>
      </c>
      <c r="S194" s="143">
        <v>0</v>
      </c>
      <c r="T194" s="144">
        <f t="shared" si="23"/>
        <v>0</v>
      </c>
      <c r="AR194" s="145" t="s">
        <v>175</v>
      </c>
      <c r="AT194" s="145" t="s">
        <v>171</v>
      </c>
      <c r="AU194" s="145" t="s">
        <v>75</v>
      </c>
      <c r="AY194" s="17" t="s">
        <v>169</v>
      </c>
      <c r="BE194" s="146">
        <f t="shared" si="24"/>
        <v>0</v>
      </c>
      <c r="BF194" s="146">
        <f t="shared" si="25"/>
        <v>0</v>
      </c>
      <c r="BG194" s="146">
        <f t="shared" si="26"/>
        <v>0</v>
      </c>
      <c r="BH194" s="146">
        <f t="shared" si="27"/>
        <v>0</v>
      </c>
      <c r="BI194" s="146">
        <f t="shared" si="28"/>
        <v>0</v>
      </c>
      <c r="BJ194" s="17" t="s">
        <v>83</v>
      </c>
      <c r="BK194" s="146">
        <f t="shared" si="29"/>
        <v>0</v>
      </c>
      <c r="BL194" s="17" t="s">
        <v>175</v>
      </c>
      <c r="BM194" s="145" t="s">
        <v>1744</v>
      </c>
    </row>
    <row r="195" spans="2:65" s="1" customFormat="1" ht="16.5" hidden="1" customHeight="1">
      <c r="B195" s="133"/>
      <c r="C195" s="134" t="s">
        <v>615</v>
      </c>
      <c r="D195" s="134" t="s">
        <v>171</v>
      </c>
      <c r="E195" s="135" t="s">
        <v>1745</v>
      </c>
      <c r="F195" s="136" t="s">
        <v>1724</v>
      </c>
      <c r="G195" s="137" t="s">
        <v>344</v>
      </c>
      <c r="H195" s="138">
        <v>0</v>
      </c>
      <c r="I195" s="139"/>
      <c r="J195" s="140">
        <f t="shared" si="20"/>
        <v>0</v>
      </c>
      <c r="K195" s="136" t="s">
        <v>1</v>
      </c>
      <c r="L195" s="32"/>
      <c r="M195" s="141" t="s">
        <v>1</v>
      </c>
      <c r="N195" s="142" t="s">
        <v>40</v>
      </c>
      <c r="P195" s="143">
        <f t="shared" si="21"/>
        <v>0</v>
      </c>
      <c r="Q195" s="143">
        <v>0</v>
      </c>
      <c r="R195" s="143">
        <f t="shared" si="22"/>
        <v>0</v>
      </c>
      <c r="S195" s="143">
        <v>0</v>
      </c>
      <c r="T195" s="144">
        <f t="shared" si="23"/>
        <v>0</v>
      </c>
      <c r="AR195" s="145" t="s">
        <v>175</v>
      </c>
      <c r="AT195" s="145" t="s">
        <v>171</v>
      </c>
      <c r="AU195" s="145" t="s">
        <v>75</v>
      </c>
      <c r="AY195" s="17" t="s">
        <v>169</v>
      </c>
      <c r="BE195" s="146">
        <f t="shared" si="24"/>
        <v>0</v>
      </c>
      <c r="BF195" s="146">
        <f t="shared" si="25"/>
        <v>0</v>
      </c>
      <c r="BG195" s="146">
        <f t="shared" si="26"/>
        <v>0</v>
      </c>
      <c r="BH195" s="146">
        <f t="shared" si="27"/>
        <v>0</v>
      </c>
      <c r="BI195" s="146">
        <f t="shared" si="28"/>
        <v>0</v>
      </c>
      <c r="BJ195" s="17" t="s">
        <v>83</v>
      </c>
      <c r="BK195" s="146">
        <f t="shared" si="29"/>
        <v>0</v>
      </c>
      <c r="BL195" s="17" t="s">
        <v>175</v>
      </c>
      <c r="BM195" s="145" t="s">
        <v>1039</v>
      </c>
    </row>
    <row r="196" spans="2:65" s="1" customFormat="1" ht="16.5" hidden="1" customHeight="1">
      <c r="B196" s="133"/>
      <c r="C196" s="134" t="s">
        <v>618</v>
      </c>
      <c r="D196" s="134" t="s">
        <v>171</v>
      </c>
      <c r="E196" s="135" t="s">
        <v>1746</v>
      </c>
      <c r="F196" s="136" t="s">
        <v>1747</v>
      </c>
      <c r="G196" s="137" t="s">
        <v>657</v>
      </c>
      <c r="H196" s="138"/>
      <c r="I196" s="139"/>
      <c r="J196" s="140">
        <f t="shared" si="20"/>
        <v>0</v>
      </c>
      <c r="K196" s="136" t="s">
        <v>1</v>
      </c>
      <c r="L196" s="32"/>
      <c r="M196" s="141" t="s">
        <v>1</v>
      </c>
      <c r="N196" s="142" t="s">
        <v>40</v>
      </c>
      <c r="P196" s="143">
        <f t="shared" si="21"/>
        <v>0</v>
      </c>
      <c r="Q196" s="143">
        <v>0</v>
      </c>
      <c r="R196" s="143">
        <f t="shared" si="22"/>
        <v>0</v>
      </c>
      <c r="S196" s="143">
        <v>0</v>
      </c>
      <c r="T196" s="144">
        <f t="shared" si="23"/>
        <v>0</v>
      </c>
      <c r="AR196" s="145" t="s">
        <v>175</v>
      </c>
      <c r="AT196" s="145" t="s">
        <v>171</v>
      </c>
      <c r="AU196" s="145" t="s">
        <v>75</v>
      </c>
      <c r="AY196" s="17" t="s">
        <v>169</v>
      </c>
      <c r="BE196" s="146">
        <f t="shared" si="24"/>
        <v>0</v>
      </c>
      <c r="BF196" s="146">
        <f t="shared" si="25"/>
        <v>0</v>
      </c>
      <c r="BG196" s="146">
        <f t="shared" si="26"/>
        <v>0</v>
      </c>
      <c r="BH196" s="146">
        <f t="shared" si="27"/>
        <v>0</v>
      </c>
      <c r="BI196" s="146">
        <f t="shared" si="28"/>
        <v>0</v>
      </c>
      <c r="BJ196" s="17" t="s">
        <v>83</v>
      </c>
      <c r="BK196" s="146">
        <f t="shared" si="29"/>
        <v>0</v>
      </c>
      <c r="BL196" s="17" t="s">
        <v>175</v>
      </c>
      <c r="BM196" s="145" t="s">
        <v>1053</v>
      </c>
    </row>
    <row r="197" spans="2:65" s="1" customFormat="1" ht="16.5" hidden="1" customHeight="1">
      <c r="B197" s="133"/>
      <c r="C197" s="134" t="s">
        <v>624</v>
      </c>
      <c r="D197" s="134" t="s">
        <v>171</v>
      </c>
      <c r="E197" s="135" t="s">
        <v>1748</v>
      </c>
      <c r="F197" s="136" t="s">
        <v>1749</v>
      </c>
      <c r="G197" s="137" t="s">
        <v>657</v>
      </c>
      <c r="H197" s="138"/>
      <c r="I197" s="139"/>
      <c r="J197" s="140">
        <f t="shared" si="20"/>
        <v>0</v>
      </c>
      <c r="K197" s="136" t="s">
        <v>1</v>
      </c>
      <c r="L197" s="32"/>
      <c r="M197" s="141" t="s">
        <v>1</v>
      </c>
      <c r="N197" s="142" t="s">
        <v>40</v>
      </c>
      <c r="P197" s="143">
        <f t="shared" si="21"/>
        <v>0</v>
      </c>
      <c r="Q197" s="143">
        <v>0</v>
      </c>
      <c r="R197" s="143">
        <f t="shared" si="22"/>
        <v>0</v>
      </c>
      <c r="S197" s="143">
        <v>0</v>
      </c>
      <c r="T197" s="144">
        <f t="shared" si="23"/>
        <v>0</v>
      </c>
      <c r="AR197" s="145" t="s">
        <v>175</v>
      </c>
      <c r="AT197" s="145" t="s">
        <v>171</v>
      </c>
      <c r="AU197" s="145" t="s">
        <v>75</v>
      </c>
      <c r="AY197" s="17" t="s">
        <v>169</v>
      </c>
      <c r="BE197" s="146">
        <f t="shared" si="24"/>
        <v>0</v>
      </c>
      <c r="BF197" s="146">
        <f t="shared" si="25"/>
        <v>0</v>
      </c>
      <c r="BG197" s="146">
        <f t="shared" si="26"/>
        <v>0</v>
      </c>
      <c r="BH197" s="146">
        <f t="shared" si="27"/>
        <v>0</v>
      </c>
      <c r="BI197" s="146">
        <f t="shared" si="28"/>
        <v>0</v>
      </c>
      <c r="BJ197" s="17" t="s">
        <v>83</v>
      </c>
      <c r="BK197" s="146">
        <f t="shared" si="29"/>
        <v>0</v>
      </c>
      <c r="BL197" s="17" t="s">
        <v>175</v>
      </c>
      <c r="BM197" s="145" t="s">
        <v>1061</v>
      </c>
    </row>
    <row r="198" spans="2:65" s="1" customFormat="1" ht="16.5" hidden="1" customHeight="1">
      <c r="B198" s="133"/>
      <c r="C198" s="134" t="s">
        <v>631</v>
      </c>
      <c r="D198" s="134" t="s">
        <v>171</v>
      </c>
      <c r="E198" s="135" t="s">
        <v>1750</v>
      </c>
      <c r="F198" s="136" t="s">
        <v>1751</v>
      </c>
      <c r="G198" s="137" t="s">
        <v>657</v>
      </c>
      <c r="H198" s="138"/>
      <c r="I198" s="139"/>
      <c r="J198" s="140">
        <f t="shared" si="20"/>
        <v>0</v>
      </c>
      <c r="K198" s="136" t="s">
        <v>1</v>
      </c>
      <c r="L198" s="32"/>
      <c r="M198" s="192" t="s">
        <v>1</v>
      </c>
      <c r="N198" s="193" t="s">
        <v>40</v>
      </c>
      <c r="O198" s="190"/>
      <c r="P198" s="194">
        <f t="shared" si="21"/>
        <v>0</v>
      </c>
      <c r="Q198" s="194">
        <v>0</v>
      </c>
      <c r="R198" s="194">
        <f t="shared" si="22"/>
        <v>0</v>
      </c>
      <c r="S198" s="194">
        <v>0</v>
      </c>
      <c r="T198" s="195">
        <f t="shared" si="23"/>
        <v>0</v>
      </c>
      <c r="AR198" s="145" t="s">
        <v>175</v>
      </c>
      <c r="AT198" s="145" t="s">
        <v>171</v>
      </c>
      <c r="AU198" s="145" t="s">
        <v>75</v>
      </c>
      <c r="AY198" s="17" t="s">
        <v>169</v>
      </c>
      <c r="BE198" s="146">
        <f t="shared" si="24"/>
        <v>0</v>
      </c>
      <c r="BF198" s="146">
        <f t="shared" si="25"/>
        <v>0</v>
      </c>
      <c r="BG198" s="146">
        <f t="shared" si="26"/>
        <v>0</v>
      </c>
      <c r="BH198" s="146">
        <f t="shared" si="27"/>
        <v>0</v>
      </c>
      <c r="BI198" s="146">
        <f t="shared" si="28"/>
        <v>0</v>
      </c>
      <c r="BJ198" s="17" t="s">
        <v>83</v>
      </c>
      <c r="BK198" s="146">
        <f t="shared" si="29"/>
        <v>0</v>
      </c>
      <c r="BL198" s="17" t="s">
        <v>175</v>
      </c>
      <c r="BM198" s="145" t="s">
        <v>1070</v>
      </c>
    </row>
    <row r="199" spans="2:65" s="1" customFormat="1" ht="6.9" customHeight="1">
      <c r="B199" s="44"/>
      <c r="C199" s="45"/>
      <c r="D199" s="45"/>
      <c r="E199" s="45"/>
      <c r="F199" s="45"/>
      <c r="G199" s="45"/>
      <c r="H199" s="45"/>
      <c r="I199" s="45"/>
      <c r="J199" s="45"/>
      <c r="K199" s="45"/>
      <c r="L199" s="32"/>
    </row>
  </sheetData>
  <autoFilter ref="C115:K198" xr:uid="{00000000-0009-0000-0000-000002000000}"/>
  <mergeCells count="9">
    <mergeCell ref="E87:H87"/>
    <mergeCell ref="E106:H106"/>
    <mergeCell ref="E108:H10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33"/>
  <sheetViews>
    <sheetView showGridLines="0" topLeftCell="A177" workbookViewId="0">
      <selection activeCell="F189" sqref="F189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31" t="s">
        <v>5</v>
      </c>
      <c r="M2" s="232"/>
      <c r="N2" s="232"/>
      <c r="O2" s="232"/>
      <c r="P2" s="232"/>
      <c r="Q2" s="232"/>
      <c r="R2" s="232"/>
      <c r="S2" s="232"/>
      <c r="T2" s="232"/>
      <c r="U2" s="232"/>
      <c r="V2" s="232"/>
      <c r="AT2" s="17" t="s">
        <v>91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" customHeight="1">
      <c r="B4" s="20"/>
      <c r="D4" s="21" t="s">
        <v>114</v>
      </c>
      <c r="L4" s="20"/>
      <c r="M4" s="89" t="s">
        <v>10</v>
      </c>
      <c r="AT4" s="17" t="s">
        <v>3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6" t="str">
        <f>'Rekapitulace stavby'!K6</f>
        <v>Zahrady GASK - hygienické zázemí pro konzumaci to-go (Bistro)</v>
      </c>
      <c r="F7" s="247"/>
      <c r="G7" s="247"/>
      <c r="H7" s="247"/>
      <c r="L7" s="20"/>
    </row>
    <row r="8" spans="2:46" s="1" customFormat="1" ht="12" customHeight="1">
      <c r="B8" s="32"/>
      <c r="D8" s="27" t="s">
        <v>121</v>
      </c>
      <c r="L8" s="32"/>
    </row>
    <row r="9" spans="2:46" s="1" customFormat="1" ht="16.5" customHeight="1">
      <c r="B9" s="32"/>
      <c r="E9" s="225" t="s">
        <v>1752</v>
      </c>
      <c r="F9" s="245"/>
      <c r="G9" s="245"/>
      <c r="H9" s="245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8. 2. 2024</v>
      </c>
      <c r="L12" s="32"/>
    </row>
    <row r="13" spans="2:46" s="1" customFormat="1" ht="10.95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27</v>
      </c>
      <c r="J15" s="25" t="str">
        <f>IF('Rekapitulace stavby'!AN11="","",'Rekapitulace stavby'!AN11)</f>
        <v/>
      </c>
      <c r="L15" s="32"/>
    </row>
    <row r="16" spans="2:46" s="1" customFormat="1" ht="6.9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48" t="str">
        <f>'Rekapitulace stavby'!E14</f>
        <v>Vyplň údaj</v>
      </c>
      <c r="F18" s="240"/>
      <c r="G18" s="240"/>
      <c r="H18" s="240"/>
      <c r="I18" s="27" t="s">
        <v>27</v>
      </c>
      <c r="J18" s="28" t="str">
        <f>'Rekapitulace stavby'!AN14</f>
        <v>Vyplň údaj</v>
      </c>
      <c r="L18" s="32"/>
    </row>
    <row r="19" spans="2:12" s="1" customFormat="1" ht="6.9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 xml:space="preserve"> </v>
      </c>
      <c r="I21" s="27" t="s">
        <v>27</v>
      </c>
      <c r="J21" s="25" t="str">
        <f>IF('Rekapitulace stavby'!AN17="","",'Rekapitulace stavby'!AN17)</f>
        <v/>
      </c>
      <c r="L21" s="32"/>
    </row>
    <row r="22" spans="2:12" s="1" customFormat="1" ht="6.9" customHeight="1">
      <c r="B22" s="32"/>
      <c r="L22" s="32"/>
    </row>
    <row r="23" spans="2:12" s="1" customFormat="1" ht="12" customHeight="1">
      <c r="B23" s="32"/>
      <c r="D23" s="27" t="s">
        <v>32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27</v>
      </c>
      <c r="J24" s="25" t="str">
        <f>IF('Rekapitulace stavby'!AN20="","",'Rekapitulace stavby'!AN20)</f>
        <v/>
      </c>
      <c r="L24" s="32"/>
    </row>
    <row r="25" spans="2:12" s="1" customFormat="1" ht="6.9" customHeight="1">
      <c r="B25" s="32"/>
      <c r="L25" s="32"/>
    </row>
    <row r="26" spans="2:12" s="1" customFormat="1" ht="12" customHeight="1">
      <c r="B26" s="32"/>
      <c r="D26" s="27" t="s">
        <v>33</v>
      </c>
      <c r="L26" s="32"/>
    </row>
    <row r="27" spans="2:12" s="7" customFormat="1" ht="16.5" customHeight="1">
      <c r="B27" s="90"/>
      <c r="E27" s="244" t="s">
        <v>1</v>
      </c>
      <c r="F27" s="244"/>
      <c r="G27" s="244"/>
      <c r="H27" s="244"/>
      <c r="L27" s="90"/>
    </row>
    <row r="28" spans="2:12" s="1" customFormat="1" ht="6.9" customHeight="1">
      <c r="B28" s="32"/>
      <c r="L28" s="32"/>
    </row>
    <row r="29" spans="2:12" s="1" customFormat="1" ht="6.9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1" t="s">
        <v>35</v>
      </c>
      <c r="J30" s="66">
        <f>ROUND(J132, 2)</f>
        <v>0</v>
      </c>
      <c r="L30" s="32"/>
    </row>
    <row r="31" spans="2:12" s="1" customFormat="1" ht="6.9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" customHeight="1">
      <c r="B32" s="32"/>
      <c r="F32" s="35" t="s">
        <v>37</v>
      </c>
      <c r="I32" s="35" t="s">
        <v>36</v>
      </c>
      <c r="J32" s="35" t="s">
        <v>38</v>
      </c>
      <c r="L32" s="32"/>
    </row>
    <row r="33" spans="2:12" s="1" customFormat="1" ht="14.4" customHeight="1">
      <c r="B33" s="32"/>
      <c r="D33" s="55" t="s">
        <v>39</v>
      </c>
      <c r="E33" s="27" t="s">
        <v>40</v>
      </c>
      <c r="F33" s="92">
        <f>ROUND((SUM(BE132:BE232)),  2)</f>
        <v>0</v>
      </c>
      <c r="I33" s="93">
        <v>0.21</v>
      </c>
      <c r="J33" s="92">
        <f>ROUND(((SUM(BE132:BE232))*I33),  2)</f>
        <v>0</v>
      </c>
      <c r="L33" s="32"/>
    </row>
    <row r="34" spans="2:12" s="1" customFormat="1" ht="14.4" customHeight="1">
      <c r="B34" s="32"/>
      <c r="E34" s="27" t="s">
        <v>41</v>
      </c>
      <c r="F34" s="92">
        <f>ROUND((SUM(BF132:BF232)),  2)</f>
        <v>0</v>
      </c>
      <c r="I34" s="93">
        <v>0.12</v>
      </c>
      <c r="J34" s="92">
        <f>ROUND(((SUM(BF132:BF232))*I34),  2)</f>
        <v>0</v>
      </c>
      <c r="L34" s="32"/>
    </row>
    <row r="35" spans="2:12" s="1" customFormat="1" ht="14.4" hidden="1" customHeight="1">
      <c r="B35" s="32"/>
      <c r="E35" s="27" t="s">
        <v>42</v>
      </c>
      <c r="F35" s="92">
        <f>ROUND((SUM(BG132:BG232)),  2)</f>
        <v>0</v>
      </c>
      <c r="I35" s="93">
        <v>0.21</v>
      </c>
      <c r="J35" s="92">
        <f>0</f>
        <v>0</v>
      </c>
      <c r="L35" s="32"/>
    </row>
    <row r="36" spans="2:12" s="1" customFormat="1" ht="14.4" hidden="1" customHeight="1">
      <c r="B36" s="32"/>
      <c r="E36" s="27" t="s">
        <v>43</v>
      </c>
      <c r="F36" s="92">
        <f>ROUND((SUM(BH132:BH232)),  2)</f>
        <v>0</v>
      </c>
      <c r="I36" s="93">
        <v>0.12</v>
      </c>
      <c r="J36" s="92">
        <f>0</f>
        <v>0</v>
      </c>
      <c r="L36" s="32"/>
    </row>
    <row r="37" spans="2:12" s="1" customFormat="1" ht="14.4" hidden="1" customHeight="1">
      <c r="B37" s="32"/>
      <c r="E37" s="27" t="s">
        <v>44</v>
      </c>
      <c r="F37" s="92">
        <f>ROUND((SUM(BI132:BI232)),  2)</f>
        <v>0</v>
      </c>
      <c r="I37" s="93">
        <v>0</v>
      </c>
      <c r="J37" s="92">
        <f>0</f>
        <v>0</v>
      </c>
      <c r="L37" s="32"/>
    </row>
    <row r="38" spans="2:12" s="1" customFormat="1" ht="6.9" customHeight="1">
      <c r="B38" s="32"/>
      <c r="L38" s="32"/>
    </row>
    <row r="39" spans="2:12" s="1" customFormat="1" ht="25.35" customHeight="1">
      <c r="B39" s="32"/>
      <c r="C39" s="94"/>
      <c r="D39" s="95" t="s">
        <v>45</v>
      </c>
      <c r="E39" s="57"/>
      <c r="F39" s="57"/>
      <c r="G39" s="96" t="s">
        <v>46</v>
      </c>
      <c r="H39" s="97" t="s">
        <v>47</v>
      </c>
      <c r="I39" s="57"/>
      <c r="J39" s="98">
        <f>SUM(J30:J37)</f>
        <v>0</v>
      </c>
      <c r="K39" s="99"/>
      <c r="L39" s="32"/>
    </row>
    <row r="40" spans="2:12" s="1" customFormat="1" ht="14.4" customHeight="1">
      <c r="B40" s="32"/>
      <c r="L40" s="32"/>
    </row>
    <row r="41" spans="2:12" ht="14.4" customHeight="1">
      <c r="B41" s="20"/>
      <c r="L41" s="20"/>
    </row>
    <row r="42" spans="2:12" ht="14.4" customHeight="1">
      <c r="B42" s="20"/>
      <c r="L42" s="20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48</v>
      </c>
      <c r="E50" s="42"/>
      <c r="F50" s="42"/>
      <c r="G50" s="41" t="s">
        <v>49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3" t="s">
        <v>50</v>
      </c>
      <c r="E61" s="34"/>
      <c r="F61" s="100" t="s">
        <v>51</v>
      </c>
      <c r="G61" s="43" t="s">
        <v>50</v>
      </c>
      <c r="H61" s="34"/>
      <c r="I61" s="34"/>
      <c r="J61" s="101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1" t="s">
        <v>52</v>
      </c>
      <c r="E65" s="42"/>
      <c r="F65" s="42"/>
      <c r="G65" s="41" t="s">
        <v>53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3" t="s">
        <v>50</v>
      </c>
      <c r="E76" s="34"/>
      <c r="F76" s="100" t="s">
        <v>51</v>
      </c>
      <c r="G76" s="43" t="s">
        <v>50</v>
      </c>
      <c r="H76" s="34"/>
      <c r="I76" s="34"/>
      <c r="J76" s="101" t="s">
        <v>51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" customHeight="1">
      <c r="B82" s="32"/>
      <c r="C82" s="21" t="s">
        <v>124</v>
      </c>
      <c r="L82" s="32"/>
    </row>
    <row r="83" spans="2:47" s="1" customFormat="1" ht="6.9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46" t="str">
        <f>E7</f>
        <v>Zahrady GASK - hygienické zázemí pro konzumaci to-go (Bistro)</v>
      </c>
      <c r="F85" s="247"/>
      <c r="G85" s="247"/>
      <c r="H85" s="247"/>
      <c r="L85" s="32"/>
    </row>
    <row r="86" spans="2:47" s="1" customFormat="1" ht="12" customHeight="1">
      <c r="B86" s="32"/>
      <c r="C86" s="27" t="s">
        <v>121</v>
      </c>
      <c r="L86" s="32"/>
    </row>
    <row r="87" spans="2:47" s="1" customFormat="1" ht="16.5" customHeight="1">
      <c r="B87" s="32"/>
      <c r="E87" s="225" t="str">
        <f>E9</f>
        <v>D.1.3 - Slaboproud</v>
      </c>
      <c r="F87" s="245"/>
      <c r="G87" s="245"/>
      <c r="H87" s="245"/>
      <c r="L87" s="32"/>
    </row>
    <row r="88" spans="2:47" s="1" customFormat="1" ht="6.9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Kutná Hora</v>
      </c>
      <c r="I89" s="27" t="s">
        <v>22</v>
      </c>
      <c r="J89" s="52" t="str">
        <f>IF(J12="","",J12)</f>
        <v>8. 2. 2024</v>
      </c>
      <c r="L89" s="32"/>
    </row>
    <row r="90" spans="2:47" s="1" customFormat="1" ht="6.9" customHeight="1">
      <c r="B90" s="32"/>
      <c r="L90" s="32"/>
    </row>
    <row r="91" spans="2:47" s="1" customFormat="1" ht="15.15" customHeight="1">
      <c r="B91" s="32"/>
      <c r="C91" s="27" t="s">
        <v>24</v>
      </c>
      <c r="F91" s="25" t="str">
        <f>E15</f>
        <v xml:space="preserve"> </v>
      </c>
      <c r="I91" s="27" t="s">
        <v>30</v>
      </c>
      <c r="J91" s="30" t="str">
        <f>E21</f>
        <v xml:space="preserve"> </v>
      </c>
      <c r="L91" s="32"/>
    </row>
    <row r="92" spans="2:47" s="1" customFormat="1" ht="15.15" customHeight="1">
      <c r="B92" s="32"/>
      <c r="C92" s="27" t="s">
        <v>28</v>
      </c>
      <c r="F92" s="25" t="str">
        <f>IF(E18="","",E18)</f>
        <v>Vyplň údaj</v>
      </c>
      <c r="I92" s="27" t="s">
        <v>32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2" t="s">
        <v>125</v>
      </c>
      <c r="D94" s="94"/>
      <c r="E94" s="94"/>
      <c r="F94" s="94"/>
      <c r="G94" s="94"/>
      <c r="H94" s="94"/>
      <c r="I94" s="94"/>
      <c r="J94" s="103" t="s">
        <v>126</v>
      </c>
      <c r="K94" s="94"/>
      <c r="L94" s="32"/>
    </row>
    <row r="95" spans="2:47" s="1" customFormat="1" ht="10.35" customHeight="1">
      <c r="B95" s="32"/>
      <c r="L95" s="32"/>
    </row>
    <row r="96" spans="2:47" s="1" customFormat="1" ht="22.95" customHeight="1">
      <c r="B96" s="32"/>
      <c r="C96" s="104" t="s">
        <v>127</v>
      </c>
      <c r="J96" s="66">
        <f>J132</f>
        <v>0</v>
      </c>
      <c r="L96" s="32"/>
      <c r="AU96" s="17" t="s">
        <v>128</v>
      </c>
    </row>
    <row r="97" spans="2:12" s="8" customFormat="1" ht="24.9" customHeight="1">
      <c r="B97" s="105"/>
      <c r="D97" s="106" t="s">
        <v>1753</v>
      </c>
      <c r="E97" s="107"/>
      <c r="F97" s="107"/>
      <c r="G97" s="107"/>
      <c r="H97" s="107"/>
      <c r="I97" s="107"/>
      <c r="J97" s="108">
        <f>J133</f>
        <v>0</v>
      </c>
      <c r="L97" s="105"/>
    </row>
    <row r="98" spans="2:12" s="9" customFormat="1" ht="19.95" customHeight="1">
      <c r="B98" s="109"/>
      <c r="D98" s="110" t="s">
        <v>1754</v>
      </c>
      <c r="E98" s="111"/>
      <c r="F98" s="111"/>
      <c r="G98" s="111"/>
      <c r="H98" s="111"/>
      <c r="I98" s="111"/>
      <c r="J98" s="112">
        <f>J152</f>
        <v>0</v>
      </c>
      <c r="L98" s="109"/>
    </row>
    <row r="99" spans="2:12" s="8" customFormat="1" ht="24.9" customHeight="1">
      <c r="B99" s="105"/>
      <c r="D99" s="106" t="s">
        <v>1755</v>
      </c>
      <c r="E99" s="107"/>
      <c r="F99" s="107"/>
      <c r="G99" s="107"/>
      <c r="H99" s="107"/>
      <c r="I99" s="107"/>
      <c r="J99" s="108">
        <f>J164</f>
        <v>0</v>
      </c>
      <c r="L99" s="105"/>
    </row>
    <row r="100" spans="2:12" s="9" customFormat="1" ht="19.95" customHeight="1">
      <c r="B100" s="109"/>
      <c r="D100" s="110" t="s">
        <v>1756</v>
      </c>
      <c r="E100" s="111"/>
      <c r="F100" s="111"/>
      <c r="G100" s="111"/>
      <c r="H100" s="111"/>
      <c r="I100" s="111"/>
      <c r="J100" s="112">
        <f>J167</f>
        <v>0</v>
      </c>
      <c r="L100" s="109"/>
    </row>
    <row r="101" spans="2:12" s="9" customFormat="1" ht="19.95" customHeight="1">
      <c r="B101" s="109"/>
      <c r="D101" s="110" t="s">
        <v>1757</v>
      </c>
      <c r="E101" s="111"/>
      <c r="F101" s="111"/>
      <c r="G101" s="111"/>
      <c r="H101" s="111"/>
      <c r="I101" s="111"/>
      <c r="J101" s="112">
        <f>J176</f>
        <v>0</v>
      </c>
      <c r="L101" s="109"/>
    </row>
    <row r="102" spans="2:12" s="9" customFormat="1" ht="19.95" customHeight="1">
      <c r="B102" s="109"/>
      <c r="D102" s="110" t="s">
        <v>1758</v>
      </c>
      <c r="E102" s="111"/>
      <c r="F102" s="111"/>
      <c r="G102" s="111"/>
      <c r="H102" s="111"/>
      <c r="I102" s="111"/>
      <c r="J102" s="112">
        <f>J178</f>
        <v>0</v>
      </c>
      <c r="L102" s="109"/>
    </row>
    <row r="103" spans="2:12" s="9" customFormat="1" ht="19.95" customHeight="1">
      <c r="B103" s="109"/>
      <c r="D103" s="110" t="s">
        <v>1759</v>
      </c>
      <c r="E103" s="111"/>
      <c r="F103" s="111"/>
      <c r="G103" s="111"/>
      <c r="H103" s="111"/>
      <c r="I103" s="111"/>
      <c r="J103" s="112">
        <f>J180</f>
        <v>0</v>
      </c>
      <c r="L103" s="109"/>
    </row>
    <row r="104" spans="2:12" s="9" customFormat="1" ht="19.95" customHeight="1">
      <c r="B104" s="109"/>
      <c r="D104" s="110" t="s">
        <v>1760</v>
      </c>
      <c r="E104" s="111"/>
      <c r="F104" s="111"/>
      <c r="G104" s="111"/>
      <c r="H104" s="111"/>
      <c r="I104" s="111"/>
      <c r="J104" s="112">
        <f>J182</f>
        <v>0</v>
      </c>
      <c r="L104" s="109"/>
    </row>
    <row r="105" spans="2:12" s="9" customFormat="1" ht="19.95" customHeight="1">
      <c r="B105" s="109"/>
      <c r="D105" s="110" t="s">
        <v>1761</v>
      </c>
      <c r="E105" s="111"/>
      <c r="F105" s="111"/>
      <c r="G105" s="111"/>
      <c r="H105" s="111"/>
      <c r="I105" s="111"/>
      <c r="J105" s="112">
        <f>J184</f>
        <v>0</v>
      </c>
      <c r="L105" s="109"/>
    </row>
    <row r="106" spans="2:12" s="9" customFormat="1" ht="19.95" customHeight="1">
      <c r="B106" s="109"/>
      <c r="D106" s="110" t="s">
        <v>1762</v>
      </c>
      <c r="E106" s="111"/>
      <c r="F106" s="111"/>
      <c r="G106" s="111"/>
      <c r="H106" s="111"/>
      <c r="I106" s="111"/>
      <c r="J106" s="112">
        <f>J190</f>
        <v>0</v>
      </c>
      <c r="L106" s="109"/>
    </row>
    <row r="107" spans="2:12" s="8" customFormat="1" ht="24.9" customHeight="1">
      <c r="B107" s="105"/>
      <c r="D107" s="106" t="s">
        <v>1763</v>
      </c>
      <c r="E107" s="107"/>
      <c r="F107" s="107"/>
      <c r="G107" s="107"/>
      <c r="H107" s="107"/>
      <c r="I107" s="107"/>
      <c r="J107" s="108">
        <f>J203</f>
        <v>0</v>
      </c>
      <c r="L107" s="105"/>
    </row>
    <row r="108" spans="2:12" s="9" customFormat="1" ht="19.95" customHeight="1">
      <c r="B108" s="109"/>
      <c r="D108" s="110" t="s">
        <v>1764</v>
      </c>
      <c r="E108" s="111"/>
      <c r="F108" s="111"/>
      <c r="G108" s="111"/>
      <c r="H108" s="111"/>
      <c r="I108" s="111"/>
      <c r="J108" s="112">
        <f>J208</f>
        <v>0</v>
      </c>
      <c r="L108" s="109"/>
    </row>
    <row r="109" spans="2:12" s="8" customFormat="1" ht="24.9" customHeight="1">
      <c r="B109" s="105"/>
      <c r="D109" s="106" t="s">
        <v>1765</v>
      </c>
      <c r="E109" s="107"/>
      <c r="F109" s="107"/>
      <c r="G109" s="107"/>
      <c r="H109" s="107"/>
      <c r="I109" s="107"/>
      <c r="J109" s="108">
        <f>J210</f>
        <v>0</v>
      </c>
      <c r="L109" s="105"/>
    </row>
    <row r="110" spans="2:12" s="9" customFormat="1" ht="19.95" customHeight="1">
      <c r="B110" s="109"/>
      <c r="D110" s="110" t="s">
        <v>1766</v>
      </c>
      <c r="E110" s="111"/>
      <c r="F110" s="111"/>
      <c r="G110" s="111"/>
      <c r="H110" s="111"/>
      <c r="I110" s="111"/>
      <c r="J110" s="112">
        <f>J217</f>
        <v>0</v>
      </c>
      <c r="L110" s="109"/>
    </row>
    <row r="111" spans="2:12" s="8" customFormat="1" ht="24.9" customHeight="1">
      <c r="B111" s="105"/>
      <c r="D111" s="106" t="s">
        <v>1767</v>
      </c>
      <c r="E111" s="107"/>
      <c r="F111" s="107"/>
      <c r="G111" s="107"/>
      <c r="H111" s="107"/>
      <c r="I111" s="107"/>
      <c r="J111" s="108">
        <f>J223</f>
        <v>0</v>
      </c>
      <c r="L111" s="105"/>
    </row>
    <row r="112" spans="2:12" s="9" customFormat="1" ht="19.95" customHeight="1">
      <c r="B112" s="109"/>
      <c r="D112" s="110" t="s">
        <v>1768</v>
      </c>
      <c r="E112" s="111"/>
      <c r="F112" s="111"/>
      <c r="G112" s="111"/>
      <c r="H112" s="111"/>
      <c r="I112" s="111"/>
      <c r="J112" s="112">
        <f>J226</f>
        <v>0</v>
      </c>
      <c r="L112" s="109"/>
    </row>
    <row r="113" spans="2:12" s="1" customFormat="1" ht="21.75" customHeight="1">
      <c r="B113" s="32"/>
      <c r="L113" s="32"/>
    </row>
    <row r="114" spans="2:12" s="1" customFormat="1" ht="6.9" customHeight="1">
      <c r="B114" s="44"/>
      <c r="C114" s="45"/>
      <c r="D114" s="45"/>
      <c r="E114" s="45"/>
      <c r="F114" s="45"/>
      <c r="G114" s="45"/>
      <c r="H114" s="45"/>
      <c r="I114" s="45"/>
      <c r="J114" s="45"/>
      <c r="K114" s="45"/>
      <c r="L114" s="32"/>
    </row>
    <row r="118" spans="2:12" s="1" customFormat="1" ht="6.9" customHeight="1">
      <c r="B118" s="46"/>
      <c r="C118" s="47"/>
      <c r="D118" s="47"/>
      <c r="E118" s="47"/>
      <c r="F118" s="47"/>
      <c r="G118" s="47"/>
      <c r="H118" s="47"/>
      <c r="I118" s="47"/>
      <c r="J118" s="47"/>
      <c r="K118" s="47"/>
      <c r="L118" s="32"/>
    </row>
    <row r="119" spans="2:12" s="1" customFormat="1" ht="24.9" customHeight="1">
      <c r="B119" s="32"/>
      <c r="C119" s="21" t="s">
        <v>154</v>
      </c>
      <c r="L119" s="32"/>
    </row>
    <row r="120" spans="2:12" s="1" customFormat="1" ht="6.9" customHeight="1">
      <c r="B120" s="32"/>
      <c r="L120" s="32"/>
    </row>
    <row r="121" spans="2:12" s="1" customFormat="1" ht="12" customHeight="1">
      <c r="B121" s="32"/>
      <c r="C121" s="27" t="s">
        <v>16</v>
      </c>
      <c r="L121" s="32"/>
    </row>
    <row r="122" spans="2:12" s="1" customFormat="1" ht="16.5" customHeight="1">
      <c r="B122" s="32"/>
      <c r="E122" s="246" t="str">
        <f>E7</f>
        <v>Zahrady GASK - hygienické zázemí pro konzumaci to-go (Bistro)</v>
      </c>
      <c r="F122" s="247"/>
      <c r="G122" s="247"/>
      <c r="H122" s="247"/>
      <c r="L122" s="32"/>
    </row>
    <row r="123" spans="2:12" s="1" customFormat="1" ht="12" customHeight="1">
      <c r="B123" s="32"/>
      <c r="C123" s="27" t="s">
        <v>121</v>
      </c>
      <c r="L123" s="32"/>
    </row>
    <row r="124" spans="2:12" s="1" customFormat="1" ht="16.5" customHeight="1">
      <c r="B124" s="32"/>
      <c r="E124" s="225" t="str">
        <f>E9</f>
        <v>D.1.3 - Slaboproud</v>
      </c>
      <c r="F124" s="245"/>
      <c r="G124" s="245"/>
      <c r="H124" s="245"/>
      <c r="L124" s="32"/>
    </row>
    <row r="125" spans="2:12" s="1" customFormat="1" ht="6.9" customHeight="1">
      <c r="B125" s="32"/>
      <c r="L125" s="32"/>
    </row>
    <row r="126" spans="2:12" s="1" customFormat="1" ht="12" customHeight="1">
      <c r="B126" s="32"/>
      <c r="C126" s="27" t="s">
        <v>20</v>
      </c>
      <c r="F126" s="25" t="str">
        <f>F12</f>
        <v>Kutná Hora</v>
      </c>
      <c r="I126" s="27" t="s">
        <v>22</v>
      </c>
      <c r="J126" s="52" t="str">
        <f>IF(J12="","",J12)</f>
        <v>8. 2. 2024</v>
      </c>
      <c r="L126" s="32"/>
    </row>
    <row r="127" spans="2:12" s="1" customFormat="1" ht="6.9" customHeight="1">
      <c r="B127" s="32"/>
      <c r="L127" s="32"/>
    </row>
    <row r="128" spans="2:12" s="1" customFormat="1" ht="15.15" customHeight="1">
      <c r="B128" s="32"/>
      <c r="C128" s="27" t="s">
        <v>24</v>
      </c>
      <c r="F128" s="25" t="str">
        <f>E15</f>
        <v xml:space="preserve"> </v>
      </c>
      <c r="I128" s="27" t="s">
        <v>30</v>
      </c>
      <c r="J128" s="30" t="str">
        <f>E21</f>
        <v xml:space="preserve"> </v>
      </c>
      <c r="L128" s="32"/>
    </row>
    <row r="129" spans="2:65" s="1" customFormat="1" ht="15.15" customHeight="1">
      <c r="B129" s="32"/>
      <c r="C129" s="27" t="s">
        <v>28</v>
      </c>
      <c r="F129" s="25" t="str">
        <f>IF(E18="","",E18)</f>
        <v>Vyplň údaj</v>
      </c>
      <c r="I129" s="27" t="s">
        <v>32</v>
      </c>
      <c r="J129" s="30" t="str">
        <f>E24</f>
        <v xml:space="preserve"> </v>
      </c>
      <c r="L129" s="32"/>
    </row>
    <row r="130" spans="2:65" s="1" customFormat="1" ht="10.35" customHeight="1">
      <c r="B130" s="32"/>
      <c r="L130" s="32"/>
    </row>
    <row r="131" spans="2:65" s="10" customFormat="1" ht="29.25" customHeight="1">
      <c r="B131" s="113"/>
      <c r="C131" s="114" t="s">
        <v>155</v>
      </c>
      <c r="D131" s="115" t="s">
        <v>60</v>
      </c>
      <c r="E131" s="115" t="s">
        <v>56</v>
      </c>
      <c r="F131" s="115" t="s">
        <v>57</v>
      </c>
      <c r="G131" s="115" t="s">
        <v>156</v>
      </c>
      <c r="H131" s="115" t="s">
        <v>157</v>
      </c>
      <c r="I131" s="115" t="s">
        <v>158</v>
      </c>
      <c r="J131" s="115" t="s">
        <v>126</v>
      </c>
      <c r="K131" s="116" t="s">
        <v>159</v>
      </c>
      <c r="L131" s="113"/>
      <c r="M131" s="59" t="s">
        <v>1</v>
      </c>
      <c r="N131" s="60" t="s">
        <v>39</v>
      </c>
      <c r="O131" s="60" t="s">
        <v>160</v>
      </c>
      <c r="P131" s="60" t="s">
        <v>161</v>
      </c>
      <c r="Q131" s="60" t="s">
        <v>162</v>
      </c>
      <c r="R131" s="60" t="s">
        <v>163</v>
      </c>
      <c r="S131" s="60" t="s">
        <v>164</v>
      </c>
      <c r="T131" s="61" t="s">
        <v>165</v>
      </c>
    </row>
    <row r="132" spans="2:65" s="1" customFormat="1" ht="22.95" customHeight="1">
      <c r="B132" s="32"/>
      <c r="C132" s="64" t="s">
        <v>166</v>
      </c>
      <c r="J132" s="117">
        <f>BK132</f>
        <v>0</v>
      </c>
      <c r="L132" s="32"/>
      <c r="M132" s="62"/>
      <c r="N132" s="53"/>
      <c r="O132" s="53"/>
      <c r="P132" s="118">
        <f>P133+P164+P203+P210+P223</f>
        <v>0</v>
      </c>
      <c r="Q132" s="53"/>
      <c r="R132" s="118">
        <f>R133+R164+R203+R210+R223</f>
        <v>0</v>
      </c>
      <c r="S132" s="53"/>
      <c r="T132" s="119">
        <f>T133+T164+T203+T210+T223</f>
        <v>0</v>
      </c>
      <c r="AT132" s="17" t="s">
        <v>74</v>
      </c>
      <c r="AU132" s="17" t="s">
        <v>128</v>
      </c>
      <c r="BK132" s="120">
        <f>BK133+BK164+BK203+BK210+BK223</f>
        <v>0</v>
      </c>
    </row>
    <row r="133" spans="2:65" s="11" customFormat="1" ht="25.95" customHeight="1">
      <c r="B133" s="121"/>
      <c r="D133" s="122" t="s">
        <v>74</v>
      </c>
      <c r="E133" s="123" t="s">
        <v>1769</v>
      </c>
      <c r="F133" s="123" t="s">
        <v>1770</v>
      </c>
      <c r="I133" s="124"/>
      <c r="J133" s="125">
        <f>BK133</f>
        <v>0</v>
      </c>
      <c r="L133" s="121"/>
      <c r="M133" s="126"/>
      <c r="P133" s="127">
        <f>P134+SUM(P135:P152)</f>
        <v>0</v>
      </c>
      <c r="R133" s="127">
        <f>R134+SUM(R135:R152)</f>
        <v>0</v>
      </c>
      <c r="T133" s="128">
        <f>T134+SUM(T135:T152)</f>
        <v>0</v>
      </c>
      <c r="AR133" s="122" t="s">
        <v>83</v>
      </c>
      <c r="AT133" s="129" t="s">
        <v>74</v>
      </c>
      <c r="AU133" s="129" t="s">
        <v>75</v>
      </c>
      <c r="AY133" s="122" t="s">
        <v>169</v>
      </c>
      <c r="BK133" s="130">
        <f>BK134+SUM(BK135:BK152)</f>
        <v>0</v>
      </c>
    </row>
    <row r="134" spans="2:65" s="1" customFormat="1" ht="24.15" customHeight="1">
      <c r="B134" s="133"/>
      <c r="C134" s="134" t="s">
        <v>83</v>
      </c>
      <c r="D134" s="134" t="s">
        <v>171</v>
      </c>
      <c r="E134" s="135" t="s">
        <v>1771</v>
      </c>
      <c r="F134" s="136" t="s">
        <v>1772</v>
      </c>
      <c r="G134" s="137" t="s">
        <v>297</v>
      </c>
      <c r="H134" s="138">
        <v>1</v>
      </c>
      <c r="I134" s="139"/>
      <c r="J134" s="140">
        <f t="shared" ref="J134:J151" si="0">ROUND(I134*H134,2)</f>
        <v>0</v>
      </c>
      <c r="K134" s="136" t="s">
        <v>1</v>
      </c>
      <c r="L134" s="32"/>
      <c r="M134" s="141" t="s">
        <v>1</v>
      </c>
      <c r="N134" s="142" t="s">
        <v>40</v>
      </c>
      <c r="P134" s="143">
        <f t="shared" ref="P134:P151" si="1">O134*H134</f>
        <v>0</v>
      </c>
      <c r="Q134" s="143">
        <v>0</v>
      </c>
      <c r="R134" s="143">
        <f t="shared" ref="R134:R151" si="2">Q134*H134</f>
        <v>0</v>
      </c>
      <c r="S134" s="143">
        <v>0</v>
      </c>
      <c r="T134" s="144">
        <f t="shared" ref="T134:T151" si="3">S134*H134</f>
        <v>0</v>
      </c>
      <c r="AR134" s="145" t="s">
        <v>266</v>
      </c>
      <c r="AT134" s="145" t="s">
        <v>171</v>
      </c>
      <c r="AU134" s="145" t="s">
        <v>83</v>
      </c>
      <c r="AY134" s="17" t="s">
        <v>169</v>
      </c>
      <c r="BE134" s="146">
        <f t="shared" ref="BE134:BE151" si="4">IF(N134="základní",J134,0)</f>
        <v>0</v>
      </c>
      <c r="BF134" s="146">
        <f t="shared" ref="BF134:BF151" si="5">IF(N134="snížená",J134,0)</f>
        <v>0</v>
      </c>
      <c r="BG134" s="146">
        <f t="shared" ref="BG134:BG151" si="6">IF(N134="zákl. přenesená",J134,0)</f>
        <v>0</v>
      </c>
      <c r="BH134" s="146">
        <f t="shared" ref="BH134:BH151" si="7">IF(N134="sníž. přenesená",J134,0)</f>
        <v>0</v>
      </c>
      <c r="BI134" s="146">
        <f t="shared" ref="BI134:BI151" si="8">IF(N134="nulová",J134,0)</f>
        <v>0</v>
      </c>
      <c r="BJ134" s="17" t="s">
        <v>83</v>
      </c>
      <c r="BK134" s="146">
        <f t="shared" ref="BK134:BK151" si="9">ROUND(I134*H134,2)</f>
        <v>0</v>
      </c>
      <c r="BL134" s="17" t="s">
        <v>266</v>
      </c>
      <c r="BM134" s="145" t="s">
        <v>175</v>
      </c>
    </row>
    <row r="135" spans="2:65" s="1" customFormat="1" ht="16.5" customHeight="1">
      <c r="B135" s="133"/>
      <c r="C135" s="134" t="s">
        <v>85</v>
      </c>
      <c r="D135" s="134" t="s">
        <v>171</v>
      </c>
      <c r="E135" s="135" t="s">
        <v>1773</v>
      </c>
      <c r="F135" s="136" t="s">
        <v>1774</v>
      </c>
      <c r="G135" s="137" t="s">
        <v>297</v>
      </c>
      <c r="H135" s="138">
        <v>1</v>
      </c>
      <c r="I135" s="139"/>
      <c r="J135" s="140">
        <f t="shared" si="0"/>
        <v>0</v>
      </c>
      <c r="K135" s="136" t="s">
        <v>1</v>
      </c>
      <c r="L135" s="32"/>
      <c r="M135" s="141" t="s">
        <v>1</v>
      </c>
      <c r="N135" s="142" t="s">
        <v>40</v>
      </c>
      <c r="P135" s="143">
        <f t="shared" si="1"/>
        <v>0</v>
      </c>
      <c r="Q135" s="143">
        <v>0</v>
      </c>
      <c r="R135" s="143">
        <f t="shared" si="2"/>
        <v>0</v>
      </c>
      <c r="S135" s="143">
        <v>0</v>
      </c>
      <c r="T135" s="144">
        <f t="shared" si="3"/>
        <v>0</v>
      </c>
      <c r="AR135" s="145" t="s">
        <v>266</v>
      </c>
      <c r="AT135" s="145" t="s">
        <v>171</v>
      </c>
      <c r="AU135" s="145" t="s">
        <v>83</v>
      </c>
      <c r="AY135" s="17" t="s">
        <v>169</v>
      </c>
      <c r="BE135" s="146">
        <f t="shared" si="4"/>
        <v>0</v>
      </c>
      <c r="BF135" s="146">
        <f t="shared" si="5"/>
        <v>0</v>
      </c>
      <c r="BG135" s="146">
        <f t="shared" si="6"/>
        <v>0</v>
      </c>
      <c r="BH135" s="146">
        <f t="shared" si="7"/>
        <v>0</v>
      </c>
      <c r="BI135" s="146">
        <f t="shared" si="8"/>
        <v>0</v>
      </c>
      <c r="BJ135" s="17" t="s">
        <v>83</v>
      </c>
      <c r="BK135" s="146">
        <f t="shared" si="9"/>
        <v>0</v>
      </c>
      <c r="BL135" s="17" t="s">
        <v>266</v>
      </c>
      <c r="BM135" s="145" t="s">
        <v>204</v>
      </c>
    </row>
    <row r="136" spans="2:65" s="1" customFormat="1" ht="24.15" customHeight="1">
      <c r="B136" s="133"/>
      <c r="C136" s="134" t="s">
        <v>109</v>
      </c>
      <c r="D136" s="134" t="s">
        <v>171</v>
      </c>
      <c r="E136" s="135" t="s">
        <v>1775</v>
      </c>
      <c r="F136" s="136" t="s">
        <v>1776</v>
      </c>
      <c r="G136" s="137" t="s">
        <v>297</v>
      </c>
      <c r="H136" s="138">
        <v>1</v>
      </c>
      <c r="I136" s="139"/>
      <c r="J136" s="140">
        <f t="shared" si="0"/>
        <v>0</v>
      </c>
      <c r="K136" s="136" t="s">
        <v>1</v>
      </c>
      <c r="L136" s="32"/>
      <c r="M136" s="141" t="s">
        <v>1</v>
      </c>
      <c r="N136" s="142" t="s">
        <v>40</v>
      </c>
      <c r="P136" s="143">
        <f t="shared" si="1"/>
        <v>0</v>
      </c>
      <c r="Q136" s="143">
        <v>0</v>
      </c>
      <c r="R136" s="143">
        <f t="shared" si="2"/>
        <v>0</v>
      </c>
      <c r="S136" s="143">
        <v>0</v>
      </c>
      <c r="T136" s="144">
        <f t="shared" si="3"/>
        <v>0</v>
      </c>
      <c r="AR136" s="145" t="s">
        <v>266</v>
      </c>
      <c r="AT136" s="145" t="s">
        <v>171</v>
      </c>
      <c r="AU136" s="145" t="s">
        <v>83</v>
      </c>
      <c r="AY136" s="17" t="s">
        <v>169</v>
      </c>
      <c r="BE136" s="146">
        <f t="shared" si="4"/>
        <v>0</v>
      </c>
      <c r="BF136" s="146">
        <f t="shared" si="5"/>
        <v>0</v>
      </c>
      <c r="BG136" s="146">
        <f t="shared" si="6"/>
        <v>0</v>
      </c>
      <c r="BH136" s="146">
        <f t="shared" si="7"/>
        <v>0</v>
      </c>
      <c r="BI136" s="146">
        <f t="shared" si="8"/>
        <v>0</v>
      </c>
      <c r="BJ136" s="17" t="s">
        <v>83</v>
      </c>
      <c r="BK136" s="146">
        <f t="shared" si="9"/>
        <v>0</v>
      </c>
      <c r="BL136" s="17" t="s">
        <v>266</v>
      </c>
      <c r="BM136" s="145" t="s">
        <v>223</v>
      </c>
    </row>
    <row r="137" spans="2:65" s="1" customFormat="1" ht="21.75" customHeight="1">
      <c r="B137" s="133"/>
      <c r="C137" s="134" t="s">
        <v>175</v>
      </c>
      <c r="D137" s="134" t="s">
        <v>171</v>
      </c>
      <c r="E137" s="135" t="s">
        <v>1777</v>
      </c>
      <c r="F137" s="136" t="s">
        <v>1778</v>
      </c>
      <c r="G137" s="137" t="s">
        <v>297</v>
      </c>
      <c r="H137" s="138">
        <v>1</v>
      </c>
      <c r="I137" s="139"/>
      <c r="J137" s="140">
        <f t="shared" si="0"/>
        <v>0</v>
      </c>
      <c r="K137" s="136" t="s">
        <v>1</v>
      </c>
      <c r="L137" s="32"/>
      <c r="M137" s="141" t="s">
        <v>1</v>
      </c>
      <c r="N137" s="142" t="s">
        <v>40</v>
      </c>
      <c r="P137" s="143">
        <f t="shared" si="1"/>
        <v>0</v>
      </c>
      <c r="Q137" s="143">
        <v>0</v>
      </c>
      <c r="R137" s="143">
        <f t="shared" si="2"/>
        <v>0</v>
      </c>
      <c r="S137" s="143">
        <v>0</v>
      </c>
      <c r="T137" s="144">
        <f t="shared" si="3"/>
        <v>0</v>
      </c>
      <c r="AR137" s="145" t="s">
        <v>266</v>
      </c>
      <c r="AT137" s="145" t="s">
        <v>171</v>
      </c>
      <c r="AU137" s="145" t="s">
        <v>83</v>
      </c>
      <c r="AY137" s="17" t="s">
        <v>169</v>
      </c>
      <c r="BE137" s="146">
        <f t="shared" si="4"/>
        <v>0</v>
      </c>
      <c r="BF137" s="146">
        <f t="shared" si="5"/>
        <v>0</v>
      </c>
      <c r="BG137" s="146">
        <f t="shared" si="6"/>
        <v>0</v>
      </c>
      <c r="BH137" s="146">
        <f t="shared" si="7"/>
        <v>0</v>
      </c>
      <c r="BI137" s="146">
        <f t="shared" si="8"/>
        <v>0</v>
      </c>
      <c r="BJ137" s="17" t="s">
        <v>83</v>
      </c>
      <c r="BK137" s="146">
        <f t="shared" si="9"/>
        <v>0</v>
      </c>
      <c r="BL137" s="17" t="s">
        <v>266</v>
      </c>
      <c r="BM137" s="145" t="s">
        <v>235</v>
      </c>
    </row>
    <row r="138" spans="2:65" s="1" customFormat="1" ht="24.15" customHeight="1">
      <c r="B138" s="133"/>
      <c r="C138" s="134" t="s">
        <v>195</v>
      </c>
      <c r="D138" s="134" t="s">
        <v>171</v>
      </c>
      <c r="E138" s="135" t="s">
        <v>1779</v>
      </c>
      <c r="F138" s="136" t="s">
        <v>1780</v>
      </c>
      <c r="G138" s="137" t="s">
        <v>297</v>
      </c>
      <c r="H138" s="138">
        <v>4</v>
      </c>
      <c r="I138" s="139"/>
      <c r="J138" s="140">
        <f t="shared" si="0"/>
        <v>0</v>
      </c>
      <c r="K138" s="136" t="s">
        <v>1</v>
      </c>
      <c r="L138" s="32"/>
      <c r="M138" s="141" t="s">
        <v>1</v>
      </c>
      <c r="N138" s="142" t="s">
        <v>40</v>
      </c>
      <c r="P138" s="143">
        <f t="shared" si="1"/>
        <v>0</v>
      </c>
      <c r="Q138" s="143">
        <v>0</v>
      </c>
      <c r="R138" s="143">
        <f t="shared" si="2"/>
        <v>0</v>
      </c>
      <c r="S138" s="143">
        <v>0</v>
      </c>
      <c r="T138" s="144">
        <f t="shared" si="3"/>
        <v>0</v>
      </c>
      <c r="AR138" s="145" t="s">
        <v>266</v>
      </c>
      <c r="AT138" s="145" t="s">
        <v>171</v>
      </c>
      <c r="AU138" s="145" t="s">
        <v>83</v>
      </c>
      <c r="AY138" s="17" t="s">
        <v>169</v>
      </c>
      <c r="BE138" s="146">
        <f t="shared" si="4"/>
        <v>0</v>
      </c>
      <c r="BF138" s="146">
        <f t="shared" si="5"/>
        <v>0</v>
      </c>
      <c r="BG138" s="146">
        <f t="shared" si="6"/>
        <v>0</v>
      </c>
      <c r="BH138" s="146">
        <f t="shared" si="7"/>
        <v>0</v>
      </c>
      <c r="BI138" s="146">
        <f t="shared" si="8"/>
        <v>0</v>
      </c>
      <c r="BJ138" s="17" t="s">
        <v>83</v>
      </c>
      <c r="BK138" s="146">
        <f t="shared" si="9"/>
        <v>0</v>
      </c>
      <c r="BL138" s="17" t="s">
        <v>266</v>
      </c>
      <c r="BM138" s="145" t="s">
        <v>8</v>
      </c>
    </row>
    <row r="139" spans="2:65" s="1" customFormat="1" ht="24.15" customHeight="1">
      <c r="B139" s="133"/>
      <c r="C139" s="134" t="s">
        <v>204</v>
      </c>
      <c r="D139" s="134" t="s">
        <v>171</v>
      </c>
      <c r="E139" s="135" t="s">
        <v>1781</v>
      </c>
      <c r="F139" s="136" t="s">
        <v>1782</v>
      </c>
      <c r="G139" s="137" t="s">
        <v>297</v>
      </c>
      <c r="H139" s="138">
        <v>1</v>
      </c>
      <c r="I139" s="139"/>
      <c r="J139" s="140">
        <f t="shared" si="0"/>
        <v>0</v>
      </c>
      <c r="K139" s="136" t="s">
        <v>1</v>
      </c>
      <c r="L139" s="32"/>
      <c r="M139" s="141" t="s">
        <v>1</v>
      </c>
      <c r="N139" s="142" t="s">
        <v>40</v>
      </c>
      <c r="P139" s="143">
        <f t="shared" si="1"/>
        <v>0</v>
      </c>
      <c r="Q139" s="143">
        <v>0</v>
      </c>
      <c r="R139" s="143">
        <f t="shared" si="2"/>
        <v>0</v>
      </c>
      <c r="S139" s="143">
        <v>0</v>
      </c>
      <c r="T139" s="144">
        <f t="shared" si="3"/>
        <v>0</v>
      </c>
      <c r="AR139" s="145" t="s">
        <v>266</v>
      </c>
      <c r="AT139" s="145" t="s">
        <v>171</v>
      </c>
      <c r="AU139" s="145" t="s">
        <v>83</v>
      </c>
      <c r="AY139" s="17" t="s">
        <v>169</v>
      </c>
      <c r="BE139" s="146">
        <f t="shared" si="4"/>
        <v>0</v>
      </c>
      <c r="BF139" s="146">
        <f t="shared" si="5"/>
        <v>0</v>
      </c>
      <c r="BG139" s="146">
        <f t="shared" si="6"/>
        <v>0</v>
      </c>
      <c r="BH139" s="146">
        <f t="shared" si="7"/>
        <v>0</v>
      </c>
      <c r="BI139" s="146">
        <f t="shared" si="8"/>
        <v>0</v>
      </c>
      <c r="BJ139" s="17" t="s">
        <v>83</v>
      </c>
      <c r="BK139" s="146">
        <f t="shared" si="9"/>
        <v>0</v>
      </c>
      <c r="BL139" s="17" t="s">
        <v>266</v>
      </c>
      <c r="BM139" s="145" t="s">
        <v>255</v>
      </c>
    </row>
    <row r="140" spans="2:65" s="1" customFormat="1" ht="21.75" customHeight="1">
      <c r="B140" s="133"/>
      <c r="C140" s="134" t="s">
        <v>213</v>
      </c>
      <c r="D140" s="134" t="s">
        <v>171</v>
      </c>
      <c r="E140" s="135" t="s">
        <v>1783</v>
      </c>
      <c r="F140" s="136" t="s">
        <v>1784</v>
      </c>
      <c r="G140" s="137" t="s">
        <v>297</v>
      </c>
      <c r="H140" s="138">
        <v>3</v>
      </c>
      <c r="I140" s="139"/>
      <c r="J140" s="140">
        <f t="shared" si="0"/>
        <v>0</v>
      </c>
      <c r="K140" s="136" t="s">
        <v>1</v>
      </c>
      <c r="L140" s="32"/>
      <c r="M140" s="141" t="s">
        <v>1</v>
      </c>
      <c r="N140" s="142" t="s">
        <v>40</v>
      </c>
      <c r="P140" s="143">
        <f t="shared" si="1"/>
        <v>0</v>
      </c>
      <c r="Q140" s="143">
        <v>0</v>
      </c>
      <c r="R140" s="143">
        <f t="shared" si="2"/>
        <v>0</v>
      </c>
      <c r="S140" s="143">
        <v>0</v>
      </c>
      <c r="T140" s="144">
        <f t="shared" si="3"/>
        <v>0</v>
      </c>
      <c r="AR140" s="145" t="s">
        <v>266</v>
      </c>
      <c r="AT140" s="145" t="s">
        <v>171</v>
      </c>
      <c r="AU140" s="145" t="s">
        <v>83</v>
      </c>
      <c r="AY140" s="17" t="s">
        <v>169</v>
      </c>
      <c r="BE140" s="146">
        <f t="shared" si="4"/>
        <v>0</v>
      </c>
      <c r="BF140" s="146">
        <f t="shared" si="5"/>
        <v>0</v>
      </c>
      <c r="BG140" s="146">
        <f t="shared" si="6"/>
        <v>0</v>
      </c>
      <c r="BH140" s="146">
        <f t="shared" si="7"/>
        <v>0</v>
      </c>
      <c r="BI140" s="146">
        <f t="shared" si="8"/>
        <v>0</v>
      </c>
      <c r="BJ140" s="17" t="s">
        <v>83</v>
      </c>
      <c r="BK140" s="146">
        <f t="shared" si="9"/>
        <v>0</v>
      </c>
      <c r="BL140" s="17" t="s">
        <v>266</v>
      </c>
      <c r="BM140" s="145" t="s">
        <v>266</v>
      </c>
    </row>
    <row r="141" spans="2:65" s="1" customFormat="1" ht="49.2" customHeight="1">
      <c r="B141" s="133"/>
      <c r="C141" s="134" t="s">
        <v>223</v>
      </c>
      <c r="D141" s="134" t="s">
        <v>171</v>
      </c>
      <c r="E141" s="135" t="s">
        <v>1785</v>
      </c>
      <c r="F141" s="136" t="s">
        <v>1786</v>
      </c>
      <c r="G141" s="137" t="s">
        <v>297</v>
      </c>
      <c r="H141" s="138">
        <v>3</v>
      </c>
      <c r="I141" s="139"/>
      <c r="J141" s="140">
        <f t="shared" si="0"/>
        <v>0</v>
      </c>
      <c r="K141" s="136" t="s">
        <v>1</v>
      </c>
      <c r="L141" s="32"/>
      <c r="M141" s="141" t="s">
        <v>1</v>
      </c>
      <c r="N141" s="142" t="s">
        <v>40</v>
      </c>
      <c r="P141" s="143">
        <f t="shared" si="1"/>
        <v>0</v>
      </c>
      <c r="Q141" s="143">
        <v>0</v>
      </c>
      <c r="R141" s="143">
        <f t="shared" si="2"/>
        <v>0</v>
      </c>
      <c r="S141" s="143">
        <v>0</v>
      </c>
      <c r="T141" s="144">
        <f t="shared" si="3"/>
        <v>0</v>
      </c>
      <c r="AR141" s="145" t="s">
        <v>266</v>
      </c>
      <c r="AT141" s="145" t="s">
        <v>171</v>
      </c>
      <c r="AU141" s="145" t="s">
        <v>83</v>
      </c>
      <c r="AY141" s="17" t="s">
        <v>169</v>
      </c>
      <c r="BE141" s="146">
        <f t="shared" si="4"/>
        <v>0</v>
      </c>
      <c r="BF141" s="146">
        <f t="shared" si="5"/>
        <v>0</v>
      </c>
      <c r="BG141" s="146">
        <f t="shared" si="6"/>
        <v>0</v>
      </c>
      <c r="BH141" s="146">
        <f t="shared" si="7"/>
        <v>0</v>
      </c>
      <c r="BI141" s="146">
        <f t="shared" si="8"/>
        <v>0</v>
      </c>
      <c r="BJ141" s="17" t="s">
        <v>83</v>
      </c>
      <c r="BK141" s="146">
        <f t="shared" si="9"/>
        <v>0</v>
      </c>
      <c r="BL141" s="17" t="s">
        <v>266</v>
      </c>
      <c r="BM141" s="145" t="s">
        <v>278</v>
      </c>
    </row>
    <row r="142" spans="2:65" s="1" customFormat="1" ht="24.15" customHeight="1">
      <c r="B142" s="133"/>
      <c r="C142" s="134" t="s">
        <v>229</v>
      </c>
      <c r="D142" s="134" t="s">
        <v>171</v>
      </c>
      <c r="E142" s="135" t="s">
        <v>1787</v>
      </c>
      <c r="F142" s="136" t="s">
        <v>1788</v>
      </c>
      <c r="G142" s="137" t="s">
        <v>297</v>
      </c>
      <c r="H142" s="138">
        <v>3</v>
      </c>
      <c r="I142" s="139"/>
      <c r="J142" s="140">
        <f t="shared" si="0"/>
        <v>0</v>
      </c>
      <c r="K142" s="136" t="s">
        <v>1</v>
      </c>
      <c r="L142" s="32"/>
      <c r="M142" s="141" t="s">
        <v>1</v>
      </c>
      <c r="N142" s="142" t="s">
        <v>40</v>
      </c>
      <c r="P142" s="143">
        <f t="shared" si="1"/>
        <v>0</v>
      </c>
      <c r="Q142" s="143">
        <v>0</v>
      </c>
      <c r="R142" s="143">
        <f t="shared" si="2"/>
        <v>0</v>
      </c>
      <c r="S142" s="143">
        <v>0</v>
      </c>
      <c r="T142" s="144">
        <f t="shared" si="3"/>
        <v>0</v>
      </c>
      <c r="AR142" s="145" t="s">
        <v>266</v>
      </c>
      <c r="AT142" s="145" t="s">
        <v>171</v>
      </c>
      <c r="AU142" s="145" t="s">
        <v>83</v>
      </c>
      <c r="AY142" s="17" t="s">
        <v>169</v>
      </c>
      <c r="BE142" s="146">
        <f t="shared" si="4"/>
        <v>0</v>
      </c>
      <c r="BF142" s="146">
        <f t="shared" si="5"/>
        <v>0</v>
      </c>
      <c r="BG142" s="146">
        <f t="shared" si="6"/>
        <v>0</v>
      </c>
      <c r="BH142" s="146">
        <f t="shared" si="7"/>
        <v>0</v>
      </c>
      <c r="BI142" s="146">
        <f t="shared" si="8"/>
        <v>0</v>
      </c>
      <c r="BJ142" s="17" t="s">
        <v>83</v>
      </c>
      <c r="BK142" s="146">
        <f t="shared" si="9"/>
        <v>0</v>
      </c>
      <c r="BL142" s="17" t="s">
        <v>266</v>
      </c>
      <c r="BM142" s="145" t="s">
        <v>290</v>
      </c>
    </row>
    <row r="143" spans="2:65" s="1" customFormat="1" ht="24.15" customHeight="1">
      <c r="B143" s="133"/>
      <c r="C143" s="134" t="s">
        <v>235</v>
      </c>
      <c r="D143" s="134" t="s">
        <v>171</v>
      </c>
      <c r="E143" s="135" t="s">
        <v>1789</v>
      </c>
      <c r="F143" s="136" t="s">
        <v>1790</v>
      </c>
      <c r="G143" s="137" t="s">
        <v>297</v>
      </c>
      <c r="H143" s="138">
        <v>1</v>
      </c>
      <c r="I143" s="139"/>
      <c r="J143" s="140">
        <f t="shared" si="0"/>
        <v>0</v>
      </c>
      <c r="K143" s="136" t="s">
        <v>1</v>
      </c>
      <c r="L143" s="32"/>
      <c r="M143" s="141" t="s">
        <v>1</v>
      </c>
      <c r="N143" s="142" t="s">
        <v>40</v>
      </c>
      <c r="P143" s="143">
        <f t="shared" si="1"/>
        <v>0</v>
      </c>
      <c r="Q143" s="143">
        <v>0</v>
      </c>
      <c r="R143" s="143">
        <f t="shared" si="2"/>
        <v>0</v>
      </c>
      <c r="S143" s="143">
        <v>0</v>
      </c>
      <c r="T143" s="144">
        <f t="shared" si="3"/>
        <v>0</v>
      </c>
      <c r="AR143" s="145" t="s">
        <v>266</v>
      </c>
      <c r="AT143" s="145" t="s">
        <v>171</v>
      </c>
      <c r="AU143" s="145" t="s">
        <v>83</v>
      </c>
      <c r="AY143" s="17" t="s">
        <v>169</v>
      </c>
      <c r="BE143" s="146">
        <f t="shared" si="4"/>
        <v>0</v>
      </c>
      <c r="BF143" s="146">
        <f t="shared" si="5"/>
        <v>0</v>
      </c>
      <c r="BG143" s="146">
        <f t="shared" si="6"/>
        <v>0</v>
      </c>
      <c r="BH143" s="146">
        <f t="shared" si="7"/>
        <v>0</v>
      </c>
      <c r="BI143" s="146">
        <f t="shared" si="8"/>
        <v>0</v>
      </c>
      <c r="BJ143" s="17" t="s">
        <v>83</v>
      </c>
      <c r="BK143" s="146">
        <f t="shared" si="9"/>
        <v>0</v>
      </c>
      <c r="BL143" s="17" t="s">
        <v>266</v>
      </c>
      <c r="BM143" s="145" t="s">
        <v>299</v>
      </c>
    </row>
    <row r="144" spans="2:65" s="1" customFormat="1" ht="55.5" customHeight="1">
      <c r="B144" s="133"/>
      <c r="C144" s="134" t="s">
        <v>240</v>
      </c>
      <c r="D144" s="134" t="s">
        <v>171</v>
      </c>
      <c r="E144" s="135" t="s">
        <v>1791</v>
      </c>
      <c r="F144" s="136" t="s">
        <v>1792</v>
      </c>
      <c r="G144" s="137" t="s">
        <v>297</v>
      </c>
      <c r="H144" s="138">
        <v>3</v>
      </c>
      <c r="I144" s="139"/>
      <c r="J144" s="140">
        <f t="shared" si="0"/>
        <v>0</v>
      </c>
      <c r="K144" s="136" t="s">
        <v>1</v>
      </c>
      <c r="L144" s="32"/>
      <c r="M144" s="141" t="s">
        <v>1</v>
      </c>
      <c r="N144" s="142" t="s">
        <v>40</v>
      </c>
      <c r="P144" s="143">
        <f t="shared" si="1"/>
        <v>0</v>
      </c>
      <c r="Q144" s="143">
        <v>0</v>
      </c>
      <c r="R144" s="143">
        <f t="shared" si="2"/>
        <v>0</v>
      </c>
      <c r="S144" s="143">
        <v>0</v>
      </c>
      <c r="T144" s="144">
        <f t="shared" si="3"/>
        <v>0</v>
      </c>
      <c r="AR144" s="145" t="s">
        <v>266</v>
      </c>
      <c r="AT144" s="145" t="s">
        <v>171</v>
      </c>
      <c r="AU144" s="145" t="s">
        <v>83</v>
      </c>
      <c r="AY144" s="17" t="s">
        <v>169</v>
      </c>
      <c r="BE144" s="146">
        <f t="shared" si="4"/>
        <v>0</v>
      </c>
      <c r="BF144" s="146">
        <f t="shared" si="5"/>
        <v>0</v>
      </c>
      <c r="BG144" s="146">
        <f t="shared" si="6"/>
        <v>0</v>
      </c>
      <c r="BH144" s="146">
        <f t="shared" si="7"/>
        <v>0</v>
      </c>
      <c r="BI144" s="146">
        <f t="shared" si="8"/>
        <v>0</v>
      </c>
      <c r="BJ144" s="17" t="s">
        <v>83</v>
      </c>
      <c r="BK144" s="146">
        <f t="shared" si="9"/>
        <v>0</v>
      </c>
      <c r="BL144" s="17" t="s">
        <v>266</v>
      </c>
      <c r="BM144" s="145" t="s">
        <v>307</v>
      </c>
    </row>
    <row r="145" spans="2:65" s="1" customFormat="1" ht="16.5" customHeight="1">
      <c r="B145" s="133"/>
      <c r="C145" s="134" t="s">
        <v>8</v>
      </c>
      <c r="D145" s="134" t="s">
        <v>171</v>
      </c>
      <c r="E145" s="135" t="s">
        <v>1793</v>
      </c>
      <c r="F145" s="136" t="s">
        <v>1794</v>
      </c>
      <c r="G145" s="137" t="s">
        <v>297</v>
      </c>
      <c r="H145" s="138">
        <v>1</v>
      </c>
      <c r="I145" s="139"/>
      <c r="J145" s="140">
        <f t="shared" si="0"/>
        <v>0</v>
      </c>
      <c r="K145" s="136" t="s">
        <v>1</v>
      </c>
      <c r="L145" s="32"/>
      <c r="M145" s="141" t="s">
        <v>1</v>
      </c>
      <c r="N145" s="142" t="s">
        <v>40</v>
      </c>
      <c r="P145" s="143">
        <f t="shared" si="1"/>
        <v>0</v>
      </c>
      <c r="Q145" s="143">
        <v>0</v>
      </c>
      <c r="R145" s="143">
        <f t="shared" si="2"/>
        <v>0</v>
      </c>
      <c r="S145" s="143">
        <v>0</v>
      </c>
      <c r="T145" s="144">
        <f t="shared" si="3"/>
        <v>0</v>
      </c>
      <c r="AR145" s="145" t="s">
        <v>266</v>
      </c>
      <c r="AT145" s="145" t="s">
        <v>171</v>
      </c>
      <c r="AU145" s="145" t="s">
        <v>83</v>
      </c>
      <c r="AY145" s="17" t="s">
        <v>169</v>
      </c>
      <c r="BE145" s="146">
        <f t="shared" si="4"/>
        <v>0</v>
      </c>
      <c r="BF145" s="146">
        <f t="shared" si="5"/>
        <v>0</v>
      </c>
      <c r="BG145" s="146">
        <f t="shared" si="6"/>
        <v>0</v>
      </c>
      <c r="BH145" s="146">
        <f t="shared" si="7"/>
        <v>0</v>
      </c>
      <c r="BI145" s="146">
        <f t="shared" si="8"/>
        <v>0</v>
      </c>
      <c r="BJ145" s="17" t="s">
        <v>83</v>
      </c>
      <c r="BK145" s="146">
        <f t="shared" si="9"/>
        <v>0</v>
      </c>
      <c r="BL145" s="17" t="s">
        <v>266</v>
      </c>
      <c r="BM145" s="145" t="s">
        <v>315</v>
      </c>
    </row>
    <row r="146" spans="2:65" s="1" customFormat="1" ht="16.5" customHeight="1">
      <c r="B146" s="133"/>
      <c r="C146" s="134" t="s">
        <v>248</v>
      </c>
      <c r="D146" s="134" t="s">
        <v>171</v>
      </c>
      <c r="E146" s="135" t="s">
        <v>1795</v>
      </c>
      <c r="F146" s="136" t="s">
        <v>1796</v>
      </c>
      <c r="G146" s="137" t="s">
        <v>297</v>
      </c>
      <c r="H146" s="138">
        <v>1</v>
      </c>
      <c r="I146" s="139"/>
      <c r="J146" s="140">
        <f t="shared" si="0"/>
        <v>0</v>
      </c>
      <c r="K146" s="136" t="s">
        <v>1</v>
      </c>
      <c r="L146" s="32"/>
      <c r="M146" s="141" t="s">
        <v>1</v>
      </c>
      <c r="N146" s="142" t="s">
        <v>40</v>
      </c>
      <c r="P146" s="143">
        <f t="shared" si="1"/>
        <v>0</v>
      </c>
      <c r="Q146" s="143">
        <v>0</v>
      </c>
      <c r="R146" s="143">
        <f t="shared" si="2"/>
        <v>0</v>
      </c>
      <c r="S146" s="143">
        <v>0</v>
      </c>
      <c r="T146" s="144">
        <f t="shared" si="3"/>
        <v>0</v>
      </c>
      <c r="AR146" s="145" t="s">
        <v>266</v>
      </c>
      <c r="AT146" s="145" t="s">
        <v>171</v>
      </c>
      <c r="AU146" s="145" t="s">
        <v>83</v>
      </c>
      <c r="AY146" s="17" t="s">
        <v>169</v>
      </c>
      <c r="BE146" s="146">
        <f t="shared" si="4"/>
        <v>0</v>
      </c>
      <c r="BF146" s="146">
        <f t="shared" si="5"/>
        <v>0</v>
      </c>
      <c r="BG146" s="146">
        <f t="shared" si="6"/>
        <v>0</v>
      </c>
      <c r="BH146" s="146">
        <f t="shared" si="7"/>
        <v>0</v>
      </c>
      <c r="BI146" s="146">
        <f t="shared" si="8"/>
        <v>0</v>
      </c>
      <c r="BJ146" s="17" t="s">
        <v>83</v>
      </c>
      <c r="BK146" s="146">
        <f t="shared" si="9"/>
        <v>0</v>
      </c>
      <c r="BL146" s="17" t="s">
        <v>266</v>
      </c>
      <c r="BM146" s="145" t="s">
        <v>323</v>
      </c>
    </row>
    <row r="147" spans="2:65" s="1" customFormat="1" ht="24.15" customHeight="1">
      <c r="B147" s="133"/>
      <c r="C147" s="134" t="s">
        <v>255</v>
      </c>
      <c r="D147" s="134" t="s">
        <v>171</v>
      </c>
      <c r="E147" s="135" t="s">
        <v>1797</v>
      </c>
      <c r="F147" s="136" t="s">
        <v>1798</v>
      </c>
      <c r="G147" s="137" t="s">
        <v>297</v>
      </c>
      <c r="H147" s="138">
        <v>1</v>
      </c>
      <c r="I147" s="139"/>
      <c r="J147" s="140">
        <f t="shared" si="0"/>
        <v>0</v>
      </c>
      <c r="K147" s="136" t="s">
        <v>1</v>
      </c>
      <c r="L147" s="32"/>
      <c r="M147" s="141" t="s">
        <v>1</v>
      </c>
      <c r="N147" s="142" t="s">
        <v>40</v>
      </c>
      <c r="P147" s="143">
        <f t="shared" si="1"/>
        <v>0</v>
      </c>
      <c r="Q147" s="143">
        <v>0</v>
      </c>
      <c r="R147" s="143">
        <f t="shared" si="2"/>
        <v>0</v>
      </c>
      <c r="S147" s="143">
        <v>0</v>
      </c>
      <c r="T147" s="144">
        <f t="shared" si="3"/>
        <v>0</v>
      </c>
      <c r="AR147" s="145" t="s">
        <v>266</v>
      </c>
      <c r="AT147" s="145" t="s">
        <v>171</v>
      </c>
      <c r="AU147" s="145" t="s">
        <v>83</v>
      </c>
      <c r="AY147" s="17" t="s">
        <v>169</v>
      </c>
      <c r="BE147" s="146">
        <f t="shared" si="4"/>
        <v>0</v>
      </c>
      <c r="BF147" s="146">
        <f t="shared" si="5"/>
        <v>0</v>
      </c>
      <c r="BG147" s="146">
        <f t="shared" si="6"/>
        <v>0</v>
      </c>
      <c r="BH147" s="146">
        <f t="shared" si="7"/>
        <v>0</v>
      </c>
      <c r="BI147" s="146">
        <f t="shared" si="8"/>
        <v>0</v>
      </c>
      <c r="BJ147" s="17" t="s">
        <v>83</v>
      </c>
      <c r="BK147" s="146">
        <f t="shared" si="9"/>
        <v>0</v>
      </c>
      <c r="BL147" s="17" t="s">
        <v>266</v>
      </c>
      <c r="BM147" s="145" t="s">
        <v>332</v>
      </c>
    </row>
    <row r="148" spans="2:65" s="1" customFormat="1" ht="21.75" customHeight="1">
      <c r="B148" s="133"/>
      <c r="C148" s="134" t="s">
        <v>261</v>
      </c>
      <c r="D148" s="134" t="s">
        <v>171</v>
      </c>
      <c r="E148" s="135" t="s">
        <v>1799</v>
      </c>
      <c r="F148" s="136" t="s">
        <v>1800</v>
      </c>
      <c r="G148" s="137" t="s">
        <v>297</v>
      </c>
      <c r="H148" s="138">
        <v>1</v>
      </c>
      <c r="I148" s="139"/>
      <c r="J148" s="140">
        <f t="shared" si="0"/>
        <v>0</v>
      </c>
      <c r="K148" s="136" t="s">
        <v>1</v>
      </c>
      <c r="L148" s="32"/>
      <c r="M148" s="141" t="s">
        <v>1</v>
      </c>
      <c r="N148" s="142" t="s">
        <v>40</v>
      </c>
      <c r="P148" s="143">
        <f t="shared" si="1"/>
        <v>0</v>
      </c>
      <c r="Q148" s="143">
        <v>0</v>
      </c>
      <c r="R148" s="143">
        <f t="shared" si="2"/>
        <v>0</v>
      </c>
      <c r="S148" s="143">
        <v>0</v>
      </c>
      <c r="T148" s="144">
        <f t="shared" si="3"/>
        <v>0</v>
      </c>
      <c r="AR148" s="145" t="s">
        <v>266</v>
      </c>
      <c r="AT148" s="145" t="s">
        <v>171</v>
      </c>
      <c r="AU148" s="145" t="s">
        <v>83</v>
      </c>
      <c r="AY148" s="17" t="s">
        <v>169</v>
      </c>
      <c r="BE148" s="146">
        <f t="shared" si="4"/>
        <v>0</v>
      </c>
      <c r="BF148" s="146">
        <f t="shared" si="5"/>
        <v>0</v>
      </c>
      <c r="BG148" s="146">
        <f t="shared" si="6"/>
        <v>0</v>
      </c>
      <c r="BH148" s="146">
        <f t="shared" si="7"/>
        <v>0</v>
      </c>
      <c r="BI148" s="146">
        <f t="shared" si="8"/>
        <v>0</v>
      </c>
      <c r="BJ148" s="17" t="s">
        <v>83</v>
      </c>
      <c r="BK148" s="146">
        <f t="shared" si="9"/>
        <v>0</v>
      </c>
      <c r="BL148" s="17" t="s">
        <v>266</v>
      </c>
      <c r="BM148" s="145" t="s">
        <v>342</v>
      </c>
    </row>
    <row r="149" spans="2:65" s="1" customFormat="1" ht="16.5" customHeight="1">
      <c r="B149" s="133"/>
      <c r="C149" s="134" t="s">
        <v>266</v>
      </c>
      <c r="D149" s="134" t="s">
        <v>171</v>
      </c>
      <c r="E149" s="135" t="s">
        <v>1801</v>
      </c>
      <c r="F149" s="136" t="s">
        <v>1802</v>
      </c>
      <c r="G149" s="137" t="s">
        <v>297</v>
      </c>
      <c r="H149" s="138">
        <v>1</v>
      </c>
      <c r="I149" s="139"/>
      <c r="J149" s="140">
        <f t="shared" si="0"/>
        <v>0</v>
      </c>
      <c r="K149" s="136" t="s">
        <v>1</v>
      </c>
      <c r="L149" s="32"/>
      <c r="M149" s="141" t="s">
        <v>1</v>
      </c>
      <c r="N149" s="142" t="s">
        <v>40</v>
      </c>
      <c r="P149" s="143">
        <f t="shared" si="1"/>
        <v>0</v>
      </c>
      <c r="Q149" s="143">
        <v>0</v>
      </c>
      <c r="R149" s="143">
        <f t="shared" si="2"/>
        <v>0</v>
      </c>
      <c r="S149" s="143">
        <v>0</v>
      </c>
      <c r="T149" s="144">
        <f t="shared" si="3"/>
        <v>0</v>
      </c>
      <c r="AR149" s="145" t="s">
        <v>266</v>
      </c>
      <c r="AT149" s="145" t="s">
        <v>171</v>
      </c>
      <c r="AU149" s="145" t="s">
        <v>83</v>
      </c>
      <c r="AY149" s="17" t="s">
        <v>169</v>
      </c>
      <c r="BE149" s="146">
        <f t="shared" si="4"/>
        <v>0</v>
      </c>
      <c r="BF149" s="146">
        <f t="shared" si="5"/>
        <v>0</v>
      </c>
      <c r="BG149" s="146">
        <f t="shared" si="6"/>
        <v>0</v>
      </c>
      <c r="BH149" s="146">
        <f t="shared" si="7"/>
        <v>0</v>
      </c>
      <c r="BI149" s="146">
        <f t="shared" si="8"/>
        <v>0</v>
      </c>
      <c r="BJ149" s="17" t="s">
        <v>83</v>
      </c>
      <c r="BK149" s="146">
        <f t="shared" si="9"/>
        <v>0</v>
      </c>
      <c r="BL149" s="17" t="s">
        <v>266</v>
      </c>
      <c r="BM149" s="145" t="s">
        <v>354</v>
      </c>
    </row>
    <row r="150" spans="2:65" s="1" customFormat="1" ht="16.5" customHeight="1">
      <c r="B150" s="133"/>
      <c r="C150" s="134" t="s">
        <v>272</v>
      </c>
      <c r="D150" s="134" t="s">
        <v>171</v>
      </c>
      <c r="E150" s="135" t="s">
        <v>1803</v>
      </c>
      <c r="F150" s="136" t="s">
        <v>1804</v>
      </c>
      <c r="G150" s="137" t="s">
        <v>297</v>
      </c>
      <c r="H150" s="138">
        <v>1</v>
      </c>
      <c r="I150" s="139"/>
      <c r="J150" s="140">
        <f t="shared" si="0"/>
        <v>0</v>
      </c>
      <c r="K150" s="136" t="s">
        <v>1</v>
      </c>
      <c r="L150" s="32"/>
      <c r="M150" s="141" t="s">
        <v>1</v>
      </c>
      <c r="N150" s="142" t="s">
        <v>40</v>
      </c>
      <c r="P150" s="143">
        <f t="shared" si="1"/>
        <v>0</v>
      </c>
      <c r="Q150" s="143">
        <v>0</v>
      </c>
      <c r="R150" s="143">
        <f t="shared" si="2"/>
        <v>0</v>
      </c>
      <c r="S150" s="143">
        <v>0</v>
      </c>
      <c r="T150" s="144">
        <f t="shared" si="3"/>
        <v>0</v>
      </c>
      <c r="AR150" s="145" t="s">
        <v>266</v>
      </c>
      <c r="AT150" s="145" t="s">
        <v>171</v>
      </c>
      <c r="AU150" s="145" t="s">
        <v>83</v>
      </c>
      <c r="AY150" s="17" t="s">
        <v>169</v>
      </c>
      <c r="BE150" s="146">
        <f t="shared" si="4"/>
        <v>0</v>
      </c>
      <c r="BF150" s="146">
        <f t="shared" si="5"/>
        <v>0</v>
      </c>
      <c r="BG150" s="146">
        <f t="shared" si="6"/>
        <v>0</v>
      </c>
      <c r="BH150" s="146">
        <f t="shared" si="7"/>
        <v>0</v>
      </c>
      <c r="BI150" s="146">
        <f t="shared" si="8"/>
        <v>0</v>
      </c>
      <c r="BJ150" s="17" t="s">
        <v>83</v>
      </c>
      <c r="BK150" s="146">
        <f t="shared" si="9"/>
        <v>0</v>
      </c>
      <c r="BL150" s="17" t="s">
        <v>266</v>
      </c>
      <c r="BM150" s="145" t="s">
        <v>367</v>
      </c>
    </row>
    <row r="151" spans="2:65" s="1" customFormat="1" ht="16.5" customHeight="1">
      <c r="B151" s="133"/>
      <c r="C151" s="134" t="s">
        <v>278</v>
      </c>
      <c r="D151" s="134" t="s">
        <v>171</v>
      </c>
      <c r="E151" s="135" t="s">
        <v>1805</v>
      </c>
      <c r="F151" s="136" t="s">
        <v>1806</v>
      </c>
      <c r="G151" s="137" t="s">
        <v>297</v>
      </c>
      <c r="H151" s="138">
        <v>1</v>
      </c>
      <c r="I151" s="139"/>
      <c r="J151" s="140">
        <f t="shared" si="0"/>
        <v>0</v>
      </c>
      <c r="K151" s="136" t="s">
        <v>1</v>
      </c>
      <c r="L151" s="32"/>
      <c r="M151" s="141" t="s">
        <v>1</v>
      </c>
      <c r="N151" s="142" t="s">
        <v>40</v>
      </c>
      <c r="P151" s="143">
        <f t="shared" si="1"/>
        <v>0</v>
      </c>
      <c r="Q151" s="143">
        <v>0</v>
      </c>
      <c r="R151" s="143">
        <f t="shared" si="2"/>
        <v>0</v>
      </c>
      <c r="S151" s="143">
        <v>0</v>
      </c>
      <c r="T151" s="144">
        <f t="shared" si="3"/>
        <v>0</v>
      </c>
      <c r="AR151" s="145" t="s">
        <v>266</v>
      </c>
      <c r="AT151" s="145" t="s">
        <v>171</v>
      </c>
      <c r="AU151" s="145" t="s">
        <v>83</v>
      </c>
      <c r="AY151" s="17" t="s">
        <v>169</v>
      </c>
      <c r="BE151" s="146">
        <f t="shared" si="4"/>
        <v>0</v>
      </c>
      <c r="BF151" s="146">
        <f t="shared" si="5"/>
        <v>0</v>
      </c>
      <c r="BG151" s="146">
        <f t="shared" si="6"/>
        <v>0</v>
      </c>
      <c r="BH151" s="146">
        <f t="shared" si="7"/>
        <v>0</v>
      </c>
      <c r="BI151" s="146">
        <f t="shared" si="8"/>
        <v>0</v>
      </c>
      <c r="BJ151" s="17" t="s">
        <v>83</v>
      </c>
      <c r="BK151" s="146">
        <f t="shared" si="9"/>
        <v>0</v>
      </c>
      <c r="BL151" s="17" t="s">
        <v>266</v>
      </c>
      <c r="BM151" s="145" t="s">
        <v>379</v>
      </c>
    </row>
    <row r="152" spans="2:65" s="11" customFormat="1" ht="22.95" customHeight="1">
      <c r="B152" s="121"/>
      <c r="D152" s="122" t="s">
        <v>74</v>
      </c>
      <c r="E152" s="131" t="s">
        <v>1807</v>
      </c>
      <c r="F152" s="131" t="s">
        <v>1808</v>
      </c>
      <c r="I152" s="124"/>
      <c r="J152" s="132">
        <f>BK152</f>
        <v>0</v>
      </c>
      <c r="L152" s="121"/>
      <c r="M152" s="126"/>
      <c r="P152" s="127">
        <f>SUM(P153:P163)</f>
        <v>0</v>
      </c>
      <c r="R152" s="127">
        <f>SUM(R153:R163)</f>
        <v>0</v>
      </c>
      <c r="T152" s="128">
        <f>SUM(T153:T163)</f>
        <v>0</v>
      </c>
      <c r="AR152" s="122" t="s">
        <v>83</v>
      </c>
      <c r="AT152" s="129" t="s">
        <v>74</v>
      </c>
      <c r="AU152" s="129" t="s">
        <v>83</v>
      </c>
      <c r="AY152" s="122" t="s">
        <v>169</v>
      </c>
      <c r="BK152" s="130">
        <f>SUM(BK153:BK163)</f>
        <v>0</v>
      </c>
    </row>
    <row r="153" spans="2:65" s="1" customFormat="1" ht="16.5" customHeight="1">
      <c r="B153" s="133"/>
      <c r="C153" s="134" t="s">
        <v>285</v>
      </c>
      <c r="D153" s="134" t="s">
        <v>171</v>
      </c>
      <c r="E153" s="135" t="s">
        <v>1809</v>
      </c>
      <c r="F153" s="136" t="s">
        <v>1810</v>
      </c>
      <c r="G153" s="137" t="s">
        <v>350</v>
      </c>
      <c r="H153" s="138">
        <v>50</v>
      </c>
      <c r="I153" s="139"/>
      <c r="J153" s="140">
        <f t="shared" ref="J153:J163" si="10">ROUND(I153*H153,2)</f>
        <v>0</v>
      </c>
      <c r="K153" s="136" t="s">
        <v>1</v>
      </c>
      <c r="L153" s="32"/>
      <c r="M153" s="141" t="s">
        <v>1</v>
      </c>
      <c r="N153" s="142" t="s">
        <v>40</v>
      </c>
      <c r="P153" s="143">
        <f t="shared" ref="P153:P163" si="11">O153*H153</f>
        <v>0</v>
      </c>
      <c r="Q153" s="143">
        <v>0</v>
      </c>
      <c r="R153" s="143">
        <f t="shared" ref="R153:R163" si="12">Q153*H153</f>
        <v>0</v>
      </c>
      <c r="S153" s="143">
        <v>0</v>
      </c>
      <c r="T153" s="144">
        <f t="shared" ref="T153:T163" si="13">S153*H153</f>
        <v>0</v>
      </c>
      <c r="AR153" s="145" t="s">
        <v>266</v>
      </c>
      <c r="AT153" s="145" t="s">
        <v>171</v>
      </c>
      <c r="AU153" s="145" t="s">
        <v>85</v>
      </c>
      <c r="AY153" s="17" t="s">
        <v>169</v>
      </c>
      <c r="BE153" s="146">
        <f t="shared" ref="BE153:BE163" si="14">IF(N153="základní",J153,0)</f>
        <v>0</v>
      </c>
      <c r="BF153" s="146">
        <f t="shared" ref="BF153:BF163" si="15">IF(N153="snížená",J153,0)</f>
        <v>0</v>
      </c>
      <c r="BG153" s="146">
        <f t="shared" ref="BG153:BG163" si="16">IF(N153="zákl. přenesená",J153,0)</f>
        <v>0</v>
      </c>
      <c r="BH153" s="146">
        <f t="shared" ref="BH153:BH163" si="17">IF(N153="sníž. přenesená",J153,0)</f>
        <v>0</v>
      </c>
      <c r="BI153" s="146">
        <f t="shared" ref="BI153:BI163" si="18">IF(N153="nulová",J153,0)</f>
        <v>0</v>
      </c>
      <c r="BJ153" s="17" t="s">
        <v>83</v>
      </c>
      <c r="BK153" s="146">
        <f t="shared" ref="BK153:BK163" si="19">ROUND(I153*H153,2)</f>
        <v>0</v>
      </c>
      <c r="BL153" s="17" t="s">
        <v>266</v>
      </c>
      <c r="BM153" s="145" t="s">
        <v>391</v>
      </c>
    </row>
    <row r="154" spans="2:65" s="1" customFormat="1" ht="16.5" customHeight="1">
      <c r="B154" s="133"/>
      <c r="C154" s="134" t="s">
        <v>290</v>
      </c>
      <c r="D154" s="134" t="s">
        <v>171</v>
      </c>
      <c r="E154" s="135" t="s">
        <v>1811</v>
      </c>
      <c r="F154" s="136" t="s">
        <v>1812</v>
      </c>
      <c r="G154" s="137" t="s">
        <v>350</v>
      </c>
      <c r="H154" s="138">
        <v>350</v>
      </c>
      <c r="I154" s="139"/>
      <c r="J154" s="140">
        <f t="shared" si="10"/>
        <v>0</v>
      </c>
      <c r="K154" s="136" t="s">
        <v>1</v>
      </c>
      <c r="L154" s="32"/>
      <c r="M154" s="141" t="s">
        <v>1</v>
      </c>
      <c r="N154" s="142" t="s">
        <v>40</v>
      </c>
      <c r="P154" s="143">
        <f t="shared" si="11"/>
        <v>0</v>
      </c>
      <c r="Q154" s="143">
        <v>0</v>
      </c>
      <c r="R154" s="143">
        <f t="shared" si="12"/>
        <v>0</v>
      </c>
      <c r="S154" s="143">
        <v>0</v>
      </c>
      <c r="T154" s="144">
        <f t="shared" si="13"/>
        <v>0</v>
      </c>
      <c r="AR154" s="145" t="s">
        <v>266</v>
      </c>
      <c r="AT154" s="145" t="s">
        <v>171</v>
      </c>
      <c r="AU154" s="145" t="s">
        <v>85</v>
      </c>
      <c r="AY154" s="17" t="s">
        <v>169</v>
      </c>
      <c r="BE154" s="146">
        <f t="shared" si="14"/>
        <v>0</v>
      </c>
      <c r="BF154" s="146">
        <f t="shared" si="15"/>
        <v>0</v>
      </c>
      <c r="BG154" s="146">
        <f t="shared" si="16"/>
        <v>0</v>
      </c>
      <c r="BH154" s="146">
        <f t="shared" si="17"/>
        <v>0</v>
      </c>
      <c r="BI154" s="146">
        <f t="shared" si="18"/>
        <v>0</v>
      </c>
      <c r="BJ154" s="17" t="s">
        <v>83</v>
      </c>
      <c r="BK154" s="146">
        <f t="shared" si="19"/>
        <v>0</v>
      </c>
      <c r="BL154" s="17" t="s">
        <v>266</v>
      </c>
      <c r="BM154" s="145" t="s">
        <v>404</v>
      </c>
    </row>
    <row r="155" spans="2:65" s="1" customFormat="1" ht="16.5" customHeight="1">
      <c r="B155" s="133"/>
      <c r="C155" s="134" t="s">
        <v>7</v>
      </c>
      <c r="D155" s="134" t="s">
        <v>171</v>
      </c>
      <c r="E155" s="135" t="s">
        <v>1813</v>
      </c>
      <c r="F155" s="136" t="s">
        <v>1814</v>
      </c>
      <c r="G155" s="137" t="s">
        <v>350</v>
      </c>
      <c r="H155" s="138">
        <v>50</v>
      </c>
      <c r="I155" s="139"/>
      <c r="J155" s="140">
        <f t="shared" si="10"/>
        <v>0</v>
      </c>
      <c r="K155" s="136" t="s">
        <v>1</v>
      </c>
      <c r="L155" s="32"/>
      <c r="M155" s="141" t="s">
        <v>1</v>
      </c>
      <c r="N155" s="142" t="s">
        <v>40</v>
      </c>
      <c r="P155" s="143">
        <f t="shared" si="11"/>
        <v>0</v>
      </c>
      <c r="Q155" s="143">
        <v>0</v>
      </c>
      <c r="R155" s="143">
        <f t="shared" si="12"/>
        <v>0</v>
      </c>
      <c r="S155" s="143">
        <v>0</v>
      </c>
      <c r="T155" s="144">
        <f t="shared" si="13"/>
        <v>0</v>
      </c>
      <c r="AR155" s="145" t="s">
        <v>266</v>
      </c>
      <c r="AT155" s="145" t="s">
        <v>171</v>
      </c>
      <c r="AU155" s="145" t="s">
        <v>85</v>
      </c>
      <c r="AY155" s="17" t="s">
        <v>169</v>
      </c>
      <c r="BE155" s="146">
        <f t="shared" si="14"/>
        <v>0</v>
      </c>
      <c r="BF155" s="146">
        <f t="shared" si="15"/>
        <v>0</v>
      </c>
      <c r="BG155" s="146">
        <f t="shared" si="16"/>
        <v>0</v>
      </c>
      <c r="BH155" s="146">
        <f t="shared" si="17"/>
        <v>0</v>
      </c>
      <c r="BI155" s="146">
        <f t="shared" si="18"/>
        <v>0</v>
      </c>
      <c r="BJ155" s="17" t="s">
        <v>83</v>
      </c>
      <c r="BK155" s="146">
        <f t="shared" si="19"/>
        <v>0</v>
      </c>
      <c r="BL155" s="17" t="s">
        <v>266</v>
      </c>
      <c r="BM155" s="145" t="s">
        <v>420</v>
      </c>
    </row>
    <row r="156" spans="2:65" s="1" customFormat="1" ht="24.15" customHeight="1">
      <c r="B156" s="133"/>
      <c r="C156" s="134" t="s">
        <v>299</v>
      </c>
      <c r="D156" s="134" t="s">
        <v>171</v>
      </c>
      <c r="E156" s="135" t="s">
        <v>1815</v>
      </c>
      <c r="F156" s="136" t="s">
        <v>1816</v>
      </c>
      <c r="G156" s="137" t="s">
        <v>350</v>
      </c>
      <c r="H156" s="138">
        <v>50</v>
      </c>
      <c r="I156" s="139"/>
      <c r="J156" s="140">
        <f t="shared" si="10"/>
        <v>0</v>
      </c>
      <c r="K156" s="136" t="s">
        <v>1</v>
      </c>
      <c r="L156" s="32"/>
      <c r="M156" s="141" t="s">
        <v>1</v>
      </c>
      <c r="N156" s="142" t="s">
        <v>40</v>
      </c>
      <c r="P156" s="143">
        <f t="shared" si="11"/>
        <v>0</v>
      </c>
      <c r="Q156" s="143">
        <v>0</v>
      </c>
      <c r="R156" s="143">
        <f t="shared" si="12"/>
        <v>0</v>
      </c>
      <c r="S156" s="143">
        <v>0</v>
      </c>
      <c r="T156" s="144">
        <f t="shared" si="13"/>
        <v>0</v>
      </c>
      <c r="AR156" s="145" t="s">
        <v>266</v>
      </c>
      <c r="AT156" s="145" t="s">
        <v>171</v>
      </c>
      <c r="AU156" s="145" t="s">
        <v>85</v>
      </c>
      <c r="AY156" s="17" t="s">
        <v>169</v>
      </c>
      <c r="BE156" s="146">
        <f t="shared" si="14"/>
        <v>0</v>
      </c>
      <c r="BF156" s="146">
        <f t="shared" si="15"/>
        <v>0</v>
      </c>
      <c r="BG156" s="146">
        <f t="shared" si="16"/>
        <v>0</v>
      </c>
      <c r="BH156" s="146">
        <f t="shared" si="17"/>
        <v>0</v>
      </c>
      <c r="BI156" s="146">
        <f t="shared" si="18"/>
        <v>0</v>
      </c>
      <c r="BJ156" s="17" t="s">
        <v>83</v>
      </c>
      <c r="BK156" s="146">
        <f t="shared" si="19"/>
        <v>0</v>
      </c>
      <c r="BL156" s="17" t="s">
        <v>266</v>
      </c>
      <c r="BM156" s="145" t="s">
        <v>439</v>
      </c>
    </row>
    <row r="157" spans="2:65" s="1" customFormat="1" ht="24.15" customHeight="1">
      <c r="B157" s="133"/>
      <c r="C157" s="134" t="s">
        <v>303</v>
      </c>
      <c r="D157" s="134" t="s">
        <v>171</v>
      </c>
      <c r="E157" s="135" t="s">
        <v>1817</v>
      </c>
      <c r="F157" s="136" t="s">
        <v>1818</v>
      </c>
      <c r="G157" s="137" t="s">
        <v>350</v>
      </c>
      <c r="H157" s="138">
        <v>200</v>
      </c>
      <c r="I157" s="139"/>
      <c r="J157" s="140">
        <f t="shared" si="10"/>
        <v>0</v>
      </c>
      <c r="K157" s="136" t="s">
        <v>1</v>
      </c>
      <c r="L157" s="32"/>
      <c r="M157" s="141" t="s">
        <v>1</v>
      </c>
      <c r="N157" s="142" t="s">
        <v>40</v>
      </c>
      <c r="P157" s="143">
        <f t="shared" si="11"/>
        <v>0</v>
      </c>
      <c r="Q157" s="143">
        <v>0</v>
      </c>
      <c r="R157" s="143">
        <f t="shared" si="12"/>
        <v>0</v>
      </c>
      <c r="S157" s="143">
        <v>0</v>
      </c>
      <c r="T157" s="144">
        <f t="shared" si="13"/>
        <v>0</v>
      </c>
      <c r="AR157" s="145" t="s">
        <v>266</v>
      </c>
      <c r="AT157" s="145" t="s">
        <v>171</v>
      </c>
      <c r="AU157" s="145" t="s">
        <v>85</v>
      </c>
      <c r="AY157" s="17" t="s">
        <v>169</v>
      </c>
      <c r="BE157" s="146">
        <f t="shared" si="14"/>
        <v>0</v>
      </c>
      <c r="BF157" s="146">
        <f t="shared" si="15"/>
        <v>0</v>
      </c>
      <c r="BG157" s="146">
        <f t="shared" si="16"/>
        <v>0</v>
      </c>
      <c r="BH157" s="146">
        <f t="shared" si="17"/>
        <v>0</v>
      </c>
      <c r="BI157" s="146">
        <f t="shared" si="18"/>
        <v>0</v>
      </c>
      <c r="BJ157" s="17" t="s">
        <v>83</v>
      </c>
      <c r="BK157" s="146">
        <f t="shared" si="19"/>
        <v>0</v>
      </c>
      <c r="BL157" s="17" t="s">
        <v>266</v>
      </c>
      <c r="BM157" s="145" t="s">
        <v>451</v>
      </c>
    </row>
    <row r="158" spans="2:65" s="1" customFormat="1" ht="24.15" customHeight="1">
      <c r="B158" s="133"/>
      <c r="C158" s="134" t="s">
        <v>307</v>
      </c>
      <c r="D158" s="134" t="s">
        <v>171</v>
      </c>
      <c r="E158" s="135" t="s">
        <v>1819</v>
      </c>
      <c r="F158" s="136" t="s">
        <v>1820</v>
      </c>
      <c r="G158" s="137" t="s">
        <v>350</v>
      </c>
      <c r="H158" s="138">
        <v>50</v>
      </c>
      <c r="I158" s="139"/>
      <c r="J158" s="140">
        <f t="shared" si="10"/>
        <v>0</v>
      </c>
      <c r="K158" s="136" t="s">
        <v>1</v>
      </c>
      <c r="L158" s="32"/>
      <c r="M158" s="141" t="s">
        <v>1</v>
      </c>
      <c r="N158" s="142" t="s">
        <v>40</v>
      </c>
      <c r="P158" s="143">
        <f t="shared" si="11"/>
        <v>0</v>
      </c>
      <c r="Q158" s="143">
        <v>0</v>
      </c>
      <c r="R158" s="143">
        <f t="shared" si="12"/>
        <v>0</v>
      </c>
      <c r="S158" s="143">
        <v>0</v>
      </c>
      <c r="T158" s="144">
        <f t="shared" si="13"/>
        <v>0</v>
      </c>
      <c r="AR158" s="145" t="s">
        <v>266</v>
      </c>
      <c r="AT158" s="145" t="s">
        <v>171</v>
      </c>
      <c r="AU158" s="145" t="s">
        <v>85</v>
      </c>
      <c r="AY158" s="17" t="s">
        <v>169</v>
      </c>
      <c r="BE158" s="146">
        <f t="shared" si="14"/>
        <v>0</v>
      </c>
      <c r="BF158" s="146">
        <f t="shared" si="15"/>
        <v>0</v>
      </c>
      <c r="BG158" s="146">
        <f t="shared" si="16"/>
        <v>0</v>
      </c>
      <c r="BH158" s="146">
        <f t="shared" si="17"/>
        <v>0</v>
      </c>
      <c r="BI158" s="146">
        <f t="shared" si="18"/>
        <v>0</v>
      </c>
      <c r="BJ158" s="17" t="s">
        <v>83</v>
      </c>
      <c r="BK158" s="146">
        <f t="shared" si="19"/>
        <v>0</v>
      </c>
      <c r="BL158" s="17" t="s">
        <v>266</v>
      </c>
      <c r="BM158" s="145" t="s">
        <v>464</v>
      </c>
    </row>
    <row r="159" spans="2:65" s="1" customFormat="1" ht="16.5" customHeight="1">
      <c r="B159" s="133"/>
      <c r="C159" s="134" t="s">
        <v>311</v>
      </c>
      <c r="D159" s="134" t="s">
        <v>171</v>
      </c>
      <c r="E159" s="135" t="s">
        <v>1821</v>
      </c>
      <c r="F159" s="136" t="s">
        <v>1822</v>
      </c>
      <c r="G159" s="137" t="s">
        <v>297</v>
      </c>
      <c r="H159" s="138">
        <v>30</v>
      </c>
      <c r="I159" s="139"/>
      <c r="J159" s="140">
        <f t="shared" si="10"/>
        <v>0</v>
      </c>
      <c r="K159" s="136" t="s">
        <v>1</v>
      </c>
      <c r="L159" s="32"/>
      <c r="M159" s="141" t="s">
        <v>1</v>
      </c>
      <c r="N159" s="142" t="s">
        <v>40</v>
      </c>
      <c r="P159" s="143">
        <f t="shared" si="11"/>
        <v>0</v>
      </c>
      <c r="Q159" s="143">
        <v>0</v>
      </c>
      <c r="R159" s="143">
        <f t="shared" si="12"/>
        <v>0</v>
      </c>
      <c r="S159" s="143">
        <v>0</v>
      </c>
      <c r="T159" s="144">
        <f t="shared" si="13"/>
        <v>0</v>
      </c>
      <c r="AR159" s="145" t="s">
        <v>266</v>
      </c>
      <c r="AT159" s="145" t="s">
        <v>171</v>
      </c>
      <c r="AU159" s="145" t="s">
        <v>85</v>
      </c>
      <c r="AY159" s="17" t="s">
        <v>169</v>
      </c>
      <c r="BE159" s="146">
        <f t="shared" si="14"/>
        <v>0</v>
      </c>
      <c r="BF159" s="146">
        <f t="shared" si="15"/>
        <v>0</v>
      </c>
      <c r="BG159" s="146">
        <f t="shared" si="16"/>
        <v>0</v>
      </c>
      <c r="BH159" s="146">
        <f t="shared" si="17"/>
        <v>0</v>
      </c>
      <c r="BI159" s="146">
        <f t="shared" si="18"/>
        <v>0</v>
      </c>
      <c r="BJ159" s="17" t="s">
        <v>83</v>
      </c>
      <c r="BK159" s="146">
        <f t="shared" si="19"/>
        <v>0</v>
      </c>
      <c r="BL159" s="17" t="s">
        <v>266</v>
      </c>
      <c r="BM159" s="145" t="s">
        <v>476</v>
      </c>
    </row>
    <row r="160" spans="2:65" s="1" customFormat="1" ht="16.5" customHeight="1">
      <c r="B160" s="133"/>
      <c r="C160" s="134" t="s">
        <v>315</v>
      </c>
      <c r="D160" s="134" t="s">
        <v>171</v>
      </c>
      <c r="E160" s="135" t="s">
        <v>1823</v>
      </c>
      <c r="F160" s="136" t="s">
        <v>1824</v>
      </c>
      <c r="G160" s="137" t="s">
        <v>1825</v>
      </c>
      <c r="H160" s="138">
        <v>20</v>
      </c>
      <c r="I160" s="139"/>
      <c r="J160" s="140">
        <f t="shared" si="10"/>
        <v>0</v>
      </c>
      <c r="K160" s="136" t="s">
        <v>1</v>
      </c>
      <c r="L160" s="32"/>
      <c r="M160" s="141" t="s">
        <v>1</v>
      </c>
      <c r="N160" s="142" t="s">
        <v>40</v>
      </c>
      <c r="P160" s="143">
        <f t="shared" si="11"/>
        <v>0</v>
      </c>
      <c r="Q160" s="143">
        <v>0</v>
      </c>
      <c r="R160" s="143">
        <f t="shared" si="12"/>
        <v>0</v>
      </c>
      <c r="S160" s="143">
        <v>0</v>
      </c>
      <c r="T160" s="144">
        <f t="shared" si="13"/>
        <v>0</v>
      </c>
      <c r="AR160" s="145" t="s">
        <v>266</v>
      </c>
      <c r="AT160" s="145" t="s">
        <v>171</v>
      </c>
      <c r="AU160" s="145" t="s">
        <v>85</v>
      </c>
      <c r="AY160" s="17" t="s">
        <v>169</v>
      </c>
      <c r="BE160" s="146">
        <f t="shared" si="14"/>
        <v>0</v>
      </c>
      <c r="BF160" s="146">
        <f t="shared" si="15"/>
        <v>0</v>
      </c>
      <c r="BG160" s="146">
        <f t="shared" si="16"/>
        <v>0</v>
      </c>
      <c r="BH160" s="146">
        <f t="shared" si="17"/>
        <v>0</v>
      </c>
      <c r="BI160" s="146">
        <f t="shared" si="18"/>
        <v>0</v>
      </c>
      <c r="BJ160" s="17" t="s">
        <v>83</v>
      </c>
      <c r="BK160" s="146">
        <f t="shared" si="19"/>
        <v>0</v>
      </c>
      <c r="BL160" s="17" t="s">
        <v>266</v>
      </c>
      <c r="BM160" s="145" t="s">
        <v>486</v>
      </c>
    </row>
    <row r="161" spans="2:65" s="1" customFormat="1" ht="24.15" customHeight="1">
      <c r="B161" s="133"/>
      <c r="C161" s="134" t="s">
        <v>319</v>
      </c>
      <c r="D161" s="134" t="s">
        <v>171</v>
      </c>
      <c r="E161" s="135" t="s">
        <v>1826</v>
      </c>
      <c r="F161" s="136" t="s">
        <v>1827</v>
      </c>
      <c r="G161" s="137" t="s">
        <v>1825</v>
      </c>
      <c r="H161" s="138">
        <v>10</v>
      </c>
      <c r="I161" s="139"/>
      <c r="J161" s="140">
        <f t="shared" si="10"/>
        <v>0</v>
      </c>
      <c r="K161" s="136" t="s">
        <v>1</v>
      </c>
      <c r="L161" s="32"/>
      <c r="M161" s="141" t="s">
        <v>1</v>
      </c>
      <c r="N161" s="142" t="s">
        <v>40</v>
      </c>
      <c r="P161" s="143">
        <f t="shared" si="11"/>
        <v>0</v>
      </c>
      <c r="Q161" s="143">
        <v>0</v>
      </c>
      <c r="R161" s="143">
        <f t="shared" si="12"/>
        <v>0</v>
      </c>
      <c r="S161" s="143">
        <v>0</v>
      </c>
      <c r="T161" s="144">
        <f t="shared" si="13"/>
        <v>0</v>
      </c>
      <c r="AR161" s="145" t="s">
        <v>266</v>
      </c>
      <c r="AT161" s="145" t="s">
        <v>171</v>
      </c>
      <c r="AU161" s="145" t="s">
        <v>85</v>
      </c>
      <c r="AY161" s="17" t="s">
        <v>169</v>
      </c>
      <c r="BE161" s="146">
        <f t="shared" si="14"/>
        <v>0</v>
      </c>
      <c r="BF161" s="146">
        <f t="shared" si="15"/>
        <v>0</v>
      </c>
      <c r="BG161" s="146">
        <f t="shared" si="16"/>
        <v>0</v>
      </c>
      <c r="BH161" s="146">
        <f t="shared" si="17"/>
        <v>0</v>
      </c>
      <c r="BI161" s="146">
        <f t="shared" si="18"/>
        <v>0</v>
      </c>
      <c r="BJ161" s="17" t="s">
        <v>83</v>
      </c>
      <c r="BK161" s="146">
        <f t="shared" si="19"/>
        <v>0</v>
      </c>
      <c r="BL161" s="17" t="s">
        <v>266</v>
      </c>
      <c r="BM161" s="145" t="s">
        <v>498</v>
      </c>
    </row>
    <row r="162" spans="2:65" s="1" customFormat="1" ht="16.5" customHeight="1">
      <c r="B162" s="133"/>
      <c r="C162" s="134" t="s">
        <v>323</v>
      </c>
      <c r="D162" s="134" t="s">
        <v>171</v>
      </c>
      <c r="E162" s="135" t="s">
        <v>1828</v>
      </c>
      <c r="F162" s="136" t="s">
        <v>1829</v>
      </c>
      <c r="G162" s="137" t="s">
        <v>1825</v>
      </c>
      <c r="H162" s="138">
        <v>3</v>
      </c>
      <c r="I162" s="139"/>
      <c r="J162" s="140">
        <f t="shared" si="10"/>
        <v>0</v>
      </c>
      <c r="K162" s="136" t="s">
        <v>1</v>
      </c>
      <c r="L162" s="32"/>
      <c r="M162" s="141" t="s">
        <v>1</v>
      </c>
      <c r="N162" s="142" t="s">
        <v>40</v>
      </c>
      <c r="P162" s="143">
        <f t="shared" si="11"/>
        <v>0</v>
      </c>
      <c r="Q162" s="143">
        <v>0</v>
      </c>
      <c r="R162" s="143">
        <f t="shared" si="12"/>
        <v>0</v>
      </c>
      <c r="S162" s="143">
        <v>0</v>
      </c>
      <c r="T162" s="144">
        <f t="shared" si="13"/>
        <v>0</v>
      </c>
      <c r="AR162" s="145" t="s">
        <v>266</v>
      </c>
      <c r="AT162" s="145" t="s">
        <v>171</v>
      </c>
      <c r="AU162" s="145" t="s">
        <v>85</v>
      </c>
      <c r="AY162" s="17" t="s">
        <v>169</v>
      </c>
      <c r="BE162" s="146">
        <f t="shared" si="14"/>
        <v>0</v>
      </c>
      <c r="BF162" s="146">
        <f t="shared" si="15"/>
        <v>0</v>
      </c>
      <c r="BG162" s="146">
        <f t="shared" si="16"/>
        <v>0</v>
      </c>
      <c r="BH162" s="146">
        <f t="shared" si="17"/>
        <v>0</v>
      </c>
      <c r="BI162" s="146">
        <f t="shared" si="18"/>
        <v>0</v>
      </c>
      <c r="BJ162" s="17" t="s">
        <v>83</v>
      </c>
      <c r="BK162" s="146">
        <f t="shared" si="19"/>
        <v>0</v>
      </c>
      <c r="BL162" s="17" t="s">
        <v>266</v>
      </c>
      <c r="BM162" s="145" t="s">
        <v>508</v>
      </c>
    </row>
    <row r="163" spans="2:65" s="1" customFormat="1" ht="16.5" customHeight="1">
      <c r="B163" s="133"/>
      <c r="C163" s="134" t="s">
        <v>327</v>
      </c>
      <c r="D163" s="134" t="s">
        <v>171</v>
      </c>
      <c r="E163" s="135" t="s">
        <v>1830</v>
      </c>
      <c r="F163" s="136" t="s">
        <v>1831</v>
      </c>
      <c r="G163" s="137" t="s">
        <v>525</v>
      </c>
      <c r="H163" s="138">
        <v>1</v>
      </c>
      <c r="I163" s="139"/>
      <c r="J163" s="140">
        <f t="shared" si="10"/>
        <v>0</v>
      </c>
      <c r="K163" s="136" t="s">
        <v>1</v>
      </c>
      <c r="L163" s="32"/>
      <c r="M163" s="141" t="s">
        <v>1</v>
      </c>
      <c r="N163" s="142" t="s">
        <v>40</v>
      </c>
      <c r="P163" s="143">
        <f t="shared" si="11"/>
        <v>0</v>
      </c>
      <c r="Q163" s="143">
        <v>0</v>
      </c>
      <c r="R163" s="143">
        <f t="shared" si="12"/>
        <v>0</v>
      </c>
      <c r="S163" s="143">
        <v>0</v>
      </c>
      <c r="T163" s="144">
        <f t="shared" si="13"/>
        <v>0</v>
      </c>
      <c r="AR163" s="145" t="s">
        <v>266</v>
      </c>
      <c r="AT163" s="145" t="s">
        <v>171</v>
      </c>
      <c r="AU163" s="145" t="s">
        <v>85</v>
      </c>
      <c r="AY163" s="17" t="s">
        <v>169</v>
      </c>
      <c r="BE163" s="146">
        <f t="shared" si="14"/>
        <v>0</v>
      </c>
      <c r="BF163" s="146">
        <f t="shared" si="15"/>
        <v>0</v>
      </c>
      <c r="BG163" s="146">
        <f t="shared" si="16"/>
        <v>0</v>
      </c>
      <c r="BH163" s="146">
        <f t="shared" si="17"/>
        <v>0</v>
      </c>
      <c r="BI163" s="146">
        <f t="shared" si="18"/>
        <v>0</v>
      </c>
      <c r="BJ163" s="17" t="s">
        <v>83</v>
      </c>
      <c r="BK163" s="146">
        <f t="shared" si="19"/>
        <v>0</v>
      </c>
      <c r="BL163" s="17" t="s">
        <v>266</v>
      </c>
      <c r="BM163" s="145" t="s">
        <v>517</v>
      </c>
    </row>
    <row r="164" spans="2:65" s="11" customFormat="1" ht="25.95" customHeight="1">
      <c r="B164" s="121"/>
      <c r="D164" s="122" t="s">
        <v>74</v>
      </c>
      <c r="E164" s="123" t="s">
        <v>1832</v>
      </c>
      <c r="F164" s="123" t="s">
        <v>1833</v>
      </c>
      <c r="I164" s="124"/>
      <c r="J164" s="125">
        <f>BK164</f>
        <v>0</v>
      </c>
      <c r="L164" s="121"/>
      <c r="M164" s="126"/>
      <c r="P164" s="127">
        <f>P165+P166+P167+P176+P178+P180+P182+P184+P190</f>
        <v>0</v>
      </c>
      <c r="R164" s="127">
        <f>R165+R166+R167+R176+R178+R180+R182+R184+R190</f>
        <v>0</v>
      </c>
      <c r="T164" s="128">
        <f>T165+T166+T167+T176+T178+T180+T182+T184+T190</f>
        <v>0</v>
      </c>
      <c r="AR164" s="122" t="s">
        <v>83</v>
      </c>
      <c r="AT164" s="129" t="s">
        <v>74</v>
      </c>
      <c r="AU164" s="129" t="s">
        <v>75</v>
      </c>
      <c r="AY164" s="122" t="s">
        <v>169</v>
      </c>
      <c r="BK164" s="130">
        <f>BK165+BK166+BK167+BK176+BK178+BK180+BK182+BK184+BK190</f>
        <v>0</v>
      </c>
    </row>
    <row r="165" spans="2:65" s="1" customFormat="1" ht="24.15" customHeight="1">
      <c r="B165" s="133"/>
      <c r="C165" s="134" t="s">
        <v>332</v>
      </c>
      <c r="D165" s="134" t="s">
        <v>171</v>
      </c>
      <c r="E165" s="135" t="s">
        <v>1834</v>
      </c>
      <c r="F165" s="136" t="s">
        <v>1835</v>
      </c>
      <c r="G165" s="137" t="s">
        <v>297</v>
      </c>
      <c r="H165" s="138">
        <v>2</v>
      </c>
      <c r="I165" s="139"/>
      <c r="J165" s="140">
        <f>ROUND(I165*H165,2)</f>
        <v>0</v>
      </c>
      <c r="K165" s="136" t="s">
        <v>1</v>
      </c>
      <c r="L165" s="32"/>
      <c r="M165" s="141" t="s">
        <v>1</v>
      </c>
      <c r="N165" s="142" t="s">
        <v>40</v>
      </c>
      <c r="P165" s="143">
        <f>O165*H165</f>
        <v>0</v>
      </c>
      <c r="Q165" s="143">
        <v>0</v>
      </c>
      <c r="R165" s="143">
        <f>Q165*H165</f>
        <v>0</v>
      </c>
      <c r="S165" s="143">
        <v>0</v>
      </c>
      <c r="T165" s="144">
        <f>S165*H165</f>
        <v>0</v>
      </c>
      <c r="AR165" s="145" t="s">
        <v>266</v>
      </c>
      <c r="AT165" s="145" t="s">
        <v>171</v>
      </c>
      <c r="AU165" s="145" t="s">
        <v>83</v>
      </c>
      <c r="AY165" s="17" t="s">
        <v>169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7" t="s">
        <v>83</v>
      </c>
      <c r="BK165" s="146">
        <f>ROUND(I165*H165,2)</f>
        <v>0</v>
      </c>
      <c r="BL165" s="17" t="s">
        <v>266</v>
      </c>
      <c r="BM165" s="145" t="s">
        <v>1646</v>
      </c>
    </row>
    <row r="166" spans="2:65" s="1" customFormat="1" ht="16.5" customHeight="1">
      <c r="B166" s="133"/>
      <c r="C166" s="134" t="s">
        <v>337</v>
      </c>
      <c r="D166" s="134" t="s">
        <v>171</v>
      </c>
      <c r="E166" s="135" t="s">
        <v>1836</v>
      </c>
      <c r="F166" s="136" t="s">
        <v>1837</v>
      </c>
      <c r="G166" s="137" t="s">
        <v>297</v>
      </c>
      <c r="H166" s="138">
        <v>10</v>
      </c>
      <c r="I166" s="139"/>
      <c r="J166" s="140">
        <f>ROUND(I166*H166,2)</f>
        <v>0</v>
      </c>
      <c r="K166" s="136" t="s">
        <v>1</v>
      </c>
      <c r="L166" s="32"/>
      <c r="M166" s="141" t="s">
        <v>1</v>
      </c>
      <c r="N166" s="142" t="s">
        <v>40</v>
      </c>
      <c r="P166" s="143">
        <f>O166*H166</f>
        <v>0</v>
      </c>
      <c r="Q166" s="143">
        <v>0</v>
      </c>
      <c r="R166" s="143">
        <f>Q166*H166</f>
        <v>0</v>
      </c>
      <c r="S166" s="143">
        <v>0</v>
      </c>
      <c r="T166" s="144">
        <f>S166*H166</f>
        <v>0</v>
      </c>
      <c r="AR166" s="145" t="s">
        <v>266</v>
      </c>
      <c r="AT166" s="145" t="s">
        <v>171</v>
      </c>
      <c r="AU166" s="145" t="s">
        <v>83</v>
      </c>
      <c r="AY166" s="17" t="s">
        <v>169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7" t="s">
        <v>83</v>
      </c>
      <c r="BK166" s="146">
        <f>ROUND(I166*H166,2)</f>
        <v>0</v>
      </c>
      <c r="BL166" s="17" t="s">
        <v>266</v>
      </c>
      <c r="BM166" s="145" t="s">
        <v>1649</v>
      </c>
    </row>
    <row r="167" spans="2:65" s="11" customFormat="1" ht="22.95" customHeight="1">
      <c r="B167" s="121"/>
      <c r="D167" s="122" t="s">
        <v>74</v>
      </c>
      <c r="E167" s="131" t="s">
        <v>1838</v>
      </c>
      <c r="F167" s="131" t="s">
        <v>1839</v>
      </c>
      <c r="I167" s="124"/>
      <c r="J167" s="132">
        <f>BK167</f>
        <v>0</v>
      </c>
      <c r="L167" s="121"/>
      <c r="M167" s="126"/>
      <c r="P167" s="127">
        <f>SUM(P168:P175)</f>
        <v>0</v>
      </c>
      <c r="R167" s="127">
        <f>SUM(R168:R175)</f>
        <v>0</v>
      </c>
      <c r="T167" s="128">
        <f>SUM(T168:T175)</f>
        <v>0</v>
      </c>
      <c r="AR167" s="122" t="s">
        <v>83</v>
      </c>
      <c r="AT167" s="129" t="s">
        <v>74</v>
      </c>
      <c r="AU167" s="129" t="s">
        <v>83</v>
      </c>
      <c r="AY167" s="122" t="s">
        <v>169</v>
      </c>
      <c r="BK167" s="130">
        <f>SUM(BK168:BK175)</f>
        <v>0</v>
      </c>
    </row>
    <row r="168" spans="2:65" s="1" customFormat="1" ht="16.5" customHeight="1">
      <c r="B168" s="133"/>
      <c r="C168" s="134" t="s">
        <v>342</v>
      </c>
      <c r="D168" s="134" t="s">
        <v>171</v>
      </c>
      <c r="E168" s="135" t="s">
        <v>1840</v>
      </c>
      <c r="F168" s="136" t="s">
        <v>1841</v>
      </c>
      <c r="G168" s="137" t="s">
        <v>297</v>
      </c>
      <c r="H168" s="138">
        <v>1</v>
      </c>
      <c r="I168" s="139"/>
      <c r="J168" s="140">
        <f t="shared" ref="J168:J175" si="20">ROUND(I168*H168,2)</f>
        <v>0</v>
      </c>
      <c r="K168" s="136" t="s">
        <v>1</v>
      </c>
      <c r="L168" s="32"/>
      <c r="M168" s="141" t="s">
        <v>1</v>
      </c>
      <c r="N168" s="142" t="s">
        <v>40</v>
      </c>
      <c r="P168" s="143">
        <f t="shared" ref="P168:P175" si="21">O168*H168</f>
        <v>0</v>
      </c>
      <c r="Q168" s="143">
        <v>0</v>
      </c>
      <c r="R168" s="143">
        <f t="shared" ref="R168:R175" si="22">Q168*H168</f>
        <v>0</v>
      </c>
      <c r="S168" s="143">
        <v>0</v>
      </c>
      <c r="T168" s="144">
        <f t="shared" ref="T168:T175" si="23">S168*H168</f>
        <v>0</v>
      </c>
      <c r="AR168" s="145" t="s">
        <v>266</v>
      </c>
      <c r="AT168" s="145" t="s">
        <v>171</v>
      </c>
      <c r="AU168" s="145" t="s">
        <v>85</v>
      </c>
      <c r="AY168" s="17" t="s">
        <v>169</v>
      </c>
      <c r="BE168" s="146">
        <f t="shared" ref="BE168:BE175" si="24">IF(N168="základní",J168,0)</f>
        <v>0</v>
      </c>
      <c r="BF168" s="146">
        <f t="shared" ref="BF168:BF175" si="25">IF(N168="snížená",J168,0)</f>
        <v>0</v>
      </c>
      <c r="BG168" s="146">
        <f t="shared" ref="BG168:BG175" si="26">IF(N168="zákl. přenesená",J168,0)</f>
        <v>0</v>
      </c>
      <c r="BH168" s="146">
        <f t="shared" ref="BH168:BH175" si="27">IF(N168="sníž. přenesená",J168,0)</f>
        <v>0</v>
      </c>
      <c r="BI168" s="146">
        <f t="shared" ref="BI168:BI175" si="28">IF(N168="nulová",J168,0)</f>
        <v>0</v>
      </c>
      <c r="BJ168" s="17" t="s">
        <v>83</v>
      </c>
      <c r="BK168" s="146">
        <f t="shared" ref="BK168:BK175" si="29">ROUND(I168*H168,2)</f>
        <v>0</v>
      </c>
      <c r="BL168" s="17" t="s">
        <v>266</v>
      </c>
      <c r="BM168" s="145" t="s">
        <v>533</v>
      </c>
    </row>
    <row r="169" spans="2:65" s="1" customFormat="1" ht="21.75" customHeight="1">
      <c r="B169" s="133"/>
      <c r="C169" s="134" t="s">
        <v>347</v>
      </c>
      <c r="D169" s="134" t="s">
        <v>171</v>
      </c>
      <c r="E169" s="135" t="s">
        <v>1842</v>
      </c>
      <c r="F169" s="136" t="s">
        <v>1843</v>
      </c>
      <c r="G169" s="137" t="s">
        <v>297</v>
      </c>
      <c r="H169" s="138">
        <v>1</v>
      </c>
      <c r="I169" s="139"/>
      <c r="J169" s="140">
        <f t="shared" si="20"/>
        <v>0</v>
      </c>
      <c r="K169" s="136" t="s">
        <v>1</v>
      </c>
      <c r="L169" s="32"/>
      <c r="M169" s="141" t="s">
        <v>1</v>
      </c>
      <c r="N169" s="142" t="s">
        <v>40</v>
      </c>
      <c r="P169" s="143">
        <f t="shared" si="21"/>
        <v>0</v>
      </c>
      <c r="Q169" s="143">
        <v>0</v>
      </c>
      <c r="R169" s="143">
        <f t="shared" si="22"/>
        <v>0</v>
      </c>
      <c r="S169" s="143">
        <v>0</v>
      </c>
      <c r="T169" s="144">
        <f t="shared" si="23"/>
        <v>0</v>
      </c>
      <c r="AR169" s="145" t="s">
        <v>266</v>
      </c>
      <c r="AT169" s="145" t="s">
        <v>171</v>
      </c>
      <c r="AU169" s="145" t="s">
        <v>85</v>
      </c>
      <c r="AY169" s="17" t="s">
        <v>169</v>
      </c>
      <c r="BE169" s="146">
        <f t="shared" si="24"/>
        <v>0</v>
      </c>
      <c r="BF169" s="146">
        <f t="shared" si="25"/>
        <v>0</v>
      </c>
      <c r="BG169" s="146">
        <f t="shared" si="26"/>
        <v>0</v>
      </c>
      <c r="BH169" s="146">
        <f t="shared" si="27"/>
        <v>0</v>
      </c>
      <c r="BI169" s="146">
        <f t="shared" si="28"/>
        <v>0</v>
      </c>
      <c r="BJ169" s="17" t="s">
        <v>83</v>
      </c>
      <c r="BK169" s="146">
        <f t="shared" si="29"/>
        <v>0</v>
      </c>
      <c r="BL169" s="17" t="s">
        <v>266</v>
      </c>
      <c r="BM169" s="145" t="s">
        <v>544</v>
      </c>
    </row>
    <row r="170" spans="2:65" s="1" customFormat="1" ht="21.75" customHeight="1">
      <c r="B170" s="133"/>
      <c r="C170" s="134" t="s">
        <v>354</v>
      </c>
      <c r="D170" s="134" t="s">
        <v>171</v>
      </c>
      <c r="E170" s="135" t="s">
        <v>1844</v>
      </c>
      <c r="F170" s="136" t="s">
        <v>1845</v>
      </c>
      <c r="G170" s="137" t="s">
        <v>297</v>
      </c>
      <c r="H170" s="138">
        <v>1</v>
      </c>
      <c r="I170" s="139"/>
      <c r="J170" s="140">
        <f t="shared" si="20"/>
        <v>0</v>
      </c>
      <c r="K170" s="136" t="s">
        <v>1</v>
      </c>
      <c r="L170" s="32"/>
      <c r="M170" s="141" t="s">
        <v>1</v>
      </c>
      <c r="N170" s="142" t="s">
        <v>40</v>
      </c>
      <c r="P170" s="143">
        <f t="shared" si="21"/>
        <v>0</v>
      </c>
      <c r="Q170" s="143">
        <v>0</v>
      </c>
      <c r="R170" s="143">
        <f t="shared" si="22"/>
        <v>0</v>
      </c>
      <c r="S170" s="143">
        <v>0</v>
      </c>
      <c r="T170" s="144">
        <f t="shared" si="23"/>
        <v>0</v>
      </c>
      <c r="AR170" s="145" t="s">
        <v>266</v>
      </c>
      <c r="AT170" s="145" t="s">
        <v>171</v>
      </c>
      <c r="AU170" s="145" t="s">
        <v>85</v>
      </c>
      <c r="AY170" s="17" t="s">
        <v>169</v>
      </c>
      <c r="BE170" s="146">
        <f t="shared" si="24"/>
        <v>0</v>
      </c>
      <c r="BF170" s="146">
        <f t="shared" si="25"/>
        <v>0</v>
      </c>
      <c r="BG170" s="146">
        <f t="shared" si="26"/>
        <v>0</v>
      </c>
      <c r="BH170" s="146">
        <f t="shared" si="27"/>
        <v>0</v>
      </c>
      <c r="BI170" s="146">
        <f t="shared" si="28"/>
        <v>0</v>
      </c>
      <c r="BJ170" s="17" t="s">
        <v>83</v>
      </c>
      <c r="BK170" s="146">
        <f t="shared" si="29"/>
        <v>0</v>
      </c>
      <c r="BL170" s="17" t="s">
        <v>266</v>
      </c>
      <c r="BM170" s="145" t="s">
        <v>554</v>
      </c>
    </row>
    <row r="171" spans="2:65" s="1" customFormat="1" ht="16.5" customHeight="1">
      <c r="B171" s="133"/>
      <c r="C171" s="134" t="s">
        <v>361</v>
      </c>
      <c r="D171" s="134" t="s">
        <v>171</v>
      </c>
      <c r="E171" s="135" t="s">
        <v>1846</v>
      </c>
      <c r="F171" s="136" t="s">
        <v>1847</v>
      </c>
      <c r="G171" s="137" t="s">
        <v>297</v>
      </c>
      <c r="H171" s="138">
        <v>1</v>
      </c>
      <c r="I171" s="139"/>
      <c r="J171" s="140">
        <f t="shared" si="20"/>
        <v>0</v>
      </c>
      <c r="K171" s="136" t="s">
        <v>1</v>
      </c>
      <c r="L171" s="32"/>
      <c r="M171" s="141" t="s">
        <v>1</v>
      </c>
      <c r="N171" s="142" t="s">
        <v>40</v>
      </c>
      <c r="P171" s="143">
        <f t="shared" si="21"/>
        <v>0</v>
      </c>
      <c r="Q171" s="143">
        <v>0</v>
      </c>
      <c r="R171" s="143">
        <f t="shared" si="22"/>
        <v>0</v>
      </c>
      <c r="S171" s="143">
        <v>0</v>
      </c>
      <c r="T171" s="144">
        <f t="shared" si="23"/>
        <v>0</v>
      </c>
      <c r="AR171" s="145" t="s">
        <v>266</v>
      </c>
      <c r="AT171" s="145" t="s">
        <v>171</v>
      </c>
      <c r="AU171" s="145" t="s">
        <v>85</v>
      </c>
      <c r="AY171" s="17" t="s">
        <v>169</v>
      </c>
      <c r="BE171" s="146">
        <f t="shared" si="24"/>
        <v>0</v>
      </c>
      <c r="BF171" s="146">
        <f t="shared" si="25"/>
        <v>0</v>
      </c>
      <c r="BG171" s="146">
        <f t="shared" si="26"/>
        <v>0</v>
      </c>
      <c r="BH171" s="146">
        <f t="shared" si="27"/>
        <v>0</v>
      </c>
      <c r="BI171" s="146">
        <f t="shared" si="28"/>
        <v>0</v>
      </c>
      <c r="BJ171" s="17" t="s">
        <v>83</v>
      </c>
      <c r="BK171" s="146">
        <f t="shared" si="29"/>
        <v>0</v>
      </c>
      <c r="BL171" s="17" t="s">
        <v>266</v>
      </c>
      <c r="BM171" s="145" t="s">
        <v>563</v>
      </c>
    </row>
    <row r="172" spans="2:65" s="1" customFormat="1" ht="16.5" customHeight="1">
      <c r="B172" s="133"/>
      <c r="C172" s="134" t="s">
        <v>367</v>
      </c>
      <c r="D172" s="134" t="s">
        <v>171</v>
      </c>
      <c r="E172" s="135" t="s">
        <v>1848</v>
      </c>
      <c r="F172" s="136" t="s">
        <v>1849</v>
      </c>
      <c r="G172" s="137" t="s">
        <v>297</v>
      </c>
      <c r="H172" s="138">
        <v>1</v>
      </c>
      <c r="I172" s="139"/>
      <c r="J172" s="140">
        <f t="shared" si="20"/>
        <v>0</v>
      </c>
      <c r="K172" s="136" t="s">
        <v>1</v>
      </c>
      <c r="L172" s="32"/>
      <c r="M172" s="141" t="s">
        <v>1</v>
      </c>
      <c r="N172" s="142" t="s">
        <v>40</v>
      </c>
      <c r="P172" s="143">
        <f t="shared" si="21"/>
        <v>0</v>
      </c>
      <c r="Q172" s="143">
        <v>0</v>
      </c>
      <c r="R172" s="143">
        <f t="shared" si="22"/>
        <v>0</v>
      </c>
      <c r="S172" s="143">
        <v>0</v>
      </c>
      <c r="T172" s="144">
        <f t="shared" si="23"/>
        <v>0</v>
      </c>
      <c r="AR172" s="145" t="s">
        <v>266</v>
      </c>
      <c r="AT172" s="145" t="s">
        <v>171</v>
      </c>
      <c r="AU172" s="145" t="s">
        <v>85</v>
      </c>
      <c r="AY172" s="17" t="s">
        <v>169</v>
      </c>
      <c r="BE172" s="146">
        <f t="shared" si="24"/>
        <v>0</v>
      </c>
      <c r="BF172" s="146">
        <f t="shared" si="25"/>
        <v>0</v>
      </c>
      <c r="BG172" s="146">
        <f t="shared" si="26"/>
        <v>0</v>
      </c>
      <c r="BH172" s="146">
        <f t="shared" si="27"/>
        <v>0</v>
      </c>
      <c r="BI172" s="146">
        <f t="shared" si="28"/>
        <v>0</v>
      </c>
      <c r="BJ172" s="17" t="s">
        <v>83</v>
      </c>
      <c r="BK172" s="146">
        <f t="shared" si="29"/>
        <v>0</v>
      </c>
      <c r="BL172" s="17" t="s">
        <v>266</v>
      </c>
      <c r="BM172" s="145" t="s">
        <v>573</v>
      </c>
    </row>
    <row r="173" spans="2:65" s="1" customFormat="1" ht="16.5" customHeight="1">
      <c r="B173" s="133"/>
      <c r="C173" s="134" t="s">
        <v>373</v>
      </c>
      <c r="D173" s="134" t="s">
        <v>171</v>
      </c>
      <c r="E173" s="135" t="s">
        <v>1850</v>
      </c>
      <c r="F173" s="136" t="s">
        <v>1851</v>
      </c>
      <c r="G173" s="137" t="s">
        <v>297</v>
      </c>
      <c r="H173" s="138">
        <v>5</v>
      </c>
      <c r="I173" s="139"/>
      <c r="J173" s="140">
        <f t="shared" si="20"/>
        <v>0</v>
      </c>
      <c r="K173" s="136" t="s">
        <v>1</v>
      </c>
      <c r="L173" s="32"/>
      <c r="M173" s="141" t="s">
        <v>1</v>
      </c>
      <c r="N173" s="142" t="s">
        <v>40</v>
      </c>
      <c r="P173" s="143">
        <f t="shared" si="21"/>
        <v>0</v>
      </c>
      <c r="Q173" s="143">
        <v>0</v>
      </c>
      <c r="R173" s="143">
        <f t="shared" si="22"/>
        <v>0</v>
      </c>
      <c r="S173" s="143">
        <v>0</v>
      </c>
      <c r="T173" s="144">
        <f t="shared" si="23"/>
        <v>0</v>
      </c>
      <c r="AR173" s="145" t="s">
        <v>266</v>
      </c>
      <c r="AT173" s="145" t="s">
        <v>171</v>
      </c>
      <c r="AU173" s="145" t="s">
        <v>85</v>
      </c>
      <c r="AY173" s="17" t="s">
        <v>169</v>
      </c>
      <c r="BE173" s="146">
        <f t="shared" si="24"/>
        <v>0</v>
      </c>
      <c r="BF173" s="146">
        <f t="shared" si="25"/>
        <v>0</v>
      </c>
      <c r="BG173" s="146">
        <f t="shared" si="26"/>
        <v>0</v>
      </c>
      <c r="BH173" s="146">
        <f t="shared" si="27"/>
        <v>0</v>
      </c>
      <c r="BI173" s="146">
        <f t="shared" si="28"/>
        <v>0</v>
      </c>
      <c r="BJ173" s="17" t="s">
        <v>83</v>
      </c>
      <c r="BK173" s="146">
        <f t="shared" si="29"/>
        <v>0</v>
      </c>
      <c r="BL173" s="17" t="s">
        <v>266</v>
      </c>
      <c r="BM173" s="145" t="s">
        <v>599</v>
      </c>
    </row>
    <row r="174" spans="2:65" s="1" customFormat="1" ht="16.5" customHeight="1">
      <c r="B174" s="133"/>
      <c r="C174" s="134" t="s">
        <v>379</v>
      </c>
      <c r="D174" s="134" t="s">
        <v>171</v>
      </c>
      <c r="E174" s="135" t="s">
        <v>1852</v>
      </c>
      <c r="F174" s="136" t="s">
        <v>1853</v>
      </c>
      <c r="G174" s="137" t="s">
        <v>297</v>
      </c>
      <c r="H174" s="138">
        <v>10</v>
      </c>
      <c r="I174" s="139"/>
      <c r="J174" s="140">
        <f t="shared" si="20"/>
        <v>0</v>
      </c>
      <c r="K174" s="136" t="s">
        <v>1</v>
      </c>
      <c r="L174" s="32"/>
      <c r="M174" s="141" t="s">
        <v>1</v>
      </c>
      <c r="N174" s="142" t="s">
        <v>40</v>
      </c>
      <c r="P174" s="143">
        <f t="shared" si="21"/>
        <v>0</v>
      </c>
      <c r="Q174" s="143">
        <v>0</v>
      </c>
      <c r="R174" s="143">
        <f t="shared" si="22"/>
        <v>0</v>
      </c>
      <c r="S174" s="143">
        <v>0</v>
      </c>
      <c r="T174" s="144">
        <f t="shared" si="23"/>
        <v>0</v>
      </c>
      <c r="AR174" s="145" t="s">
        <v>266</v>
      </c>
      <c r="AT174" s="145" t="s">
        <v>171</v>
      </c>
      <c r="AU174" s="145" t="s">
        <v>85</v>
      </c>
      <c r="AY174" s="17" t="s">
        <v>169</v>
      </c>
      <c r="BE174" s="146">
        <f t="shared" si="24"/>
        <v>0</v>
      </c>
      <c r="BF174" s="146">
        <f t="shared" si="25"/>
        <v>0</v>
      </c>
      <c r="BG174" s="146">
        <f t="shared" si="26"/>
        <v>0</v>
      </c>
      <c r="BH174" s="146">
        <f t="shared" si="27"/>
        <v>0</v>
      </c>
      <c r="BI174" s="146">
        <f t="shared" si="28"/>
        <v>0</v>
      </c>
      <c r="BJ174" s="17" t="s">
        <v>83</v>
      </c>
      <c r="BK174" s="146">
        <f t="shared" si="29"/>
        <v>0</v>
      </c>
      <c r="BL174" s="17" t="s">
        <v>266</v>
      </c>
      <c r="BM174" s="145" t="s">
        <v>609</v>
      </c>
    </row>
    <row r="175" spans="2:65" s="1" customFormat="1" ht="16.5" customHeight="1">
      <c r="B175" s="133"/>
      <c r="C175" s="134" t="s">
        <v>385</v>
      </c>
      <c r="D175" s="134" t="s">
        <v>171</v>
      </c>
      <c r="E175" s="135" t="s">
        <v>1854</v>
      </c>
      <c r="F175" s="136" t="s">
        <v>1855</v>
      </c>
      <c r="G175" s="137" t="s">
        <v>297</v>
      </c>
      <c r="H175" s="138">
        <v>5</v>
      </c>
      <c r="I175" s="139"/>
      <c r="J175" s="140">
        <f t="shared" si="20"/>
        <v>0</v>
      </c>
      <c r="K175" s="136" t="s">
        <v>1</v>
      </c>
      <c r="L175" s="32"/>
      <c r="M175" s="141" t="s">
        <v>1</v>
      </c>
      <c r="N175" s="142" t="s">
        <v>40</v>
      </c>
      <c r="P175" s="143">
        <f t="shared" si="21"/>
        <v>0</v>
      </c>
      <c r="Q175" s="143">
        <v>0</v>
      </c>
      <c r="R175" s="143">
        <f t="shared" si="22"/>
        <v>0</v>
      </c>
      <c r="S175" s="143">
        <v>0</v>
      </c>
      <c r="T175" s="144">
        <f t="shared" si="23"/>
        <v>0</v>
      </c>
      <c r="AR175" s="145" t="s">
        <v>266</v>
      </c>
      <c r="AT175" s="145" t="s">
        <v>171</v>
      </c>
      <c r="AU175" s="145" t="s">
        <v>85</v>
      </c>
      <c r="AY175" s="17" t="s">
        <v>169</v>
      </c>
      <c r="BE175" s="146">
        <f t="shared" si="24"/>
        <v>0</v>
      </c>
      <c r="BF175" s="146">
        <f t="shared" si="25"/>
        <v>0</v>
      </c>
      <c r="BG175" s="146">
        <f t="shared" si="26"/>
        <v>0</v>
      </c>
      <c r="BH175" s="146">
        <f t="shared" si="27"/>
        <v>0</v>
      </c>
      <c r="BI175" s="146">
        <f t="shared" si="28"/>
        <v>0</v>
      </c>
      <c r="BJ175" s="17" t="s">
        <v>83</v>
      </c>
      <c r="BK175" s="146">
        <f t="shared" si="29"/>
        <v>0</v>
      </c>
      <c r="BL175" s="17" t="s">
        <v>266</v>
      </c>
      <c r="BM175" s="145" t="s">
        <v>618</v>
      </c>
    </row>
    <row r="176" spans="2:65" s="11" customFormat="1" ht="22.95" customHeight="1">
      <c r="B176" s="121"/>
      <c r="D176" s="122" t="s">
        <v>74</v>
      </c>
      <c r="E176" s="131" t="s">
        <v>1856</v>
      </c>
      <c r="F176" s="131" t="s">
        <v>1857</v>
      </c>
      <c r="I176" s="124"/>
      <c r="J176" s="132">
        <f>BK176</f>
        <v>0</v>
      </c>
      <c r="L176" s="121"/>
      <c r="M176" s="126"/>
      <c r="P176" s="127">
        <f>P177</f>
        <v>0</v>
      </c>
      <c r="R176" s="127">
        <f>R177</f>
        <v>0</v>
      </c>
      <c r="T176" s="128">
        <f>T177</f>
        <v>0</v>
      </c>
      <c r="AR176" s="122" t="s">
        <v>83</v>
      </c>
      <c r="AT176" s="129" t="s">
        <v>74</v>
      </c>
      <c r="AU176" s="129" t="s">
        <v>83</v>
      </c>
      <c r="AY176" s="122" t="s">
        <v>169</v>
      </c>
      <c r="BK176" s="130">
        <f>BK177</f>
        <v>0</v>
      </c>
    </row>
    <row r="177" spans="2:65" s="1" customFormat="1" ht="76.349999999999994" customHeight="1">
      <c r="B177" s="133"/>
      <c r="C177" s="134" t="s">
        <v>391</v>
      </c>
      <c r="D177" s="134" t="s">
        <v>171</v>
      </c>
      <c r="E177" s="135" t="s">
        <v>1858</v>
      </c>
      <c r="F177" s="136" t="s">
        <v>1859</v>
      </c>
      <c r="G177" s="137" t="s">
        <v>297</v>
      </c>
      <c r="H177" s="138">
        <v>1</v>
      </c>
      <c r="I177" s="139"/>
      <c r="J177" s="140">
        <f>ROUND(I177*H177,2)</f>
        <v>0</v>
      </c>
      <c r="K177" s="136" t="s">
        <v>1</v>
      </c>
      <c r="L177" s="32"/>
      <c r="M177" s="141" t="s">
        <v>1</v>
      </c>
      <c r="N177" s="142" t="s">
        <v>40</v>
      </c>
      <c r="P177" s="143">
        <f>O177*H177</f>
        <v>0</v>
      </c>
      <c r="Q177" s="143">
        <v>0</v>
      </c>
      <c r="R177" s="143">
        <f>Q177*H177</f>
        <v>0</v>
      </c>
      <c r="S177" s="143">
        <v>0</v>
      </c>
      <c r="T177" s="144">
        <f>S177*H177</f>
        <v>0</v>
      </c>
      <c r="AR177" s="145" t="s">
        <v>266</v>
      </c>
      <c r="AT177" s="145" t="s">
        <v>171</v>
      </c>
      <c r="AU177" s="145" t="s">
        <v>85</v>
      </c>
      <c r="AY177" s="17" t="s">
        <v>169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7" t="s">
        <v>83</v>
      </c>
      <c r="BK177" s="146">
        <f>ROUND(I177*H177,2)</f>
        <v>0</v>
      </c>
      <c r="BL177" s="17" t="s">
        <v>266</v>
      </c>
      <c r="BM177" s="145" t="s">
        <v>631</v>
      </c>
    </row>
    <row r="178" spans="2:65" s="11" customFormat="1" ht="22.95" customHeight="1">
      <c r="B178" s="121"/>
      <c r="D178" s="122" t="s">
        <v>74</v>
      </c>
      <c r="E178" s="131" t="s">
        <v>1860</v>
      </c>
      <c r="F178" s="131" t="s">
        <v>1861</v>
      </c>
      <c r="I178" s="124"/>
      <c r="J178" s="132">
        <f>BK178</f>
        <v>0</v>
      </c>
      <c r="L178" s="121"/>
      <c r="M178" s="126"/>
      <c r="P178" s="127">
        <f>P179</f>
        <v>0</v>
      </c>
      <c r="R178" s="127">
        <f>R179</f>
        <v>0</v>
      </c>
      <c r="T178" s="128">
        <f>T179</f>
        <v>0</v>
      </c>
      <c r="AR178" s="122" t="s">
        <v>83</v>
      </c>
      <c r="AT178" s="129" t="s">
        <v>74</v>
      </c>
      <c r="AU178" s="129" t="s">
        <v>83</v>
      </c>
      <c r="AY178" s="122" t="s">
        <v>169</v>
      </c>
      <c r="BK178" s="130">
        <f>BK179</f>
        <v>0</v>
      </c>
    </row>
    <row r="179" spans="2:65" s="1" customFormat="1" ht="66.75" customHeight="1">
      <c r="B179" s="133"/>
      <c r="C179" s="134" t="s">
        <v>397</v>
      </c>
      <c r="D179" s="134" t="s">
        <v>171</v>
      </c>
      <c r="E179" s="135" t="s">
        <v>1862</v>
      </c>
      <c r="F179" s="136" t="s">
        <v>1863</v>
      </c>
      <c r="G179" s="137" t="s">
        <v>297</v>
      </c>
      <c r="H179" s="138">
        <v>1</v>
      </c>
      <c r="I179" s="139"/>
      <c r="J179" s="140">
        <f>ROUND(I179*H179,2)</f>
        <v>0</v>
      </c>
      <c r="K179" s="136" t="s">
        <v>1</v>
      </c>
      <c r="L179" s="32"/>
      <c r="M179" s="141" t="s">
        <v>1</v>
      </c>
      <c r="N179" s="142" t="s">
        <v>40</v>
      </c>
      <c r="P179" s="143">
        <f>O179*H179</f>
        <v>0</v>
      </c>
      <c r="Q179" s="143">
        <v>0</v>
      </c>
      <c r="R179" s="143">
        <f>Q179*H179</f>
        <v>0</v>
      </c>
      <c r="S179" s="143">
        <v>0</v>
      </c>
      <c r="T179" s="144">
        <f>S179*H179</f>
        <v>0</v>
      </c>
      <c r="AR179" s="145" t="s">
        <v>266</v>
      </c>
      <c r="AT179" s="145" t="s">
        <v>171</v>
      </c>
      <c r="AU179" s="145" t="s">
        <v>85</v>
      </c>
      <c r="AY179" s="17" t="s">
        <v>169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7" t="s">
        <v>83</v>
      </c>
      <c r="BK179" s="146">
        <f>ROUND(I179*H179,2)</f>
        <v>0</v>
      </c>
      <c r="BL179" s="17" t="s">
        <v>266</v>
      </c>
      <c r="BM179" s="145" t="s">
        <v>643</v>
      </c>
    </row>
    <row r="180" spans="2:65" s="11" customFormat="1" ht="22.95" customHeight="1">
      <c r="B180" s="121"/>
      <c r="D180" s="122" t="s">
        <v>74</v>
      </c>
      <c r="E180" s="131" t="s">
        <v>1864</v>
      </c>
      <c r="F180" s="131" t="s">
        <v>1865</v>
      </c>
      <c r="I180" s="124"/>
      <c r="J180" s="132">
        <f>BK180</f>
        <v>0</v>
      </c>
      <c r="L180" s="121"/>
      <c r="M180" s="126"/>
      <c r="P180" s="127">
        <f>P181</f>
        <v>0</v>
      </c>
      <c r="R180" s="127">
        <f>R181</f>
        <v>0</v>
      </c>
      <c r="T180" s="128">
        <f>T181</f>
        <v>0</v>
      </c>
      <c r="AR180" s="122" t="s">
        <v>83</v>
      </c>
      <c r="AT180" s="129" t="s">
        <v>74</v>
      </c>
      <c r="AU180" s="129" t="s">
        <v>83</v>
      </c>
      <c r="AY180" s="122" t="s">
        <v>169</v>
      </c>
      <c r="BK180" s="130">
        <f>BK181</f>
        <v>0</v>
      </c>
    </row>
    <row r="181" spans="2:65" s="1" customFormat="1" ht="55.5" customHeight="1">
      <c r="B181" s="133"/>
      <c r="C181" s="134" t="s">
        <v>404</v>
      </c>
      <c r="D181" s="134" t="s">
        <v>171</v>
      </c>
      <c r="E181" s="135" t="s">
        <v>1866</v>
      </c>
      <c r="F181" s="136" t="s">
        <v>1867</v>
      </c>
      <c r="G181" s="137" t="s">
        <v>297</v>
      </c>
      <c r="H181" s="138">
        <v>1</v>
      </c>
      <c r="I181" s="139"/>
      <c r="J181" s="140">
        <f>ROUND(I181*H181,2)</f>
        <v>0</v>
      </c>
      <c r="K181" s="136" t="s">
        <v>1</v>
      </c>
      <c r="L181" s="32"/>
      <c r="M181" s="141" t="s">
        <v>1</v>
      </c>
      <c r="N181" s="142" t="s">
        <v>40</v>
      </c>
      <c r="P181" s="143">
        <f>O181*H181</f>
        <v>0</v>
      </c>
      <c r="Q181" s="143">
        <v>0</v>
      </c>
      <c r="R181" s="143">
        <f>Q181*H181</f>
        <v>0</v>
      </c>
      <c r="S181" s="143">
        <v>0</v>
      </c>
      <c r="T181" s="144">
        <f>S181*H181</f>
        <v>0</v>
      </c>
      <c r="AR181" s="145" t="s">
        <v>266</v>
      </c>
      <c r="AT181" s="145" t="s">
        <v>171</v>
      </c>
      <c r="AU181" s="145" t="s">
        <v>85</v>
      </c>
      <c r="AY181" s="17" t="s">
        <v>169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7" t="s">
        <v>83</v>
      </c>
      <c r="BK181" s="146">
        <f>ROUND(I181*H181,2)</f>
        <v>0</v>
      </c>
      <c r="BL181" s="17" t="s">
        <v>266</v>
      </c>
      <c r="BM181" s="145" t="s">
        <v>654</v>
      </c>
    </row>
    <row r="182" spans="2:65" s="11" customFormat="1" ht="22.95" customHeight="1">
      <c r="B182" s="121"/>
      <c r="D182" s="122" t="s">
        <v>74</v>
      </c>
      <c r="E182" s="131" t="s">
        <v>1868</v>
      </c>
      <c r="F182" s="131" t="s">
        <v>1869</v>
      </c>
      <c r="I182" s="124"/>
      <c r="J182" s="132">
        <f>BK182</f>
        <v>0</v>
      </c>
      <c r="L182" s="121"/>
      <c r="M182" s="126"/>
      <c r="P182" s="127">
        <f>P183</f>
        <v>0</v>
      </c>
      <c r="R182" s="127">
        <f>R183</f>
        <v>0</v>
      </c>
      <c r="T182" s="128">
        <f>T183</f>
        <v>0</v>
      </c>
      <c r="AR182" s="122" t="s">
        <v>83</v>
      </c>
      <c r="AT182" s="129" t="s">
        <v>74</v>
      </c>
      <c r="AU182" s="129" t="s">
        <v>83</v>
      </c>
      <c r="AY182" s="122" t="s">
        <v>169</v>
      </c>
      <c r="BK182" s="130">
        <f>BK183</f>
        <v>0</v>
      </c>
    </row>
    <row r="183" spans="2:65" s="1" customFormat="1" ht="55.5" customHeight="1">
      <c r="B183" s="133"/>
      <c r="C183" s="134" t="s">
        <v>412</v>
      </c>
      <c r="D183" s="134" t="s">
        <v>171</v>
      </c>
      <c r="E183" s="135" t="s">
        <v>1870</v>
      </c>
      <c r="F183" s="136" t="s">
        <v>1871</v>
      </c>
      <c r="G183" s="137" t="s">
        <v>297</v>
      </c>
      <c r="H183" s="138">
        <v>1</v>
      </c>
      <c r="I183" s="139"/>
      <c r="J183" s="140">
        <f>ROUND(I183*H183,2)</f>
        <v>0</v>
      </c>
      <c r="K183" s="136" t="s">
        <v>1</v>
      </c>
      <c r="L183" s="32"/>
      <c r="M183" s="141" t="s">
        <v>1</v>
      </c>
      <c r="N183" s="142" t="s">
        <v>40</v>
      </c>
      <c r="P183" s="143">
        <f>O183*H183</f>
        <v>0</v>
      </c>
      <c r="Q183" s="143">
        <v>0</v>
      </c>
      <c r="R183" s="143">
        <f>Q183*H183</f>
        <v>0</v>
      </c>
      <c r="S183" s="143">
        <v>0</v>
      </c>
      <c r="T183" s="144">
        <f>S183*H183</f>
        <v>0</v>
      </c>
      <c r="AR183" s="145" t="s">
        <v>266</v>
      </c>
      <c r="AT183" s="145" t="s">
        <v>171</v>
      </c>
      <c r="AU183" s="145" t="s">
        <v>85</v>
      </c>
      <c r="AY183" s="17" t="s">
        <v>169</v>
      </c>
      <c r="BE183" s="146">
        <f>IF(N183="základní",J183,0)</f>
        <v>0</v>
      </c>
      <c r="BF183" s="146">
        <f>IF(N183="snížená",J183,0)</f>
        <v>0</v>
      </c>
      <c r="BG183" s="146">
        <f>IF(N183="zákl. přenesená",J183,0)</f>
        <v>0</v>
      </c>
      <c r="BH183" s="146">
        <f>IF(N183="sníž. přenesená",J183,0)</f>
        <v>0</v>
      </c>
      <c r="BI183" s="146">
        <f>IF(N183="nulová",J183,0)</f>
        <v>0</v>
      </c>
      <c r="BJ183" s="17" t="s">
        <v>83</v>
      </c>
      <c r="BK183" s="146">
        <f>ROUND(I183*H183,2)</f>
        <v>0</v>
      </c>
      <c r="BL183" s="17" t="s">
        <v>266</v>
      </c>
      <c r="BM183" s="145" t="s">
        <v>667</v>
      </c>
    </row>
    <row r="184" spans="2:65" s="11" customFormat="1" ht="22.95" customHeight="1">
      <c r="B184" s="121"/>
      <c r="D184" s="122" t="s">
        <v>74</v>
      </c>
      <c r="E184" s="131" t="s">
        <v>1872</v>
      </c>
      <c r="F184" s="131" t="s">
        <v>1873</v>
      </c>
      <c r="I184" s="124"/>
      <c r="J184" s="132">
        <f>BK184</f>
        <v>0</v>
      </c>
      <c r="L184" s="121"/>
      <c r="M184" s="126"/>
      <c r="P184" s="127">
        <f>SUM(P185:P189)</f>
        <v>0</v>
      </c>
      <c r="R184" s="127">
        <f>SUM(R185:R189)</f>
        <v>0</v>
      </c>
      <c r="T184" s="128">
        <f>SUM(T185:T189)</f>
        <v>0</v>
      </c>
      <c r="AR184" s="122" t="s">
        <v>83</v>
      </c>
      <c r="AT184" s="129" t="s">
        <v>74</v>
      </c>
      <c r="AU184" s="129" t="s">
        <v>83</v>
      </c>
      <c r="AY184" s="122" t="s">
        <v>169</v>
      </c>
      <c r="BK184" s="130">
        <f>SUM(BK185:BK189)</f>
        <v>0</v>
      </c>
    </row>
    <row r="185" spans="2:65" s="1" customFormat="1" ht="55.5" customHeight="1">
      <c r="B185" s="133"/>
      <c r="C185" s="134" t="s">
        <v>420</v>
      </c>
      <c r="D185" s="134" t="s">
        <v>171</v>
      </c>
      <c r="E185" s="135" t="s">
        <v>1874</v>
      </c>
      <c r="F185" s="136" t="s">
        <v>1871</v>
      </c>
      <c r="G185" s="137" t="s">
        <v>297</v>
      </c>
      <c r="H185" s="138">
        <v>1</v>
      </c>
      <c r="I185" s="139"/>
      <c r="J185" s="140">
        <f>ROUND(I185*H185,2)</f>
        <v>0</v>
      </c>
      <c r="K185" s="136" t="s">
        <v>1</v>
      </c>
      <c r="L185" s="32"/>
      <c r="M185" s="141" t="s">
        <v>1</v>
      </c>
      <c r="N185" s="142" t="s">
        <v>40</v>
      </c>
      <c r="P185" s="143">
        <f>O185*H185</f>
        <v>0</v>
      </c>
      <c r="Q185" s="143">
        <v>0</v>
      </c>
      <c r="R185" s="143">
        <f>Q185*H185</f>
        <v>0</v>
      </c>
      <c r="S185" s="143">
        <v>0</v>
      </c>
      <c r="T185" s="144">
        <f>S185*H185</f>
        <v>0</v>
      </c>
      <c r="AR185" s="145" t="s">
        <v>266</v>
      </c>
      <c r="AT185" s="145" t="s">
        <v>171</v>
      </c>
      <c r="AU185" s="145" t="s">
        <v>85</v>
      </c>
      <c r="AY185" s="17" t="s">
        <v>169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7" t="s">
        <v>83</v>
      </c>
      <c r="BK185" s="146">
        <f>ROUND(I185*H185,2)</f>
        <v>0</v>
      </c>
      <c r="BL185" s="17" t="s">
        <v>266</v>
      </c>
      <c r="BM185" s="145" t="s">
        <v>677</v>
      </c>
    </row>
    <row r="186" spans="2:65" s="1" customFormat="1" ht="16.5" customHeight="1">
      <c r="B186" s="133"/>
      <c r="C186" s="134" t="s">
        <v>426</v>
      </c>
      <c r="D186" s="134" t="s">
        <v>171</v>
      </c>
      <c r="E186" s="135" t="s">
        <v>1875</v>
      </c>
      <c r="F186" s="136" t="s">
        <v>2491</v>
      </c>
      <c r="G186" s="137" t="s">
        <v>297</v>
      </c>
      <c r="H186" s="138">
        <v>1</v>
      </c>
      <c r="I186" s="139"/>
      <c r="J186" s="140">
        <f>ROUND(I186*H186,2)</f>
        <v>0</v>
      </c>
      <c r="K186" s="136" t="s">
        <v>1</v>
      </c>
      <c r="L186" s="32"/>
      <c r="M186" s="141" t="s">
        <v>1</v>
      </c>
      <c r="N186" s="142" t="s">
        <v>40</v>
      </c>
      <c r="P186" s="143">
        <f>O186*H186</f>
        <v>0</v>
      </c>
      <c r="Q186" s="143">
        <v>0</v>
      </c>
      <c r="R186" s="143">
        <f>Q186*H186</f>
        <v>0</v>
      </c>
      <c r="S186" s="143">
        <v>0</v>
      </c>
      <c r="T186" s="144">
        <f>S186*H186</f>
        <v>0</v>
      </c>
      <c r="AR186" s="145" t="s">
        <v>266</v>
      </c>
      <c r="AT186" s="145" t="s">
        <v>171</v>
      </c>
      <c r="AU186" s="145" t="s">
        <v>85</v>
      </c>
      <c r="AY186" s="17" t="s">
        <v>169</v>
      </c>
      <c r="BE186" s="146">
        <f>IF(N186="základní",J186,0)</f>
        <v>0</v>
      </c>
      <c r="BF186" s="146">
        <f>IF(N186="snížená",J186,0)</f>
        <v>0</v>
      </c>
      <c r="BG186" s="146">
        <f>IF(N186="zákl. přenesená",J186,0)</f>
        <v>0</v>
      </c>
      <c r="BH186" s="146">
        <f>IF(N186="sníž. přenesená",J186,0)</f>
        <v>0</v>
      </c>
      <c r="BI186" s="146">
        <f>IF(N186="nulová",J186,0)</f>
        <v>0</v>
      </c>
      <c r="BJ186" s="17" t="s">
        <v>83</v>
      </c>
      <c r="BK186" s="146">
        <f>ROUND(I186*H186,2)</f>
        <v>0</v>
      </c>
      <c r="BL186" s="17" t="s">
        <v>266</v>
      </c>
      <c r="BM186" s="145" t="s">
        <v>688</v>
      </c>
    </row>
    <row r="187" spans="2:65" s="1" customFormat="1" ht="16.5" customHeight="1">
      <c r="B187" s="133"/>
      <c r="C187" s="134" t="s">
        <v>439</v>
      </c>
      <c r="D187" s="134" t="s">
        <v>171</v>
      </c>
      <c r="E187" s="135" t="s">
        <v>1876</v>
      </c>
      <c r="F187" s="136" t="s">
        <v>1877</v>
      </c>
      <c r="G187" s="137" t="s">
        <v>297</v>
      </c>
      <c r="H187" s="138">
        <v>1</v>
      </c>
      <c r="I187" s="139"/>
      <c r="J187" s="140">
        <f>ROUND(I187*H187,2)</f>
        <v>0</v>
      </c>
      <c r="K187" s="136" t="s">
        <v>1</v>
      </c>
      <c r="L187" s="32"/>
      <c r="M187" s="141" t="s">
        <v>1</v>
      </c>
      <c r="N187" s="142" t="s">
        <v>40</v>
      </c>
      <c r="P187" s="143">
        <f>O187*H187</f>
        <v>0</v>
      </c>
      <c r="Q187" s="143">
        <v>0</v>
      </c>
      <c r="R187" s="143">
        <f>Q187*H187</f>
        <v>0</v>
      </c>
      <c r="S187" s="143">
        <v>0</v>
      </c>
      <c r="T187" s="144">
        <f>S187*H187</f>
        <v>0</v>
      </c>
      <c r="AR187" s="145" t="s">
        <v>266</v>
      </c>
      <c r="AT187" s="145" t="s">
        <v>171</v>
      </c>
      <c r="AU187" s="145" t="s">
        <v>85</v>
      </c>
      <c r="AY187" s="17" t="s">
        <v>169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7" t="s">
        <v>83</v>
      </c>
      <c r="BK187" s="146">
        <f>ROUND(I187*H187,2)</f>
        <v>0</v>
      </c>
      <c r="BL187" s="17" t="s">
        <v>266</v>
      </c>
      <c r="BM187" s="145" t="s">
        <v>699</v>
      </c>
    </row>
    <row r="188" spans="2:65" s="1" customFormat="1" ht="16.5" customHeight="1">
      <c r="B188" s="133"/>
      <c r="C188" s="134" t="s">
        <v>446</v>
      </c>
      <c r="D188" s="134" t="s">
        <v>171</v>
      </c>
      <c r="E188" s="135" t="s">
        <v>1878</v>
      </c>
      <c r="F188" s="136" t="s">
        <v>1879</v>
      </c>
      <c r="G188" s="137" t="s">
        <v>297</v>
      </c>
      <c r="H188" s="138">
        <v>5</v>
      </c>
      <c r="I188" s="139"/>
      <c r="J188" s="140">
        <f>ROUND(I188*H188,2)</f>
        <v>0</v>
      </c>
      <c r="K188" s="136" t="s">
        <v>1</v>
      </c>
      <c r="L188" s="32"/>
      <c r="M188" s="141" t="s">
        <v>1</v>
      </c>
      <c r="N188" s="142" t="s">
        <v>40</v>
      </c>
      <c r="P188" s="143">
        <f>O188*H188</f>
        <v>0</v>
      </c>
      <c r="Q188" s="143">
        <v>0</v>
      </c>
      <c r="R188" s="143">
        <f>Q188*H188</f>
        <v>0</v>
      </c>
      <c r="S188" s="143">
        <v>0</v>
      </c>
      <c r="T188" s="144">
        <f>S188*H188</f>
        <v>0</v>
      </c>
      <c r="AR188" s="145" t="s">
        <v>266</v>
      </c>
      <c r="AT188" s="145" t="s">
        <v>171</v>
      </c>
      <c r="AU188" s="145" t="s">
        <v>85</v>
      </c>
      <c r="AY188" s="17" t="s">
        <v>169</v>
      </c>
      <c r="BE188" s="146">
        <f>IF(N188="základní",J188,0)</f>
        <v>0</v>
      </c>
      <c r="BF188" s="146">
        <f>IF(N188="snížená",J188,0)</f>
        <v>0</v>
      </c>
      <c r="BG188" s="146">
        <f>IF(N188="zákl. přenesená",J188,0)</f>
        <v>0</v>
      </c>
      <c r="BH188" s="146">
        <f>IF(N188="sníž. přenesená",J188,0)</f>
        <v>0</v>
      </c>
      <c r="BI188" s="146">
        <f>IF(N188="nulová",J188,0)</f>
        <v>0</v>
      </c>
      <c r="BJ188" s="17" t="s">
        <v>83</v>
      </c>
      <c r="BK188" s="146">
        <f>ROUND(I188*H188,2)</f>
        <v>0</v>
      </c>
      <c r="BL188" s="17" t="s">
        <v>266</v>
      </c>
      <c r="BM188" s="145" t="s">
        <v>711</v>
      </c>
    </row>
    <row r="189" spans="2:65" s="1" customFormat="1" ht="24.15" customHeight="1">
      <c r="B189" s="133"/>
      <c r="C189" s="134" t="s">
        <v>451</v>
      </c>
      <c r="D189" s="134" t="s">
        <v>171</v>
      </c>
      <c r="E189" s="135" t="s">
        <v>1880</v>
      </c>
      <c r="F189" s="136" t="s">
        <v>1881</v>
      </c>
      <c r="G189" s="137" t="s">
        <v>297</v>
      </c>
      <c r="H189" s="138">
        <v>8</v>
      </c>
      <c r="I189" s="139"/>
      <c r="J189" s="140">
        <f>ROUND(I189*H189,2)</f>
        <v>0</v>
      </c>
      <c r="K189" s="136" t="s">
        <v>1</v>
      </c>
      <c r="L189" s="32"/>
      <c r="M189" s="141" t="s">
        <v>1</v>
      </c>
      <c r="N189" s="142" t="s">
        <v>40</v>
      </c>
      <c r="P189" s="143">
        <f>O189*H189</f>
        <v>0</v>
      </c>
      <c r="Q189" s="143">
        <v>0</v>
      </c>
      <c r="R189" s="143">
        <f>Q189*H189</f>
        <v>0</v>
      </c>
      <c r="S189" s="143">
        <v>0</v>
      </c>
      <c r="T189" s="144">
        <f>S189*H189</f>
        <v>0</v>
      </c>
      <c r="AR189" s="145" t="s">
        <v>266</v>
      </c>
      <c r="AT189" s="145" t="s">
        <v>171</v>
      </c>
      <c r="AU189" s="145" t="s">
        <v>85</v>
      </c>
      <c r="AY189" s="17" t="s">
        <v>169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7" t="s">
        <v>83</v>
      </c>
      <c r="BK189" s="146">
        <f>ROUND(I189*H189,2)</f>
        <v>0</v>
      </c>
      <c r="BL189" s="17" t="s">
        <v>266</v>
      </c>
      <c r="BM189" s="145" t="s">
        <v>721</v>
      </c>
    </row>
    <row r="190" spans="2:65" s="11" customFormat="1" ht="22.95" customHeight="1">
      <c r="B190" s="121"/>
      <c r="D190" s="122" t="s">
        <v>74</v>
      </c>
      <c r="E190" s="131" t="s">
        <v>1882</v>
      </c>
      <c r="F190" s="131" t="s">
        <v>1883</v>
      </c>
      <c r="I190" s="124"/>
      <c r="J190" s="132">
        <f>BK190</f>
        <v>0</v>
      </c>
      <c r="L190" s="121"/>
      <c r="M190" s="126"/>
      <c r="P190" s="127">
        <f>SUM(P191:P202)</f>
        <v>0</v>
      </c>
      <c r="R190" s="127">
        <f>SUM(R191:R202)</f>
        <v>0</v>
      </c>
      <c r="T190" s="128">
        <f>SUM(T191:T202)</f>
        <v>0</v>
      </c>
      <c r="AR190" s="122" t="s">
        <v>83</v>
      </c>
      <c r="AT190" s="129" t="s">
        <v>74</v>
      </c>
      <c r="AU190" s="129" t="s">
        <v>83</v>
      </c>
      <c r="AY190" s="122" t="s">
        <v>169</v>
      </c>
      <c r="BK190" s="130">
        <f>SUM(BK191:BK202)</f>
        <v>0</v>
      </c>
    </row>
    <row r="191" spans="2:65" s="1" customFormat="1" ht="16.5" customHeight="1">
      <c r="B191" s="133"/>
      <c r="C191" s="134" t="s">
        <v>458</v>
      </c>
      <c r="D191" s="134" t="s">
        <v>171</v>
      </c>
      <c r="E191" s="135" t="s">
        <v>1884</v>
      </c>
      <c r="F191" s="136" t="s">
        <v>1885</v>
      </c>
      <c r="G191" s="137" t="s">
        <v>350</v>
      </c>
      <c r="H191" s="138">
        <v>300</v>
      </c>
      <c r="I191" s="139"/>
      <c r="J191" s="140">
        <f t="shared" ref="J191:J202" si="30">ROUND(I191*H191,2)</f>
        <v>0</v>
      </c>
      <c r="K191" s="136" t="s">
        <v>1</v>
      </c>
      <c r="L191" s="32"/>
      <c r="M191" s="141" t="s">
        <v>1</v>
      </c>
      <c r="N191" s="142" t="s">
        <v>40</v>
      </c>
      <c r="P191" s="143">
        <f t="shared" ref="P191:P202" si="31">O191*H191</f>
        <v>0</v>
      </c>
      <c r="Q191" s="143">
        <v>0</v>
      </c>
      <c r="R191" s="143">
        <f t="shared" ref="R191:R202" si="32">Q191*H191</f>
        <v>0</v>
      </c>
      <c r="S191" s="143">
        <v>0</v>
      </c>
      <c r="T191" s="144">
        <f t="shared" ref="T191:T202" si="33">S191*H191</f>
        <v>0</v>
      </c>
      <c r="AR191" s="145" t="s">
        <v>266</v>
      </c>
      <c r="AT191" s="145" t="s">
        <v>171</v>
      </c>
      <c r="AU191" s="145" t="s">
        <v>85</v>
      </c>
      <c r="AY191" s="17" t="s">
        <v>169</v>
      </c>
      <c r="BE191" s="146">
        <f t="shared" ref="BE191:BE202" si="34">IF(N191="základní",J191,0)</f>
        <v>0</v>
      </c>
      <c r="BF191" s="146">
        <f t="shared" ref="BF191:BF202" si="35">IF(N191="snížená",J191,0)</f>
        <v>0</v>
      </c>
      <c r="BG191" s="146">
        <f t="shared" ref="BG191:BG202" si="36">IF(N191="zákl. přenesená",J191,0)</f>
        <v>0</v>
      </c>
      <c r="BH191" s="146">
        <f t="shared" ref="BH191:BH202" si="37">IF(N191="sníž. přenesená",J191,0)</f>
        <v>0</v>
      </c>
      <c r="BI191" s="146">
        <f t="shared" ref="BI191:BI202" si="38">IF(N191="nulová",J191,0)</f>
        <v>0</v>
      </c>
      <c r="BJ191" s="17" t="s">
        <v>83</v>
      </c>
      <c r="BK191" s="146">
        <f t="shared" ref="BK191:BK202" si="39">ROUND(I191*H191,2)</f>
        <v>0</v>
      </c>
      <c r="BL191" s="17" t="s">
        <v>266</v>
      </c>
      <c r="BM191" s="145" t="s">
        <v>732</v>
      </c>
    </row>
    <row r="192" spans="2:65" s="1" customFormat="1" ht="24.15" customHeight="1">
      <c r="B192" s="133"/>
      <c r="C192" s="134" t="s">
        <v>464</v>
      </c>
      <c r="D192" s="134" t="s">
        <v>171</v>
      </c>
      <c r="E192" s="135" t="s">
        <v>1886</v>
      </c>
      <c r="F192" s="136" t="s">
        <v>1816</v>
      </c>
      <c r="G192" s="137" t="s">
        <v>350</v>
      </c>
      <c r="H192" s="138">
        <v>50</v>
      </c>
      <c r="I192" s="139"/>
      <c r="J192" s="140">
        <f t="shared" si="30"/>
        <v>0</v>
      </c>
      <c r="K192" s="136" t="s">
        <v>1</v>
      </c>
      <c r="L192" s="32"/>
      <c r="M192" s="141" t="s">
        <v>1</v>
      </c>
      <c r="N192" s="142" t="s">
        <v>40</v>
      </c>
      <c r="P192" s="143">
        <f t="shared" si="31"/>
        <v>0</v>
      </c>
      <c r="Q192" s="143">
        <v>0</v>
      </c>
      <c r="R192" s="143">
        <f t="shared" si="32"/>
        <v>0</v>
      </c>
      <c r="S192" s="143">
        <v>0</v>
      </c>
      <c r="T192" s="144">
        <f t="shared" si="33"/>
        <v>0</v>
      </c>
      <c r="AR192" s="145" t="s">
        <v>266</v>
      </c>
      <c r="AT192" s="145" t="s">
        <v>171</v>
      </c>
      <c r="AU192" s="145" t="s">
        <v>85</v>
      </c>
      <c r="AY192" s="17" t="s">
        <v>169</v>
      </c>
      <c r="BE192" s="146">
        <f t="shared" si="34"/>
        <v>0</v>
      </c>
      <c r="BF192" s="146">
        <f t="shared" si="35"/>
        <v>0</v>
      </c>
      <c r="BG192" s="146">
        <f t="shared" si="36"/>
        <v>0</v>
      </c>
      <c r="BH192" s="146">
        <f t="shared" si="37"/>
        <v>0</v>
      </c>
      <c r="BI192" s="146">
        <f t="shared" si="38"/>
        <v>0</v>
      </c>
      <c r="BJ192" s="17" t="s">
        <v>83</v>
      </c>
      <c r="BK192" s="146">
        <f t="shared" si="39"/>
        <v>0</v>
      </c>
      <c r="BL192" s="17" t="s">
        <v>266</v>
      </c>
      <c r="BM192" s="145" t="s">
        <v>743</v>
      </c>
    </row>
    <row r="193" spans="2:65" s="1" customFormat="1" ht="24.15" customHeight="1">
      <c r="B193" s="133"/>
      <c r="C193" s="134" t="s">
        <v>470</v>
      </c>
      <c r="D193" s="134" t="s">
        <v>171</v>
      </c>
      <c r="E193" s="135" t="s">
        <v>1887</v>
      </c>
      <c r="F193" s="136" t="s">
        <v>1818</v>
      </c>
      <c r="G193" s="137" t="s">
        <v>350</v>
      </c>
      <c r="H193" s="138">
        <v>200</v>
      </c>
      <c r="I193" s="139"/>
      <c r="J193" s="140">
        <f t="shared" si="30"/>
        <v>0</v>
      </c>
      <c r="K193" s="136" t="s">
        <v>1</v>
      </c>
      <c r="L193" s="32"/>
      <c r="M193" s="141" t="s">
        <v>1</v>
      </c>
      <c r="N193" s="142" t="s">
        <v>40</v>
      </c>
      <c r="P193" s="143">
        <f t="shared" si="31"/>
        <v>0</v>
      </c>
      <c r="Q193" s="143">
        <v>0</v>
      </c>
      <c r="R193" s="143">
        <f t="shared" si="32"/>
        <v>0</v>
      </c>
      <c r="S193" s="143">
        <v>0</v>
      </c>
      <c r="T193" s="144">
        <f t="shared" si="33"/>
        <v>0</v>
      </c>
      <c r="AR193" s="145" t="s">
        <v>266</v>
      </c>
      <c r="AT193" s="145" t="s">
        <v>171</v>
      </c>
      <c r="AU193" s="145" t="s">
        <v>85</v>
      </c>
      <c r="AY193" s="17" t="s">
        <v>169</v>
      </c>
      <c r="BE193" s="146">
        <f t="shared" si="34"/>
        <v>0</v>
      </c>
      <c r="BF193" s="146">
        <f t="shared" si="35"/>
        <v>0</v>
      </c>
      <c r="BG193" s="146">
        <f t="shared" si="36"/>
        <v>0</v>
      </c>
      <c r="BH193" s="146">
        <f t="shared" si="37"/>
        <v>0</v>
      </c>
      <c r="BI193" s="146">
        <f t="shared" si="38"/>
        <v>0</v>
      </c>
      <c r="BJ193" s="17" t="s">
        <v>83</v>
      </c>
      <c r="BK193" s="146">
        <f t="shared" si="39"/>
        <v>0</v>
      </c>
      <c r="BL193" s="17" t="s">
        <v>266</v>
      </c>
      <c r="BM193" s="145" t="s">
        <v>755</v>
      </c>
    </row>
    <row r="194" spans="2:65" s="1" customFormat="1" ht="24.15" customHeight="1">
      <c r="B194" s="133"/>
      <c r="C194" s="134" t="s">
        <v>476</v>
      </c>
      <c r="D194" s="134" t="s">
        <v>171</v>
      </c>
      <c r="E194" s="135" t="s">
        <v>1888</v>
      </c>
      <c r="F194" s="136" t="s">
        <v>1820</v>
      </c>
      <c r="G194" s="137" t="s">
        <v>350</v>
      </c>
      <c r="H194" s="138">
        <v>50</v>
      </c>
      <c r="I194" s="139"/>
      <c r="J194" s="140">
        <f t="shared" si="30"/>
        <v>0</v>
      </c>
      <c r="K194" s="136" t="s">
        <v>1</v>
      </c>
      <c r="L194" s="32"/>
      <c r="M194" s="141" t="s">
        <v>1</v>
      </c>
      <c r="N194" s="142" t="s">
        <v>40</v>
      </c>
      <c r="P194" s="143">
        <f t="shared" si="31"/>
        <v>0</v>
      </c>
      <c r="Q194" s="143">
        <v>0</v>
      </c>
      <c r="R194" s="143">
        <f t="shared" si="32"/>
        <v>0</v>
      </c>
      <c r="S194" s="143">
        <v>0</v>
      </c>
      <c r="T194" s="144">
        <f t="shared" si="33"/>
        <v>0</v>
      </c>
      <c r="AR194" s="145" t="s">
        <v>266</v>
      </c>
      <c r="AT194" s="145" t="s">
        <v>171</v>
      </c>
      <c r="AU194" s="145" t="s">
        <v>85</v>
      </c>
      <c r="AY194" s="17" t="s">
        <v>169</v>
      </c>
      <c r="BE194" s="146">
        <f t="shared" si="34"/>
        <v>0</v>
      </c>
      <c r="BF194" s="146">
        <f t="shared" si="35"/>
        <v>0</v>
      </c>
      <c r="BG194" s="146">
        <f t="shared" si="36"/>
        <v>0</v>
      </c>
      <c r="BH194" s="146">
        <f t="shared" si="37"/>
        <v>0</v>
      </c>
      <c r="BI194" s="146">
        <f t="shared" si="38"/>
        <v>0</v>
      </c>
      <c r="BJ194" s="17" t="s">
        <v>83</v>
      </c>
      <c r="BK194" s="146">
        <f t="shared" si="39"/>
        <v>0</v>
      </c>
      <c r="BL194" s="17" t="s">
        <v>266</v>
      </c>
      <c r="BM194" s="145" t="s">
        <v>765</v>
      </c>
    </row>
    <row r="195" spans="2:65" s="1" customFormat="1" ht="24.15" customHeight="1">
      <c r="B195" s="133"/>
      <c r="C195" s="134" t="s">
        <v>480</v>
      </c>
      <c r="D195" s="134" t="s">
        <v>171</v>
      </c>
      <c r="E195" s="135" t="s">
        <v>1889</v>
      </c>
      <c r="F195" s="136" t="s">
        <v>1890</v>
      </c>
      <c r="G195" s="137" t="s">
        <v>350</v>
      </c>
      <c r="H195" s="138">
        <v>50</v>
      </c>
      <c r="I195" s="139"/>
      <c r="J195" s="140">
        <f t="shared" si="30"/>
        <v>0</v>
      </c>
      <c r="K195" s="136" t="s">
        <v>1</v>
      </c>
      <c r="L195" s="32"/>
      <c r="M195" s="141" t="s">
        <v>1</v>
      </c>
      <c r="N195" s="142" t="s">
        <v>40</v>
      </c>
      <c r="P195" s="143">
        <f t="shared" si="31"/>
        <v>0</v>
      </c>
      <c r="Q195" s="143">
        <v>0</v>
      </c>
      <c r="R195" s="143">
        <f t="shared" si="32"/>
        <v>0</v>
      </c>
      <c r="S195" s="143">
        <v>0</v>
      </c>
      <c r="T195" s="144">
        <f t="shared" si="33"/>
        <v>0</v>
      </c>
      <c r="AR195" s="145" t="s">
        <v>266</v>
      </c>
      <c r="AT195" s="145" t="s">
        <v>171</v>
      </c>
      <c r="AU195" s="145" t="s">
        <v>85</v>
      </c>
      <c r="AY195" s="17" t="s">
        <v>169</v>
      </c>
      <c r="BE195" s="146">
        <f t="shared" si="34"/>
        <v>0</v>
      </c>
      <c r="BF195" s="146">
        <f t="shared" si="35"/>
        <v>0</v>
      </c>
      <c r="BG195" s="146">
        <f t="shared" si="36"/>
        <v>0</v>
      </c>
      <c r="BH195" s="146">
        <f t="shared" si="37"/>
        <v>0</v>
      </c>
      <c r="BI195" s="146">
        <f t="shared" si="38"/>
        <v>0</v>
      </c>
      <c r="BJ195" s="17" t="s">
        <v>83</v>
      </c>
      <c r="BK195" s="146">
        <f t="shared" si="39"/>
        <v>0</v>
      </c>
      <c r="BL195" s="17" t="s">
        <v>266</v>
      </c>
      <c r="BM195" s="145" t="s">
        <v>775</v>
      </c>
    </row>
    <row r="196" spans="2:65" s="1" customFormat="1" ht="33" customHeight="1">
      <c r="B196" s="133"/>
      <c r="C196" s="134" t="s">
        <v>486</v>
      </c>
      <c r="D196" s="134" t="s">
        <v>171</v>
      </c>
      <c r="E196" s="135" t="s">
        <v>1891</v>
      </c>
      <c r="F196" s="136" t="s">
        <v>1892</v>
      </c>
      <c r="G196" s="137" t="s">
        <v>297</v>
      </c>
      <c r="H196" s="138">
        <v>2</v>
      </c>
      <c r="I196" s="139"/>
      <c r="J196" s="140">
        <f t="shared" si="30"/>
        <v>0</v>
      </c>
      <c r="K196" s="136" t="s">
        <v>1</v>
      </c>
      <c r="L196" s="32"/>
      <c r="M196" s="141" t="s">
        <v>1</v>
      </c>
      <c r="N196" s="142" t="s">
        <v>40</v>
      </c>
      <c r="P196" s="143">
        <f t="shared" si="31"/>
        <v>0</v>
      </c>
      <c r="Q196" s="143">
        <v>0</v>
      </c>
      <c r="R196" s="143">
        <f t="shared" si="32"/>
        <v>0</v>
      </c>
      <c r="S196" s="143">
        <v>0</v>
      </c>
      <c r="T196" s="144">
        <f t="shared" si="33"/>
        <v>0</v>
      </c>
      <c r="AR196" s="145" t="s">
        <v>266</v>
      </c>
      <c r="AT196" s="145" t="s">
        <v>171</v>
      </c>
      <c r="AU196" s="145" t="s">
        <v>85</v>
      </c>
      <c r="AY196" s="17" t="s">
        <v>169</v>
      </c>
      <c r="BE196" s="146">
        <f t="shared" si="34"/>
        <v>0</v>
      </c>
      <c r="BF196" s="146">
        <f t="shared" si="35"/>
        <v>0</v>
      </c>
      <c r="BG196" s="146">
        <f t="shared" si="36"/>
        <v>0</v>
      </c>
      <c r="BH196" s="146">
        <f t="shared" si="37"/>
        <v>0</v>
      </c>
      <c r="BI196" s="146">
        <f t="shared" si="38"/>
        <v>0</v>
      </c>
      <c r="BJ196" s="17" t="s">
        <v>83</v>
      </c>
      <c r="BK196" s="146">
        <f t="shared" si="39"/>
        <v>0</v>
      </c>
      <c r="BL196" s="17" t="s">
        <v>266</v>
      </c>
      <c r="BM196" s="145" t="s">
        <v>784</v>
      </c>
    </row>
    <row r="197" spans="2:65" s="1" customFormat="1" ht="16.5" customHeight="1">
      <c r="B197" s="133"/>
      <c r="C197" s="134" t="s">
        <v>493</v>
      </c>
      <c r="D197" s="134" t="s">
        <v>171</v>
      </c>
      <c r="E197" s="135" t="s">
        <v>1893</v>
      </c>
      <c r="F197" s="136" t="s">
        <v>1822</v>
      </c>
      <c r="G197" s="137" t="s">
        <v>297</v>
      </c>
      <c r="H197" s="138">
        <v>30</v>
      </c>
      <c r="I197" s="139"/>
      <c r="J197" s="140">
        <f t="shared" si="30"/>
        <v>0</v>
      </c>
      <c r="K197" s="136" t="s">
        <v>1</v>
      </c>
      <c r="L197" s="32"/>
      <c r="M197" s="141" t="s">
        <v>1</v>
      </c>
      <c r="N197" s="142" t="s">
        <v>40</v>
      </c>
      <c r="P197" s="143">
        <f t="shared" si="31"/>
        <v>0</v>
      </c>
      <c r="Q197" s="143">
        <v>0</v>
      </c>
      <c r="R197" s="143">
        <f t="shared" si="32"/>
        <v>0</v>
      </c>
      <c r="S197" s="143">
        <v>0</v>
      </c>
      <c r="T197" s="144">
        <f t="shared" si="33"/>
        <v>0</v>
      </c>
      <c r="AR197" s="145" t="s">
        <v>266</v>
      </c>
      <c r="AT197" s="145" t="s">
        <v>171</v>
      </c>
      <c r="AU197" s="145" t="s">
        <v>85</v>
      </c>
      <c r="AY197" s="17" t="s">
        <v>169</v>
      </c>
      <c r="BE197" s="146">
        <f t="shared" si="34"/>
        <v>0</v>
      </c>
      <c r="BF197" s="146">
        <f t="shared" si="35"/>
        <v>0</v>
      </c>
      <c r="BG197" s="146">
        <f t="shared" si="36"/>
        <v>0</v>
      </c>
      <c r="BH197" s="146">
        <f t="shared" si="37"/>
        <v>0</v>
      </c>
      <c r="BI197" s="146">
        <f t="shared" si="38"/>
        <v>0</v>
      </c>
      <c r="BJ197" s="17" t="s">
        <v>83</v>
      </c>
      <c r="BK197" s="146">
        <f t="shared" si="39"/>
        <v>0</v>
      </c>
      <c r="BL197" s="17" t="s">
        <v>266</v>
      </c>
      <c r="BM197" s="145" t="s">
        <v>794</v>
      </c>
    </row>
    <row r="198" spans="2:65" s="1" customFormat="1" ht="16.5" customHeight="1">
      <c r="B198" s="133"/>
      <c r="C198" s="134" t="s">
        <v>498</v>
      </c>
      <c r="D198" s="134" t="s">
        <v>171</v>
      </c>
      <c r="E198" s="135" t="s">
        <v>1894</v>
      </c>
      <c r="F198" s="136" t="s">
        <v>1824</v>
      </c>
      <c r="G198" s="137" t="s">
        <v>1825</v>
      </c>
      <c r="H198" s="138">
        <v>20</v>
      </c>
      <c r="I198" s="139"/>
      <c r="J198" s="140">
        <f t="shared" si="30"/>
        <v>0</v>
      </c>
      <c r="K198" s="136" t="s">
        <v>1</v>
      </c>
      <c r="L198" s="32"/>
      <c r="M198" s="141" t="s">
        <v>1</v>
      </c>
      <c r="N198" s="142" t="s">
        <v>40</v>
      </c>
      <c r="P198" s="143">
        <f t="shared" si="31"/>
        <v>0</v>
      </c>
      <c r="Q198" s="143">
        <v>0</v>
      </c>
      <c r="R198" s="143">
        <f t="shared" si="32"/>
        <v>0</v>
      </c>
      <c r="S198" s="143">
        <v>0</v>
      </c>
      <c r="T198" s="144">
        <f t="shared" si="33"/>
        <v>0</v>
      </c>
      <c r="AR198" s="145" t="s">
        <v>266</v>
      </c>
      <c r="AT198" s="145" t="s">
        <v>171</v>
      </c>
      <c r="AU198" s="145" t="s">
        <v>85</v>
      </c>
      <c r="AY198" s="17" t="s">
        <v>169</v>
      </c>
      <c r="BE198" s="146">
        <f t="shared" si="34"/>
        <v>0</v>
      </c>
      <c r="BF198" s="146">
        <f t="shared" si="35"/>
        <v>0</v>
      </c>
      <c r="BG198" s="146">
        <f t="shared" si="36"/>
        <v>0</v>
      </c>
      <c r="BH198" s="146">
        <f t="shared" si="37"/>
        <v>0</v>
      </c>
      <c r="BI198" s="146">
        <f t="shared" si="38"/>
        <v>0</v>
      </c>
      <c r="BJ198" s="17" t="s">
        <v>83</v>
      </c>
      <c r="BK198" s="146">
        <f t="shared" si="39"/>
        <v>0</v>
      </c>
      <c r="BL198" s="17" t="s">
        <v>266</v>
      </c>
      <c r="BM198" s="145" t="s">
        <v>804</v>
      </c>
    </row>
    <row r="199" spans="2:65" s="1" customFormat="1" ht="16.5" customHeight="1">
      <c r="B199" s="133"/>
      <c r="C199" s="134" t="s">
        <v>503</v>
      </c>
      <c r="D199" s="134" t="s">
        <v>171</v>
      </c>
      <c r="E199" s="135" t="s">
        <v>1895</v>
      </c>
      <c r="F199" s="136" t="s">
        <v>1896</v>
      </c>
      <c r="G199" s="137" t="s">
        <v>297</v>
      </c>
      <c r="H199" s="138">
        <v>20</v>
      </c>
      <c r="I199" s="139"/>
      <c r="J199" s="140">
        <f t="shared" si="30"/>
        <v>0</v>
      </c>
      <c r="K199" s="136" t="s">
        <v>1</v>
      </c>
      <c r="L199" s="32"/>
      <c r="M199" s="141" t="s">
        <v>1</v>
      </c>
      <c r="N199" s="142" t="s">
        <v>40</v>
      </c>
      <c r="P199" s="143">
        <f t="shared" si="31"/>
        <v>0</v>
      </c>
      <c r="Q199" s="143">
        <v>0</v>
      </c>
      <c r="R199" s="143">
        <f t="shared" si="32"/>
        <v>0</v>
      </c>
      <c r="S199" s="143">
        <v>0</v>
      </c>
      <c r="T199" s="144">
        <f t="shared" si="33"/>
        <v>0</v>
      </c>
      <c r="AR199" s="145" t="s">
        <v>266</v>
      </c>
      <c r="AT199" s="145" t="s">
        <v>171</v>
      </c>
      <c r="AU199" s="145" t="s">
        <v>85</v>
      </c>
      <c r="AY199" s="17" t="s">
        <v>169</v>
      </c>
      <c r="BE199" s="146">
        <f t="shared" si="34"/>
        <v>0</v>
      </c>
      <c r="BF199" s="146">
        <f t="shared" si="35"/>
        <v>0</v>
      </c>
      <c r="BG199" s="146">
        <f t="shared" si="36"/>
        <v>0</v>
      </c>
      <c r="BH199" s="146">
        <f t="shared" si="37"/>
        <v>0</v>
      </c>
      <c r="BI199" s="146">
        <f t="shared" si="38"/>
        <v>0</v>
      </c>
      <c r="BJ199" s="17" t="s">
        <v>83</v>
      </c>
      <c r="BK199" s="146">
        <f t="shared" si="39"/>
        <v>0</v>
      </c>
      <c r="BL199" s="17" t="s">
        <v>266</v>
      </c>
      <c r="BM199" s="145" t="s">
        <v>819</v>
      </c>
    </row>
    <row r="200" spans="2:65" s="1" customFormat="1" ht="16.5" customHeight="1">
      <c r="B200" s="133"/>
      <c r="C200" s="134" t="s">
        <v>508</v>
      </c>
      <c r="D200" s="134" t="s">
        <v>171</v>
      </c>
      <c r="E200" s="135" t="s">
        <v>1897</v>
      </c>
      <c r="F200" s="136" t="s">
        <v>1898</v>
      </c>
      <c r="G200" s="137" t="s">
        <v>297</v>
      </c>
      <c r="H200" s="138">
        <v>1</v>
      </c>
      <c r="I200" s="139"/>
      <c r="J200" s="140">
        <f t="shared" si="30"/>
        <v>0</v>
      </c>
      <c r="K200" s="136" t="s">
        <v>1</v>
      </c>
      <c r="L200" s="32"/>
      <c r="M200" s="141" t="s">
        <v>1</v>
      </c>
      <c r="N200" s="142" t="s">
        <v>40</v>
      </c>
      <c r="P200" s="143">
        <f t="shared" si="31"/>
        <v>0</v>
      </c>
      <c r="Q200" s="143">
        <v>0</v>
      </c>
      <c r="R200" s="143">
        <f t="shared" si="32"/>
        <v>0</v>
      </c>
      <c r="S200" s="143">
        <v>0</v>
      </c>
      <c r="T200" s="144">
        <f t="shared" si="33"/>
        <v>0</v>
      </c>
      <c r="AR200" s="145" t="s">
        <v>266</v>
      </c>
      <c r="AT200" s="145" t="s">
        <v>171</v>
      </c>
      <c r="AU200" s="145" t="s">
        <v>85</v>
      </c>
      <c r="AY200" s="17" t="s">
        <v>169</v>
      </c>
      <c r="BE200" s="146">
        <f t="shared" si="34"/>
        <v>0</v>
      </c>
      <c r="BF200" s="146">
        <f t="shared" si="35"/>
        <v>0</v>
      </c>
      <c r="BG200" s="146">
        <f t="shared" si="36"/>
        <v>0</v>
      </c>
      <c r="BH200" s="146">
        <f t="shared" si="37"/>
        <v>0</v>
      </c>
      <c r="BI200" s="146">
        <f t="shared" si="38"/>
        <v>0</v>
      </c>
      <c r="BJ200" s="17" t="s">
        <v>83</v>
      </c>
      <c r="BK200" s="146">
        <f t="shared" si="39"/>
        <v>0</v>
      </c>
      <c r="BL200" s="17" t="s">
        <v>266</v>
      </c>
      <c r="BM200" s="145" t="s">
        <v>831</v>
      </c>
    </row>
    <row r="201" spans="2:65" s="1" customFormat="1" ht="16.5" customHeight="1">
      <c r="B201" s="133"/>
      <c r="C201" s="134" t="s">
        <v>513</v>
      </c>
      <c r="D201" s="134" t="s">
        <v>171</v>
      </c>
      <c r="E201" s="135" t="s">
        <v>1899</v>
      </c>
      <c r="F201" s="136" t="s">
        <v>1900</v>
      </c>
      <c r="G201" s="137" t="s">
        <v>1825</v>
      </c>
      <c r="H201" s="138">
        <v>10</v>
      </c>
      <c r="I201" s="139"/>
      <c r="J201" s="140">
        <f t="shared" si="30"/>
        <v>0</v>
      </c>
      <c r="K201" s="136" t="s">
        <v>1</v>
      </c>
      <c r="L201" s="32"/>
      <c r="M201" s="141" t="s">
        <v>1</v>
      </c>
      <c r="N201" s="142" t="s">
        <v>40</v>
      </c>
      <c r="P201" s="143">
        <f t="shared" si="31"/>
        <v>0</v>
      </c>
      <c r="Q201" s="143">
        <v>0</v>
      </c>
      <c r="R201" s="143">
        <f t="shared" si="32"/>
        <v>0</v>
      </c>
      <c r="S201" s="143">
        <v>0</v>
      </c>
      <c r="T201" s="144">
        <f t="shared" si="33"/>
        <v>0</v>
      </c>
      <c r="AR201" s="145" t="s">
        <v>266</v>
      </c>
      <c r="AT201" s="145" t="s">
        <v>171</v>
      </c>
      <c r="AU201" s="145" t="s">
        <v>85</v>
      </c>
      <c r="AY201" s="17" t="s">
        <v>169</v>
      </c>
      <c r="BE201" s="146">
        <f t="shared" si="34"/>
        <v>0</v>
      </c>
      <c r="BF201" s="146">
        <f t="shared" si="35"/>
        <v>0</v>
      </c>
      <c r="BG201" s="146">
        <f t="shared" si="36"/>
        <v>0</v>
      </c>
      <c r="BH201" s="146">
        <f t="shared" si="37"/>
        <v>0</v>
      </c>
      <c r="BI201" s="146">
        <f t="shared" si="38"/>
        <v>0</v>
      </c>
      <c r="BJ201" s="17" t="s">
        <v>83</v>
      </c>
      <c r="BK201" s="146">
        <f t="shared" si="39"/>
        <v>0</v>
      </c>
      <c r="BL201" s="17" t="s">
        <v>266</v>
      </c>
      <c r="BM201" s="145" t="s">
        <v>117</v>
      </c>
    </row>
    <row r="202" spans="2:65" s="1" customFormat="1" ht="16.5" customHeight="1">
      <c r="B202" s="133"/>
      <c r="C202" s="134" t="s">
        <v>517</v>
      </c>
      <c r="D202" s="134" t="s">
        <v>171</v>
      </c>
      <c r="E202" s="135" t="s">
        <v>1901</v>
      </c>
      <c r="F202" s="136" t="s">
        <v>1831</v>
      </c>
      <c r="G202" s="137" t="s">
        <v>297</v>
      </c>
      <c r="H202" s="138">
        <v>1</v>
      </c>
      <c r="I202" s="139"/>
      <c r="J202" s="140">
        <f t="shared" si="30"/>
        <v>0</v>
      </c>
      <c r="K202" s="136" t="s">
        <v>1</v>
      </c>
      <c r="L202" s="32"/>
      <c r="M202" s="141" t="s">
        <v>1</v>
      </c>
      <c r="N202" s="142" t="s">
        <v>40</v>
      </c>
      <c r="P202" s="143">
        <f t="shared" si="31"/>
        <v>0</v>
      </c>
      <c r="Q202" s="143">
        <v>0</v>
      </c>
      <c r="R202" s="143">
        <f t="shared" si="32"/>
        <v>0</v>
      </c>
      <c r="S202" s="143">
        <v>0</v>
      </c>
      <c r="T202" s="144">
        <f t="shared" si="33"/>
        <v>0</v>
      </c>
      <c r="AR202" s="145" t="s">
        <v>266</v>
      </c>
      <c r="AT202" s="145" t="s">
        <v>171</v>
      </c>
      <c r="AU202" s="145" t="s">
        <v>85</v>
      </c>
      <c r="AY202" s="17" t="s">
        <v>169</v>
      </c>
      <c r="BE202" s="146">
        <f t="shared" si="34"/>
        <v>0</v>
      </c>
      <c r="BF202" s="146">
        <f t="shared" si="35"/>
        <v>0</v>
      </c>
      <c r="BG202" s="146">
        <f t="shared" si="36"/>
        <v>0</v>
      </c>
      <c r="BH202" s="146">
        <f t="shared" si="37"/>
        <v>0</v>
      </c>
      <c r="BI202" s="146">
        <f t="shared" si="38"/>
        <v>0</v>
      </c>
      <c r="BJ202" s="17" t="s">
        <v>83</v>
      </c>
      <c r="BK202" s="146">
        <f t="shared" si="39"/>
        <v>0</v>
      </c>
      <c r="BL202" s="17" t="s">
        <v>266</v>
      </c>
      <c r="BM202" s="145" t="s">
        <v>866</v>
      </c>
    </row>
    <row r="203" spans="2:65" s="11" customFormat="1" ht="50.25" customHeight="1">
      <c r="B203" s="121"/>
      <c r="D203" s="122" t="s">
        <v>74</v>
      </c>
      <c r="E203" s="123" t="s">
        <v>1902</v>
      </c>
      <c r="F203" s="205" t="s">
        <v>2488</v>
      </c>
      <c r="I203" s="124"/>
      <c r="J203" s="125">
        <f>BK203</f>
        <v>0</v>
      </c>
      <c r="L203" s="121"/>
      <c r="M203" s="126"/>
      <c r="P203" s="127">
        <f>P204+SUM(P205:P208)</f>
        <v>0</v>
      </c>
      <c r="R203" s="127">
        <f>R204+SUM(R205:R208)</f>
        <v>0</v>
      </c>
      <c r="T203" s="128">
        <f>T204+SUM(T205:T208)</f>
        <v>0</v>
      </c>
      <c r="AR203" s="122" t="s">
        <v>83</v>
      </c>
      <c r="AT203" s="129" t="s">
        <v>74</v>
      </c>
      <c r="AU203" s="129" t="s">
        <v>75</v>
      </c>
      <c r="AY203" s="122" t="s">
        <v>169</v>
      </c>
      <c r="BK203" s="130">
        <f>BK204+SUM(BK205:BK208)</f>
        <v>0</v>
      </c>
    </row>
    <row r="204" spans="2:65" s="1" customFormat="1" ht="24.15" hidden="1" customHeight="1">
      <c r="B204" s="133"/>
      <c r="C204" s="134" t="s">
        <v>522</v>
      </c>
      <c r="D204" s="134" t="s">
        <v>171</v>
      </c>
      <c r="E204" s="135" t="s">
        <v>1903</v>
      </c>
      <c r="F204" s="136" t="s">
        <v>1904</v>
      </c>
      <c r="G204" s="137" t="s">
        <v>297</v>
      </c>
      <c r="H204" s="138">
        <v>1</v>
      </c>
      <c r="I204" s="139"/>
      <c r="J204" s="140">
        <f>ROUND(I204*H204,2)</f>
        <v>0</v>
      </c>
      <c r="K204" s="136" t="s">
        <v>1</v>
      </c>
      <c r="L204" s="32"/>
      <c r="M204" s="141" t="s">
        <v>1</v>
      </c>
      <c r="N204" s="142" t="s">
        <v>40</v>
      </c>
      <c r="P204" s="143">
        <f>O204*H204</f>
        <v>0</v>
      </c>
      <c r="Q204" s="143">
        <v>0</v>
      </c>
      <c r="R204" s="143">
        <f>Q204*H204</f>
        <v>0</v>
      </c>
      <c r="S204" s="143">
        <v>0</v>
      </c>
      <c r="T204" s="144">
        <f>S204*H204</f>
        <v>0</v>
      </c>
      <c r="AR204" s="145" t="s">
        <v>266</v>
      </c>
      <c r="AT204" s="145" t="s">
        <v>171</v>
      </c>
      <c r="AU204" s="145" t="s">
        <v>83</v>
      </c>
      <c r="AY204" s="17" t="s">
        <v>169</v>
      </c>
      <c r="BE204" s="146">
        <f>IF(N204="základní",J204,0)</f>
        <v>0</v>
      </c>
      <c r="BF204" s="146">
        <f>IF(N204="snížená",J204,0)</f>
        <v>0</v>
      </c>
      <c r="BG204" s="146">
        <f>IF(N204="zákl. přenesená",J204,0)</f>
        <v>0</v>
      </c>
      <c r="BH204" s="146">
        <f>IF(N204="sníž. přenesená",J204,0)</f>
        <v>0</v>
      </c>
      <c r="BI204" s="146">
        <f>IF(N204="nulová",J204,0)</f>
        <v>0</v>
      </c>
      <c r="BJ204" s="17" t="s">
        <v>83</v>
      </c>
      <c r="BK204" s="146">
        <f>ROUND(I204*H204,2)</f>
        <v>0</v>
      </c>
      <c r="BL204" s="17" t="s">
        <v>266</v>
      </c>
      <c r="BM204" s="145" t="s">
        <v>881</v>
      </c>
    </row>
    <row r="205" spans="2:65" s="1" customFormat="1" ht="21.75" hidden="1" customHeight="1">
      <c r="B205" s="133"/>
      <c r="C205" s="134" t="s">
        <v>1646</v>
      </c>
      <c r="D205" s="134" t="s">
        <v>171</v>
      </c>
      <c r="E205" s="135" t="s">
        <v>1905</v>
      </c>
      <c r="F205" s="136" t="s">
        <v>1906</v>
      </c>
      <c r="G205" s="137" t="s">
        <v>297</v>
      </c>
      <c r="H205" s="138">
        <v>1</v>
      </c>
      <c r="I205" s="139"/>
      <c r="J205" s="140">
        <f>ROUND(I205*H205,2)</f>
        <v>0</v>
      </c>
      <c r="K205" s="136" t="s">
        <v>1</v>
      </c>
      <c r="L205" s="32"/>
      <c r="M205" s="141" t="s">
        <v>1</v>
      </c>
      <c r="N205" s="142" t="s">
        <v>40</v>
      </c>
      <c r="P205" s="143">
        <f>O205*H205</f>
        <v>0</v>
      </c>
      <c r="Q205" s="143">
        <v>0</v>
      </c>
      <c r="R205" s="143">
        <f>Q205*H205</f>
        <v>0</v>
      </c>
      <c r="S205" s="143">
        <v>0</v>
      </c>
      <c r="T205" s="144">
        <f>S205*H205</f>
        <v>0</v>
      </c>
      <c r="AR205" s="145" t="s">
        <v>266</v>
      </c>
      <c r="AT205" s="145" t="s">
        <v>171</v>
      </c>
      <c r="AU205" s="145" t="s">
        <v>83</v>
      </c>
      <c r="AY205" s="17" t="s">
        <v>169</v>
      </c>
      <c r="BE205" s="146">
        <f>IF(N205="základní",J205,0)</f>
        <v>0</v>
      </c>
      <c r="BF205" s="146">
        <f>IF(N205="snížená",J205,0)</f>
        <v>0</v>
      </c>
      <c r="BG205" s="146">
        <f>IF(N205="zákl. přenesená",J205,0)</f>
        <v>0</v>
      </c>
      <c r="BH205" s="146">
        <f>IF(N205="sníž. přenesená",J205,0)</f>
        <v>0</v>
      </c>
      <c r="BI205" s="146">
        <f>IF(N205="nulová",J205,0)</f>
        <v>0</v>
      </c>
      <c r="BJ205" s="17" t="s">
        <v>83</v>
      </c>
      <c r="BK205" s="146">
        <f>ROUND(I205*H205,2)</f>
        <v>0</v>
      </c>
      <c r="BL205" s="17" t="s">
        <v>266</v>
      </c>
      <c r="BM205" s="145" t="s">
        <v>896</v>
      </c>
    </row>
    <row r="206" spans="2:65" s="1" customFormat="1" ht="78" hidden="1" customHeight="1">
      <c r="B206" s="133"/>
      <c r="C206" s="134" t="s">
        <v>1710</v>
      </c>
      <c r="D206" s="134" t="s">
        <v>171</v>
      </c>
      <c r="E206" s="135" t="s">
        <v>1907</v>
      </c>
      <c r="F206" s="136" t="s">
        <v>1908</v>
      </c>
      <c r="G206" s="137" t="s">
        <v>297</v>
      </c>
      <c r="H206" s="138">
        <v>1</v>
      </c>
      <c r="I206" s="139"/>
      <c r="J206" s="140">
        <f>ROUND(I206*H206,2)</f>
        <v>0</v>
      </c>
      <c r="K206" s="136" t="s">
        <v>1</v>
      </c>
      <c r="L206" s="32"/>
      <c r="M206" s="141" t="s">
        <v>1</v>
      </c>
      <c r="N206" s="142" t="s">
        <v>40</v>
      </c>
      <c r="P206" s="143">
        <f>O206*H206</f>
        <v>0</v>
      </c>
      <c r="Q206" s="143">
        <v>0</v>
      </c>
      <c r="R206" s="143">
        <f>Q206*H206</f>
        <v>0</v>
      </c>
      <c r="S206" s="143">
        <v>0</v>
      </c>
      <c r="T206" s="144">
        <f>S206*H206</f>
        <v>0</v>
      </c>
      <c r="AR206" s="145" t="s">
        <v>266</v>
      </c>
      <c r="AT206" s="145" t="s">
        <v>171</v>
      </c>
      <c r="AU206" s="145" t="s">
        <v>83</v>
      </c>
      <c r="AY206" s="17" t="s">
        <v>169</v>
      </c>
      <c r="BE206" s="146">
        <f>IF(N206="základní",J206,0)</f>
        <v>0</v>
      </c>
      <c r="BF206" s="146">
        <f>IF(N206="snížená",J206,0)</f>
        <v>0</v>
      </c>
      <c r="BG206" s="146">
        <f>IF(N206="zákl. přenesená",J206,0)</f>
        <v>0</v>
      </c>
      <c r="BH206" s="146">
        <f>IF(N206="sníž. přenesená",J206,0)</f>
        <v>0</v>
      </c>
      <c r="BI206" s="146">
        <f>IF(N206="nulová",J206,0)</f>
        <v>0</v>
      </c>
      <c r="BJ206" s="17" t="s">
        <v>83</v>
      </c>
      <c r="BK206" s="146">
        <f>ROUND(I206*H206,2)</f>
        <v>0</v>
      </c>
      <c r="BL206" s="17" t="s">
        <v>266</v>
      </c>
      <c r="BM206" s="145" t="s">
        <v>904</v>
      </c>
    </row>
    <row r="207" spans="2:65" s="1" customFormat="1" ht="16.5" hidden="1" customHeight="1">
      <c r="B207" s="133"/>
      <c r="C207" s="134" t="s">
        <v>1649</v>
      </c>
      <c r="D207" s="134" t="s">
        <v>171</v>
      </c>
      <c r="E207" s="135" t="s">
        <v>1909</v>
      </c>
      <c r="F207" s="136" t="s">
        <v>1910</v>
      </c>
      <c r="G207" s="137" t="s">
        <v>297</v>
      </c>
      <c r="H207" s="138">
        <v>1</v>
      </c>
      <c r="I207" s="139"/>
      <c r="J207" s="140">
        <f>ROUND(I207*H207,2)</f>
        <v>0</v>
      </c>
      <c r="K207" s="136" t="s">
        <v>1</v>
      </c>
      <c r="L207" s="32"/>
      <c r="M207" s="141" t="s">
        <v>1</v>
      </c>
      <c r="N207" s="142" t="s">
        <v>40</v>
      </c>
      <c r="P207" s="143">
        <f>O207*H207</f>
        <v>0</v>
      </c>
      <c r="Q207" s="143">
        <v>0</v>
      </c>
      <c r="R207" s="143">
        <f>Q207*H207</f>
        <v>0</v>
      </c>
      <c r="S207" s="143">
        <v>0</v>
      </c>
      <c r="T207" s="144">
        <f>S207*H207</f>
        <v>0</v>
      </c>
      <c r="AR207" s="145" t="s">
        <v>266</v>
      </c>
      <c r="AT207" s="145" t="s">
        <v>171</v>
      </c>
      <c r="AU207" s="145" t="s">
        <v>83</v>
      </c>
      <c r="AY207" s="17" t="s">
        <v>169</v>
      </c>
      <c r="BE207" s="146">
        <f>IF(N207="základní",J207,0)</f>
        <v>0</v>
      </c>
      <c r="BF207" s="146">
        <f>IF(N207="snížená",J207,0)</f>
        <v>0</v>
      </c>
      <c r="BG207" s="146">
        <f>IF(N207="zákl. přenesená",J207,0)</f>
        <v>0</v>
      </c>
      <c r="BH207" s="146">
        <f>IF(N207="sníž. přenesená",J207,0)</f>
        <v>0</v>
      </c>
      <c r="BI207" s="146">
        <f>IF(N207="nulová",J207,0)</f>
        <v>0</v>
      </c>
      <c r="BJ207" s="17" t="s">
        <v>83</v>
      </c>
      <c r="BK207" s="146">
        <f>ROUND(I207*H207,2)</f>
        <v>0</v>
      </c>
      <c r="BL207" s="17" t="s">
        <v>266</v>
      </c>
      <c r="BM207" s="145" t="s">
        <v>920</v>
      </c>
    </row>
    <row r="208" spans="2:65" s="11" customFormat="1" ht="22.95" hidden="1" customHeight="1">
      <c r="B208" s="121"/>
      <c r="D208" s="122" t="s">
        <v>74</v>
      </c>
      <c r="E208" s="131" t="s">
        <v>1911</v>
      </c>
      <c r="F208" s="131" t="s">
        <v>1912</v>
      </c>
      <c r="I208" s="124"/>
      <c r="J208" s="132">
        <f>BK208</f>
        <v>0</v>
      </c>
      <c r="L208" s="121"/>
      <c r="M208" s="126"/>
      <c r="P208" s="127">
        <f>P209</f>
        <v>0</v>
      </c>
      <c r="R208" s="127">
        <f>R209</f>
        <v>0</v>
      </c>
      <c r="T208" s="128">
        <f>T209</f>
        <v>0</v>
      </c>
      <c r="AR208" s="122" t="s">
        <v>83</v>
      </c>
      <c r="AT208" s="129" t="s">
        <v>74</v>
      </c>
      <c r="AU208" s="129" t="s">
        <v>83</v>
      </c>
      <c r="AY208" s="122" t="s">
        <v>169</v>
      </c>
      <c r="BK208" s="130">
        <f>BK209</f>
        <v>0</v>
      </c>
    </row>
    <row r="209" spans="2:65" s="1" customFormat="1" ht="16.5" hidden="1" customHeight="1">
      <c r="B209" s="133"/>
      <c r="C209" s="134" t="s">
        <v>528</v>
      </c>
      <c r="D209" s="134" t="s">
        <v>171</v>
      </c>
      <c r="E209" s="135" t="s">
        <v>1913</v>
      </c>
      <c r="F209" s="136" t="s">
        <v>1914</v>
      </c>
      <c r="G209" s="137" t="s">
        <v>1825</v>
      </c>
      <c r="H209" s="138">
        <v>5</v>
      </c>
      <c r="I209" s="139"/>
      <c r="J209" s="140">
        <f>ROUND(I209*H209,2)</f>
        <v>0</v>
      </c>
      <c r="K209" s="136" t="s">
        <v>1</v>
      </c>
      <c r="L209" s="32"/>
      <c r="M209" s="141" t="s">
        <v>1</v>
      </c>
      <c r="N209" s="142" t="s">
        <v>40</v>
      </c>
      <c r="P209" s="143">
        <f>O209*H209</f>
        <v>0</v>
      </c>
      <c r="Q209" s="143">
        <v>0</v>
      </c>
      <c r="R209" s="143">
        <f>Q209*H209</f>
        <v>0</v>
      </c>
      <c r="S209" s="143">
        <v>0</v>
      </c>
      <c r="T209" s="144">
        <f>S209*H209</f>
        <v>0</v>
      </c>
      <c r="AR209" s="145" t="s">
        <v>266</v>
      </c>
      <c r="AT209" s="145" t="s">
        <v>171</v>
      </c>
      <c r="AU209" s="145" t="s">
        <v>85</v>
      </c>
      <c r="AY209" s="17" t="s">
        <v>169</v>
      </c>
      <c r="BE209" s="146">
        <f>IF(N209="základní",J209,0)</f>
        <v>0</v>
      </c>
      <c r="BF209" s="146">
        <f>IF(N209="snížená",J209,0)</f>
        <v>0</v>
      </c>
      <c r="BG209" s="146">
        <f>IF(N209="zákl. přenesená",J209,0)</f>
        <v>0</v>
      </c>
      <c r="BH209" s="146">
        <f>IF(N209="sníž. přenesená",J209,0)</f>
        <v>0</v>
      </c>
      <c r="BI209" s="146">
        <f>IF(N209="nulová",J209,0)</f>
        <v>0</v>
      </c>
      <c r="BJ209" s="17" t="s">
        <v>83</v>
      </c>
      <c r="BK209" s="146">
        <f>ROUND(I209*H209,2)</f>
        <v>0</v>
      </c>
      <c r="BL209" s="17" t="s">
        <v>266</v>
      </c>
      <c r="BM209" s="145" t="s">
        <v>932</v>
      </c>
    </row>
    <row r="210" spans="2:65" s="11" customFormat="1" ht="25.95" customHeight="1">
      <c r="B210" s="121"/>
      <c r="D210" s="122" t="s">
        <v>74</v>
      </c>
      <c r="E210" s="123" t="s">
        <v>1915</v>
      </c>
      <c r="F210" s="123" t="s">
        <v>1916</v>
      </c>
      <c r="I210" s="124"/>
      <c r="J210" s="125">
        <f>BK210</f>
        <v>0</v>
      </c>
      <c r="L210" s="121"/>
      <c r="M210" s="126"/>
      <c r="P210" s="127">
        <f>P211+SUM(P212:P217)</f>
        <v>0</v>
      </c>
      <c r="R210" s="127">
        <f>R211+SUM(R212:R217)</f>
        <v>0</v>
      </c>
      <c r="T210" s="128">
        <f>T211+SUM(T212:T217)</f>
        <v>0</v>
      </c>
      <c r="AR210" s="122" t="s">
        <v>83</v>
      </c>
      <c r="AT210" s="129" t="s">
        <v>74</v>
      </c>
      <c r="AU210" s="129" t="s">
        <v>75</v>
      </c>
      <c r="AY210" s="122" t="s">
        <v>169</v>
      </c>
      <c r="BK210" s="130">
        <f>BK211+SUM(BK212:BK217)</f>
        <v>0</v>
      </c>
    </row>
    <row r="211" spans="2:65" s="1" customFormat="1" ht="24.15" customHeight="1">
      <c r="B211" s="133"/>
      <c r="C211" s="134" t="s">
        <v>533</v>
      </c>
      <c r="D211" s="134" t="s">
        <v>171</v>
      </c>
      <c r="E211" s="135" t="s">
        <v>1917</v>
      </c>
      <c r="F211" s="136" t="s">
        <v>1918</v>
      </c>
      <c r="G211" s="137" t="s">
        <v>297</v>
      </c>
      <c r="H211" s="138">
        <v>1</v>
      </c>
      <c r="I211" s="139"/>
      <c r="J211" s="140">
        <f t="shared" ref="J211:J216" si="40">ROUND(I211*H211,2)</f>
        <v>0</v>
      </c>
      <c r="K211" s="136" t="s">
        <v>1</v>
      </c>
      <c r="L211" s="32"/>
      <c r="M211" s="141" t="s">
        <v>1</v>
      </c>
      <c r="N211" s="142" t="s">
        <v>40</v>
      </c>
      <c r="P211" s="143">
        <f t="shared" ref="P211:P216" si="41">O211*H211</f>
        <v>0</v>
      </c>
      <c r="Q211" s="143">
        <v>0</v>
      </c>
      <c r="R211" s="143">
        <f t="shared" ref="R211:R216" si="42">Q211*H211</f>
        <v>0</v>
      </c>
      <c r="S211" s="143">
        <v>0</v>
      </c>
      <c r="T211" s="144">
        <f t="shared" ref="T211:T216" si="43">S211*H211</f>
        <v>0</v>
      </c>
      <c r="AR211" s="145" t="s">
        <v>266</v>
      </c>
      <c r="AT211" s="145" t="s">
        <v>171</v>
      </c>
      <c r="AU211" s="145" t="s">
        <v>83</v>
      </c>
      <c r="AY211" s="17" t="s">
        <v>169</v>
      </c>
      <c r="BE211" s="146">
        <f t="shared" ref="BE211:BE216" si="44">IF(N211="základní",J211,0)</f>
        <v>0</v>
      </c>
      <c r="BF211" s="146">
        <f t="shared" ref="BF211:BF216" si="45">IF(N211="snížená",J211,0)</f>
        <v>0</v>
      </c>
      <c r="BG211" s="146">
        <f t="shared" ref="BG211:BG216" si="46">IF(N211="zákl. přenesená",J211,0)</f>
        <v>0</v>
      </c>
      <c r="BH211" s="146">
        <f t="shared" ref="BH211:BH216" si="47">IF(N211="sníž. přenesená",J211,0)</f>
        <v>0</v>
      </c>
      <c r="BI211" s="146">
        <f t="shared" ref="BI211:BI216" si="48">IF(N211="nulová",J211,0)</f>
        <v>0</v>
      </c>
      <c r="BJ211" s="17" t="s">
        <v>83</v>
      </c>
      <c r="BK211" s="146">
        <f t="shared" ref="BK211:BK216" si="49">ROUND(I211*H211,2)</f>
        <v>0</v>
      </c>
      <c r="BL211" s="17" t="s">
        <v>266</v>
      </c>
      <c r="BM211" s="145" t="s">
        <v>941</v>
      </c>
    </row>
    <row r="212" spans="2:65" s="1" customFormat="1" ht="16.5" customHeight="1">
      <c r="B212" s="133"/>
      <c r="C212" s="134" t="s">
        <v>539</v>
      </c>
      <c r="D212" s="134" t="s">
        <v>171</v>
      </c>
      <c r="E212" s="135" t="s">
        <v>1919</v>
      </c>
      <c r="F212" s="136" t="s">
        <v>1920</v>
      </c>
      <c r="G212" s="137" t="s">
        <v>297</v>
      </c>
      <c r="H212" s="138">
        <v>1</v>
      </c>
      <c r="I212" s="139"/>
      <c r="J212" s="140">
        <f t="shared" si="40"/>
        <v>0</v>
      </c>
      <c r="K212" s="136" t="s">
        <v>1</v>
      </c>
      <c r="L212" s="32"/>
      <c r="M212" s="141" t="s">
        <v>1</v>
      </c>
      <c r="N212" s="142" t="s">
        <v>40</v>
      </c>
      <c r="P212" s="143">
        <f t="shared" si="41"/>
        <v>0</v>
      </c>
      <c r="Q212" s="143">
        <v>0</v>
      </c>
      <c r="R212" s="143">
        <f t="shared" si="42"/>
        <v>0</v>
      </c>
      <c r="S212" s="143">
        <v>0</v>
      </c>
      <c r="T212" s="144">
        <f t="shared" si="43"/>
        <v>0</v>
      </c>
      <c r="AR212" s="145" t="s">
        <v>266</v>
      </c>
      <c r="AT212" s="145" t="s">
        <v>171</v>
      </c>
      <c r="AU212" s="145" t="s">
        <v>83</v>
      </c>
      <c r="AY212" s="17" t="s">
        <v>169</v>
      </c>
      <c r="BE212" s="146">
        <f t="shared" si="44"/>
        <v>0</v>
      </c>
      <c r="BF212" s="146">
        <f t="shared" si="45"/>
        <v>0</v>
      </c>
      <c r="BG212" s="146">
        <f t="shared" si="46"/>
        <v>0</v>
      </c>
      <c r="BH212" s="146">
        <f t="shared" si="47"/>
        <v>0</v>
      </c>
      <c r="BI212" s="146">
        <f t="shared" si="48"/>
        <v>0</v>
      </c>
      <c r="BJ212" s="17" t="s">
        <v>83</v>
      </c>
      <c r="BK212" s="146">
        <f t="shared" si="49"/>
        <v>0</v>
      </c>
      <c r="BL212" s="17" t="s">
        <v>266</v>
      </c>
      <c r="BM212" s="145" t="s">
        <v>953</v>
      </c>
    </row>
    <row r="213" spans="2:65" s="1" customFormat="1" ht="16.5" customHeight="1">
      <c r="B213" s="133"/>
      <c r="C213" s="134" t="s">
        <v>544</v>
      </c>
      <c r="D213" s="134" t="s">
        <v>171</v>
      </c>
      <c r="E213" s="135" t="s">
        <v>1921</v>
      </c>
      <c r="F213" s="136" t="s">
        <v>1922</v>
      </c>
      <c r="G213" s="137" t="s">
        <v>297</v>
      </c>
      <c r="H213" s="138">
        <v>1</v>
      </c>
      <c r="I213" s="139"/>
      <c r="J213" s="140">
        <f t="shared" si="40"/>
        <v>0</v>
      </c>
      <c r="K213" s="136" t="s">
        <v>1</v>
      </c>
      <c r="L213" s="32"/>
      <c r="M213" s="141" t="s">
        <v>1</v>
      </c>
      <c r="N213" s="142" t="s">
        <v>40</v>
      </c>
      <c r="P213" s="143">
        <f t="shared" si="41"/>
        <v>0</v>
      </c>
      <c r="Q213" s="143">
        <v>0</v>
      </c>
      <c r="R213" s="143">
        <f t="shared" si="42"/>
        <v>0</v>
      </c>
      <c r="S213" s="143">
        <v>0</v>
      </c>
      <c r="T213" s="144">
        <f t="shared" si="43"/>
        <v>0</v>
      </c>
      <c r="AR213" s="145" t="s">
        <v>266</v>
      </c>
      <c r="AT213" s="145" t="s">
        <v>171</v>
      </c>
      <c r="AU213" s="145" t="s">
        <v>83</v>
      </c>
      <c r="AY213" s="17" t="s">
        <v>169</v>
      </c>
      <c r="BE213" s="146">
        <f t="shared" si="44"/>
        <v>0</v>
      </c>
      <c r="BF213" s="146">
        <f t="shared" si="45"/>
        <v>0</v>
      </c>
      <c r="BG213" s="146">
        <f t="shared" si="46"/>
        <v>0</v>
      </c>
      <c r="BH213" s="146">
        <f t="shared" si="47"/>
        <v>0</v>
      </c>
      <c r="BI213" s="146">
        <f t="shared" si="48"/>
        <v>0</v>
      </c>
      <c r="BJ213" s="17" t="s">
        <v>83</v>
      </c>
      <c r="BK213" s="146">
        <f t="shared" si="49"/>
        <v>0</v>
      </c>
      <c r="BL213" s="17" t="s">
        <v>266</v>
      </c>
      <c r="BM213" s="145" t="s">
        <v>963</v>
      </c>
    </row>
    <row r="214" spans="2:65" s="1" customFormat="1" ht="16.5" customHeight="1">
      <c r="B214" s="133"/>
      <c r="C214" s="134" t="s">
        <v>549</v>
      </c>
      <c r="D214" s="134" t="s">
        <v>171</v>
      </c>
      <c r="E214" s="135" t="s">
        <v>1923</v>
      </c>
      <c r="F214" s="136" t="s">
        <v>1924</v>
      </c>
      <c r="G214" s="137" t="s">
        <v>297</v>
      </c>
      <c r="H214" s="138">
        <v>1</v>
      </c>
      <c r="I214" s="139"/>
      <c r="J214" s="140">
        <f t="shared" si="40"/>
        <v>0</v>
      </c>
      <c r="K214" s="136" t="s">
        <v>1</v>
      </c>
      <c r="L214" s="32"/>
      <c r="M214" s="141" t="s">
        <v>1</v>
      </c>
      <c r="N214" s="142" t="s">
        <v>40</v>
      </c>
      <c r="P214" s="143">
        <f t="shared" si="41"/>
        <v>0</v>
      </c>
      <c r="Q214" s="143">
        <v>0</v>
      </c>
      <c r="R214" s="143">
        <f t="shared" si="42"/>
        <v>0</v>
      </c>
      <c r="S214" s="143">
        <v>0</v>
      </c>
      <c r="T214" s="144">
        <f t="shared" si="43"/>
        <v>0</v>
      </c>
      <c r="AR214" s="145" t="s">
        <v>266</v>
      </c>
      <c r="AT214" s="145" t="s">
        <v>171</v>
      </c>
      <c r="AU214" s="145" t="s">
        <v>83</v>
      </c>
      <c r="AY214" s="17" t="s">
        <v>169</v>
      </c>
      <c r="BE214" s="146">
        <f t="shared" si="44"/>
        <v>0</v>
      </c>
      <c r="BF214" s="146">
        <f t="shared" si="45"/>
        <v>0</v>
      </c>
      <c r="BG214" s="146">
        <f t="shared" si="46"/>
        <v>0</v>
      </c>
      <c r="BH214" s="146">
        <f t="shared" si="47"/>
        <v>0</v>
      </c>
      <c r="BI214" s="146">
        <f t="shared" si="48"/>
        <v>0</v>
      </c>
      <c r="BJ214" s="17" t="s">
        <v>83</v>
      </c>
      <c r="BK214" s="146">
        <f t="shared" si="49"/>
        <v>0</v>
      </c>
      <c r="BL214" s="17" t="s">
        <v>266</v>
      </c>
      <c r="BM214" s="145" t="s">
        <v>974</v>
      </c>
    </row>
    <row r="215" spans="2:65" s="1" customFormat="1" ht="16.5" customHeight="1">
      <c r="B215" s="133"/>
      <c r="C215" s="134" t="s">
        <v>554</v>
      </c>
      <c r="D215" s="134" t="s">
        <v>171</v>
      </c>
      <c r="E215" s="135" t="s">
        <v>1925</v>
      </c>
      <c r="F215" s="136" t="s">
        <v>1926</v>
      </c>
      <c r="G215" s="137" t="s">
        <v>297</v>
      </c>
      <c r="H215" s="138">
        <v>1</v>
      </c>
      <c r="I215" s="139"/>
      <c r="J215" s="140">
        <f t="shared" si="40"/>
        <v>0</v>
      </c>
      <c r="K215" s="136" t="s">
        <v>1</v>
      </c>
      <c r="L215" s="32"/>
      <c r="M215" s="141" t="s">
        <v>1</v>
      </c>
      <c r="N215" s="142" t="s">
        <v>40</v>
      </c>
      <c r="P215" s="143">
        <f t="shared" si="41"/>
        <v>0</v>
      </c>
      <c r="Q215" s="143">
        <v>0</v>
      </c>
      <c r="R215" s="143">
        <f t="shared" si="42"/>
        <v>0</v>
      </c>
      <c r="S215" s="143">
        <v>0</v>
      </c>
      <c r="T215" s="144">
        <f t="shared" si="43"/>
        <v>0</v>
      </c>
      <c r="AR215" s="145" t="s">
        <v>266</v>
      </c>
      <c r="AT215" s="145" t="s">
        <v>171</v>
      </c>
      <c r="AU215" s="145" t="s">
        <v>83</v>
      </c>
      <c r="AY215" s="17" t="s">
        <v>169</v>
      </c>
      <c r="BE215" s="146">
        <f t="shared" si="44"/>
        <v>0</v>
      </c>
      <c r="BF215" s="146">
        <f t="shared" si="45"/>
        <v>0</v>
      </c>
      <c r="BG215" s="146">
        <f t="shared" si="46"/>
        <v>0</v>
      </c>
      <c r="BH215" s="146">
        <f t="shared" si="47"/>
        <v>0</v>
      </c>
      <c r="BI215" s="146">
        <f t="shared" si="48"/>
        <v>0</v>
      </c>
      <c r="BJ215" s="17" t="s">
        <v>83</v>
      </c>
      <c r="BK215" s="146">
        <f t="shared" si="49"/>
        <v>0</v>
      </c>
      <c r="BL215" s="17" t="s">
        <v>266</v>
      </c>
      <c r="BM215" s="145" t="s">
        <v>984</v>
      </c>
    </row>
    <row r="216" spans="2:65" s="1" customFormat="1" ht="16.5" customHeight="1">
      <c r="B216" s="133"/>
      <c r="C216" s="134" t="s">
        <v>558</v>
      </c>
      <c r="D216" s="134" t="s">
        <v>171</v>
      </c>
      <c r="E216" s="135" t="s">
        <v>1927</v>
      </c>
      <c r="F216" s="136" t="s">
        <v>1928</v>
      </c>
      <c r="G216" s="137" t="s">
        <v>297</v>
      </c>
      <c r="H216" s="138">
        <v>1</v>
      </c>
      <c r="I216" s="139"/>
      <c r="J216" s="140">
        <f t="shared" si="40"/>
        <v>0</v>
      </c>
      <c r="K216" s="136" t="s">
        <v>1</v>
      </c>
      <c r="L216" s="32"/>
      <c r="M216" s="141" t="s">
        <v>1</v>
      </c>
      <c r="N216" s="142" t="s">
        <v>40</v>
      </c>
      <c r="P216" s="143">
        <f t="shared" si="41"/>
        <v>0</v>
      </c>
      <c r="Q216" s="143">
        <v>0</v>
      </c>
      <c r="R216" s="143">
        <f t="shared" si="42"/>
        <v>0</v>
      </c>
      <c r="S216" s="143">
        <v>0</v>
      </c>
      <c r="T216" s="144">
        <f t="shared" si="43"/>
        <v>0</v>
      </c>
      <c r="AR216" s="145" t="s">
        <v>266</v>
      </c>
      <c r="AT216" s="145" t="s">
        <v>171</v>
      </c>
      <c r="AU216" s="145" t="s">
        <v>83</v>
      </c>
      <c r="AY216" s="17" t="s">
        <v>169</v>
      </c>
      <c r="BE216" s="146">
        <f t="shared" si="44"/>
        <v>0</v>
      </c>
      <c r="BF216" s="146">
        <f t="shared" si="45"/>
        <v>0</v>
      </c>
      <c r="BG216" s="146">
        <f t="shared" si="46"/>
        <v>0</v>
      </c>
      <c r="BH216" s="146">
        <f t="shared" si="47"/>
        <v>0</v>
      </c>
      <c r="BI216" s="146">
        <f t="shared" si="48"/>
        <v>0</v>
      </c>
      <c r="BJ216" s="17" t="s">
        <v>83</v>
      </c>
      <c r="BK216" s="146">
        <f t="shared" si="49"/>
        <v>0</v>
      </c>
      <c r="BL216" s="17" t="s">
        <v>266</v>
      </c>
      <c r="BM216" s="145" t="s">
        <v>994</v>
      </c>
    </row>
    <row r="217" spans="2:65" s="11" customFormat="1" ht="22.95" customHeight="1">
      <c r="B217" s="121"/>
      <c r="D217" s="122" t="s">
        <v>74</v>
      </c>
      <c r="E217" s="131" t="s">
        <v>1929</v>
      </c>
      <c r="F217" s="131" t="s">
        <v>1883</v>
      </c>
      <c r="I217" s="124"/>
      <c r="J217" s="132">
        <f>BK217</f>
        <v>0</v>
      </c>
      <c r="L217" s="121"/>
      <c r="M217" s="126"/>
      <c r="P217" s="127">
        <f>SUM(P218:P222)</f>
        <v>0</v>
      </c>
      <c r="R217" s="127">
        <f>SUM(R218:R222)</f>
        <v>0</v>
      </c>
      <c r="T217" s="128">
        <f>SUM(T218:T222)</f>
        <v>0</v>
      </c>
      <c r="AR217" s="122" t="s">
        <v>85</v>
      </c>
      <c r="AT217" s="129" t="s">
        <v>74</v>
      </c>
      <c r="AU217" s="129" t="s">
        <v>83</v>
      </c>
      <c r="AY217" s="122" t="s">
        <v>169</v>
      </c>
      <c r="BK217" s="130">
        <f>SUM(BK218:BK222)</f>
        <v>0</v>
      </c>
    </row>
    <row r="218" spans="2:65" s="1" customFormat="1" ht="16.5" customHeight="1">
      <c r="B218" s="133"/>
      <c r="C218" s="134" t="s">
        <v>563</v>
      </c>
      <c r="D218" s="134" t="s">
        <v>171</v>
      </c>
      <c r="E218" s="135" t="s">
        <v>1930</v>
      </c>
      <c r="F218" s="136" t="s">
        <v>1931</v>
      </c>
      <c r="G218" s="137" t="s">
        <v>350</v>
      </c>
      <c r="H218" s="138">
        <v>40</v>
      </c>
      <c r="I218" s="139"/>
      <c r="J218" s="140">
        <f>ROUND(I218*H218,2)</f>
        <v>0</v>
      </c>
      <c r="K218" s="136" t="s">
        <v>1</v>
      </c>
      <c r="L218" s="32"/>
      <c r="M218" s="141" t="s">
        <v>1</v>
      </c>
      <c r="N218" s="142" t="s">
        <v>40</v>
      </c>
      <c r="P218" s="143">
        <f>O218*H218</f>
        <v>0</v>
      </c>
      <c r="Q218" s="143">
        <v>0</v>
      </c>
      <c r="R218" s="143">
        <f>Q218*H218</f>
        <v>0</v>
      </c>
      <c r="S218" s="143">
        <v>0</v>
      </c>
      <c r="T218" s="144">
        <f>S218*H218</f>
        <v>0</v>
      </c>
      <c r="AR218" s="145" t="s">
        <v>266</v>
      </c>
      <c r="AT218" s="145" t="s">
        <v>171</v>
      </c>
      <c r="AU218" s="145" t="s">
        <v>85</v>
      </c>
      <c r="AY218" s="17" t="s">
        <v>169</v>
      </c>
      <c r="BE218" s="146">
        <f>IF(N218="základní",J218,0)</f>
        <v>0</v>
      </c>
      <c r="BF218" s="146">
        <f>IF(N218="snížená",J218,0)</f>
        <v>0</v>
      </c>
      <c r="BG218" s="146">
        <f>IF(N218="zákl. přenesená",J218,0)</f>
        <v>0</v>
      </c>
      <c r="BH218" s="146">
        <f>IF(N218="sníž. přenesená",J218,0)</f>
        <v>0</v>
      </c>
      <c r="BI218" s="146">
        <f>IF(N218="nulová",J218,0)</f>
        <v>0</v>
      </c>
      <c r="BJ218" s="17" t="s">
        <v>83</v>
      </c>
      <c r="BK218" s="146">
        <f>ROUND(I218*H218,2)</f>
        <v>0</v>
      </c>
      <c r="BL218" s="17" t="s">
        <v>266</v>
      </c>
      <c r="BM218" s="145" t="s">
        <v>1018</v>
      </c>
    </row>
    <row r="219" spans="2:65" s="1" customFormat="1" ht="16.5" customHeight="1">
      <c r="B219" s="133"/>
      <c r="C219" s="134" t="s">
        <v>567</v>
      </c>
      <c r="D219" s="134" t="s">
        <v>171</v>
      </c>
      <c r="E219" s="135" t="s">
        <v>1932</v>
      </c>
      <c r="F219" s="136" t="s">
        <v>1933</v>
      </c>
      <c r="G219" s="137" t="s">
        <v>350</v>
      </c>
      <c r="H219" s="138">
        <v>40</v>
      </c>
      <c r="I219" s="139"/>
      <c r="J219" s="140">
        <f>ROUND(I219*H219,2)</f>
        <v>0</v>
      </c>
      <c r="K219" s="136" t="s">
        <v>1</v>
      </c>
      <c r="L219" s="32"/>
      <c r="M219" s="141" t="s">
        <v>1</v>
      </c>
      <c r="N219" s="142" t="s">
        <v>40</v>
      </c>
      <c r="P219" s="143">
        <f>O219*H219</f>
        <v>0</v>
      </c>
      <c r="Q219" s="143">
        <v>0</v>
      </c>
      <c r="R219" s="143">
        <f>Q219*H219</f>
        <v>0</v>
      </c>
      <c r="S219" s="143">
        <v>0</v>
      </c>
      <c r="T219" s="144">
        <f>S219*H219</f>
        <v>0</v>
      </c>
      <c r="AR219" s="145" t="s">
        <v>266</v>
      </c>
      <c r="AT219" s="145" t="s">
        <v>171</v>
      </c>
      <c r="AU219" s="145" t="s">
        <v>85</v>
      </c>
      <c r="AY219" s="17" t="s">
        <v>169</v>
      </c>
      <c r="BE219" s="146">
        <f>IF(N219="základní",J219,0)</f>
        <v>0</v>
      </c>
      <c r="BF219" s="146">
        <f>IF(N219="snížená",J219,0)</f>
        <v>0</v>
      </c>
      <c r="BG219" s="146">
        <f>IF(N219="zákl. přenesená",J219,0)</f>
        <v>0</v>
      </c>
      <c r="BH219" s="146">
        <f>IF(N219="sníž. přenesená",J219,0)</f>
        <v>0</v>
      </c>
      <c r="BI219" s="146">
        <f>IF(N219="nulová",J219,0)</f>
        <v>0</v>
      </c>
      <c r="BJ219" s="17" t="s">
        <v>83</v>
      </c>
      <c r="BK219" s="146">
        <f>ROUND(I219*H219,2)</f>
        <v>0</v>
      </c>
      <c r="BL219" s="17" t="s">
        <v>266</v>
      </c>
      <c r="BM219" s="145" t="s">
        <v>1739</v>
      </c>
    </row>
    <row r="220" spans="2:65" s="1" customFormat="1" ht="24.15" customHeight="1">
      <c r="B220" s="133"/>
      <c r="C220" s="134" t="s">
        <v>573</v>
      </c>
      <c r="D220" s="134" t="s">
        <v>171</v>
      </c>
      <c r="E220" s="135" t="s">
        <v>1934</v>
      </c>
      <c r="F220" s="136" t="s">
        <v>1818</v>
      </c>
      <c r="G220" s="137" t="s">
        <v>350</v>
      </c>
      <c r="H220" s="138">
        <v>200</v>
      </c>
      <c r="I220" s="139"/>
      <c r="J220" s="140">
        <f>ROUND(I220*H220,2)</f>
        <v>0</v>
      </c>
      <c r="K220" s="136" t="s">
        <v>1</v>
      </c>
      <c r="L220" s="32"/>
      <c r="M220" s="141" t="s">
        <v>1</v>
      </c>
      <c r="N220" s="142" t="s">
        <v>40</v>
      </c>
      <c r="P220" s="143">
        <f>O220*H220</f>
        <v>0</v>
      </c>
      <c r="Q220" s="143">
        <v>0</v>
      </c>
      <c r="R220" s="143">
        <f>Q220*H220</f>
        <v>0</v>
      </c>
      <c r="S220" s="143">
        <v>0</v>
      </c>
      <c r="T220" s="144">
        <f>S220*H220</f>
        <v>0</v>
      </c>
      <c r="AR220" s="145" t="s">
        <v>266</v>
      </c>
      <c r="AT220" s="145" t="s">
        <v>171</v>
      </c>
      <c r="AU220" s="145" t="s">
        <v>85</v>
      </c>
      <c r="AY220" s="17" t="s">
        <v>169</v>
      </c>
      <c r="BE220" s="146">
        <f>IF(N220="základní",J220,0)</f>
        <v>0</v>
      </c>
      <c r="BF220" s="146">
        <f>IF(N220="snížená",J220,0)</f>
        <v>0</v>
      </c>
      <c r="BG220" s="146">
        <f>IF(N220="zákl. přenesená",J220,0)</f>
        <v>0</v>
      </c>
      <c r="BH220" s="146">
        <f>IF(N220="sníž. přenesená",J220,0)</f>
        <v>0</v>
      </c>
      <c r="BI220" s="146">
        <f>IF(N220="nulová",J220,0)</f>
        <v>0</v>
      </c>
      <c r="BJ220" s="17" t="s">
        <v>83</v>
      </c>
      <c r="BK220" s="146">
        <f>ROUND(I220*H220,2)</f>
        <v>0</v>
      </c>
      <c r="BL220" s="17" t="s">
        <v>266</v>
      </c>
      <c r="BM220" s="145" t="s">
        <v>1033</v>
      </c>
    </row>
    <row r="221" spans="2:65" s="1" customFormat="1" ht="16.5" customHeight="1">
      <c r="B221" s="133"/>
      <c r="C221" s="134" t="s">
        <v>590</v>
      </c>
      <c r="D221" s="134" t="s">
        <v>171</v>
      </c>
      <c r="E221" s="135" t="s">
        <v>1935</v>
      </c>
      <c r="F221" s="136" t="s">
        <v>1822</v>
      </c>
      <c r="G221" s="137" t="s">
        <v>297</v>
      </c>
      <c r="H221" s="138">
        <v>30</v>
      </c>
      <c r="I221" s="139"/>
      <c r="J221" s="140">
        <f>ROUND(I221*H221,2)</f>
        <v>0</v>
      </c>
      <c r="K221" s="136" t="s">
        <v>1</v>
      </c>
      <c r="L221" s="32"/>
      <c r="M221" s="141" t="s">
        <v>1</v>
      </c>
      <c r="N221" s="142" t="s">
        <v>40</v>
      </c>
      <c r="P221" s="143">
        <f>O221*H221</f>
        <v>0</v>
      </c>
      <c r="Q221" s="143">
        <v>0</v>
      </c>
      <c r="R221" s="143">
        <f>Q221*H221</f>
        <v>0</v>
      </c>
      <c r="S221" s="143">
        <v>0</v>
      </c>
      <c r="T221" s="144">
        <f>S221*H221</f>
        <v>0</v>
      </c>
      <c r="AR221" s="145" t="s">
        <v>266</v>
      </c>
      <c r="AT221" s="145" t="s">
        <v>171</v>
      </c>
      <c r="AU221" s="145" t="s">
        <v>85</v>
      </c>
      <c r="AY221" s="17" t="s">
        <v>169</v>
      </c>
      <c r="BE221" s="146">
        <f>IF(N221="základní",J221,0)</f>
        <v>0</v>
      </c>
      <c r="BF221" s="146">
        <f>IF(N221="snížená",J221,0)</f>
        <v>0</v>
      </c>
      <c r="BG221" s="146">
        <f>IF(N221="zákl. přenesená",J221,0)</f>
        <v>0</v>
      </c>
      <c r="BH221" s="146">
        <f>IF(N221="sníž. přenesená",J221,0)</f>
        <v>0</v>
      </c>
      <c r="BI221" s="146">
        <f>IF(N221="nulová",J221,0)</f>
        <v>0</v>
      </c>
      <c r="BJ221" s="17" t="s">
        <v>83</v>
      </c>
      <c r="BK221" s="146">
        <f>ROUND(I221*H221,2)</f>
        <v>0</v>
      </c>
      <c r="BL221" s="17" t="s">
        <v>266</v>
      </c>
      <c r="BM221" s="145" t="s">
        <v>1744</v>
      </c>
    </row>
    <row r="222" spans="2:65" s="1" customFormat="1" ht="16.5" customHeight="1">
      <c r="B222" s="133"/>
      <c r="C222" s="134" t="s">
        <v>599</v>
      </c>
      <c r="D222" s="134" t="s">
        <v>171</v>
      </c>
      <c r="E222" s="135" t="s">
        <v>1936</v>
      </c>
      <c r="F222" s="136" t="s">
        <v>1937</v>
      </c>
      <c r="G222" s="137" t="s">
        <v>297</v>
      </c>
      <c r="H222" s="138">
        <v>20</v>
      </c>
      <c r="I222" s="139"/>
      <c r="J222" s="140">
        <f>ROUND(I222*H222,2)</f>
        <v>0</v>
      </c>
      <c r="K222" s="136" t="s">
        <v>1</v>
      </c>
      <c r="L222" s="32"/>
      <c r="M222" s="141" t="s">
        <v>1</v>
      </c>
      <c r="N222" s="142" t="s">
        <v>40</v>
      </c>
      <c r="P222" s="143">
        <f>O222*H222</f>
        <v>0</v>
      </c>
      <c r="Q222" s="143">
        <v>0</v>
      </c>
      <c r="R222" s="143">
        <f>Q222*H222</f>
        <v>0</v>
      </c>
      <c r="S222" s="143">
        <v>0</v>
      </c>
      <c r="T222" s="144">
        <f>S222*H222</f>
        <v>0</v>
      </c>
      <c r="AR222" s="145" t="s">
        <v>266</v>
      </c>
      <c r="AT222" s="145" t="s">
        <v>171</v>
      </c>
      <c r="AU222" s="145" t="s">
        <v>85</v>
      </c>
      <c r="AY222" s="17" t="s">
        <v>169</v>
      </c>
      <c r="BE222" s="146">
        <f>IF(N222="základní",J222,0)</f>
        <v>0</v>
      </c>
      <c r="BF222" s="146">
        <f>IF(N222="snížená",J222,0)</f>
        <v>0</v>
      </c>
      <c r="BG222" s="146">
        <f>IF(N222="zákl. přenesená",J222,0)</f>
        <v>0</v>
      </c>
      <c r="BH222" s="146">
        <f>IF(N222="sníž. přenesená",J222,0)</f>
        <v>0</v>
      </c>
      <c r="BI222" s="146">
        <f>IF(N222="nulová",J222,0)</f>
        <v>0</v>
      </c>
      <c r="BJ222" s="17" t="s">
        <v>83</v>
      </c>
      <c r="BK222" s="146">
        <f>ROUND(I222*H222,2)</f>
        <v>0</v>
      </c>
      <c r="BL222" s="17" t="s">
        <v>266</v>
      </c>
      <c r="BM222" s="145" t="s">
        <v>1002</v>
      </c>
    </row>
    <row r="223" spans="2:65" s="11" customFormat="1" ht="25.95" customHeight="1">
      <c r="B223" s="121"/>
      <c r="D223" s="122" t="s">
        <v>74</v>
      </c>
      <c r="E223" s="123" t="s">
        <v>1938</v>
      </c>
      <c r="F223" s="123" t="s">
        <v>2489</v>
      </c>
      <c r="I223" s="124"/>
      <c r="J223" s="125">
        <f>BK223</f>
        <v>0</v>
      </c>
      <c r="L223" s="121"/>
      <c r="M223" s="126"/>
      <c r="P223" s="127">
        <f>P224+P225+P226</f>
        <v>0</v>
      </c>
      <c r="R223" s="127">
        <f>R224+R225+R226</f>
        <v>0</v>
      </c>
      <c r="T223" s="128">
        <f>T224+T225+T226</f>
        <v>0</v>
      </c>
      <c r="AR223" s="122" t="s">
        <v>83</v>
      </c>
      <c r="AT223" s="129" t="s">
        <v>74</v>
      </c>
      <c r="AU223" s="129" t="s">
        <v>75</v>
      </c>
      <c r="AY223" s="122" t="s">
        <v>169</v>
      </c>
      <c r="BK223" s="130">
        <f>BK224+BK225+BK226</f>
        <v>0</v>
      </c>
    </row>
    <row r="224" spans="2:65" s="1" customFormat="1" ht="66.75" hidden="1" customHeight="1">
      <c r="B224" s="133"/>
      <c r="C224" s="134" t="s">
        <v>604</v>
      </c>
      <c r="D224" s="134" t="s">
        <v>171</v>
      </c>
      <c r="E224" s="135" t="s">
        <v>1939</v>
      </c>
      <c r="F224" s="136" t="s">
        <v>1940</v>
      </c>
      <c r="G224" s="137" t="s">
        <v>297</v>
      </c>
      <c r="H224" s="138">
        <v>1</v>
      </c>
      <c r="I224" s="139"/>
      <c r="J224" s="140">
        <f>ROUND(I224*H224,2)</f>
        <v>0</v>
      </c>
      <c r="K224" s="136" t="s">
        <v>1</v>
      </c>
      <c r="L224" s="32"/>
      <c r="M224" s="141" t="s">
        <v>1</v>
      </c>
      <c r="N224" s="142" t="s">
        <v>40</v>
      </c>
      <c r="P224" s="143">
        <f>O224*H224</f>
        <v>0</v>
      </c>
      <c r="Q224" s="143">
        <v>0</v>
      </c>
      <c r="R224" s="143">
        <f>Q224*H224</f>
        <v>0</v>
      </c>
      <c r="S224" s="143">
        <v>0</v>
      </c>
      <c r="T224" s="144">
        <f>S224*H224</f>
        <v>0</v>
      </c>
      <c r="AR224" s="145" t="s">
        <v>266</v>
      </c>
      <c r="AT224" s="145" t="s">
        <v>171</v>
      </c>
      <c r="AU224" s="145" t="s">
        <v>83</v>
      </c>
      <c r="AY224" s="17" t="s">
        <v>169</v>
      </c>
      <c r="BE224" s="146">
        <f>IF(N224="základní",J224,0)</f>
        <v>0</v>
      </c>
      <c r="BF224" s="146">
        <f>IF(N224="snížená",J224,0)</f>
        <v>0</v>
      </c>
      <c r="BG224" s="146">
        <f>IF(N224="zákl. přenesená",J224,0)</f>
        <v>0</v>
      </c>
      <c r="BH224" s="146">
        <f>IF(N224="sníž. přenesená",J224,0)</f>
        <v>0</v>
      </c>
      <c r="BI224" s="146">
        <f>IF(N224="nulová",J224,0)</f>
        <v>0</v>
      </c>
      <c r="BJ224" s="17" t="s">
        <v>83</v>
      </c>
      <c r="BK224" s="146">
        <f>ROUND(I224*H224,2)</f>
        <v>0</v>
      </c>
      <c r="BL224" s="17" t="s">
        <v>266</v>
      </c>
      <c r="BM224" s="145" t="s">
        <v>1039</v>
      </c>
    </row>
    <row r="225" spans="2:65" s="1" customFormat="1" ht="33" hidden="1" customHeight="1">
      <c r="B225" s="133"/>
      <c r="C225" s="134" t="s">
        <v>609</v>
      </c>
      <c r="D225" s="134" t="s">
        <v>171</v>
      </c>
      <c r="E225" s="135" t="s">
        <v>1941</v>
      </c>
      <c r="F225" s="136" t="s">
        <v>1942</v>
      </c>
      <c r="G225" s="137" t="s">
        <v>297</v>
      </c>
      <c r="H225" s="138">
        <v>4</v>
      </c>
      <c r="I225" s="139"/>
      <c r="J225" s="140">
        <f>ROUND(I225*H225,2)</f>
        <v>0</v>
      </c>
      <c r="K225" s="136" t="s">
        <v>1</v>
      </c>
      <c r="L225" s="32"/>
      <c r="M225" s="141" t="s">
        <v>1</v>
      </c>
      <c r="N225" s="142" t="s">
        <v>40</v>
      </c>
      <c r="P225" s="143">
        <f>O225*H225</f>
        <v>0</v>
      </c>
      <c r="Q225" s="143">
        <v>0</v>
      </c>
      <c r="R225" s="143">
        <f>Q225*H225</f>
        <v>0</v>
      </c>
      <c r="S225" s="143">
        <v>0</v>
      </c>
      <c r="T225" s="144">
        <f>S225*H225</f>
        <v>0</v>
      </c>
      <c r="AR225" s="145" t="s">
        <v>266</v>
      </c>
      <c r="AT225" s="145" t="s">
        <v>171</v>
      </c>
      <c r="AU225" s="145" t="s">
        <v>83</v>
      </c>
      <c r="AY225" s="17" t="s">
        <v>169</v>
      </c>
      <c r="BE225" s="146">
        <f>IF(N225="základní",J225,0)</f>
        <v>0</v>
      </c>
      <c r="BF225" s="146">
        <f>IF(N225="snížená",J225,0)</f>
        <v>0</v>
      </c>
      <c r="BG225" s="146">
        <f>IF(N225="zákl. přenesená",J225,0)</f>
        <v>0</v>
      </c>
      <c r="BH225" s="146">
        <f>IF(N225="sníž. přenesená",J225,0)</f>
        <v>0</v>
      </c>
      <c r="BI225" s="146">
        <f>IF(N225="nulová",J225,0)</f>
        <v>0</v>
      </c>
      <c r="BJ225" s="17" t="s">
        <v>83</v>
      </c>
      <c r="BK225" s="146">
        <f>ROUND(I225*H225,2)</f>
        <v>0</v>
      </c>
      <c r="BL225" s="17" t="s">
        <v>266</v>
      </c>
      <c r="BM225" s="145" t="s">
        <v>1053</v>
      </c>
    </row>
    <row r="226" spans="2:65" s="11" customFormat="1" ht="22.95" hidden="1" customHeight="1">
      <c r="B226" s="121"/>
      <c r="D226" s="122" t="s">
        <v>74</v>
      </c>
      <c r="E226" s="131" t="s">
        <v>1943</v>
      </c>
      <c r="F226" s="131" t="s">
        <v>1883</v>
      </c>
      <c r="I226" s="124"/>
      <c r="J226" s="132">
        <f>BK226</f>
        <v>0</v>
      </c>
      <c r="L226" s="121"/>
      <c r="M226" s="126"/>
      <c r="P226" s="127">
        <f>SUM(P227:P232)</f>
        <v>0</v>
      </c>
      <c r="R226" s="127">
        <f>SUM(R227:R232)</f>
        <v>0</v>
      </c>
      <c r="T226" s="128">
        <f>SUM(T227:T232)</f>
        <v>0</v>
      </c>
      <c r="AR226" s="122" t="s">
        <v>85</v>
      </c>
      <c r="AT226" s="129" t="s">
        <v>74</v>
      </c>
      <c r="AU226" s="129" t="s">
        <v>83</v>
      </c>
      <c r="AY226" s="122" t="s">
        <v>169</v>
      </c>
      <c r="BK226" s="130">
        <f>SUM(BK227:BK232)</f>
        <v>0</v>
      </c>
    </row>
    <row r="227" spans="2:65" s="1" customFormat="1" ht="33" hidden="1" customHeight="1">
      <c r="B227" s="133"/>
      <c r="C227" s="134" t="s">
        <v>615</v>
      </c>
      <c r="D227" s="134" t="s">
        <v>171</v>
      </c>
      <c r="E227" s="135" t="s">
        <v>1944</v>
      </c>
      <c r="F227" s="136" t="s">
        <v>1945</v>
      </c>
      <c r="G227" s="137" t="s">
        <v>350</v>
      </c>
      <c r="H227" s="138">
        <v>310</v>
      </c>
      <c r="I227" s="139"/>
      <c r="J227" s="140">
        <f t="shared" ref="J227:J232" si="50">ROUND(I227*H227,2)</f>
        <v>0</v>
      </c>
      <c r="K227" s="136" t="s">
        <v>1</v>
      </c>
      <c r="L227" s="32"/>
      <c r="M227" s="141" t="s">
        <v>1</v>
      </c>
      <c r="N227" s="142" t="s">
        <v>40</v>
      </c>
      <c r="P227" s="143">
        <f t="shared" ref="P227:P232" si="51">O227*H227</f>
        <v>0</v>
      </c>
      <c r="Q227" s="143">
        <v>0</v>
      </c>
      <c r="R227" s="143">
        <f t="shared" ref="R227:R232" si="52">Q227*H227</f>
        <v>0</v>
      </c>
      <c r="S227" s="143">
        <v>0</v>
      </c>
      <c r="T227" s="144">
        <f t="shared" ref="T227:T232" si="53">S227*H227</f>
        <v>0</v>
      </c>
      <c r="AR227" s="145" t="s">
        <v>266</v>
      </c>
      <c r="AT227" s="145" t="s">
        <v>171</v>
      </c>
      <c r="AU227" s="145" t="s">
        <v>85</v>
      </c>
      <c r="AY227" s="17" t="s">
        <v>169</v>
      </c>
      <c r="BE227" s="146">
        <f t="shared" ref="BE227:BE232" si="54">IF(N227="základní",J227,0)</f>
        <v>0</v>
      </c>
      <c r="BF227" s="146">
        <f t="shared" ref="BF227:BF232" si="55">IF(N227="snížená",J227,0)</f>
        <v>0</v>
      </c>
      <c r="BG227" s="146">
        <f t="shared" ref="BG227:BG232" si="56">IF(N227="zákl. přenesená",J227,0)</f>
        <v>0</v>
      </c>
      <c r="BH227" s="146">
        <f t="shared" ref="BH227:BH232" si="57">IF(N227="sníž. přenesená",J227,0)</f>
        <v>0</v>
      </c>
      <c r="BI227" s="146">
        <f t="shared" ref="BI227:BI232" si="58">IF(N227="nulová",J227,0)</f>
        <v>0</v>
      </c>
      <c r="BJ227" s="17" t="s">
        <v>83</v>
      </c>
      <c r="BK227" s="146">
        <f t="shared" ref="BK227:BK232" si="59">ROUND(I227*H227,2)</f>
        <v>0</v>
      </c>
      <c r="BL227" s="17" t="s">
        <v>266</v>
      </c>
      <c r="BM227" s="145" t="s">
        <v>1070</v>
      </c>
    </row>
    <row r="228" spans="2:65" s="1" customFormat="1" ht="24.15" hidden="1" customHeight="1">
      <c r="B228" s="133"/>
      <c r="C228" s="134" t="s">
        <v>618</v>
      </c>
      <c r="D228" s="134" t="s">
        <v>171</v>
      </c>
      <c r="E228" s="135" t="s">
        <v>1946</v>
      </c>
      <c r="F228" s="136" t="s">
        <v>1818</v>
      </c>
      <c r="G228" s="137" t="s">
        <v>350</v>
      </c>
      <c r="H228" s="138">
        <v>50</v>
      </c>
      <c r="I228" s="139"/>
      <c r="J228" s="140">
        <f t="shared" si="50"/>
        <v>0</v>
      </c>
      <c r="K228" s="136" t="s">
        <v>1</v>
      </c>
      <c r="L228" s="32"/>
      <c r="M228" s="141" t="s">
        <v>1</v>
      </c>
      <c r="N228" s="142" t="s">
        <v>40</v>
      </c>
      <c r="P228" s="143">
        <f t="shared" si="51"/>
        <v>0</v>
      </c>
      <c r="Q228" s="143">
        <v>0</v>
      </c>
      <c r="R228" s="143">
        <f t="shared" si="52"/>
        <v>0</v>
      </c>
      <c r="S228" s="143">
        <v>0</v>
      </c>
      <c r="T228" s="144">
        <f t="shared" si="53"/>
        <v>0</v>
      </c>
      <c r="AR228" s="145" t="s">
        <v>266</v>
      </c>
      <c r="AT228" s="145" t="s">
        <v>171</v>
      </c>
      <c r="AU228" s="145" t="s">
        <v>85</v>
      </c>
      <c r="AY228" s="17" t="s">
        <v>169</v>
      </c>
      <c r="BE228" s="146">
        <f t="shared" si="54"/>
        <v>0</v>
      </c>
      <c r="BF228" s="146">
        <f t="shared" si="55"/>
        <v>0</v>
      </c>
      <c r="BG228" s="146">
        <f t="shared" si="56"/>
        <v>0</v>
      </c>
      <c r="BH228" s="146">
        <f t="shared" si="57"/>
        <v>0</v>
      </c>
      <c r="BI228" s="146">
        <f t="shared" si="58"/>
        <v>0</v>
      </c>
      <c r="BJ228" s="17" t="s">
        <v>83</v>
      </c>
      <c r="BK228" s="146">
        <f t="shared" si="59"/>
        <v>0</v>
      </c>
      <c r="BL228" s="17" t="s">
        <v>266</v>
      </c>
      <c r="BM228" s="145" t="s">
        <v>1078</v>
      </c>
    </row>
    <row r="229" spans="2:65" s="1" customFormat="1" ht="24.15" hidden="1" customHeight="1">
      <c r="B229" s="133"/>
      <c r="C229" s="134" t="s">
        <v>624</v>
      </c>
      <c r="D229" s="134" t="s">
        <v>171</v>
      </c>
      <c r="E229" s="135" t="s">
        <v>1947</v>
      </c>
      <c r="F229" s="136" t="s">
        <v>1820</v>
      </c>
      <c r="G229" s="137" t="s">
        <v>350</v>
      </c>
      <c r="H229" s="138">
        <v>50</v>
      </c>
      <c r="I229" s="139"/>
      <c r="J229" s="140">
        <f t="shared" si="50"/>
        <v>0</v>
      </c>
      <c r="K229" s="136" t="s">
        <v>1</v>
      </c>
      <c r="L229" s="32"/>
      <c r="M229" s="141" t="s">
        <v>1</v>
      </c>
      <c r="N229" s="142" t="s">
        <v>40</v>
      </c>
      <c r="P229" s="143">
        <f t="shared" si="51"/>
        <v>0</v>
      </c>
      <c r="Q229" s="143">
        <v>0</v>
      </c>
      <c r="R229" s="143">
        <f t="shared" si="52"/>
        <v>0</v>
      </c>
      <c r="S229" s="143">
        <v>0</v>
      </c>
      <c r="T229" s="144">
        <f t="shared" si="53"/>
        <v>0</v>
      </c>
      <c r="AR229" s="145" t="s">
        <v>266</v>
      </c>
      <c r="AT229" s="145" t="s">
        <v>171</v>
      </c>
      <c r="AU229" s="145" t="s">
        <v>85</v>
      </c>
      <c r="AY229" s="17" t="s">
        <v>169</v>
      </c>
      <c r="BE229" s="146">
        <f t="shared" si="54"/>
        <v>0</v>
      </c>
      <c r="BF229" s="146">
        <f t="shared" si="55"/>
        <v>0</v>
      </c>
      <c r="BG229" s="146">
        <f t="shared" si="56"/>
        <v>0</v>
      </c>
      <c r="BH229" s="146">
        <f t="shared" si="57"/>
        <v>0</v>
      </c>
      <c r="BI229" s="146">
        <f t="shared" si="58"/>
        <v>0</v>
      </c>
      <c r="BJ229" s="17" t="s">
        <v>83</v>
      </c>
      <c r="BK229" s="146">
        <f t="shared" si="59"/>
        <v>0</v>
      </c>
      <c r="BL229" s="17" t="s">
        <v>266</v>
      </c>
      <c r="BM229" s="145" t="s">
        <v>1088</v>
      </c>
    </row>
    <row r="230" spans="2:65" s="1" customFormat="1" ht="33" hidden="1" customHeight="1">
      <c r="B230" s="133"/>
      <c r="C230" s="134" t="s">
        <v>631</v>
      </c>
      <c r="D230" s="134" t="s">
        <v>171</v>
      </c>
      <c r="E230" s="135" t="s">
        <v>1948</v>
      </c>
      <c r="F230" s="136" t="s">
        <v>1892</v>
      </c>
      <c r="G230" s="137" t="s">
        <v>297</v>
      </c>
      <c r="H230" s="138">
        <v>2</v>
      </c>
      <c r="I230" s="139"/>
      <c r="J230" s="140">
        <f t="shared" si="50"/>
        <v>0</v>
      </c>
      <c r="K230" s="136" t="s">
        <v>1</v>
      </c>
      <c r="L230" s="32"/>
      <c r="M230" s="141" t="s">
        <v>1</v>
      </c>
      <c r="N230" s="142" t="s">
        <v>40</v>
      </c>
      <c r="P230" s="143">
        <f t="shared" si="51"/>
        <v>0</v>
      </c>
      <c r="Q230" s="143">
        <v>0</v>
      </c>
      <c r="R230" s="143">
        <f t="shared" si="52"/>
        <v>0</v>
      </c>
      <c r="S230" s="143">
        <v>0</v>
      </c>
      <c r="T230" s="144">
        <f t="shared" si="53"/>
        <v>0</v>
      </c>
      <c r="AR230" s="145" t="s">
        <v>266</v>
      </c>
      <c r="AT230" s="145" t="s">
        <v>171</v>
      </c>
      <c r="AU230" s="145" t="s">
        <v>85</v>
      </c>
      <c r="AY230" s="17" t="s">
        <v>169</v>
      </c>
      <c r="BE230" s="146">
        <f t="shared" si="54"/>
        <v>0</v>
      </c>
      <c r="BF230" s="146">
        <f t="shared" si="55"/>
        <v>0</v>
      </c>
      <c r="BG230" s="146">
        <f t="shared" si="56"/>
        <v>0</v>
      </c>
      <c r="BH230" s="146">
        <f t="shared" si="57"/>
        <v>0</v>
      </c>
      <c r="BI230" s="146">
        <f t="shared" si="58"/>
        <v>0</v>
      </c>
      <c r="BJ230" s="17" t="s">
        <v>83</v>
      </c>
      <c r="BK230" s="146">
        <f t="shared" si="59"/>
        <v>0</v>
      </c>
      <c r="BL230" s="17" t="s">
        <v>266</v>
      </c>
      <c r="BM230" s="145" t="s">
        <v>1096</v>
      </c>
    </row>
    <row r="231" spans="2:65" s="1" customFormat="1" ht="16.5" hidden="1" customHeight="1">
      <c r="B231" s="133"/>
      <c r="C231" s="134" t="s">
        <v>637</v>
      </c>
      <c r="D231" s="134" t="s">
        <v>171</v>
      </c>
      <c r="E231" s="135" t="s">
        <v>1949</v>
      </c>
      <c r="F231" s="136" t="s">
        <v>1824</v>
      </c>
      <c r="G231" s="137" t="s">
        <v>1825</v>
      </c>
      <c r="H231" s="138">
        <v>20</v>
      </c>
      <c r="I231" s="139"/>
      <c r="J231" s="140">
        <f t="shared" si="50"/>
        <v>0</v>
      </c>
      <c r="K231" s="136" t="s">
        <v>1</v>
      </c>
      <c r="L231" s="32"/>
      <c r="M231" s="141" t="s">
        <v>1</v>
      </c>
      <c r="N231" s="142" t="s">
        <v>40</v>
      </c>
      <c r="P231" s="143">
        <f t="shared" si="51"/>
        <v>0</v>
      </c>
      <c r="Q231" s="143">
        <v>0</v>
      </c>
      <c r="R231" s="143">
        <f t="shared" si="52"/>
        <v>0</v>
      </c>
      <c r="S231" s="143">
        <v>0</v>
      </c>
      <c r="T231" s="144">
        <f t="shared" si="53"/>
        <v>0</v>
      </c>
      <c r="AR231" s="145" t="s">
        <v>266</v>
      </c>
      <c r="AT231" s="145" t="s">
        <v>171</v>
      </c>
      <c r="AU231" s="145" t="s">
        <v>85</v>
      </c>
      <c r="AY231" s="17" t="s">
        <v>169</v>
      </c>
      <c r="BE231" s="146">
        <f t="shared" si="54"/>
        <v>0</v>
      </c>
      <c r="BF231" s="146">
        <f t="shared" si="55"/>
        <v>0</v>
      </c>
      <c r="BG231" s="146">
        <f t="shared" si="56"/>
        <v>0</v>
      </c>
      <c r="BH231" s="146">
        <f t="shared" si="57"/>
        <v>0</v>
      </c>
      <c r="BI231" s="146">
        <f t="shared" si="58"/>
        <v>0</v>
      </c>
      <c r="BJ231" s="17" t="s">
        <v>83</v>
      </c>
      <c r="BK231" s="146">
        <f t="shared" si="59"/>
        <v>0</v>
      </c>
      <c r="BL231" s="17" t="s">
        <v>266</v>
      </c>
      <c r="BM231" s="145" t="s">
        <v>1950</v>
      </c>
    </row>
    <row r="232" spans="2:65" s="1" customFormat="1" ht="16.5" hidden="1" customHeight="1">
      <c r="B232" s="133"/>
      <c r="C232" s="134" t="s">
        <v>643</v>
      </c>
      <c r="D232" s="134" t="s">
        <v>171</v>
      </c>
      <c r="E232" s="135" t="s">
        <v>1951</v>
      </c>
      <c r="F232" s="136" t="s">
        <v>1952</v>
      </c>
      <c r="G232" s="137" t="s">
        <v>525</v>
      </c>
      <c r="H232" s="138">
        <v>1</v>
      </c>
      <c r="I232" s="139"/>
      <c r="J232" s="140">
        <f t="shared" si="50"/>
        <v>0</v>
      </c>
      <c r="K232" s="136" t="s">
        <v>1</v>
      </c>
      <c r="L232" s="32"/>
      <c r="M232" s="192" t="s">
        <v>1</v>
      </c>
      <c r="N232" s="193" t="s">
        <v>40</v>
      </c>
      <c r="O232" s="190"/>
      <c r="P232" s="194">
        <f t="shared" si="51"/>
        <v>0</v>
      </c>
      <c r="Q232" s="194">
        <v>0</v>
      </c>
      <c r="R232" s="194">
        <f t="shared" si="52"/>
        <v>0</v>
      </c>
      <c r="S232" s="194">
        <v>0</v>
      </c>
      <c r="T232" s="195">
        <f t="shared" si="53"/>
        <v>0</v>
      </c>
      <c r="AR232" s="145" t="s">
        <v>266</v>
      </c>
      <c r="AT232" s="145" t="s">
        <v>171</v>
      </c>
      <c r="AU232" s="145" t="s">
        <v>85</v>
      </c>
      <c r="AY232" s="17" t="s">
        <v>169</v>
      </c>
      <c r="BE232" s="146">
        <f t="shared" si="54"/>
        <v>0</v>
      </c>
      <c r="BF232" s="146">
        <f t="shared" si="55"/>
        <v>0</v>
      </c>
      <c r="BG232" s="146">
        <f t="shared" si="56"/>
        <v>0</v>
      </c>
      <c r="BH232" s="146">
        <f t="shared" si="57"/>
        <v>0</v>
      </c>
      <c r="BI232" s="146">
        <f t="shared" si="58"/>
        <v>0</v>
      </c>
      <c r="BJ232" s="17" t="s">
        <v>83</v>
      </c>
      <c r="BK232" s="146">
        <f t="shared" si="59"/>
        <v>0</v>
      </c>
      <c r="BL232" s="17" t="s">
        <v>266</v>
      </c>
      <c r="BM232" s="145" t="s">
        <v>1112</v>
      </c>
    </row>
    <row r="233" spans="2:65" s="1" customFormat="1" ht="6.9" customHeight="1">
      <c r="B233" s="44"/>
      <c r="C233" s="45"/>
      <c r="D233" s="45"/>
      <c r="E233" s="45"/>
      <c r="F233" s="45"/>
      <c r="G233" s="45"/>
      <c r="H233" s="45"/>
      <c r="I233" s="45"/>
      <c r="J233" s="45"/>
      <c r="K233" s="45"/>
      <c r="L233" s="32"/>
    </row>
  </sheetData>
  <autoFilter ref="C131:K232" xr:uid="{00000000-0009-0000-0000-000003000000}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63"/>
  <sheetViews>
    <sheetView showGridLines="0" topLeftCell="A119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31" t="s">
        <v>5</v>
      </c>
      <c r="M2" s="232"/>
      <c r="N2" s="232"/>
      <c r="O2" s="232"/>
      <c r="P2" s="232"/>
      <c r="Q2" s="232"/>
      <c r="R2" s="232"/>
      <c r="S2" s="232"/>
      <c r="T2" s="232"/>
      <c r="U2" s="232"/>
      <c r="V2" s="232"/>
      <c r="AT2" s="17" t="s">
        <v>94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" customHeight="1">
      <c r="B4" s="20"/>
      <c r="D4" s="21" t="s">
        <v>114</v>
      </c>
      <c r="L4" s="20"/>
      <c r="M4" s="89" t="s">
        <v>10</v>
      </c>
      <c r="AT4" s="17" t="s">
        <v>3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6" t="str">
        <f>'Rekapitulace stavby'!K6</f>
        <v>Zahrady GASK - hygienické zázemí pro konzumaci to-go (Bistro)</v>
      </c>
      <c r="F7" s="247"/>
      <c r="G7" s="247"/>
      <c r="H7" s="247"/>
      <c r="L7" s="20"/>
    </row>
    <row r="8" spans="2:46" s="1" customFormat="1" ht="12" customHeight="1">
      <c r="B8" s="32"/>
      <c r="D8" s="27" t="s">
        <v>121</v>
      </c>
      <c r="L8" s="32"/>
    </row>
    <row r="9" spans="2:46" s="1" customFormat="1" ht="16.5" customHeight="1">
      <c r="B9" s="32"/>
      <c r="E9" s="225" t="s">
        <v>1953</v>
      </c>
      <c r="F9" s="245"/>
      <c r="G9" s="245"/>
      <c r="H9" s="245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8. 2. 2024</v>
      </c>
      <c r="L12" s="32"/>
    </row>
    <row r="13" spans="2:46" s="1" customFormat="1" ht="10.95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27</v>
      </c>
      <c r="J15" s="25" t="str">
        <f>IF('Rekapitulace stavby'!AN11="","",'Rekapitulace stavby'!AN11)</f>
        <v/>
      </c>
      <c r="L15" s="32"/>
    </row>
    <row r="16" spans="2:46" s="1" customFormat="1" ht="6.9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48" t="str">
        <f>'Rekapitulace stavby'!E14</f>
        <v>Vyplň údaj</v>
      </c>
      <c r="F18" s="240"/>
      <c r="G18" s="240"/>
      <c r="H18" s="240"/>
      <c r="I18" s="27" t="s">
        <v>27</v>
      </c>
      <c r="J18" s="28" t="str">
        <f>'Rekapitulace stavby'!AN14</f>
        <v>Vyplň údaj</v>
      </c>
      <c r="L18" s="32"/>
    </row>
    <row r="19" spans="2:12" s="1" customFormat="1" ht="6.9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 xml:space="preserve"> </v>
      </c>
      <c r="I21" s="27" t="s">
        <v>27</v>
      </c>
      <c r="J21" s="25" t="str">
        <f>IF('Rekapitulace stavby'!AN17="","",'Rekapitulace stavby'!AN17)</f>
        <v/>
      </c>
      <c r="L21" s="32"/>
    </row>
    <row r="22" spans="2:12" s="1" customFormat="1" ht="6.9" customHeight="1">
      <c r="B22" s="32"/>
      <c r="L22" s="32"/>
    </row>
    <row r="23" spans="2:12" s="1" customFormat="1" ht="12" customHeight="1">
      <c r="B23" s="32"/>
      <c r="D23" s="27" t="s">
        <v>32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27</v>
      </c>
      <c r="J24" s="25" t="str">
        <f>IF('Rekapitulace stavby'!AN20="","",'Rekapitulace stavby'!AN20)</f>
        <v/>
      </c>
      <c r="L24" s="32"/>
    </row>
    <row r="25" spans="2:12" s="1" customFormat="1" ht="6.9" customHeight="1">
      <c r="B25" s="32"/>
      <c r="L25" s="32"/>
    </row>
    <row r="26" spans="2:12" s="1" customFormat="1" ht="12" customHeight="1">
      <c r="B26" s="32"/>
      <c r="D26" s="27" t="s">
        <v>33</v>
      </c>
      <c r="L26" s="32"/>
    </row>
    <row r="27" spans="2:12" s="7" customFormat="1" ht="16.5" customHeight="1">
      <c r="B27" s="90"/>
      <c r="E27" s="244" t="s">
        <v>1</v>
      </c>
      <c r="F27" s="244"/>
      <c r="G27" s="244"/>
      <c r="H27" s="244"/>
      <c r="L27" s="90"/>
    </row>
    <row r="28" spans="2:12" s="1" customFormat="1" ht="6.9" customHeight="1">
      <c r="B28" s="32"/>
      <c r="L28" s="32"/>
    </row>
    <row r="29" spans="2:12" s="1" customFormat="1" ht="6.9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1" t="s">
        <v>35</v>
      </c>
      <c r="J30" s="66">
        <f>ROUND(J121, 2)</f>
        <v>0</v>
      </c>
      <c r="L30" s="32"/>
    </row>
    <row r="31" spans="2:12" s="1" customFormat="1" ht="6.9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" customHeight="1">
      <c r="B32" s="32"/>
      <c r="F32" s="35" t="s">
        <v>37</v>
      </c>
      <c r="I32" s="35" t="s">
        <v>36</v>
      </c>
      <c r="J32" s="35" t="s">
        <v>38</v>
      </c>
      <c r="L32" s="32"/>
    </row>
    <row r="33" spans="2:12" s="1" customFormat="1" ht="14.4" customHeight="1">
      <c r="B33" s="32"/>
      <c r="D33" s="55" t="s">
        <v>39</v>
      </c>
      <c r="E33" s="27" t="s">
        <v>40</v>
      </c>
      <c r="F33" s="92">
        <f>ROUND((SUM(BE121:BE162)),  2)</f>
        <v>0</v>
      </c>
      <c r="I33" s="93">
        <v>0.21</v>
      </c>
      <c r="J33" s="92">
        <f>ROUND(((SUM(BE121:BE162))*I33),  2)</f>
        <v>0</v>
      </c>
      <c r="L33" s="32"/>
    </row>
    <row r="34" spans="2:12" s="1" customFormat="1" ht="14.4" customHeight="1">
      <c r="B34" s="32"/>
      <c r="E34" s="27" t="s">
        <v>41</v>
      </c>
      <c r="F34" s="92">
        <f>ROUND((SUM(BF121:BF162)),  2)</f>
        <v>0</v>
      </c>
      <c r="I34" s="93">
        <v>0.12</v>
      </c>
      <c r="J34" s="92">
        <f>ROUND(((SUM(BF121:BF162))*I34),  2)</f>
        <v>0</v>
      </c>
      <c r="L34" s="32"/>
    </row>
    <row r="35" spans="2:12" s="1" customFormat="1" ht="14.4" hidden="1" customHeight="1">
      <c r="B35" s="32"/>
      <c r="E35" s="27" t="s">
        <v>42</v>
      </c>
      <c r="F35" s="92">
        <f>ROUND((SUM(BG121:BG162)),  2)</f>
        <v>0</v>
      </c>
      <c r="I35" s="93">
        <v>0.21</v>
      </c>
      <c r="J35" s="92">
        <f>0</f>
        <v>0</v>
      </c>
      <c r="L35" s="32"/>
    </row>
    <row r="36" spans="2:12" s="1" customFormat="1" ht="14.4" hidden="1" customHeight="1">
      <c r="B36" s="32"/>
      <c r="E36" s="27" t="s">
        <v>43</v>
      </c>
      <c r="F36" s="92">
        <f>ROUND((SUM(BH121:BH162)),  2)</f>
        <v>0</v>
      </c>
      <c r="I36" s="93">
        <v>0.12</v>
      </c>
      <c r="J36" s="92">
        <f>0</f>
        <v>0</v>
      </c>
      <c r="L36" s="32"/>
    </row>
    <row r="37" spans="2:12" s="1" customFormat="1" ht="14.4" hidden="1" customHeight="1">
      <c r="B37" s="32"/>
      <c r="E37" s="27" t="s">
        <v>44</v>
      </c>
      <c r="F37" s="92">
        <f>ROUND((SUM(BI121:BI162)),  2)</f>
        <v>0</v>
      </c>
      <c r="I37" s="93">
        <v>0</v>
      </c>
      <c r="J37" s="92">
        <f>0</f>
        <v>0</v>
      </c>
      <c r="L37" s="32"/>
    </row>
    <row r="38" spans="2:12" s="1" customFormat="1" ht="6.9" customHeight="1">
      <c r="B38" s="32"/>
      <c r="L38" s="32"/>
    </row>
    <row r="39" spans="2:12" s="1" customFormat="1" ht="25.35" customHeight="1">
      <c r="B39" s="32"/>
      <c r="C39" s="94"/>
      <c r="D39" s="95" t="s">
        <v>45</v>
      </c>
      <c r="E39" s="57"/>
      <c r="F39" s="57"/>
      <c r="G39" s="96" t="s">
        <v>46</v>
      </c>
      <c r="H39" s="97" t="s">
        <v>47</v>
      </c>
      <c r="I39" s="57"/>
      <c r="J39" s="98">
        <f>SUM(J30:J37)</f>
        <v>0</v>
      </c>
      <c r="K39" s="99"/>
      <c r="L39" s="32"/>
    </row>
    <row r="40" spans="2:12" s="1" customFormat="1" ht="14.4" customHeight="1">
      <c r="B40" s="32"/>
      <c r="L40" s="32"/>
    </row>
    <row r="41" spans="2:12" ht="14.4" customHeight="1">
      <c r="B41" s="20"/>
      <c r="L41" s="20"/>
    </row>
    <row r="42" spans="2:12" ht="14.4" customHeight="1">
      <c r="B42" s="20"/>
      <c r="L42" s="20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48</v>
      </c>
      <c r="E50" s="42"/>
      <c r="F50" s="42"/>
      <c r="G50" s="41" t="s">
        <v>49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3" t="s">
        <v>50</v>
      </c>
      <c r="E61" s="34"/>
      <c r="F61" s="100" t="s">
        <v>51</v>
      </c>
      <c r="G61" s="43" t="s">
        <v>50</v>
      </c>
      <c r="H61" s="34"/>
      <c r="I61" s="34"/>
      <c r="J61" s="101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1" t="s">
        <v>52</v>
      </c>
      <c r="E65" s="42"/>
      <c r="F65" s="42"/>
      <c r="G65" s="41" t="s">
        <v>53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3" t="s">
        <v>50</v>
      </c>
      <c r="E76" s="34"/>
      <c r="F76" s="100" t="s">
        <v>51</v>
      </c>
      <c r="G76" s="43" t="s">
        <v>50</v>
      </c>
      <c r="H76" s="34"/>
      <c r="I76" s="34"/>
      <c r="J76" s="101" t="s">
        <v>51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" customHeight="1">
      <c r="B82" s="32"/>
      <c r="C82" s="21" t="s">
        <v>124</v>
      </c>
      <c r="L82" s="32"/>
    </row>
    <row r="83" spans="2:47" s="1" customFormat="1" ht="6.9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46" t="str">
        <f>E7</f>
        <v>Zahrady GASK - hygienické zázemí pro konzumaci to-go (Bistro)</v>
      </c>
      <c r="F85" s="247"/>
      <c r="G85" s="247"/>
      <c r="H85" s="247"/>
      <c r="L85" s="32"/>
    </row>
    <row r="86" spans="2:47" s="1" customFormat="1" ht="12" customHeight="1">
      <c r="B86" s="32"/>
      <c r="C86" s="27" t="s">
        <v>121</v>
      </c>
      <c r="L86" s="32"/>
    </row>
    <row r="87" spans="2:47" s="1" customFormat="1" ht="16.5" customHeight="1">
      <c r="B87" s="32"/>
      <c r="E87" s="225" t="str">
        <f>E9</f>
        <v>D.1.4 - Vytápění</v>
      </c>
      <c r="F87" s="245"/>
      <c r="G87" s="245"/>
      <c r="H87" s="245"/>
      <c r="L87" s="32"/>
    </row>
    <row r="88" spans="2:47" s="1" customFormat="1" ht="6.9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Kutná Hora</v>
      </c>
      <c r="I89" s="27" t="s">
        <v>22</v>
      </c>
      <c r="J89" s="52" t="str">
        <f>IF(J12="","",J12)</f>
        <v>8. 2. 2024</v>
      </c>
      <c r="L89" s="32"/>
    </row>
    <row r="90" spans="2:47" s="1" customFormat="1" ht="6.9" customHeight="1">
      <c r="B90" s="32"/>
      <c r="L90" s="32"/>
    </row>
    <row r="91" spans="2:47" s="1" customFormat="1" ht="15.15" customHeight="1">
      <c r="B91" s="32"/>
      <c r="C91" s="27" t="s">
        <v>24</v>
      </c>
      <c r="F91" s="25" t="str">
        <f>E15</f>
        <v xml:space="preserve"> </v>
      </c>
      <c r="I91" s="27" t="s">
        <v>30</v>
      </c>
      <c r="J91" s="30" t="str">
        <f>E21</f>
        <v xml:space="preserve"> </v>
      </c>
      <c r="L91" s="32"/>
    </row>
    <row r="92" spans="2:47" s="1" customFormat="1" ht="15.15" customHeight="1">
      <c r="B92" s="32"/>
      <c r="C92" s="27" t="s">
        <v>28</v>
      </c>
      <c r="F92" s="25" t="str">
        <f>IF(E18="","",E18)</f>
        <v>Vyplň údaj</v>
      </c>
      <c r="I92" s="27" t="s">
        <v>32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2" t="s">
        <v>125</v>
      </c>
      <c r="D94" s="94"/>
      <c r="E94" s="94"/>
      <c r="F94" s="94"/>
      <c r="G94" s="94"/>
      <c r="H94" s="94"/>
      <c r="I94" s="94"/>
      <c r="J94" s="103" t="s">
        <v>126</v>
      </c>
      <c r="K94" s="94"/>
      <c r="L94" s="32"/>
    </row>
    <row r="95" spans="2:47" s="1" customFormat="1" ht="10.35" customHeight="1">
      <c r="B95" s="32"/>
      <c r="L95" s="32"/>
    </row>
    <row r="96" spans="2:47" s="1" customFormat="1" ht="22.95" customHeight="1">
      <c r="B96" s="32"/>
      <c r="C96" s="104" t="s">
        <v>127</v>
      </c>
      <c r="J96" s="66">
        <f>J121</f>
        <v>0</v>
      </c>
      <c r="L96" s="32"/>
      <c r="AU96" s="17" t="s">
        <v>128</v>
      </c>
    </row>
    <row r="97" spans="2:12" s="8" customFormat="1" ht="24.9" customHeight="1">
      <c r="B97" s="105"/>
      <c r="D97" s="106" t="s">
        <v>1954</v>
      </c>
      <c r="E97" s="107"/>
      <c r="F97" s="107"/>
      <c r="G97" s="107"/>
      <c r="H97" s="107"/>
      <c r="I97" s="107"/>
      <c r="J97" s="108">
        <f>J122</f>
        <v>0</v>
      </c>
      <c r="L97" s="105"/>
    </row>
    <row r="98" spans="2:12" s="8" customFormat="1" ht="24.9" customHeight="1">
      <c r="B98" s="105"/>
      <c r="D98" s="106" t="s">
        <v>1955</v>
      </c>
      <c r="E98" s="107"/>
      <c r="F98" s="107"/>
      <c r="G98" s="107"/>
      <c r="H98" s="107"/>
      <c r="I98" s="107"/>
      <c r="J98" s="108">
        <f>J136</f>
        <v>0</v>
      </c>
      <c r="L98" s="105"/>
    </row>
    <row r="99" spans="2:12" s="8" customFormat="1" ht="24.9" customHeight="1">
      <c r="B99" s="105"/>
      <c r="D99" s="106" t="s">
        <v>1956</v>
      </c>
      <c r="E99" s="107"/>
      <c r="F99" s="107"/>
      <c r="G99" s="107"/>
      <c r="H99" s="107"/>
      <c r="I99" s="107"/>
      <c r="J99" s="108">
        <f>J146</f>
        <v>0</v>
      </c>
      <c r="L99" s="105"/>
    </row>
    <row r="100" spans="2:12" s="8" customFormat="1" ht="24.9" customHeight="1">
      <c r="B100" s="105"/>
      <c r="D100" s="106" t="s">
        <v>1957</v>
      </c>
      <c r="E100" s="107"/>
      <c r="F100" s="107"/>
      <c r="G100" s="107"/>
      <c r="H100" s="107"/>
      <c r="I100" s="107"/>
      <c r="J100" s="108">
        <f>J150</f>
        <v>0</v>
      </c>
      <c r="L100" s="105"/>
    </row>
    <row r="101" spans="2:12" s="8" customFormat="1" ht="24.9" customHeight="1">
      <c r="B101" s="105"/>
      <c r="D101" s="106" t="s">
        <v>1958</v>
      </c>
      <c r="E101" s="107"/>
      <c r="F101" s="107"/>
      <c r="G101" s="107"/>
      <c r="H101" s="107"/>
      <c r="I101" s="107"/>
      <c r="J101" s="108">
        <f>J157</f>
        <v>0</v>
      </c>
      <c r="L101" s="105"/>
    </row>
    <row r="102" spans="2:12" s="1" customFormat="1" ht="21.75" customHeight="1">
      <c r="B102" s="32"/>
      <c r="L102" s="32"/>
    </row>
    <row r="103" spans="2:12" s="1" customFormat="1" ht="6.9" customHeight="1"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2"/>
    </row>
    <row r="107" spans="2:12" s="1" customFormat="1" ht="6.9" customHeight="1"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2"/>
    </row>
    <row r="108" spans="2:12" s="1" customFormat="1" ht="24.9" customHeight="1">
      <c r="B108" s="32"/>
      <c r="C108" s="21" t="s">
        <v>154</v>
      </c>
      <c r="L108" s="32"/>
    </row>
    <row r="109" spans="2:12" s="1" customFormat="1" ht="6.9" customHeight="1">
      <c r="B109" s="32"/>
      <c r="L109" s="32"/>
    </row>
    <row r="110" spans="2:12" s="1" customFormat="1" ht="12" customHeight="1">
      <c r="B110" s="32"/>
      <c r="C110" s="27" t="s">
        <v>16</v>
      </c>
      <c r="L110" s="32"/>
    </row>
    <row r="111" spans="2:12" s="1" customFormat="1" ht="16.5" customHeight="1">
      <c r="B111" s="32"/>
      <c r="E111" s="246" t="str">
        <f>E7</f>
        <v>Zahrady GASK - hygienické zázemí pro konzumaci to-go (Bistro)</v>
      </c>
      <c r="F111" s="247"/>
      <c r="G111" s="247"/>
      <c r="H111" s="247"/>
      <c r="L111" s="32"/>
    </row>
    <row r="112" spans="2:12" s="1" customFormat="1" ht="12" customHeight="1">
      <c r="B112" s="32"/>
      <c r="C112" s="27" t="s">
        <v>121</v>
      </c>
      <c r="L112" s="32"/>
    </row>
    <row r="113" spans="2:65" s="1" customFormat="1" ht="16.5" customHeight="1">
      <c r="B113" s="32"/>
      <c r="E113" s="225" t="str">
        <f>E9</f>
        <v>D.1.4 - Vytápění</v>
      </c>
      <c r="F113" s="245"/>
      <c r="G113" s="245"/>
      <c r="H113" s="245"/>
      <c r="L113" s="32"/>
    </row>
    <row r="114" spans="2:65" s="1" customFormat="1" ht="6.9" customHeight="1">
      <c r="B114" s="32"/>
      <c r="L114" s="32"/>
    </row>
    <row r="115" spans="2:65" s="1" customFormat="1" ht="12" customHeight="1">
      <c r="B115" s="32"/>
      <c r="C115" s="27" t="s">
        <v>20</v>
      </c>
      <c r="F115" s="25" t="str">
        <f>F12</f>
        <v>Kutná Hora</v>
      </c>
      <c r="I115" s="27" t="s">
        <v>22</v>
      </c>
      <c r="J115" s="52" t="str">
        <f>IF(J12="","",J12)</f>
        <v>8. 2. 2024</v>
      </c>
      <c r="L115" s="32"/>
    </row>
    <row r="116" spans="2:65" s="1" customFormat="1" ht="6.9" customHeight="1">
      <c r="B116" s="32"/>
      <c r="L116" s="32"/>
    </row>
    <row r="117" spans="2:65" s="1" customFormat="1" ht="15.15" customHeight="1">
      <c r="B117" s="32"/>
      <c r="C117" s="27" t="s">
        <v>24</v>
      </c>
      <c r="F117" s="25" t="str">
        <f>E15</f>
        <v xml:space="preserve"> </v>
      </c>
      <c r="I117" s="27" t="s">
        <v>30</v>
      </c>
      <c r="J117" s="30" t="str">
        <f>E21</f>
        <v xml:space="preserve"> </v>
      </c>
      <c r="L117" s="32"/>
    </row>
    <row r="118" spans="2:65" s="1" customFormat="1" ht="15.15" customHeight="1">
      <c r="B118" s="32"/>
      <c r="C118" s="27" t="s">
        <v>28</v>
      </c>
      <c r="F118" s="25" t="str">
        <f>IF(E18="","",E18)</f>
        <v>Vyplň údaj</v>
      </c>
      <c r="I118" s="27" t="s">
        <v>32</v>
      </c>
      <c r="J118" s="30" t="str">
        <f>E24</f>
        <v xml:space="preserve"> </v>
      </c>
      <c r="L118" s="32"/>
    </row>
    <row r="119" spans="2:65" s="1" customFormat="1" ht="10.35" customHeight="1">
      <c r="B119" s="32"/>
      <c r="L119" s="32"/>
    </row>
    <row r="120" spans="2:65" s="10" customFormat="1" ht="29.25" customHeight="1">
      <c r="B120" s="113"/>
      <c r="C120" s="114" t="s">
        <v>155</v>
      </c>
      <c r="D120" s="115" t="s">
        <v>60</v>
      </c>
      <c r="E120" s="115" t="s">
        <v>56</v>
      </c>
      <c r="F120" s="115" t="s">
        <v>57</v>
      </c>
      <c r="G120" s="115" t="s">
        <v>156</v>
      </c>
      <c r="H120" s="115" t="s">
        <v>157</v>
      </c>
      <c r="I120" s="115" t="s">
        <v>158</v>
      </c>
      <c r="J120" s="115" t="s">
        <v>126</v>
      </c>
      <c r="K120" s="116" t="s">
        <v>159</v>
      </c>
      <c r="L120" s="113"/>
      <c r="M120" s="59" t="s">
        <v>1</v>
      </c>
      <c r="N120" s="60" t="s">
        <v>39</v>
      </c>
      <c r="O120" s="60" t="s">
        <v>160</v>
      </c>
      <c r="P120" s="60" t="s">
        <v>161</v>
      </c>
      <c r="Q120" s="60" t="s">
        <v>162</v>
      </c>
      <c r="R120" s="60" t="s">
        <v>163</v>
      </c>
      <c r="S120" s="60" t="s">
        <v>164</v>
      </c>
      <c r="T120" s="61" t="s">
        <v>165</v>
      </c>
    </row>
    <row r="121" spans="2:65" s="1" customFormat="1" ht="22.95" customHeight="1">
      <c r="B121" s="32"/>
      <c r="C121" s="64" t="s">
        <v>166</v>
      </c>
      <c r="J121" s="117">
        <f>BK121</f>
        <v>0</v>
      </c>
      <c r="L121" s="32"/>
      <c r="M121" s="62"/>
      <c r="N121" s="53"/>
      <c r="O121" s="53"/>
      <c r="P121" s="118">
        <f>P122+P136+P146+P150+P157</f>
        <v>0</v>
      </c>
      <c r="Q121" s="53"/>
      <c r="R121" s="118">
        <f>R122+R136+R146+R150+R157</f>
        <v>0</v>
      </c>
      <c r="S121" s="53"/>
      <c r="T121" s="119">
        <f>T122+T136+T146+T150+T157</f>
        <v>0</v>
      </c>
      <c r="AT121" s="17" t="s">
        <v>74</v>
      </c>
      <c r="AU121" s="17" t="s">
        <v>128</v>
      </c>
      <c r="BK121" s="120">
        <f>BK122+BK136+BK146+BK150+BK157</f>
        <v>0</v>
      </c>
    </row>
    <row r="122" spans="2:65" s="11" customFormat="1" ht="25.95" customHeight="1">
      <c r="B122" s="121"/>
      <c r="D122" s="122" t="s">
        <v>74</v>
      </c>
      <c r="E122" s="123" t="s">
        <v>1959</v>
      </c>
      <c r="F122" s="123" t="s">
        <v>1960</v>
      </c>
      <c r="I122" s="124"/>
      <c r="J122" s="125">
        <f>BK122</f>
        <v>0</v>
      </c>
      <c r="L122" s="121"/>
      <c r="M122" s="126"/>
      <c r="P122" s="127">
        <f>SUM(P123:P135)</f>
        <v>0</v>
      </c>
      <c r="R122" s="127">
        <f>SUM(R123:R135)</f>
        <v>0</v>
      </c>
      <c r="T122" s="128">
        <f>SUM(T123:T135)</f>
        <v>0</v>
      </c>
      <c r="AR122" s="122" t="s">
        <v>83</v>
      </c>
      <c r="AT122" s="129" t="s">
        <v>74</v>
      </c>
      <c r="AU122" s="129" t="s">
        <v>75</v>
      </c>
      <c r="AY122" s="122" t="s">
        <v>169</v>
      </c>
      <c r="BK122" s="130">
        <f>SUM(BK123:BK135)</f>
        <v>0</v>
      </c>
    </row>
    <row r="123" spans="2:65" s="1" customFormat="1" ht="24.15" customHeight="1">
      <c r="B123" s="133"/>
      <c r="C123" s="134" t="s">
        <v>83</v>
      </c>
      <c r="D123" s="134" t="s">
        <v>171</v>
      </c>
      <c r="E123" s="135" t="s">
        <v>83</v>
      </c>
      <c r="F123" s="136" t="s">
        <v>1961</v>
      </c>
      <c r="G123" s="137" t="s">
        <v>1962</v>
      </c>
      <c r="H123" s="138">
        <v>1</v>
      </c>
      <c r="I123" s="139"/>
      <c r="J123" s="140">
        <f>ROUND(I123*H123,2)</f>
        <v>0</v>
      </c>
      <c r="K123" s="136" t="s">
        <v>1</v>
      </c>
      <c r="L123" s="32"/>
      <c r="M123" s="141" t="s">
        <v>1</v>
      </c>
      <c r="N123" s="142" t="s">
        <v>40</v>
      </c>
      <c r="P123" s="143">
        <f>O123*H123</f>
        <v>0</v>
      </c>
      <c r="Q123" s="143">
        <v>0</v>
      </c>
      <c r="R123" s="143">
        <f>Q123*H123</f>
        <v>0</v>
      </c>
      <c r="S123" s="143">
        <v>0</v>
      </c>
      <c r="T123" s="144">
        <f>S123*H123</f>
        <v>0</v>
      </c>
      <c r="AR123" s="145" t="s">
        <v>266</v>
      </c>
      <c r="AT123" s="145" t="s">
        <v>171</v>
      </c>
      <c r="AU123" s="145" t="s">
        <v>83</v>
      </c>
      <c r="AY123" s="17" t="s">
        <v>169</v>
      </c>
      <c r="BE123" s="146">
        <f>IF(N123="základní",J123,0)</f>
        <v>0</v>
      </c>
      <c r="BF123" s="146">
        <f>IF(N123="snížená",J123,0)</f>
        <v>0</v>
      </c>
      <c r="BG123" s="146">
        <f>IF(N123="zákl. přenesená",J123,0)</f>
        <v>0</v>
      </c>
      <c r="BH123" s="146">
        <f>IF(N123="sníž. přenesená",J123,0)</f>
        <v>0</v>
      </c>
      <c r="BI123" s="146">
        <f>IF(N123="nulová",J123,0)</f>
        <v>0</v>
      </c>
      <c r="BJ123" s="17" t="s">
        <v>83</v>
      </c>
      <c r="BK123" s="146">
        <f>ROUND(I123*H123,2)</f>
        <v>0</v>
      </c>
      <c r="BL123" s="17" t="s">
        <v>266</v>
      </c>
      <c r="BM123" s="145" t="s">
        <v>85</v>
      </c>
    </row>
    <row r="124" spans="2:65" s="1" customFormat="1" ht="67.2">
      <c r="B124" s="32"/>
      <c r="D124" s="152" t="s">
        <v>1963</v>
      </c>
      <c r="F124" s="196" t="s">
        <v>1964</v>
      </c>
      <c r="I124" s="149"/>
      <c r="L124" s="32"/>
      <c r="M124" s="150"/>
      <c r="T124" s="56"/>
      <c r="AT124" s="17" t="s">
        <v>1963</v>
      </c>
      <c r="AU124" s="17" t="s">
        <v>83</v>
      </c>
    </row>
    <row r="125" spans="2:65" s="1" customFormat="1" ht="16.5" customHeight="1">
      <c r="B125" s="133"/>
      <c r="C125" s="134" t="s">
        <v>85</v>
      </c>
      <c r="D125" s="134" t="s">
        <v>171</v>
      </c>
      <c r="E125" s="135" t="s">
        <v>195</v>
      </c>
      <c r="F125" s="136" t="s">
        <v>1965</v>
      </c>
      <c r="G125" s="137" t="s">
        <v>1962</v>
      </c>
      <c r="H125" s="138">
        <v>1</v>
      </c>
      <c r="I125" s="139"/>
      <c r="J125" s="140">
        <f t="shared" ref="J125:J135" si="0">ROUND(I125*H125,2)</f>
        <v>0</v>
      </c>
      <c r="K125" s="136" t="s">
        <v>1</v>
      </c>
      <c r="L125" s="32"/>
      <c r="M125" s="141" t="s">
        <v>1</v>
      </c>
      <c r="N125" s="142" t="s">
        <v>40</v>
      </c>
      <c r="P125" s="143">
        <f t="shared" ref="P125:P135" si="1">O125*H125</f>
        <v>0</v>
      </c>
      <c r="Q125" s="143">
        <v>0</v>
      </c>
      <c r="R125" s="143">
        <f t="shared" ref="R125:R135" si="2">Q125*H125</f>
        <v>0</v>
      </c>
      <c r="S125" s="143">
        <v>0</v>
      </c>
      <c r="T125" s="144">
        <f t="shared" ref="T125:T135" si="3">S125*H125</f>
        <v>0</v>
      </c>
      <c r="AR125" s="145" t="s">
        <v>266</v>
      </c>
      <c r="AT125" s="145" t="s">
        <v>171</v>
      </c>
      <c r="AU125" s="145" t="s">
        <v>83</v>
      </c>
      <c r="AY125" s="17" t="s">
        <v>169</v>
      </c>
      <c r="BE125" s="146">
        <f t="shared" ref="BE125:BE135" si="4">IF(N125="základní",J125,0)</f>
        <v>0</v>
      </c>
      <c r="BF125" s="146">
        <f t="shared" ref="BF125:BF135" si="5">IF(N125="snížená",J125,0)</f>
        <v>0</v>
      </c>
      <c r="BG125" s="146">
        <f t="shared" ref="BG125:BG135" si="6">IF(N125="zákl. přenesená",J125,0)</f>
        <v>0</v>
      </c>
      <c r="BH125" s="146">
        <f t="shared" ref="BH125:BH135" si="7">IF(N125="sníž. přenesená",J125,0)</f>
        <v>0</v>
      </c>
      <c r="BI125" s="146">
        <f t="shared" ref="BI125:BI135" si="8">IF(N125="nulová",J125,0)</f>
        <v>0</v>
      </c>
      <c r="BJ125" s="17" t="s">
        <v>83</v>
      </c>
      <c r="BK125" s="146">
        <f t="shared" ref="BK125:BK135" si="9">ROUND(I125*H125,2)</f>
        <v>0</v>
      </c>
      <c r="BL125" s="17" t="s">
        <v>266</v>
      </c>
      <c r="BM125" s="145" t="s">
        <v>175</v>
      </c>
    </row>
    <row r="126" spans="2:65" s="1" customFormat="1" ht="16.5" customHeight="1">
      <c r="B126" s="133"/>
      <c r="C126" s="134" t="s">
        <v>109</v>
      </c>
      <c r="D126" s="134" t="s">
        <v>171</v>
      </c>
      <c r="E126" s="135" t="s">
        <v>204</v>
      </c>
      <c r="F126" s="136" t="s">
        <v>1966</v>
      </c>
      <c r="G126" s="137" t="s">
        <v>1962</v>
      </c>
      <c r="H126" s="138">
        <v>1</v>
      </c>
      <c r="I126" s="139"/>
      <c r="J126" s="140">
        <f t="shared" si="0"/>
        <v>0</v>
      </c>
      <c r="K126" s="136" t="s">
        <v>1</v>
      </c>
      <c r="L126" s="32"/>
      <c r="M126" s="141" t="s">
        <v>1</v>
      </c>
      <c r="N126" s="142" t="s">
        <v>40</v>
      </c>
      <c r="P126" s="143">
        <f t="shared" si="1"/>
        <v>0</v>
      </c>
      <c r="Q126" s="143">
        <v>0</v>
      </c>
      <c r="R126" s="143">
        <f t="shared" si="2"/>
        <v>0</v>
      </c>
      <c r="S126" s="143">
        <v>0</v>
      </c>
      <c r="T126" s="144">
        <f t="shared" si="3"/>
        <v>0</v>
      </c>
      <c r="AR126" s="145" t="s">
        <v>266</v>
      </c>
      <c r="AT126" s="145" t="s">
        <v>171</v>
      </c>
      <c r="AU126" s="145" t="s">
        <v>83</v>
      </c>
      <c r="AY126" s="17" t="s">
        <v>169</v>
      </c>
      <c r="BE126" s="146">
        <f t="shared" si="4"/>
        <v>0</v>
      </c>
      <c r="BF126" s="146">
        <f t="shared" si="5"/>
        <v>0</v>
      </c>
      <c r="BG126" s="146">
        <f t="shared" si="6"/>
        <v>0</v>
      </c>
      <c r="BH126" s="146">
        <f t="shared" si="7"/>
        <v>0</v>
      </c>
      <c r="BI126" s="146">
        <f t="shared" si="8"/>
        <v>0</v>
      </c>
      <c r="BJ126" s="17" t="s">
        <v>83</v>
      </c>
      <c r="BK126" s="146">
        <f t="shared" si="9"/>
        <v>0</v>
      </c>
      <c r="BL126" s="17" t="s">
        <v>266</v>
      </c>
      <c r="BM126" s="145" t="s">
        <v>204</v>
      </c>
    </row>
    <row r="127" spans="2:65" s="1" customFormat="1" ht="16.5" customHeight="1">
      <c r="B127" s="133"/>
      <c r="C127" s="134" t="s">
        <v>175</v>
      </c>
      <c r="D127" s="134" t="s">
        <v>171</v>
      </c>
      <c r="E127" s="135" t="s">
        <v>213</v>
      </c>
      <c r="F127" s="136" t="s">
        <v>1967</v>
      </c>
      <c r="G127" s="137" t="s">
        <v>1962</v>
      </c>
      <c r="H127" s="138">
        <v>1</v>
      </c>
      <c r="I127" s="139"/>
      <c r="J127" s="140">
        <f t="shared" si="0"/>
        <v>0</v>
      </c>
      <c r="K127" s="136" t="s">
        <v>1</v>
      </c>
      <c r="L127" s="32"/>
      <c r="M127" s="141" t="s">
        <v>1</v>
      </c>
      <c r="N127" s="142" t="s">
        <v>40</v>
      </c>
      <c r="P127" s="143">
        <f t="shared" si="1"/>
        <v>0</v>
      </c>
      <c r="Q127" s="143">
        <v>0</v>
      </c>
      <c r="R127" s="143">
        <f t="shared" si="2"/>
        <v>0</v>
      </c>
      <c r="S127" s="143">
        <v>0</v>
      </c>
      <c r="T127" s="144">
        <f t="shared" si="3"/>
        <v>0</v>
      </c>
      <c r="AR127" s="145" t="s">
        <v>266</v>
      </c>
      <c r="AT127" s="145" t="s">
        <v>171</v>
      </c>
      <c r="AU127" s="145" t="s">
        <v>83</v>
      </c>
      <c r="AY127" s="17" t="s">
        <v>169</v>
      </c>
      <c r="BE127" s="146">
        <f t="shared" si="4"/>
        <v>0</v>
      </c>
      <c r="BF127" s="146">
        <f t="shared" si="5"/>
        <v>0</v>
      </c>
      <c r="BG127" s="146">
        <f t="shared" si="6"/>
        <v>0</v>
      </c>
      <c r="BH127" s="146">
        <f t="shared" si="7"/>
        <v>0</v>
      </c>
      <c r="BI127" s="146">
        <f t="shared" si="8"/>
        <v>0</v>
      </c>
      <c r="BJ127" s="17" t="s">
        <v>83</v>
      </c>
      <c r="BK127" s="146">
        <f t="shared" si="9"/>
        <v>0</v>
      </c>
      <c r="BL127" s="17" t="s">
        <v>266</v>
      </c>
      <c r="BM127" s="145" t="s">
        <v>223</v>
      </c>
    </row>
    <row r="128" spans="2:65" s="1" customFormat="1" ht="16.5" customHeight="1">
      <c r="B128" s="133"/>
      <c r="C128" s="134" t="s">
        <v>195</v>
      </c>
      <c r="D128" s="134" t="s">
        <v>171</v>
      </c>
      <c r="E128" s="135" t="s">
        <v>223</v>
      </c>
      <c r="F128" s="136" t="s">
        <v>1968</v>
      </c>
      <c r="G128" s="137" t="s">
        <v>1969</v>
      </c>
      <c r="H128" s="138">
        <v>1</v>
      </c>
      <c r="I128" s="139"/>
      <c r="J128" s="140">
        <f t="shared" si="0"/>
        <v>0</v>
      </c>
      <c r="K128" s="136" t="s">
        <v>1</v>
      </c>
      <c r="L128" s="32"/>
      <c r="M128" s="141" t="s">
        <v>1</v>
      </c>
      <c r="N128" s="142" t="s">
        <v>40</v>
      </c>
      <c r="P128" s="143">
        <f t="shared" si="1"/>
        <v>0</v>
      </c>
      <c r="Q128" s="143">
        <v>0</v>
      </c>
      <c r="R128" s="143">
        <f t="shared" si="2"/>
        <v>0</v>
      </c>
      <c r="S128" s="143">
        <v>0</v>
      </c>
      <c r="T128" s="144">
        <f t="shared" si="3"/>
        <v>0</v>
      </c>
      <c r="AR128" s="145" t="s">
        <v>266</v>
      </c>
      <c r="AT128" s="145" t="s">
        <v>171</v>
      </c>
      <c r="AU128" s="145" t="s">
        <v>83</v>
      </c>
      <c r="AY128" s="17" t="s">
        <v>169</v>
      </c>
      <c r="BE128" s="146">
        <f t="shared" si="4"/>
        <v>0</v>
      </c>
      <c r="BF128" s="146">
        <f t="shared" si="5"/>
        <v>0</v>
      </c>
      <c r="BG128" s="146">
        <f t="shared" si="6"/>
        <v>0</v>
      </c>
      <c r="BH128" s="146">
        <f t="shared" si="7"/>
        <v>0</v>
      </c>
      <c r="BI128" s="146">
        <f t="shared" si="8"/>
        <v>0</v>
      </c>
      <c r="BJ128" s="17" t="s">
        <v>83</v>
      </c>
      <c r="BK128" s="146">
        <f t="shared" si="9"/>
        <v>0</v>
      </c>
      <c r="BL128" s="17" t="s">
        <v>266</v>
      </c>
      <c r="BM128" s="145" t="s">
        <v>235</v>
      </c>
    </row>
    <row r="129" spans="2:65" s="1" customFormat="1" ht="16.5" customHeight="1">
      <c r="B129" s="133"/>
      <c r="C129" s="134" t="s">
        <v>204</v>
      </c>
      <c r="D129" s="134" t="s">
        <v>171</v>
      </c>
      <c r="E129" s="135" t="s">
        <v>229</v>
      </c>
      <c r="F129" s="136" t="s">
        <v>1970</v>
      </c>
      <c r="G129" s="137" t="s">
        <v>1969</v>
      </c>
      <c r="H129" s="138">
        <v>1</v>
      </c>
      <c r="I129" s="139"/>
      <c r="J129" s="140">
        <f t="shared" si="0"/>
        <v>0</v>
      </c>
      <c r="K129" s="136" t="s">
        <v>1</v>
      </c>
      <c r="L129" s="32"/>
      <c r="M129" s="141" t="s">
        <v>1</v>
      </c>
      <c r="N129" s="142" t="s">
        <v>40</v>
      </c>
      <c r="P129" s="143">
        <f t="shared" si="1"/>
        <v>0</v>
      </c>
      <c r="Q129" s="143">
        <v>0</v>
      </c>
      <c r="R129" s="143">
        <f t="shared" si="2"/>
        <v>0</v>
      </c>
      <c r="S129" s="143">
        <v>0</v>
      </c>
      <c r="T129" s="144">
        <f t="shared" si="3"/>
        <v>0</v>
      </c>
      <c r="AR129" s="145" t="s">
        <v>266</v>
      </c>
      <c r="AT129" s="145" t="s">
        <v>171</v>
      </c>
      <c r="AU129" s="145" t="s">
        <v>83</v>
      </c>
      <c r="AY129" s="17" t="s">
        <v>169</v>
      </c>
      <c r="BE129" s="146">
        <f t="shared" si="4"/>
        <v>0</v>
      </c>
      <c r="BF129" s="146">
        <f t="shared" si="5"/>
        <v>0</v>
      </c>
      <c r="BG129" s="146">
        <f t="shared" si="6"/>
        <v>0</v>
      </c>
      <c r="BH129" s="146">
        <f t="shared" si="7"/>
        <v>0</v>
      </c>
      <c r="BI129" s="146">
        <f t="shared" si="8"/>
        <v>0</v>
      </c>
      <c r="BJ129" s="17" t="s">
        <v>83</v>
      </c>
      <c r="BK129" s="146">
        <f t="shared" si="9"/>
        <v>0</v>
      </c>
      <c r="BL129" s="17" t="s">
        <v>266</v>
      </c>
      <c r="BM129" s="145" t="s">
        <v>8</v>
      </c>
    </row>
    <row r="130" spans="2:65" s="1" customFormat="1" ht="16.5" customHeight="1">
      <c r="B130" s="133"/>
      <c r="C130" s="134" t="s">
        <v>213</v>
      </c>
      <c r="D130" s="134" t="s">
        <v>171</v>
      </c>
      <c r="E130" s="135" t="s">
        <v>235</v>
      </c>
      <c r="F130" s="136" t="s">
        <v>1971</v>
      </c>
      <c r="G130" s="137" t="s">
        <v>1969</v>
      </c>
      <c r="H130" s="138">
        <v>1</v>
      </c>
      <c r="I130" s="139"/>
      <c r="J130" s="140">
        <f t="shared" si="0"/>
        <v>0</v>
      </c>
      <c r="K130" s="136" t="s">
        <v>1</v>
      </c>
      <c r="L130" s="32"/>
      <c r="M130" s="141" t="s">
        <v>1</v>
      </c>
      <c r="N130" s="142" t="s">
        <v>40</v>
      </c>
      <c r="P130" s="143">
        <f t="shared" si="1"/>
        <v>0</v>
      </c>
      <c r="Q130" s="143">
        <v>0</v>
      </c>
      <c r="R130" s="143">
        <f t="shared" si="2"/>
        <v>0</v>
      </c>
      <c r="S130" s="143">
        <v>0</v>
      </c>
      <c r="T130" s="144">
        <f t="shared" si="3"/>
        <v>0</v>
      </c>
      <c r="AR130" s="145" t="s">
        <v>266</v>
      </c>
      <c r="AT130" s="145" t="s">
        <v>171</v>
      </c>
      <c r="AU130" s="145" t="s">
        <v>83</v>
      </c>
      <c r="AY130" s="17" t="s">
        <v>169</v>
      </c>
      <c r="BE130" s="146">
        <f t="shared" si="4"/>
        <v>0</v>
      </c>
      <c r="BF130" s="146">
        <f t="shared" si="5"/>
        <v>0</v>
      </c>
      <c r="BG130" s="146">
        <f t="shared" si="6"/>
        <v>0</v>
      </c>
      <c r="BH130" s="146">
        <f t="shared" si="7"/>
        <v>0</v>
      </c>
      <c r="BI130" s="146">
        <f t="shared" si="8"/>
        <v>0</v>
      </c>
      <c r="BJ130" s="17" t="s">
        <v>83</v>
      </c>
      <c r="BK130" s="146">
        <f t="shared" si="9"/>
        <v>0</v>
      </c>
      <c r="BL130" s="17" t="s">
        <v>266</v>
      </c>
      <c r="BM130" s="145" t="s">
        <v>255</v>
      </c>
    </row>
    <row r="131" spans="2:65" s="1" customFormat="1" ht="16.5" customHeight="1">
      <c r="B131" s="133"/>
      <c r="C131" s="134" t="s">
        <v>223</v>
      </c>
      <c r="D131" s="134" t="s">
        <v>171</v>
      </c>
      <c r="E131" s="135" t="s">
        <v>240</v>
      </c>
      <c r="F131" s="136" t="s">
        <v>1972</v>
      </c>
      <c r="G131" s="137" t="s">
        <v>1962</v>
      </c>
      <c r="H131" s="138">
        <v>1</v>
      </c>
      <c r="I131" s="139"/>
      <c r="J131" s="140">
        <f t="shared" si="0"/>
        <v>0</v>
      </c>
      <c r="K131" s="136" t="s">
        <v>1</v>
      </c>
      <c r="L131" s="32"/>
      <c r="M131" s="141" t="s">
        <v>1</v>
      </c>
      <c r="N131" s="142" t="s">
        <v>40</v>
      </c>
      <c r="P131" s="143">
        <f t="shared" si="1"/>
        <v>0</v>
      </c>
      <c r="Q131" s="143">
        <v>0</v>
      </c>
      <c r="R131" s="143">
        <f t="shared" si="2"/>
        <v>0</v>
      </c>
      <c r="S131" s="143">
        <v>0</v>
      </c>
      <c r="T131" s="144">
        <f t="shared" si="3"/>
        <v>0</v>
      </c>
      <c r="AR131" s="145" t="s">
        <v>266</v>
      </c>
      <c r="AT131" s="145" t="s">
        <v>171</v>
      </c>
      <c r="AU131" s="145" t="s">
        <v>83</v>
      </c>
      <c r="AY131" s="17" t="s">
        <v>169</v>
      </c>
      <c r="BE131" s="146">
        <f t="shared" si="4"/>
        <v>0</v>
      </c>
      <c r="BF131" s="146">
        <f t="shared" si="5"/>
        <v>0</v>
      </c>
      <c r="BG131" s="146">
        <f t="shared" si="6"/>
        <v>0</v>
      </c>
      <c r="BH131" s="146">
        <f t="shared" si="7"/>
        <v>0</v>
      </c>
      <c r="BI131" s="146">
        <f t="shared" si="8"/>
        <v>0</v>
      </c>
      <c r="BJ131" s="17" t="s">
        <v>83</v>
      </c>
      <c r="BK131" s="146">
        <f t="shared" si="9"/>
        <v>0</v>
      </c>
      <c r="BL131" s="17" t="s">
        <v>266</v>
      </c>
      <c r="BM131" s="145" t="s">
        <v>266</v>
      </c>
    </row>
    <row r="132" spans="2:65" s="1" customFormat="1" ht="24.15" customHeight="1">
      <c r="B132" s="133"/>
      <c r="C132" s="134" t="s">
        <v>229</v>
      </c>
      <c r="D132" s="134" t="s">
        <v>171</v>
      </c>
      <c r="E132" s="135" t="s">
        <v>8</v>
      </c>
      <c r="F132" s="136" t="s">
        <v>1973</v>
      </c>
      <c r="G132" s="137" t="s">
        <v>350</v>
      </c>
      <c r="H132" s="138">
        <v>12</v>
      </c>
      <c r="I132" s="139"/>
      <c r="J132" s="140">
        <f t="shared" si="0"/>
        <v>0</v>
      </c>
      <c r="K132" s="136" t="s">
        <v>1</v>
      </c>
      <c r="L132" s="32"/>
      <c r="M132" s="141" t="s">
        <v>1</v>
      </c>
      <c r="N132" s="142" t="s">
        <v>40</v>
      </c>
      <c r="P132" s="143">
        <f t="shared" si="1"/>
        <v>0</v>
      </c>
      <c r="Q132" s="143">
        <v>0</v>
      </c>
      <c r="R132" s="143">
        <f t="shared" si="2"/>
        <v>0</v>
      </c>
      <c r="S132" s="143">
        <v>0</v>
      </c>
      <c r="T132" s="144">
        <f t="shared" si="3"/>
        <v>0</v>
      </c>
      <c r="AR132" s="145" t="s">
        <v>266</v>
      </c>
      <c r="AT132" s="145" t="s">
        <v>171</v>
      </c>
      <c r="AU132" s="145" t="s">
        <v>83</v>
      </c>
      <c r="AY132" s="17" t="s">
        <v>169</v>
      </c>
      <c r="BE132" s="146">
        <f t="shared" si="4"/>
        <v>0</v>
      </c>
      <c r="BF132" s="146">
        <f t="shared" si="5"/>
        <v>0</v>
      </c>
      <c r="BG132" s="146">
        <f t="shared" si="6"/>
        <v>0</v>
      </c>
      <c r="BH132" s="146">
        <f t="shared" si="7"/>
        <v>0</v>
      </c>
      <c r="BI132" s="146">
        <f t="shared" si="8"/>
        <v>0</v>
      </c>
      <c r="BJ132" s="17" t="s">
        <v>83</v>
      </c>
      <c r="BK132" s="146">
        <f t="shared" si="9"/>
        <v>0</v>
      </c>
      <c r="BL132" s="17" t="s">
        <v>266</v>
      </c>
      <c r="BM132" s="145" t="s">
        <v>278</v>
      </c>
    </row>
    <row r="133" spans="2:65" s="1" customFormat="1" ht="16.5" customHeight="1">
      <c r="B133" s="133"/>
      <c r="C133" s="134" t="s">
        <v>235</v>
      </c>
      <c r="D133" s="134" t="s">
        <v>171</v>
      </c>
      <c r="E133" s="135" t="s">
        <v>248</v>
      </c>
      <c r="F133" s="136" t="s">
        <v>1974</v>
      </c>
      <c r="G133" s="137" t="s">
        <v>1969</v>
      </c>
      <c r="H133" s="138">
        <v>1</v>
      </c>
      <c r="I133" s="139"/>
      <c r="J133" s="140">
        <f t="shared" si="0"/>
        <v>0</v>
      </c>
      <c r="K133" s="136" t="s">
        <v>1</v>
      </c>
      <c r="L133" s="32"/>
      <c r="M133" s="141" t="s">
        <v>1</v>
      </c>
      <c r="N133" s="142" t="s">
        <v>40</v>
      </c>
      <c r="P133" s="143">
        <f t="shared" si="1"/>
        <v>0</v>
      </c>
      <c r="Q133" s="143">
        <v>0</v>
      </c>
      <c r="R133" s="143">
        <f t="shared" si="2"/>
        <v>0</v>
      </c>
      <c r="S133" s="143">
        <v>0</v>
      </c>
      <c r="T133" s="144">
        <f t="shared" si="3"/>
        <v>0</v>
      </c>
      <c r="AR133" s="145" t="s">
        <v>266</v>
      </c>
      <c r="AT133" s="145" t="s">
        <v>171</v>
      </c>
      <c r="AU133" s="145" t="s">
        <v>83</v>
      </c>
      <c r="AY133" s="17" t="s">
        <v>169</v>
      </c>
      <c r="BE133" s="146">
        <f t="shared" si="4"/>
        <v>0</v>
      </c>
      <c r="BF133" s="146">
        <f t="shared" si="5"/>
        <v>0</v>
      </c>
      <c r="BG133" s="146">
        <f t="shared" si="6"/>
        <v>0</v>
      </c>
      <c r="BH133" s="146">
        <f t="shared" si="7"/>
        <v>0</v>
      </c>
      <c r="BI133" s="146">
        <f t="shared" si="8"/>
        <v>0</v>
      </c>
      <c r="BJ133" s="17" t="s">
        <v>83</v>
      </c>
      <c r="BK133" s="146">
        <f t="shared" si="9"/>
        <v>0</v>
      </c>
      <c r="BL133" s="17" t="s">
        <v>266</v>
      </c>
      <c r="BM133" s="145" t="s">
        <v>290</v>
      </c>
    </row>
    <row r="134" spans="2:65" s="1" customFormat="1" ht="21.75" customHeight="1">
      <c r="B134" s="133"/>
      <c r="C134" s="134" t="s">
        <v>240</v>
      </c>
      <c r="D134" s="134" t="s">
        <v>171</v>
      </c>
      <c r="E134" s="135" t="s">
        <v>255</v>
      </c>
      <c r="F134" s="136" t="s">
        <v>1975</v>
      </c>
      <c r="G134" s="137" t="s">
        <v>1969</v>
      </c>
      <c r="H134" s="138">
        <v>1</v>
      </c>
      <c r="I134" s="139"/>
      <c r="J134" s="140">
        <f t="shared" si="0"/>
        <v>0</v>
      </c>
      <c r="K134" s="136" t="s">
        <v>1</v>
      </c>
      <c r="L134" s="32"/>
      <c r="M134" s="141" t="s">
        <v>1</v>
      </c>
      <c r="N134" s="142" t="s">
        <v>40</v>
      </c>
      <c r="P134" s="143">
        <f t="shared" si="1"/>
        <v>0</v>
      </c>
      <c r="Q134" s="143">
        <v>0</v>
      </c>
      <c r="R134" s="143">
        <f t="shared" si="2"/>
        <v>0</v>
      </c>
      <c r="S134" s="143">
        <v>0</v>
      </c>
      <c r="T134" s="144">
        <f t="shared" si="3"/>
        <v>0</v>
      </c>
      <c r="AR134" s="145" t="s">
        <v>266</v>
      </c>
      <c r="AT134" s="145" t="s">
        <v>171</v>
      </c>
      <c r="AU134" s="145" t="s">
        <v>83</v>
      </c>
      <c r="AY134" s="17" t="s">
        <v>169</v>
      </c>
      <c r="BE134" s="146">
        <f t="shared" si="4"/>
        <v>0</v>
      </c>
      <c r="BF134" s="146">
        <f t="shared" si="5"/>
        <v>0</v>
      </c>
      <c r="BG134" s="146">
        <f t="shared" si="6"/>
        <v>0</v>
      </c>
      <c r="BH134" s="146">
        <f t="shared" si="7"/>
        <v>0</v>
      </c>
      <c r="BI134" s="146">
        <f t="shared" si="8"/>
        <v>0</v>
      </c>
      <c r="BJ134" s="17" t="s">
        <v>83</v>
      </c>
      <c r="BK134" s="146">
        <f t="shared" si="9"/>
        <v>0</v>
      </c>
      <c r="BL134" s="17" t="s">
        <v>266</v>
      </c>
      <c r="BM134" s="145" t="s">
        <v>299</v>
      </c>
    </row>
    <row r="135" spans="2:65" s="1" customFormat="1" ht="16.5" customHeight="1">
      <c r="B135" s="133"/>
      <c r="C135" s="134" t="s">
        <v>8</v>
      </c>
      <c r="D135" s="134" t="s">
        <v>171</v>
      </c>
      <c r="E135" s="135" t="s">
        <v>261</v>
      </c>
      <c r="F135" s="136" t="s">
        <v>589</v>
      </c>
      <c r="G135" s="137" t="s">
        <v>1969</v>
      </c>
      <c r="H135" s="138">
        <v>1</v>
      </c>
      <c r="I135" s="139"/>
      <c r="J135" s="140">
        <f t="shared" si="0"/>
        <v>0</v>
      </c>
      <c r="K135" s="136" t="s">
        <v>1</v>
      </c>
      <c r="L135" s="32"/>
      <c r="M135" s="141" t="s">
        <v>1</v>
      </c>
      <c r="N135" s="142" t="s">
        <v>40</v>
      </c>
      <c r="P135" s="143">
        <f t="shared" si="1"/>
        <v>0</v>
      </c>
      <c r="Q135" s="143">
        <v>0</v>
      </c>
      <c r="R135" s="143">
        <f t="shared" si="2"/>
        <v>0</v>
      </c>
      <c r="S135" s="143">
        <v>0</v>
      </c>
      <c r="T135" s="144">
        <f t="shared" si="3"/>
        <v>0</v>
      </c>
      <c r="AR135" s="145" t="s">
        <v>266</v>
      </c>
      <c r="AT135" s="145" t="s">
        <v>171</v>
      </c>
      <c r="AU135" s="145" t="s">
        <v>83</v>
      </c>
      <c r="AY135" s="17" t="s">
        <v>169</v>
      </c>
      <c r="BE135" s="146">
        <f t="shared" si="4"/>
        <v>0</v>
      </c>
      <c r="BF135" s="146">
        <f t="shared" si="5"/>
        <v>0</v>
      </c>
      <c r="BG135" s="146">
        <f t="shared" si="6"/>
        <v>0</v>
      </c>
      <c r="BH135" s="146">
        <f t="shared" si="7"/>
        <v>0</v>
      </c>
      <c r="BI135" s="146">
        <f t="shared" si="8"/>
        <v>0</v>
      </c>
      <c r="BJ135" s="17" t="s">
        <v>83</v>
      </c>
      <c r="BK135" s="146">
        <f t="shared" si="9"/>
        <v>0</v>
      </c>
      <c r="BL135" s="17" t="s">
        <v>266</v>
      </c>
      <c r="BM135" s="145" t="s">
        <v>307</v>
      </c>
    </row>
    <row r="136" spans="2:65" s="11" customFormat="1" ht="25.95" customHeight="1">
      <c r="B136" s="121"/>
      <c r="D136" s="122" t="s">
        <v>74</v>
      </c>
      <c r="E136" s="123" t="s">
        <v>1976</v>
      </c>
      <c r="F136" s="123" t="s">
        <v>1977</v>
      </c>
      <c r="I136" s="124"/>
      <c r="J136" s="125">
        <f>BK136</f>
        <v>0</v>
      </c>
      <c r="L136" s="121"/>
      <c r="M136" s="126"/>
      <c r="P136" s="127">
        <f>SUM(P137:P145)</f>
        <v>0</v>
      </c>
      <c r="R136" s="127">
        <f>SUM(R137:R145)</f>
        <v>0</v>
      </c>
      <c r="T136" s="128">
        <f>SUM(T137:T145)</f>
        <v>0</v>
      </c>
      <c r="AR136" s="122" t="s">
        <v>83</v>
      </c>
      <c r="AT136" s="129" t="s">
        <v>74</v>
      </c>
      <c r="AU136" s="129" t="s">
        <v>75</v>
      </c>
      <c r="AY136" s="122" t="s">
        <v>169</v>
      </c>
      <c r="BK136" s="130">
        <f>SUM(BK137:BK145)</f>
        <v>0</v>
      </c>
    </row>
    <row r="137" spans="2:65" s="1" customFormat="1" ht="16.5" customHeight="1">
      <c r="B137" s="133"/>
      <c r="C137" s="134" t="s">
        <v>248</v>
      </c>
      <c r="D137" s="134" t="s">
        <v>171</v>
      </c>
      <c r="E137" s="135" t="s">
        <v>266</v>
      </c>
      <c r="F137" s="136" t="s">
        <v>1978</v>
      </c>
      <c r="G137" s="137" t="s">
        <v>350</v>
      </c>
      <c r="H137" s="138">
        <v>529</v>
      </c>
      <c r="I137" s="139"/>
      <c r="J137" s="140">
        <f t="shared" ref="J137:J145" si="10">ROUND(I137*H137,2)</f>
        <v>0</v>
      </c>
      <c r="K137" s="136" t="s">
        <v>1</v>
      </c>
      <c r="L137" s="32"/>
      <c r="M137" s="141" t="s">
        <v>1</v>
      </c>
      <c r="N137" s="142" t="s">
        <v>40</v>
      </c>
      <c r="P137" s="143">
        <f t="shared" ref="P137:P145" si="11">O137*H137</f>
        <v>0</v>
      </c>
      <c r="Q137" s="143">
        <v>0</v>
      </c>
      <c r="R137" s="143">
        <f t="shared" ref="R137:R145" si="12">Q137*H137</f>
        <v>0</v>
      </c>
      <c r="S137" s="143">
        <v>0</v>
      </c>
      <c r="T137" s="144">
        <f t="shared" ref="T137:T145" si="13">S137*H137</f>
        <v>0</v>
      </c>
      <c r="AR137" s="145" t="s">
        <v>266</v>
      </c>
      <c r="AT137" s="145" t="s">
        <v>171</v>
      </c>
      <c r="AU137" s="145" t="s">
        <v>83</v>
      </c>
      <c r="AY137" s="17" t="s">
        <v>169</v>
      </c>
      <c r="BE137" s="146">
        <f t="shared" ref="BE137:BE145" si="14">IF(N137="základní",J137,0)</f>
        <v>0</v>
      </c>
      <c r="BF137" s="146">
        <f t="shared" ref="BF137:BF145" si="15">IF(N137="snížená",J137,0)</f>
        <v>0</v>
      </c>
      <c r="BG137" s="146">
        <f t="shared" ref="BG137:BG145" si="16">IF(N137="zákl. přenesená",J137,0)</f>
        <v>0</v>
      </c>
      <c r="BH137" s="146">
        <f t="shared" ref="BH137:BH145" si="17">IF(N137="sníž. přenesená",J137,0)</f>
        <v>0</v>
      </c>
      <c r="BI137" s="146">
        <f t="shared" ref="BI137:BI145" si="18">IF(N137="nulová",J137,0)</f>
        <v>0</v>
      </c>
      <c r="BJ137" s="17" t="s">
        <v>83</v>
      </c>
      <c r="BK137" s="146">
        <f t="shared" ref="BK137:BK145" si="19">ROUND(I137*H137,2)</f>
        <v>0</v>
      </c>
      <c r="BL137" s="17" t="s">
        <v>266</v>
      </c>
      <c r="BM137" s="145" t="s">
        <v>315</v>
      </c>
    </row>
    <row r="138" spans="2:65" s="1" customFormat="1" ht="16.5" customHeight="1">
      <c r="B138" s="133"/>
      <c r="C138" s="134" t="s">
        <v>255</v>
      </c>
      <c r="D138" s="134" t="s">
        <v>171</v>
      </c>
      <c r="E138" s="135" t="s">
        <v>272</v>
      </c>
      <c r="F138" s="136" t="s">
        <v>1979</v>
      </c>
      <c r="G138" s="137" t="s">
        <v>112</v>
      </c>
      <c r="H138" s="138">
        <v>99</v>
      </c>
      <c r="I138" s="139"/>
      <c r="J138" s="140">
        <f t="shared" si="10"/>
        <v>0</v>
      </c>
      <c r="K138" s="136" t="s">
        <v>1</v>
      </c>
      <c r="L138" s="32"/>
      <c r="M138" s="141" t="s">
        <v>1</v>
      </c>
      <c r="N138" s="142" t="s">
        <v>40</v>
      </c>
      <c r="P138" s="143">
        <f t="shared" si="11"/>
        <v>0</v>
      </c>
      <c r="Q138" s="143">
        <v>0</v>
      </c>
      <c r="R138" s="143">
        <f t="shared" si="12"/>
        <v>0</v>
      </c>
      <c r="S138" s="143">
        <v>0</v>
      </c>
      <c r="T138" s="144">
        <f t="shared" si="13"/>
        <v>0</v>
      </c>
      <c r="AR138" s="145" t="s">
        <v>266</v>
      </c>
      <c r="AT138" s="145" t="s">
        <v>171</v>
      </c>
      <c r="AU138" s="145" t="s">
        <v>83</v>
      </c>
      <c r="AY138" s="17" t="s">
        <v>169</v>
      </c>
      <c r="BE138" s="146">
        <f t="shared" si="14"/>
        <v>0</v>
      </c>
      <c r="BF138" s="146">
        <f t="shared" si="15"/>
        <v>0</v>
      </c>
      <c r="BG138" s="146">
        <f t="shared" si="16"/>
        <v>0</v>
      </c>
      <c r="BH138" s="146">
        <f t="shared" si="17"/>
        <v>0</v>
      </c>
      <c r="BI138" s="146">
        <f t="shared" si="18"/>
        <v>0</v>
      </c>
      <c r="BJ138" s="17" t="s">
        <v>83</v>
      </c>
      <c r="BK138" s="146">
        <f t="shared" si="19"/>
        <v>0</v>
      </c>
      <c r="BL138" s="17" t="s">
        <v>266</v>
      </c>
      <c r="BM138" s="145" t="s">
        <v>323</v>
      </c>
    </row>
    <row r="139" spans="2:65" s="1" customFormat="1" ht="16.5" customHeight="1">
      <c r="B139" s="133"/>
      <c r="C139" s="134" t="s">
        <v>261</v>
      </c>
      <c r="D139" s="134" t="s">
        <v>171</v>
      </c>
      <c r="E139" s="135" t="s">
        <v>278</v>
      </c>
      <c r="F139" s="136" t="s">
        <v>1980</v>
      </c>
      <c r="G139" s="137" t="s">
        <v>1962</v>
      </c>
      <c r="H139" s="138">
        <v>1500</v>
      </c>
      <c r="I139" s="139"/>
      <c r="J139" s="140">
        <f t="shared" si="10"/>
        <v>0</v>
      </c>
      <c r="K139" s="136" t="s">
        <v>1</v>
      </c>
      <c r="L139" s="32"/>
      <c r="M139" s="141" t="s">
        <v>1</v>
      </c>
      <c r="N139" s="142" t="s">
        <v>40</v>
      </c>
      <c r="P139" s="143">
        <f t="shared" si="11"/>
        <v>0</v>
      </c>
      <c r="Q139" s="143">
        <v>0</v>
      </c>
      <c r="R139" s="143">
        <f t="shared" si="12"/>
        <v>0</v>
      </c>
      <c r="S139" s="143">
        <v>0</v>
      </c>
      <c r="T139" s="144">
        <f t="shared" si="13"/>
        <v>0</v>
      </c>
      <c r="AR139" s="145" t="s">
        <v>266</v>
      </c>
      <c r="AT139" s="145" t="s">
        <v>171</v>
      </c>
      <c r="AU139" s="145" t="s">
        <v>83</v>
      </c>
      <c r="AY139" s="17" t="s">
        <v>169</v>
      </c>
      <c r="BE139" s="146">
        <f t="shared" si="14"/>
        <v>0</v>
      </c>
      <c r="BF139" s="146">
        <f t="shared" si="15"/>
        <v>0</v>
      </c>
      <c r="BG139" s="146">
        <f t="shared" si="16"/>
        <v>0</v>
      </c>
      <c r="BH139" s="146">
        <f t="shared" si="17"/>
        <v>0</v>
      </c>
      <c r="BI139" s="146">
        <f t="shared" si="18"/>
        <v>0</v>
      </c>
      <c r="BJ139" s="17" t="s">
        <v>83</v>
      </c>
      <c r="BK139" s="146">
        <f t="shared" si="19"/>
        <v>0</v>
      </c>
      <c r="BL139" s="17" t="s">
        <v>266</v>
      </c>
      <c r="BM139" s="145" t="s">
        <v>332</v>
      </c>
    </row>
    <row r="140" spans="2:65" s="1" customFormat="1" ht="16.5" customHeight="1">
      <c r="B140" s="133"/>
      <c r="C140" s="134" t="s">
        <v>266</v>
      </c>
      <c r="D140" s="134" t="s">
        <v>171</v>
      </c>
      <c r="E140" s="135" t="s">
        <v>285</v>
      </c>
      <c r="F140" s="136" t="s">
        <v>1981</v>
      </c>
      <c r="G140" s="137" t="s">
        <v>350</v>
      </c>
      <c r="H140" s="138">
        <v>154</v>
      </c>
      <c r="I140" s="139"/>
      <c r="J140" s="140">
        <f t="shared" si="10"/>
        <v>0</v>
      </c>
      <c r="K140" s="136" t="s">
        <v>1</v>
      </c>
      <c r="L140" s="32"/>
      <c r="M140" s="141" t="s">
        <v>1</v>
      </c>
      <c r="N140" s="142" t="s">
        <v>40</v>
      </c>
      <c r="P140" s="143">
        <f t="shared" si="11"/>
        <v>0</v>
      </c>
      <c r="Q140" s="143">
        <v>0</v>
      </c>
      <c r="R140" s="143">
        <f t="shared" si="12"/>
        <v>0</v>
      </c>
      <c r="S140" s="143">
        <v>0</v>
      </c>
      <c r="T140" s="144">
        <f t="shared" si="13"/>
        <v>0</v>
      </c>
      <c r="AR140" s="145" t="s">
        <v>266</v>
      </c>
      <c r="AT140" s="145" t="s">
        <v>171</v>
      </c>
      <c r="AU140" s="145" t="s">
        <v>83</v>
      </c>
      <c r="AY140" s="17" t="s">
        <v>169</v>
      </c>
      <c r="BE140" s="146">
        <f t="shared" si="14"/>
        <v>0</v>
      </c>
      <c r="BF140" s="146">
        <f t="shared" si="15"/>
        <v>0</v>
      </c>
      <c r="BG140" s="146">
        <f t="shared" si="16"/>
        <v>0</v>
      </c>
      <c r="BH140" s="146">
        <f t="shared" si="17"/>
        <v>0</v>
      </c>
      <c r="BI140" s="146">
        <f t="shared" si="18"/>
        <v>0</v>
      </c>
      <c r="BJ140" s="17" t="s">
        <v>83</v>
      </c>
      <c r="BK140" s="146">
        <f t="shared" si="19"/>
        <v>0</v>
      </c>
      <c r="BL140" s="17" t="s">
        <v>266</v>
      </c>
      <c r="BM140" s="145" t="s">
        <v>342</v>
      </c>
    </row>
    <row r="141" spans="2:65" s="1" customFormat="1" ht="24.15" customHeight="1">
      <c r="B141" s="133"/>
      <c r="C141" s="134" t="s">
        <v>272</v>
      </c>
      <c r="D141" s="134" t="s">
        <v>171</v>
      </c>
      <c r="E141" s="135" t="s">
        <v>290</v>
      </c>
      <c r="F141" s="136" t="s">
        <v>1982</v>
      </c>
      <c r="G141" s="137" t="s">
        <v>1962</v>
      </c>
      <c r="H141" s="138">
        <v>1</v>
      </c>
      <c r="I141" s="139"/>
      <c r="J141" s="140">
        <f t="shared" si="10"/>
        <v>0</v>
      </c>
      <c r="K141" s="136" t="s">
        <v>1</v>
      </c>
      <c r="L141" s="32"/>
      <c r="M141" s="141" t="s">
        <v>1</v>
      </c>
      <c r="N141" s="142" t="s">
        <v>40</v>
      </c>
      <c r="P141" s="143">
        <f t="shared" si="11"/>
        <v>0</v>
      </c>
      <c r="Q141" s="143">
        <v>0</v>
      </c>
      <c r="R141" s="143">
        <f t="shared" si="12"/>
        <v>0</v>
      </c>
      <c r="S141" s="143">
        <v>0</v>
      </c>
      <c r="T141" s="144">
        <f t="shared" si="13"/>
        <v>0</v>
      </c>
      <c r="AR141" s="145" t="s">
        <v>266</v>
      </c>
      <c r="AT141" s="145" t="s">
        <v>171</v>
      </c>
      <c r="AU141" s="145" t="s">
        <v>83</v>
      </c>
      <c r="AY141" s="17" t="s">
        <v>169</v>
      </c>
      <c r="BE141" s="146">
        <f t="shared" si="14"/>
        <v>0</v>
      </c>
      <c r="BF141" s="146">
        <f t="shared" si="15"/>
        <v>0</v>
      </c>
      <c r="BG141" s="146">
        <f t="shared" si="16"/>
        <v>0</v>
      </c>
      <c r="BH141" s="146">
        <f t="shared" si="17"/>
        <v>0</v>
      </c>
      <c r="BI141" s="146">
        <f t="shared" si="18"/>
        <v>0</v>
      </c>
      <c r="BJ141" s="17" t="s">
        <v>83</v>
      </c>
      <c r="BK141" s="146">
        <f t="shared" si="19"/>
        <v>0</v>
      </c>
      <c r="BL141" s="17" t="s">
        <v>266</v>
      </c>
      <c r="BM141" s="145" t="s">
        <v>354</v>
      </c>
    </row>
    <row r="142" spans="2:65" s="1" customFormat="1" ht="16.5" customHeight="1">
      <c r="B142" s="133"/>
      <c r="C142" s="134" t="s">
        <v>278</v>
      </c>
      <c r="D142" s="134" t="s">
        <v>171</v>
      </c>
      <c r="E142" s="135" t="s">
        <v>7</v>
      </c>
      <c r="F142" s="136" t="s">
        <v>1983</v>
      </c>
      <c r="G142" s="137" t="s">
        <v>1962</v>
      </c>
      <c r="H142" s="138">
        <v>10</v>
      </c>
      <c r="I142" s="139"/>
      <c r="J142" s="140">
        <f t="shared" si="10"/>
        <v>0</v>
      </c>
      <c r="K142" s="136" t="s">
        <v>1</v>
      </c>
      <c r="L142" s="32"/>
      <c r="M142" s="141" t="s">
        <v>1</v>
      </c>
      <c r="N142" s="142" t="s">
        <v>40</v>
      </c>
      <c r="P142" s="143">
        <f t="shared" si="11"/>
        <v>0</v>
      </c>
      <c r="Q142" s="143">
        <v>0</v>
      </c>
      <c r="R142" s="143">
        <f t="shared" si="12"/>
        <v>0</v>
      </c>
      <c r="S142" s="143">
        <v>0</v>
      </c>
      <c r="T142" s="144">
        <f t="shared" si="13"/>
        <v>0</v>
      </c>
      <c r="AR142" s="145" t="s">
        <v>266</v>
      </c>
      <c r="AT142" s="145" t="s">
        <v>171</v>
      </c>
      <c r="AU142" s="145" t="s">
        <v>83</v>
      </c>
      <c r="AY142" s="17" t="s">
        <v>169</v>
      </c>
      <c r="BE142" s="146">
        <f t="shared" si="14"/>
        <v>0</v>
      </c>
      <c r="BF142" s="146">
        <f t="shared" si="15"/>
        <v>0</v>
      </c>
      <c r="BG142" s="146">
        <f t="shared" si="16"/>
        <v>0</v>
      </c>
      <c r="BH142" s="146">
        <f t="shared" si="17"/>
        <v>0</v>
      </c>
      <c r="BI142" s="146">
        <f t="shared" si="18"/>
        <v>0</v>
      </c>
      <c r="BJ142" s="17" t="s">
        <v>83</v>
      </c>
      <c r="BK142" s="146">
        <f t="shared" si="19"/>
        <v>0</v>
      </c>
      <c r="BL142" s="17" t="s">
        <v>266</v>
      </c>
      <c r="BM142" s="145" t="s">
        <v>367</v>
      </c>
    </row>
    <row r="143" spans="2:65" s="1" customFormat="1" ht="16.5" customHeight="1">
      <c r="B143" s="133"/>
      <c r="C143" s="134" t="s">
        <v>285</v>
      </c>
      <c r="D143" s="134" t="s">
        <v>171</v>
      </c>
      <c r="E143" s="135" t="s">
        <v>299</v>
      </c>
      <c r="F143" s="136" t="s">
        <v>1984</v>
      </c>
      <c r="G143" s="137" t="s">
        <v>350</v>
      </c>
      <c r="H143" s="138">
        <v>60</v>
      </c>
      <c r="I143" s="139"/>
      <c r="J143" s="140">
        <f t="shared" si="10"/>
        <v>0</v>
      </c>
      <c r="K143" s="136" t="s">
        <v>1</v>
      </c>
      <c r="L143" s="32"/>
      <c r="M143" s="141" t="s">
        <v>1</v>
      </c>
      <c r="N143" s="142" t="s">
        <v>40</v>
      </c>
      <c r="P143" s="143">
        <f t="shared" si="11"/>
        <v>0</v>
      </c>
      <c r="Q143" s="143">
        <v>0</v>
      </c>
      <c r="R143" s="143">
        <f t="shared" si="12"/>
        <v>0</v>
      </c>
      <c r="S143" s="143">
        <v>0</v>
      </c>
      <c r="T143" s="144">
        <f t="shared" si="13"/>
        <v>0</v>
      </c>
      <c r="AR143" s="145" t="s">
        <v>266</v>
      </c>
      <c r="AT143" s="145" t="s">
        <v>171</v>
      </c>
      <c r="AU143" s="145" t="s">
        <v>83</v>
      </c>
      <c r="AY143" s="17" t="s">
        <v>169</v>
      </c>
      <c r="BE143" s="146">
        <f t="shared" si="14"/>
        <v>0</v>
      </c>
      <c r="BF143" s="146">
        <f t="shared" si="15"/>
        <v>0</v>
      </c>
      <c r="BG143" s="146">
        <f t="shared" si="16"/>
        <v>0</v>
      </c>
      <c r="BH143" s="146">
        <f t="shared" si="17"/>
        <v>0</v>
      </c>
      <c r="BI143" s="146">
        <f t="shared" si="18"/>
        <v>0</v>
      </c>
      <c r="BJ143" s="17" t="s">
        <v>83</v>
      </c>
      <c r="BK143" s="146">
        <f t="shared" si="19"/>
        <v>0</v>
      </c>
      <c r="BL143" s="17" t="s">
        <v>266</v>
      </c>
      <c r="BM143" s="145" t="s">
        <v>379</v>
      </c>
    </row>
    <row r="144" spans="2:65" s="1" customFormat="1" ht="16.5" customHeight="1">
      <c r="B144" s="133"/>
      <c r="C144" s="134" t="s">
        <v>290</v>
      </c>
      <c r="D144" s="134" t="s">
        <v>171</v>
      </c>
      <c r="E144" s="135" t="s">
        <v>303</v>
      </c>
      <c r="F144" s="136" t="s">
        <v>1985</v>
      </c>
      <c r="G144" s="137" t="s">
        <v>1969</v>
      </c>
      <c r="H144" s="138">
        <v>1</v>
      </c>
      <c r="I144" s="139"/>
      <c r="J144" s="140">
        <f t="shared" si="10"/>
        <v>0</v>
      </c>
      <c r="K144" s="136" t="s">
        <v>1</v>
      </c>
      <c r="L144" s="32"/>
      <c r="M144" s="141" t="s">
        <v>1</v>
      </c>
      <c r="N144" s="142" t="s">
        <v>40</v>
      </c>
      <c r="P144" s="143">
        <f t="shared" si="11"/>
        <v>0</v>
      </c>
      <c r="Q144" s="143">
        <v>0</v>
      </c>
      <c r="R144" s="143">
        <f t="shared" si="12"/>
        <v>0</v>
      </c>
      <c r="S144" s="143">
        <v>0</v>
      </c>
      <c r="T144" s="144">
        <f t="shared" si="13"/>
        <v>0</v>
      </c>
      <c r="AR144" s="145" t="s">
        <v>266</v>
      </c>
      <c r="AT144" s="145" t="s">
        <v>171</v>
      </c>
      <c r="AU144" s="145" t="s">
        <v>83</v>
      </c>
      <c r="AY144" s="17" t="s">
        <v>169</v>
      </c>
      <c r="BE144" s="146">
        <f t="shared" si="14"/>
        <v>0</v>
      </c>
      <c r="BF144" s="146">
        <f t="shared" si="15"/>
        <v>0</v>
      </c>
      <c r="BG144" s="146">
        <f t="shared" si="16"/>
        <v>0</v>
      </c>
      <c r="BH144" s="146">
        <f t="shared" si="17"/>
        <v>0</v>
      </c>
      <c r="BI144" s="146">
        <f t="shared" si="18"/>
        <v>0</v>
      </c>
      <c r="BJ144" s="17" t="s">
        <v>83</v>
      </c>
      <c r="BK144" s="146">
        <f t="shared" si="19"/>
        <v>0</v>
      </c>
      <c r="BL144" s="17" t="s">
        <v>266</v>
      </c>
      <c r="BM144" s="145" t="s">
        <v>391</v>
      </c>
    </row>
    <row r="145" spans="2:65" s="1" customFormat="1" ht="16.5" customHeight="1">
      <c r="B145" s="133"/>
      <c r="C145" s="134" t="s">
        <v>7</v>
      </c>
      <c r="D145" s="134" t="s">
        <v>171</v>
      </c>
      <c r="E145" s="135" t="s">
        <v>307</v>
      </c>
      <c r="F145" s="136" t="s">
        <v>589</v>
      </c>
      <c r="G145" s="137" t="s">
        <v>1969</v>
      </c>
      <c r="H145" s="138">
        <v>1</v>
      </c>
      <c r="I145" s="139"/>
      <c r="J145" s="140">
        <f t="shared" si="10"/>
        <v>0</v>
      </c>
      <c r="K145" s="136" t="s">
        <v>1</v>
      </c>
      <c r="L145" s="32"/>
      <c r="M145" s="141" t="s">
        <v>1</v>
      </c>
      <c r="N145" s="142" t="s">
        <v>40</v>
      </c>
      <c r="P145" s="143">
        <f t="shared" si="11"/>
        <v>0</v>
      </c>
      <c r="Q145" s="143">
        <v>0</v>
      </c>
      <c r="R145" s="143">
        <f t="shared" si="12"/>
        <v>0</v>
      </c>
      <c r="S145" s="143">
        <v>0</v>
      </c>
      <c r="T145" s="144">
        <f t="shared" si="13"/>
        <v>0</v>
      </c>
      <c r="AR145" s="145" t="s">
        <v>266</v>
      </c>
      <c r="AT145" s="145" t="s">
        <v>171</v>
      </c>
      <c r="AU145" s="145" t="s">
        <v>83</v>
      </c>
      <c r="AY145" s="17" t="s">
        <v>169</v>
      </c>
      <c r="BE145" s="146">
        <f t="shared" si="14"/>
        <v>0</v>
      </c>
      <c r="BF145" s="146">
        <f t="shared" si="15"/>
        <v>0</v>
      </c>
      <c r="BG145" s="146">
        <f t="shared" si="16"/>
        <v>0</v>
      </c>
      <c r="BH145" s="146">
        <f t="shared" si="17"/>
        <v>0</v>
      </c>
      <c r="BI145" s="146">
        <f t="shared" si="18"/>
        <v>0</v>
      </c>
      <c r="BJ145" s="17" t="s">
        <v>83</v>
      </c>
      <c r="BK145" s="146">
        <f t="shared" si="19"/>
        <v>0</v>
      </c>
      <c r="BL145" s="17" t="s">
        <v>266</v>
      </c>
      <c r="BM145" s="145" t="s">
        <v>404</v>
      </c>
    </row>
    <row r="146" spans="2:65" s="11" customFormat="1" ht="25.95" customHeight="1">
      <c r="B146" s="121"/>
      <c r="D146" s="122" t="s">
        <v>74</v>
      </c>
      <c r="E146" s="123" t="s">
        <v>1986</v>
      </c>
      <c r="F146" s="123" t="s">
        <v>1987</v>
      </c>
      <c r="I146" s="124"/>
      <c r="J146" s="125">
        <f>BK146</f>
        <v>0</v>
      </c>
      <c r="L146" s="121"/>
      <c r="M146" s="126"/>
      <c r="P146" s="127">
        <f>SUM(P147:P149)</f>
        <v>0</v>
      </c>
      <c r="R146" s="127">
        <f>SUM(R147:R149)</f>
        <v>0</v>
      </c>
      <c r="T146" s="128">
        <f>SUM(T147:T149)</f>
        <v>0</v>
      </c>
      <c r="AR146" s="122" t="s">
        <v>83</v>
      </c>
      <c r="AT146" s="129" t="s">
        <v>74</v>
      </c>
      <c r="AU146" s="129" t="s">
        <v>75</v>
      </c>
      <c r="AY146" s="122" t="s">
        <v>169</v>
      </c>
      <c r="BK146" s="130">
        <f>SUM(BK147:BK149)</f>
        <v>0</v>
      </c>
    </row>
    <row r="147" spans="2:65" s="1" customFormat="1" ht="16.5" customHeight="1">
      <c r="B147" s="133"/>
      <c r="C147" s="134" t="s">
        <v>299</v>
      </c>
      <c r="D147" s="134" t="s">
        <v>171</v>
      </c>
      <c r="E147" s="135" t="s">
        <v>311</v>
      </c>
      <c r="F147" s="136" t="s">
        <v>1988</v>
      </c>
      <c r="G147" s="137" t="s">
        <v>350</v>
      </c>
      <c r="H147" s="138">
        <v>12</v>
      </c>
      <c r="I147" s="139"/>
      <c r="J147" s="140">
        <f>ROUND(I147*H147,2)</f>
        <v>0</v>
      </c>
      <c r="K147" s="136" t="s">
        <v>1</v>
      </c>
      <c r="L147" s="32"/>
      <c r="M147" s="141" t="s">
        <v>1</v>
      </c>
      <c r="N147" s="142" t="s">
        <v>40</v>
      </c>
      <c r="P147" s="143">
        <f>O147*H147</f>
        <v>0</v>
      </c>
      <c r="Q147" s="143">
        <v>0</v>
      </c>
      <c r="R147" s="143">
        <f>Q147*H147</f>
        <v>0</v>
      </c>
      <c r="S147" s="143">
        <v>0</v>
      </c>
      <c r="T147" s="144">
        <f>S147*H147</f>
        <v>0</v>
      </c>
      <c r="AR147" s="145" t="s">
        <v>266</v>
      </c>
      <c r="AT147" s="145" t="s">
        <v>171</v>
      </c>
      <c r="AU147" s="145" t="s">
        <v>83</v>
      </c>
      <c r="AY147" s="17" t="s">
        <v>169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7" t="s">
        <v>83</v>
      </c>
      <c r="BK147" s="146">
        <f>ROUND(I147*H147,2)</f>
        <v>0</v>
      </c>
      <c r="BL147" s="17" t="s">
        <v>266</v>
      </c>
      <c r="BM147" s="145" t="s">
        <v>420</v>
      </c>
    </row>
    <row r="148" spans="2:65" s="1" customFormat="1" ht="24.15" customHeight="1">
      <c r="B148" s="133"/>
      <c r="C148" s="134" t="s">
        <v>303</v>
      </c>
      <c r="D148" s="134" t="s">
        <v>171</v>
      </c>
      <c r="E148" s="135" t="s">
        <v>315</v>
      </c>
      <c r="F148" s="136" t="s">
        <v>1989</v>
      </c>
      <c r="G148" s="137" t="s">
        <v>1969</v>
      </c>
      <c r="H148" s="138">
        <v>1</v>
      </c>
      <c r="I148" s="139"/>
      <c r="J148" s="140">
        <f>ROUND(I148*H148,2)</f>
        <v>0</v>
      </c>
      <c r="K148" s="136" t="s">
        <v>1</v>
      </c>
      <c r="L148" s="32"/>
      <c r="M148" s="141" t="s">
        <v>1</v>
      </c>
      <c r="N148" s="142" t="s">
        <v>40</v>
      </c>
      <c r="P148" s="143">
        <f>O148*H148</f>
        <v>0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AR148" s="145" t="s">
        <v>266</v>
      </c>
      <c r="AT148" s="145" t="s">
        <v>171</v>
      </c>
      <c r="AU148" s="145" t="s">
        <v>83</v>
      </c>
      <c r="AY148" s="17" t="s">
        <v>169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7" t="s">
        <v>83</v>
      </c>
      <c r="BK148" s="146">
        <f>ROUND(I148*H148,2)</f>
        <v>0</v>
      </c>
      <c r="BL148" s="17" t="s">
        <v>266</v>
      </c>
      <c r="BM148" s="145" t="s">
        <v>439</v>
      </c>
    </row>
    <row r="149" spans="2:65" s="1" customFormat="1" ht="16.5" customHeight="1">
      <c r="B149" s="133"/>
      <c r="C149" s="134" t="s">
        <v>307</v>
      </c>
      <c r="D149" s="134" t="s">
        <v>171</v>
      </c>
      <c r="E149" s="135" t="s">
        <v>319</v>
      </c>
      <c r="F149" s="136" t="s">
        <v>1990</v>
      </c>
      <c r="G149" s="137" t="s">
        <v>1969</v>
      </c>
      <c r="H149" s="138">
        <v>1</v>
      </c>
      <c r="I149" s="139"/>
      <c r="J149" s="140">
        <f>ROUND(I149*H149,2)</f>
        <v>0</v>
      </c>
      <c r="K149" s="136" t="s">
        <v>1</v>
      </c>
      <c r="L149" s="32"/>
      <c r="M149" s="141" t="s">
        <v>1</v>
      </c>
      <c r="N149" s="142" t="s">
        <v>40</v>
      </c>
      <c r="P149" s="143">
        <f>O149*H149</f>
        <v>0</v>
      </c>
      <c r="Q149" s="143">
        <v>0</v>
      </c>
      <c r="R149" s="143">
        <f>Q149*H149</f>
        <v>0</v>
      </c>
      <c r="S149" s="143">
        <v>0</v>
      </c>
      <c r="T149" s="144">
        <f>S149*H149</f>
        <v>0</v>
      </c>
      <c r="AR149" s="145" t="s">
        <v>266</v>
      </c>
      <c r="AT149" s="145" t="s">
        <v>171</v>
      </c>
      <c r="AU149" s="145" t="s">
        <v>83</v>
      </c>
      <c r="AY149" s="17" t="s">
        <v>169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7" t="s">
        <v>83</v>
      </c>
      <c r="BK149" s="146">
        <f>ROUND(I149*H149,2)</f>
        <v>0</v>
      </c>
      <c r="BL149" s="17" t="s">
        <v>266</v>
      </c>
      <c r="BM149" s="145" t="s">
        <v>451</v>
      </c>
    </row>
    <row r="150" spans="2:65" s="11" customFormat="1" ht="25.95" customHeight="1">
      <c r="B150" s="121"/>
      <c r="D150" s="122" t="s">
        <v>74</v>
      </c>
      <c r="E150" s="123" t="s">
        <v>1991</v>
      </c>
      <c r="F150" s="123" t="s">
        <v>1992</v>
      </c>
      <c r="I150" s="124"/>
      <c r="J150" s="125">
        <f>BK150</f>
        <v>0</v>
      </c>
      <c r="L150" s="121"/>
      <c r="M150" s="126"/>
      <c r="P150" s="127">
        <f>SUM(P151:P156)</f>
        <v>0</v>
      </c>
      <c r="R150" s="127">
        <f>SUM(R151:R156)</f>
        <v>0</v>
      </c>
      <c r="T150" s="128">
        <f>SUM(T151:T156)</f>
        <v>0</v>
      </c>
      <c r="AR150" s="122" t="s">
        <v>83</v>
      </c>
      <c r="AT150" s="129" t="s">
        <v>74</v>
      </c>
      <c r="AU150" s="129" t="s">
        <v>75</v>
      </c>
      <c r="AY150" s="122" t="s">
        <v>169</v>
      </c>
      <c r="BK150" s="130">
        <f>SUM(BK151:BK156)</f>
        <v>0</v>
      </c>
    </row>
    <row r="151" spans="2:65" s="1" customFormat="1" ht="16.5" customHeight="1">
      <c r="B151" s="133"/>
      <c r="C151" s="134" t="s">
        <v>311</v>
      </c>
      <c r="D151" s="134" t="s">
        <v>171</v>
      </c>
      <c r="E151" s="135" t="s">
        <v>323</v>
      </c>
      <c r="F151" s="136" t="s">
        <v>1993</v>
      </c>
      <c r="G151" s="137" t="s">
        <v>1962</v>
      </c>
      <c r="H151" s="138">
        <v>6</v>
      </c>
      <c r="I151" s="139"/>
      <c r="J151" s="140">
        <f t="shared" ref="J151:J156" si="20">ROUND(I151*H151,2)</f>
        <v>0</v>
      </c>
      <c r="K151" s="136" t="s">
        <v>1</v>
      </c>
      <c r="L151" s="32"/>
      <c r="M151" s="141" t="s">
        <v>1</v>
      </c>
      <c r="N151" s="142" t="s">
        <v>40</v>
      </c>
      <c r="P151" s="143">
        <f t="shared" ref="P151:P156" si="21">O151*H151</f>
        <v>0</v>
      </c>
      <c r="Q151" s="143">
        <v>0</v>
      </c>
      <c r="R151" s="143">
        <f t="shared" ref="R151:R156" si="22">Q151*H151</f>
        <v>0</v>
      </c>
      <c r="S151" s="143">
        <v>0</v>
      </c>
      <c r="T151" s="144">
        <f t="shared" ref="T151:T156" si="23">S151*H151</f>
        <v>0</v>
      </c>
      <c r="AR151" s="145" t="s">
        <v>266</v>
      </c>
      <c r="AT151" s="145" t="s">
        <v>171</v>
      </c>
      <c r="AU151" s="145" t="s">
        <v>83</v>
      </c>
      <c r="AY151" s="17" t="s">
        <v>169</v>
      </c>
      <c r="BE151" s="146">
        <f t="shared" ref="BE151:BE156" si="24">IF(N151="základní",J151,0)</f>
        <v>0</v>
      </c>
      <c r="BF151" s="146">
        <f t="shared" ref="BF151:BF156" si="25">IF(N151="snížená",J151,0)</f>
        <v>0</v>
      </c>
      <c r="BG151" s="146">
        <f t="shared" ref="BG151:BG156" si="26">IF(N151="zákl. přenesená",J151,0)</f>
        <v>0</v>
      </c>
      <c r="BH151" s="146">
        <f t="shared" ref="BH151:BH156" si="27">IF(N151="sníž. přenesená",J151,0)</f>
        <v>0</v>
      </c>
      <c r="BI151" s="146">
        <f t="shared" ref="BI151:BI156" si="28">IF(N151="nulová",J151,0)</f>
        <v>0</v>
      </c>
      <c r="BJ151" s="17" t="s">
        <v>83</v>
      </c>
      <c r="BK151" s="146">
        <f t="shared" ref="BK151:BK156" si="29">ROUND(I151*H151,2)</f>
        <v>0</v>
      </c>
      <c r="BL151" s="17" t="s">
        <v>266</v>
      </c>
      <c r="BM151" s="145" t="s">
        <v>464</v>
      </c>
    </row>
    <row r="152" spans="2:65" s="1" customFormat="1" ht="16.5" customHeight="1">
      <c r="B152" s="133"/>
      <c r="C152" s="134" t="s">
        <v>315</v>
      </c>
      <c r="D152" s="134" t="s">
        <v>171</v>
      </c>
      <c r="E152" s="135" t="s">
        <v>327</v>
      </c>
      <c r="F152" s="136" t="s">
        <v>1994</v>
      </c>
      <c r="G152" s="137" t="s">
        <v>1962</v>
      </c>
      <c r="H152" s="138">
        <v>2</v>
      </c>
      <c r="I152" s="139"/>
      <c r="J152" s="140">
        <f t="shared" si="20"/>
        <v>0</v>
      </c>
      <c r="K152" s="136" t="s">
        <v>1</v>
      </c>
      <c r="L152" s="32"/>
      <c r="M152" s="141" t="s">
        <v>1</v>
      </c>
      <c r="N152" s="142" t="s">
        <v>40</v>
      </c>
      <c r="P152" s="143">
        <f t="shared" si="21"/>
        <v>0</v>
      </c>
      <c r="Q152" s="143">
        <v>0</v>
      </c>
      <c r="R152" s="143">
        <f t="shared" si="22"/>
        <v>0</v>
      </c>
      <c r="S152" s="143">
        <v>0</v>
      </c>
      <c r="T152" s="144">
        <f t="shared" si="23"/>
        <v>0</v>
      </c>
      <c r="AR152" s="145" t="s">
        <v>266</v>
      </c>
      <c r="AT152" s="145" t="s">
        <v>171</v>
      </c>
      <c r="AU152" s="145" t="s">
        <v>83</v>
      </c>
      <c r="AY152" s="17" t="s">
        <v>169</v>
      </c>
      <c r="BE152" s="146">
        <f t="shared" si="24"/>
        <v>0</v>
      </c>
      <c r="BF152" s="146">
        <f t="shared" si="25"/>
        <v>0</v>
      </c>
      <c r="BG152" s="146">
        <f t="shared" si="26"/>
        <v>0</v>
      </c>
      <c r="BH152" s="146">
        <f t="shared" si="27"/>
        <v>0</v>
      </c>
      <c r="BI152" s="146">
        <f t="shared" si="28"/>
        <v>0</v>
      </c>
      <c r="BJ152" s="17" t="s">
        <v>83</v>
      </c>
      <c r="BK152" s="146">
        <f t="shared" si="29"/>
        <v>0</v>
      </c>
      <c r="BL152" s="17" t="s">
        <v>266</v>
      </c>
      <c r="BM152" s="145" t="s">
        <v>476</v>
      </c>
    </row>
    <row r="153" spans="2:65" s="1" customFormat="1" ht="24.15" customHeight="1">
      <c r="B153" s="133"/>
      <c r="C153" s="134" t="s">
        <v>319</v>
      </c>
      <c r="D153" s="134" t="s">
        <v>171</v>
      </c>
      <c r="E153" s="135" t="s">
        <v>332</v>
      </c>
      <c r="F153" s="136" t="s">
        <v>1995</v>
      </c>
      <c r="G153" s="137" t="s">
        <v>1962</v>
      </c>
      <c r="H153" s="138">
        <v>1</v>
      </c>
      <c r="I153" s="139"/>
      <c r="J153" s="140">
        <f t="shared" si="20"/>
        <v>0</v>
      </c>
      <c r="K153" s="136" t="s">
        <v>1</v>
      </c>
      <c r="L153" s="32"/>
      <c r="M153" s="141" t="s">
        <v>1</v>
      </c>
      <c r="N153" s="142" t="s">
        <v>40</v>
      </c>
      <c r="P153" s="143">
        <f t="shared" si="21"/>
        <v>0</v>
      </c>
      <c r="Q153" s="143">
        <v>0</v>
      </c>
      <c r="R153" s="143">
        <f t="shared" si="22"/>
        <v>0</v>
      </c>
      <c r="S153" s="143">
        <v>0</v>
      </c>
      <c r="T153" s="144">
        <f t="shared" si="23"/>
        <v>0</v>
      </c>
      <c r="AR153" s="145" t="s">
        <v>266</v>
      </c>
      <c r="AT153" s="145" t="s">
        <v>171</v>
      </c>
      <c r="AU153" s="145" t="s">
        <v>83</v>
      </c>
      <c r="AY153" s="17" t="s">
        <v>169</v>
      </c>
      <c r="BE153" s="146">
        <f t="shared" si="24"/>
        <v>0</v>
      </c>
      <c r="BF153" s="146">
        <f t="shared" si="25"/>
        <v>0</v>
      </c>
      <c r="BG153" s="146">
        <f t="shared" si="26"/>
        <v>0</v>
      </c>
      <c r="BH153" s="146">
        <f t="shared" si="27"/>
        <v>0</v>
      </c>
      <c r="BI153" s="146">
        <f t="shared" si="28"/>
        <v>0</v>
      </c>
      <c r="BJ153" s="17" t="s">
        <v>83</v>
      </c>
      <c r="BK153" s="146">
        <f t="shared" si="29"/>
        <v>0</v>
      </c>
      <c r="BL153" s="17" t="s">
        <v>266</v>
      </c>
      <c r="BM153" s="145" t="s">
        <v>486</v>
      </c>
    </row>
    <row r="154" spans="2:65" s="1" customFormat="1" ht="16.5" customHeight="1">
      <c r="B154" s="133"/>
      <c r="C154" s="134" t="s">
        <v>323</v>
      </c>
      <c r="D154" s="134" t="s">
        <v>171</v>
      </c>
      <c r="E154" s="135" t="s">
        <v>337</v>
      </c>
      <c r="F154" s="136" t="s">
        <v>1996</v>
      </c>
      <c r="G154" s="137" t="s">
        <v>1962</v>
      </c>
      <c r="H154" s="138">
        <v>2</v>
      </c>
      <c r="I154" s="139"/>
      <c r="J154" s="140">
        <f t="shared" si="20"/>
        <v>0</v>
      </c>
      <c r="K154" s="136" t="s">
        <v>1</v>
      </c>
      <c r="L154" s="32"/>
      <c r="M154" s="141" t="s">
        <v>1</v>
      </c>
      <c r="N154" s="142" t="s">
        <v>40</v>
      </c>
      <c r="P154" s="143">
        <f t="shared" si="21"/>
        <v>0</v>
      </c>
      <c r="Q154" s="143">
        <v>0</v>
      </c>
      <c r="R154" s="143">
        <f t="shared" si="22"/>
        <v>0</v>
      </c>
      <c r="S154" s="143">
        <v>0</v>
      </c>
      <c r="T154" s="144">
        <f t="shared" si="23"/>
        <v>0</v>
      </c>
      <c r="AR154" s="145" t="s">
        <v>266</v>
      </c>
      <c r="AT154" s="145" t="s">
        <v>171</v>
      </c>
      <c r="AU154" s="145" t="s">
        <v>83</v>
      </c>
      <c r="AY154" s="17" t="s">
        <v>169</v>
      </c>
      <c r="BE154" s="146">
        <f t="shared" si="24"/>
        <v>0</v>
      </c>
      <c r="BF154" s="146">
        <f t="shared" si="25"/>
        <v>0</v>
      </c>
      <c r="BG154" s="146">
        <f t="shared" si="26"/>
        <v>0</v>
      </c>
      <c r="BH154" s="146">
        <f t="shared" si="27"/>
        <v>0</v>
      </c>
      <c r="BI154" s="146">
        <f t="shared" si="28"/>
        <v>0</v>
      </c>
      <c r="BJ154" s="17" t="s">
        <v>83</v>
      </c>
      <c r="BK154" s="146">
        <f t="shared" si="29"/>
        <v>0</v>
      </c>
      <c r="BL154" s="17" t="s">
        <v>266</v>
      </c>
      <c r="BM154" s="145" t="s">
        <v>498</v>
      </c>
    </row>
    <row r="155" spans="2:65" s="1" customFormat="1" ht="16.5" customHeight="1">
      <c r="B155" s="133"/>
      <c r="C155" s="134" t="s">
        <v>327</v>
      </c>
      <c r="D155" s="134" t="s">
        <v>171</v>
      </c>
      <c r="E155" s="135" t="s">
        <v>342</v>
      </c>
      <c r="F155" s="136" t="s">
        <v>1997</v>
      </c>
      <c r="G155" s="137" t="s">
        <v>1962</v>
      </c>
      <c r="H155" s="138">
        <v>11</v>
      </c>
      <c r="I155" s="139"/>
      <c r="J155" s="140">
        <f t="shared" si="20"/>
        <v>0</v>
      </c>
      <c r="K155" s="136" t="s">
        <v>1</v>
      </c>
      <c r="L155" s="32"/>
      <c r="M155" s="141" t="s">
        <v>1</v>
      </c>
      <c r="N155" s="142" t="s">
        <v>40</v>
      </c>
      <c r="P155" s="143">
        <f t="shared" si="21"/>
        <v>0</v>
      </c>
      <c r="Q155" s="143">
        <v>0</v>
      </c>
      <c r="R155" s="143">
        <f t="shared" si="22"/>
        <v>0</v>
      </c>
      <c r="S155" s="143">
        <v>0</v>
      </c>
      <c r="T155" s="144">
        <f t="shared" si="23"/>
        <v>0</v>
      </c>
      <c r="AR155" s="145" t="s">
        <v>266</v>
      </c>
      <c r="AT155" s="145" t="s">
        <v>171</v>
      </c>
      <c r="AU155" s="145" t="s">
        <v>83</v>
      </c>
      <c r="AY155" s="17" t="s">
        <v>169</v>
      </c>
      <c r="BE155" s="146">
        <f t="shared" si="24"/>
        <v>0</v>
      </c>
      <c r="BF155" s="146">
        <f t="shared" si="25"/>
        <v>0</v>
      </c>
      <c r="BG155" s="146">
        <f t="shared" si="26"/>
        <v>0</v>
      </c>
      <c r="BH155" s="146">
        <f t="shared" si="27"/>
        <v>0</v>
      </c>
      <c r="BI155" s="146">
        <f t="shared" si="28"/>
        <v>0</v>
      </c>
      <c r="BJ155" s="17" t="s">
        <v>83</v>
      </c>
      <c r="BK155" s="146">
        <f t="shared" si="29"/>
        <v>0</v>
      </c>
      <c r="BL155" s="17" t="s">
        <v>266</v>
      </c>
      <c r="BM155" s="145" t="s">
        <v>508</v>
      </c>
    </row>
    <row r="156" spans="2:65" s="1" customFormat="1" ht="16.5" customHeight="1">
      <c r="B156" s="133"/>
      <c r="C156" s="134" t="s">
        <v>332</v>
      </c>
      <c r="D156" s="134" t="s">
        <v>171</v>
      </c>
      <c r="E156" s="135" t="s">
        <v>347</v>
      </c>
      <c r="F156" s="136" t="s">
        <v>1990</v>
      </c>
      <c r="G156" s="137" t="s">
        <v>1969</v>
      </c>
      <c r="H156" s="138">
        <v>1</v>
      </c>
      <c r="I156" s="139"/>
      <c r="J156" s="140">
        <f t="shared" si="20"/>
        <v>0</v>
      </c>
      <c r="K156" s="136" t="s">
        <v>1</v>
      </c>
      <c r="L156" s="32"/>
      <c r="M156" s="141" t="s">
        <v>1</v>
      </c>
      <c r="N156" s="142" t="s">
        <v>40</v>
      </c>
      <c r="P156" s="143">
        <f t="shared" si="21"/>
        <v>0</v>
      </c>
      <c r="Q156" s="143">
        <v>0</v>
      </c>
      <c r="R156" s="143">
        <f t="shared" si="22"/>
        <v>0</v>
      </c>
      <c r="S156" s="143">
        <v>0</v>
      </c>
      <c r="T156" s="144">
        <f t="shared" si="23"/>
        <v>0</v>
      </c>
      <c r="AR156" s="145" t="s">
        <v>266</v>
      </c>
      <c r="AT156" s="145" t="s">
        <v>171</v>
      </c>
      <c r="AU156" s="145" t="s">
        <v>83</v>
      </c>
      <c r="AY156" s="17" t="s">
        <v>169</v>
      </c>
      <c r="BE156" s="146">
        <f t="shared" si="24"/>
        <v>0</v>
      </c>
      <c r="BF156" s="146">
        <f t="shared" si="25"/>
        <v>0</v>
      </c>
      <c r="BG156" s="146">
        <f t="shared" si="26"/>
        <v>0</v>
      </c>
      <c r="BH156" s="146">
        <f t="shared" si="27"/>
        <v>0</v>
      </c>
      <c r="BI156" s="146">
        <f t="shared" si="28"/>
        <v>0</v>
      </c>
      <c r="BJ156" s="17" t="s">
        <v>83</v>
      </c>
      <c r="BK156" s="146">
        <f t="shared" si="29"/>
        <v>0</v>
      </c>
      <c r="BL156" s="17" t="s">
        <v>266</v>
      </c>
      <c r="BM156" s="145" t="s">
        <v>517</v>
      </c>
    </row>
    <row r="157" spans="2:65" s="11" customFormat="1" ht="25.95" customHeight="1">
      <c r="B157" s="121"/>
      <c r="D157" s="122" t="s">
        <v>74</v>
      </c>
      <c r="E157" s="123" t="s">
        <v>1998</v>
      </c>
      <c r="F157" s="123" t="s">
        <v>1999</v>
      </c>
      <c r="I157" s="124"/>
      <c r="J157" s="125">
        <f>BK157</f>
        <v>0</v>
      </c>
      <c r="L157" s="121"/>
      <c r="M157" s="126"/>
      <c r="P157" s="127">
        <f>SUM(P158:P162)</f>
        <v>0</v>
      </c>
      <c r="R157" s="127">
        <f>SUM(R158:R162)</f>
        <v>0</v>
      </c>
      <c r="T157" s="128">
        <f>SUM(T158:T162)</f>
        <v>0</v>
      </c>
      <c r="AR157" s="122" t="s">
        <v>83</v>
      </c>
      <c r="AT157" s="129" t="s">
        <v>74</v>
      </c>
      <c r="AU157" s="129" t="s">
        <v>75</v>
      </c>
      <c r="AY157" s="122" t="s">
        <v>169</v>
      </c>
      <c r="BK157" s="130">
        <f>SUM(BK158:BK162)</f>
        <v>0</v>
      </c>
    </row>
    <row r="158" spans="2:65" s="1" customFormat="1" ht="16.5" customHeight="1">
      <c r="B158" s="133"/>
      <c r="C158" s="134" t="s">
        <v>337</v>
      </c>
      <c r="D158" s="134" t="s">
        <v>171</v>
      </c>
      <c r="E158" s="135" t="s">
        <v>354</v>
      </c>
      <c r="F158" s="136" t="s">
        <v>2000</v>
      </c>
      <c r="G158" s="137" t="s">
        <v>1969</v>
      </c>
      <c r="H158" s="138">
        <v>1</v>
      </c>
      <c r="I158" s="139"/>
      <c r="J158" s="140">
        <f>ROUND(I158*H158,2)</f>
        <v>0</v>
      </c>
      <c r="K158" s="136" t="s">
        <v>1</v>
      </c>
      <c r="L158" s="32"/>
      <c r="M158" s="141" t="s">
        <v>1</v>
      </c>
      <c r="N158" s="142" t="s">
        <v>40</v>
      </c>
      <c r="P158" s="143">
        <f>O158*H158</f>
        <v>0</v>
      </c>
      <c r="Q158" s="143">
        <v>0</v>
      </c>
      <c r="R158" s="143">
        <f>Q158*H158</f>
        <v>0</v>
      </c>
      <c r="S158" s="143">
        <v>0</v>
      </c>
      <c r="T158" s="144">
        <f>S158*H158</f>
        <v>0</v>
      </c>
      <c r="AR158" s="145" t="s">
        <v>266</v>
      </c>
      <c r="AT158" s="145" t="s">
        <v>171</v>
      </c>
      <c r="AU158" s="145" t="s">
        <v>83</v>
      </c>
      <c r="AY158" s="17" t="s">
        <v>169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7" t="s">
        <v>83</v>
      </c>
      <c r="BK158" s="146">
        <f>ROUND(I158*H158,2)</f>
        <v>0</v>
      </c>
      <c r="BL158" s="17" t="s">
        <v>266</v>
      </c>
      <c r="BM158" s="145" t="s">
        <v>1646</v>
      </c>
    </row>
    <row r="159" spans="2:65" s="1" customFormat="1" ht="16.5" customHeight="1">
      <c r="B159" s="133"/>
      <c r="C159" s="134" t="s">
        <v>342</v>
      </c>
      <c r="D159" s="134" t="s">
        <v>171</v>
      </c>
      <c r="E159" s="135" t="s">
        <v>361</v>
      </c>
      <c r="F159" s="136" t="s">
        <v>2001</v>
      </c>
      <c r="G159" s="137" t="s">
        <v>2002</v>
      </c>
      <c r="H159" s="138">
        <v>6</v>
      </c>
      <c r="I159" s="139"/>
      <c r="J159" s="140">
        <f>ROUND(I159*H159,2)</f>
        <v>0</v>
      </c>
      <c r="K159" s="136" t="s">
        <v>1</v>
      </c>
      <c r="L159" s="32"/>
      <c r="M159" s="141" t="s">
        <v>1</v>
      </c>
      <c r="N159" s="142" t="s">
        <v>40</v>
      </c>
      <c r="P159" s="143">
        <f>O159*H159</f>
        <v>0</v>
      </c>
      <c r="Q159" s="143">
        <v>0</v>
      </c>
      <c r="R159" s="143">
        <f>Q159*H159</f>
        <v>0</v>
      </c>
      <c r="S159" s="143">
        <v>0</v>
      </c>
      <c r="T159" s="144">
        <f>S159*H159</f>
        <v>0</v>
      </c>
      <c r="AR159" s="145" t="s">
        <v>266</v>
      </c>
      <c r="AT159" s="145" t="s">
        <v>171</v>
      </c>
      <c r="AU159" s="145" t="s">
        <v>83</v>
      </c>
      <c r="AY159" s="17" t="s">
        <v>169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7" t="s">
        <v>83</v>
      </c>
      <c r="BK159" s="146">
        <f>ROUND(I159*H159,2)</f>
        <v>0</v>
      </c>
      <c r="BL159" s="17" t="s">
        <v>266</v>
      </c>
      <c r="BM159" s="145" t="s">
        <v>1649</v>
      </c>
    </row>
    <row r="160" spans="2:65" s="1" customFormat="1" ht="16.5" customHeight="1">
      <c r="B160" s="133"/>
      <c r="C160" s="134" t="s">
        <v>347</v>
      </c>
      <c r="D160" s="134" t="s">
        <v>171</v>
      </c>
      <c r="E160" s="135" t="s">
        <v>367</v>
      </c>
      <c r="F160" s="136" t="s">
        <v>2003</v>
      </c>
      <c r="G160" s="137" t="s">
        <v>2002</v>
      </c>
      <c r="H160" s="138">
        <v>6</v>
      </c>
      <c r="I160" s="139"/>
      <c r="J160" s="140">
        <f>ROUND(I160*H160,2)</f>
        <v>0</v>
      </c>
      <c r="K160" s="136" t="s">
        <v>1</v>
      </c>
      <c r="L160" s="32"/>
      <c r="M160" s="141" t="s">
        <v>1</v>
      </c>
      <c r="N160" s="142" t="s">
        <v>40</v>
      </c>
      <c r="P160" s="143">
        <f>O160*H160</f>
        <v>0</v>
      </c>
      <c r="Q160" s="143">
        <v>0</v>
      </c>
      <c r="R160" s="143">
        <f>Q160*H160</f>
        <v>0</v>
      </c>
      <c r="S160" s="143">
        <v>0</v>
      </c>
      <c r="T160" s="144">
        <f>S160*H160</f>
        <v>0</v>
      </c>
      <c r="AR160" s="145" t="s">
        <v>266</v>
      </c>
      <c r="AT160" s="145" t="s">
        <v>171</v>
      </c>
      <c r="AU160" s="145" t="s">
        <v>83</v>
      </c>
      <c r="AY160" s="17" t="s">
        <v>169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7" t="s">
        <v>83</v>
      </c>
      <c r="BK160" s="146">
        <f>ROUND(I160*H160,2)</f>
        <v>0</v>
      </c>
      <c r="BL160" s="17" t="s">
        <v>266</v>
      </c>
      <c r="BM160" s="145" t="s">
        <v>533</v>
      </c>
    </row>
    <row r="161" spans="2:65" s="1" customFormat="1" ht="16.5" customHeight="1">
      <c r="B161" s="133"/>
      <c r="C161" s="134" t="s">
        <v>354</v>
      </c>
      <c r="D161" s="134" t="s">
        <v>171</v>
      </c>
      <c r="E161" s="135" t="s">
        <v>373</v>
      </c>
      <c r="F161" s="136" t="s">
        <v>2004</v>
      </c>
      <c r="G161" s="137" t="s">
        <v>1969</v>
      </c>
      <c r="H161" s="138">
        <v>1</v>
      </c>
      <c r="I161" s="139"/>
      <c r="J161" s="140">
        <f>ROUND(I161*H161,2)</f>
        <v>0</v>
      </c>
      <c r="K161" s="136" t="s">
        <v>1</v>
      </c>
      <c r="L161" s="32"/>
      <c r="M161" s="141" t="s">
        <v>1</v>
      </c>
      <c r="N161" s="142" t="s">
        <v>40</v>
      </c>
      <c r="P161" s="143">
        <f>O161*H161</f>
        <v>0</v>
      </c>
      <c r="Q161" s="143">
        <v>0</v>
      </c>
      <c r="R161" s="143">
        <f>Q161*H161</f>
        <v>0</v>
      </c>
      <c r="S161" s="143">
        <v>0</v>
      </c>
      <c r="T161" s="144">
        <f>S161*H161</f>
        <v>0</v>
      </c>
      <c r="AR161" s="145" t="s">
        <v>266</v>
      </c>
      <c r="AT161" s="145" t="s">
        <v>171</v>
      </c>
      <c r="AU161" s="145" t="s">
        <v>83</v>
      </c>
      <c r="AY161" s="17" t="s">
        <v>169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7" t="s">
        <v>83</v>
      </c>
      <c r="BK161" s="146">
        <f>ROUND(I161*H161,2)</f>
        <v>0</v>
      </c>
      <c r="BL161" s="17" t="s">
        <v>266</v>
      </c>
      <c r="BM161" s="145" t="s">
        <v>544</v>
      </c>
    </row>
    <row r="162" spans="2:65" s="1" customFormat="1" ht="16.5" customHeight="1">
      <c r="B162" s="133"/>
      <c r="C162" s="134" t="s">
        <v>361</v>
      </c>
      <c r="D162" s="134" t="s">
        <v>171</v>
      </c>
      <c r="E162" s="135" t="s">
        <v>379</v>
      </c>
      <c r="F162" s="136" t="s">
        <v>2005</v>
      </c>
      <c r="G162" s="137" t="s">
        <v>1969</v>
      </c>
      <c r="H162" s="138">
        <v>1</v>
      </c>
      <c r="I162" s="139"/>
      <c r="J162" s="140">
        <f>ROUND(I162*H162,2)</f>
        <v>0</v>
      </c>
      <c r="K162" s="136" t="s">
        <v>1</v>
      </c>
      <c r="L162" s="32"/>
      <c r="M162" s="192" t="s">
        <v>1</v>
      </c>
      <c r="N162" s="193" t="s">
        <v>40</v>
      </c>
      <c r="O162" s="190"/>
      <c r="P162" s="194">
        <f>O162*H162</f>
        <v>0</v>
      </c>
      <c r="Q162" s="194">
        <v>0</v>
      </c>
      <c r="R162" s="194">
        <f>Q162*H162</f>
        <v>0</v>
      </c>
      <c r="S162" s="194">
        <v>0</v>
      </c>
      <c r="T162" s="195">
        <f>S162*H162</f>
        <v>0</v>
      </c>
      <c r="AR162" s="145" t="s">
        <v>266</v>
      </c>
      <c r="AT162" s="145" t="s">
        <v>171</v>
      </c>
      <c r="AU162" s="145" t="s">
        <v>83</v>
      </c>
      <c r="AY162" s="17" t="s">
        <v>169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7" t="s">
        <v>83</v>
      </c>
      <c r="BK162" s="146">
        <f>ROUND(I162*H162,2)</f>
        <v>0</v>
      </c>
      <c r="BL162" s="17" t="s">
        <v>266</v>
      </c>
      <c r="BM162" s="145" t="s">
        <v>554</v>
      </c>
    </row>
    <row r="163" spans="2:65" s="1" customFormat="1" ht="6.9" customHeight="1">
      <c r="B163" s="44"/>
      <c r="C163" s="45"/>
      <c r="D163" s="45"/>
      <c r="E163" s="45"/>
      <c r="F163" s="45"/>
      <c r="G163" s="45"/>
      <c r="H163" s="45"/>
      <c r="I163" s="45"/>
      <c r="J163" s="45"/>
      <c r="K163" s="45"/>
      <c r="L163" s="32"/>
    </row>
  </sheetData>
  <autoFilter ref="C120:K162" xr:uid="{00000000-0009-0000-0000-000004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64"/>
  <sheetViews>
    <sheetView showGridLines="0" topLeftCell="A108" workbookViewId="0">
      <selection activeCell="E167" sqref="E167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31" t="s">
        <v>5</v>
      </c>
      <c r="M2" s="232"/>
      <c r="N2" s="232"/>
      <c r="O2" s="232"/>
      <c r="P2" s="232"/>
      <c r="Q2" s="232"/>
      <c r="R2" s="232"/>
      <c r="S2" s="232"/>
      <c r="T2" s="232"/>
      <c r="U2" s="232"/>
      <c r="V2" s="232"/>
      <c r="AT2" s="17" t="s">
        <v>97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" customHeight="1">
      <c r="B4" s="20"/>
      <c r="D4" s="21" t="s">
        <v>114</v>
      </c>
      <c r="L4" s="20"/>
      <c r="M4" s="89" t="s">
        <v>10</v>
      </c>
      <c r="AT4" s="17" t="s">
        <v>3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6" t="str">
        <f>'Rekapitulace stavby'!K6</f>
        <v>Zahrady GASK - hygienické zázemí pro konzumaci to-go (Bistro)</v>
      </c>
      <c r="F7" s="247"/>
      <c r="G7" s="247"/>
      <c r="H7" s="247"/>
      <c r="L7" s="20"/>
    </row>
    <row r="8" spans="2:46" s="1" customFormat="1" ht="12" customHeight="1">
      <c r="B8" s="32"/>
      <c r="D8" s="27" t="s">
        <v>121</v>
      </c>
      <c r="L8" s="32"/>
    </row>
    <row r="9" spans="2:46" s="1" customFormat="1" ht="16.5" customHeight="1">
      <c r="B9" s="32"/>
      <c r="E9" s="225" t="s">
        <v>2006</v>
      </c>
      <c r="F9" s="245"/>
      <c r="G9" s="245"/>
      <c r="H9" s="245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8. 2. 2024</v>
      </c>
      <c r="L12" s="32"/>
    </row>
    <row r="13" spans="2:46" s="1" customFormat="1" ht="10.95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27</v>
      </c>
      <c r="J15" s="25" t="str">
        <f>IF('Rekapitulace stavby'!AN11="","",'Rekapitulace stavby'!AN11)</f>
        <v/>
      </c>
      <c r="L15" s="32"/>
    </row>
    <row r="16" spans="2:46" s="1" customFormat="1" ht="6.9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48" t="str">
        <f>'Rekapitulace stavby'!E14</f>
        <v>Vyplň údaj</v>
      </c>
      <c r="F18" s="240"/>
      <c r="G18" s="240"/>
      <c r="H18" s="240"/>
      <c r="I18" s="27" t="s">
        <v>27</v>
      </c>
      <c r="J18" s="28" t="str">
        <f>'Rekapitulace stavby'!AN14</f>
        <v>Vyplň údaj</v>
      </c>
      <c r="L18" s="32"/>
    </row>
    <row r="19" spans="2:12" s="1" customFormat="1" ht="6.9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 xml:space="preserve"> </v>
      </c>
      <c r="I21" s="27" t="s">
        <v>27</v>
      </c>
      <c r="J21" s="25" t="str">
        <f>IF('Rekapitulace stavby'!AN17="","",'Rekapitulace stavby'!AN17)</f>
        <v/>
      </c>
      <c r="L21" s="32"/>
    </row>
    <row r="22" spans="2:12" s="1" customFormat="1" ht="6.9" customHeight="1">
      <c r="B22" s="32"/>
      <c r="L22" s="32"/>
    </row>
    <row r="23" spans="2:12" s="1" customFormat="1" ht="12" customHeight="1">
      <c r="B23" s="32"/>
      <c r="D23" s="27" t="s">
        <v>32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27</v>
      </c>
      <c r="J24" s="25" t="str">
        <f>IF('Rekapitulace stavby'!AN20="","",'Rekapitulace stavby'!AN20)</f>
        <v/>
      </c>
      <c r="L24" s="32"/>
    </row>
    <row r="25" spans="2:12" s="1" customFormat="1" ht="6.9" customHeight="1">
      <c r="B25" s="32"/>
      <c r="L25" s="32"/>
    </row>
    <row r="26" spans="2:12" s="1" customFormat="1" ht="12" customHeight="1">
      <c r="B26" s="32"/>
      <c r="D26" s="27" t="s">
        <v>33</v>
      </c>
      <c r="L26" s="32"/>
    </row>
    <row r="27" spans="2:12" s="7" customFormat="1" ht="16.5" customHeight="1">
      <c r="B27" s="90"/>
      <c r="E27" s="244" t="s">
        <v>1</v>
      </c>
      <c r="F27" s="244"/>
      <c r="G27" s="244"/>
      <c r="H27" s="244"/>
      <c r="L27" s="90"/>
    </row>
    <row r="28" spans="2:12" s="1" customFormat="1" ht="6.9" customHeight="1">
      <c r="B28" s="32"/>
      <c r="L28" s="32"/>
    </row>
    <row r="29" spans="2:12" s="1" customFormat="1" ht="6.9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1" t="s">
        <v>35</v>
      </c>
      <c r="J30" s="66">
        <f>ROUND(J119, 2)</f>
        <v>0</v>
      </c>
      <c r="L30" s="32"/>
    </row>
    <row r="31" spans="2:12" s="1" customFormat="1" ht="6.9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" customHeight="1">
      <c r="B32" s="32"/>
      <c r="F32" s="35" t="s">
        <v>37</v>
      </c>
      <c r="I32" s="35" t="s">
        <v>36</v>
      </c>
      <c r="J32" s="35" t="s">
        <v>38</v>
      </c>
      <c r="L32" s="32"/>
    </row>
    <row r="33" spans="2:12" s="1" customFormat="1" ht="14.4" customHeight="1">
      <c r="B33" s="32"/>
      <c r="D33" s="55" t="s">
        <v>39</v>
      </c>
      <c r="E33" s="27" t="s">
        <v>40</v>
      </c>
      <c r="F33" s="92">
        <f>ROUND((SUM(BE119:BE163)),  2)</f>
        <v>0</v>
      </c>
      <c r="I33" s="93">
        <v>0.21</v>
      </c>
      <c r="J33" s="92">
        <f>ROUND(((SUM(BE119:BE163))*I33),  2)</f>
        <v>0</v>
      </c>
      <c r="L33" s="32"/>
    </row>
    <row r="34" spans="2:12" s="1" customFormat="1" ht="14.4" customHeight="1">
      <c r="B34" s="32"/>
      <c r="E34" s="27" t="s">
        <v>41</v>
      </c>
      <c r="F34" s="92">
        <f>ROUND((SUM(BF119:BF163)),  2)</f>
        <v>0</v>
      </c>
      <c r="I34" s="93">
        <v>0.12</v>
      </c>
      <c r="J34" s="92">
        <f>ROUND(((SUM(BF119:BF163))*I34),  2)</f>
        <v>0</v>
      </c>
      <c r="L34" s="32"/>
    </row>
    <row r="35" spans="2:12" s="1" customFormat="1" ht="14.4" hidden="1" customHeight="1">
      <c r="B35" s="32"/>
      <c r="E35" s="27" t="s">
        <v>42</v>
      </c>
      <c r="F35" s="92">
        <f>ROUND((SUM(BG119:BG163)),  2)</f>
        <v>0</v>
      </c>
      <c r="I35" s="93">
        <v>0.21</v>
      </c>
      <c r="J35" s="92">
        <f>0</f>
        <v>0</v>
      </c>
      <c r="L35" s="32"/>
    </row>
    <row r="36" spans="2:12" s="1" customFormat="1" ht="14.4" hidden="1" customHeight="1">
      <c r="B36" s="32"/>
      <c r="E36" s="27" t="s">
        <v>43</v>
      </c>
      <c r="F36" s="92">
        <f>ROUND((SUM(BH119:BH163)),  2)</f>
        <v>0</v>
      </c>
      <c r="I36" s="93">
        <v>0.12</v>
      </c>
      <c r="J36" s="92">
        <f>0</f>
        <v>0</v>
      </c>
      <c r="L36" s="32"/>
    </row>
    <row r="37" spans="2:12" s="1" customFormat="1" ht="14.4" hidden="1" customHeight="1">
      <c r="B37" s="32"/>
      <c r="E37" s="27" t="s">
        <v>44</v>
      </c>
      <c r="F37" s="92">
        <f>ROUND((SUM(BI119:BI163)),  2)</f>
        <v>0</v>
      </c>
      <c r="I37" s="93">
        <v>0</v>
      </c>
      <c r="J37" s="92">
        <f>0</f>
        <v>0</v>
      </c>
      <c r="L37" s="32"/>
    </row>
    <row r="38" spans="2:12" s="1" customFormat="1" ht="6.9" customHeight="1">
      <c r="B38" s="32"/>
      <c r="L38" s="32"/>
    </row>
    <row r="39" spans="2:12" s="1" customFormat="1" ht="25.35" customHeight="1">
      <c r="B39" s="32"/>
      <c r="C39" s="94"/>
      <c r="D39" s="95" t="s">
        <v>45</v>
      </c>
      <c r="E39" s="57"/>
      <c r="F39" s="57"/>
      <c r="G39" s="96" t="s">
        <v>46</v>
      </c>
      <c r="H39" s="97" t="s">
        <v>47</v>
      </c>
      <c r="I39" s="57"/>
      <c r="J39" s="98">
        <f>SUM(J30:J37)</f>
        <v>0</v>
      </c>
      <c r="K39" s="99"/>
      <c r="L39" s="32"/>
    </row>
    <row r="40" spans="2:12" s="1" customFormat="1" ht="14.4" customHeight="1">
      <c r="B40" s="32"/>
      <c r="L40" s="32"/>
    </row>
    <row r="41" spans="2:12" ht="14.4" customHeight="1">
      <c r="B41" s="20"/>
      <c r="L41" s="20"/>
    </row>
    <row r="42" spans="2:12" ht="14.4" customHeight="1">
      <c r="B42" s="20"/>
      <c r="L42" s="20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48</v>
      </c>
      <c r="E50" s="42"/>
      <c r="F50" s="42"/>
      <c r="G50" s="41" t="s">
        <v>49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3" t="s">
        <v>50</v>
      </c>
      <c r="E61" s="34"/>
      <c r="F61" s="100" t="s">
        <v>51</v>
      </c>
      <c r="G61" s="43" t="s">
        <v>50</v>
      </c>
      <c r="H61" s="34"/>
      <c r="I61" s="34"/>
      <c r="J61" s="101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1" t="s">
        <v>52</v>
      </c>
      <c r="E65" s="42"/>
      <c r="F65" s="42"/>
      <c r="G65" s="41" t="s">
        <v>53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3" t="s">
        <v>50</v>
      </c>
      <c r="E76" s="34"/>
      <c r="F76" s="100" t="s">
        <v>51</v>
      </c>
      <c r="G76" s="43" t="s">
        <v>50</v>
      </c>
      <c r="H76" s="34"/>
      <c r="I76" s="34"/>
      <c r="J76" s="101" t="s">
        <v>51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" customHeight="1">
      <c r="B82" s="32"/>
      <c r="C82" s="21" t="s">
        <v>124</v>
      </c>
      <c r="L82" s="32"/>
    </row>
    <row r="83" spans="2:47" s="1" customFormat="1" ht="6.9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46" t="str">
        <f>E7</f>
        <v>Zahrady GASK - hygienické zázemí pro konzumaci to-go (Bistro)</v>
      </c>
      <c r="F85" s="247"/>
      <c r="G85" s="247"/>
      <c r="H85" s="247"/>
      <c r="L85" s="32"/>
    </row>
    <row r="86" spans="2:47" s="1" customFormat="1" ht="12" customHeight="1">
      <c r="B86" s="32"/>
      <c r="C86" s="27" t="s">
        <v>121</v>
      </c>
      <c r="L86" s="32"/>
    </row>
    <row r="87" spans="2:47" s="1" customFormat="1" ht="16.5" customHeight="1">
      <c r="B87" s="32"/>
      <c r="E87" s="225" t="str">
        <f>E9</f>
        <v>D.1.5 - Vzduchotechnika</v>
      </c>
      <c r="F87" s="245"/>
      <c r="G87" s="245"/>
      <c r="H87" s="245"/>
      <c r="L87" s="32"/>
    </row>
    <row r="88" spans="2:47" s="1" customFormat="1" ht="6.9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Kutná Hora</v>
      </c>
      <c r="I89" s="27" t="s">
        <v>22</v>
      </c>
      <c r="J89" s="52" t="str">
        <f>IF(J12="","",J12)</f>
        <v>8. 2. 2024</v>
      </c>
      <c r="L89" s="32"/>
    </row>
    <row r="90" spans="2:47" s="1" customFormat="1" ht="6.9" customHeight="1">
      <c r="B90" s="32"/>
      <c r="L90" s="32"/>
    </row>
    <row r="91" spans="2:47" s="1" customFormat="1" ht="15.15" customHeight="1">
      <c r="B91" s="32"/>
      <c r="C91" s="27" t="s">
        <v>24</v>
      </c>
      <c r="F91" s="25" t="str">
        <f>E15</f>
        <v xml:space="preserve"> </v>
      </c>
      <c r="I91" s="27" t="s">
        <v>30</v>
      </c>
      <c r="J91" s="30" t="str">
        <f>E21</f>
        <v xml:space="preserve"> </v>
      </c>
      <c r="L91" s="32"/>
    </row>
    <row r="92" spans="2:47" s="1" customFormat="1" ht="15.15" customHeight="1">
      <c r="B92" s="32"/>
      <c r="C92" s="27" t="s">
        <v>28</v>
      </c>
      <c r="F92" s="25" t="str">
        <f>IF(E18="","",E18)</f>
        <v>Vyplň údaj</v>
      </c>
      <c r="I92" s="27" t="s">
        <v>32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2" t="s">
        <v>125</v>
      </c>
      <c r="D94" s="94"/>
      <c r="E94" s="94"/>
      <c r="F94" s="94"/>
      <c r="G94" s="94"/>
      <c r="H94" s="94"/>
      <c r="I94" s="94"/>
      <c r="J94" s="103" t="s">
        <v>126</v>
      </c>
      <c r="K94" s="94"/>
      <c r="L94" s="32"/>
    </row>
    <row r="95" spans="2:47" s="1" customFormat="1" ht="10.35" customHeight="1">
      <c r="B95" s="32"/>
      <c r="L95" s="32"/>
    </row>
    <row r="96" spans="2:47" s="1" customFormat="1" ht="22.95" customHeight="1">
      <c r="B96" s="32"/>
      <c r="C96" s="104" t="s">
        <v>127</v>
      </c>
      <c r="J96" s="66">
        <f>J119</f>
        <v>0</v>
      </c>
      <c r="L96" s="32"/>
      <c r="AU96" s="17" t="s">
        <v>128</v>
      </c>
    </row>
    <row r="97" spans="2:12" s="8" customFormat="1" ht="24.9" customHeight="1">
      <c r="B97" s="105"/>
      <c r="D97" s="106" t="s">
        <v>2007</v>
      </c>
      <c r="E97" s="107"/>
      <c r="F97" s="107"/>
      <c r="G97" s="107"/>
      <c r="H97" s="107"/>
      <c r="I97" s="107"/>
      <c r="J97" s="108">
        <f>J120</f>
        <v>0</v>
      </c>
      <c r="L97" s="105"/>
    </row>
    <row r="98" spans="2:12" s="8" customFormat="1" ht="24.9" customHeight="1">
      <c r="B98" s="105"/>
      <c r="D98" s="106" t="s">
        <v>2008</v>
      </c>
      <c r="E98" s="107"/>
      <c r="F98" s="107"/>
      <c r="G98" s="107"/>
      <c r="H98" s="107"/>
      <c r="I98" s="107"/>
      <c r="J98" s="108">
        <f>J136</f>
        <v>0</v>
      </c>
      <c r="L98" s="105"/>
    </row>
    <row r="99" spans="2:12" s="8" customFormat="1" ht="24.9" customHeight="1">
      <c r="B99" s="105"/>
      <c r="D99" s="106" t="s">
        <v>2009</v>
      </c>
      <c r="E99" s="107"/>
      <c r="F99" s="107"/>
      <c r="G99" s="107"/>
      <c r="H99" s="107"/>
      <c r="I99" s="107"/>
      <c r="J99" s="108">
        <f>J155</f>
        <v>0</v>
      </c>
      <c r="L99" s="105"/>
    </row>
    <row r="100" spans="2:12" s="1" customFormat="1" ht="21.75" customHeight="1">
      <c r="B100" s="32"/>
      <c r="L100" s="32"/>
    </row>
    <row r="101" spans="2:12" s="1" customFormat="1" ht="6.9" customHeight="1"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32"/>
    </row>
    <row r="105" spans="2:12" s="1" customFormat="1" ht="6.9" customHeight="1"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32"/>
    </row>
    <row r="106" spans="2:12" s="1" customFormat="1" ht="24.9" customHeight="1">
      <c r="B106" s="32"/>
      <c r="C106" s="21" t="s">
        <v>154</v>
      </c>
      <c r="L106" s="32"/>
    </row>
    <row r="107" spans="2:12" s="1" customFormat="1" ht="6.9" customHeight="1">
      <c r="B107" s="32"/>
      <c r="L107" s="32"/>
    </row>
    <row r="108" spans="2:12" s="1" customFormat="1" ht="12" customHeight="1">
      <c r="B108" s="32"/>
      <c r="C108" s="27" t="s">
        <v>16</v>
      </c>
      <c r="L108" s="32"/>
    </row>
    <row r="109" spans="2:12" s="1" customFormat="1" ht="16.5" customHeight="1">
      <c r="B109" s="32"/>
      <c r="E109" s="246" t="str">
        <f>E7</f>
        <v>Zahrady GASK - hygienické zázemí pro konzumaci to-go (Bistro)</v>
      </c>
      <c r="F109" s="247"/>
      <c r="G109" s="247"/>
      <c r="H109" s="247"/>
      <c r="L109" s="32"/>
    </row>
    <row r="110" spans="2:12" s="1" customFormat="1" ht="12" customHeight="1">
      <c r="B110" s="32"/>
      <c r="C110" s="27" t="s">
        <v>121</v>
      </c>
      <c r="L110" s="32"/>
    </row>
    <row r="111" spans="2:12" s="1" customFormat="1" ht="16.5" customHeight="1">
      <c r="B111" s="32"/>
      <c r="E111" s="225" t="str">
        <f>E9</f>
        <v>D.1.5 - Vzduchotechnika</v>
      </c>
      <c r="F111" s="245"/>
      <c r="G111" s="245"/>
      <c r="H111" s="245"/>
      <c r="L111" s="32"/>
    </row>
    <row r="112" spans="2:12" s="1" customFormat="1" ht="6.9" customHeight="1">
      <c r="B112" s="32"/>
      <c r="L112" s="32"/>
    </row>
    <row r="113" spans="2:65" s="1" customFormat="1" ht="12" customHeight="1">
      <c r="B113" s="32"/>
      <c r="C113" s="27" t="s">
        <v>20</v>
      </c>
      <c r="F113" s="25" t="str">
        <f>F12</f>
        <v>Kutná Hora</v>
      </c>
      <c r="I113" s="27" t="s">
        <v>22</v>
      </c>
      <c r="J113" s="52" t="str">
        <f>IF(J12="","",J12)</f>
        <v>8. 2. 2024</v>
      </c>
      <c r="L113" s="32"/>
    </row>
    <row r="114" spans="2:65" s="1" customFormat="1" ht="6.9" customHeight="1">
      <c r="B114" s="32"/>
      <c r="L114" s="32"/>
    </row>
    <row r="115" spans="2:65" s="1" customFormat="1" ht="15.15" customHeight="1">
      <c r="B115" s="32"/>
      <c r="C115" s="27" t="s">
        <v>24</v>
      </c>
      <c r="F115" s="25" t="str">
        <f>E15</f>
        <v xml:space="preserve"> </v>
      </c>
      <c r="I115" s="27" t="s">
        <v>30</v>
      </c>
      <c r="J115" s="30" t="str">
        <f>E21</f>
        <v xml:space="preserve"> </v>
      </c>
      <c r="L115" s="32"/>
    </row>
    <row r="116" spans="2:65" s="1" customFormat="1" ht="15.15" customHeight="1">
      <c r="B116" s="32"/>
      <c r="C116" s="27" t="s">
        <v>28</v>
      </c>
      <c r="F116" s="25" t="str">
        <f>IF(E18="","",E18)</f>
        <v>Vyplň údaj</v>
      </c>
      <c r="I116" s="27" t="s">
        <v>32</v>
      </c>
      <c r="J116" s="30" t="str">
        <f>E24</f>
        <v xml:space="preserve"> </v>
      </c>
      <c r="L116" s="32"/>
    </row>
    <row r="117" spans="2:65" s="1" customFormat="1" ht="10.35" customHeight="1">
      <c r="B117" s="32"/>
      <c r="L117" s="32"/>
    </row>
    <row r="118" spans="2:65" s="10" customFormat="1" ht="29.25" customHeight="1">
      <c r="B118" s="113"/>
      <c r="C118" s="114" t="s">
        <v>155</v>
      </c>
      <c r="D118" s="115" t="s">
        <v>60</v>
      </c>
      <c r="E118" s="115" t="s">
        <v>56</v>
      </c>
      <c r="F118" s="115" t="s">
        <v>57</v>
      </c>
      <c r="G118" s="115" t="s">
        <v>156</v>
      </c>
      <c r="H118" s="115" t="s">
        <v>157</v>
      </c>
      <c r="I118" s="115" t="s">
        <v>158</v>
      </c>
      <c r="J118" s="115" t="s">
        <v>126</v>
      </c>
      <c r="K118" s="116" t="s">
        <v>159</v>
      </c>
      <c r="L118" s="113"/>
      <c r="M118" s="59" t="s">
        <v>1</v>
      </c>
      <c r="N118" s="60" t="s">
        <v>39</v>
      </c>
      <c r="O118" s="60" t="s">
        <v>160</v>
      </c>
      <c r="P118" s="60" t="s">
        <v>161</v>
      </c>
      <c r="Q118" s="60" t="s">
        <v>162</v>
      </c>
      <c r="R118" s="60" t="s">
        <v>163</v>
      </c>
      <c r="S118" s="60" t="s">
        <v>164</v>
      </c>
      <c r="T118" s="61" t="s">
        <v>165</v>
      </c>
    </row>
    <row r="119" spans="2:65" s="1" customFormat="1" ht="22.95" customHeight="1">
      <c r="B119" s="32"/>
      <c r="C119" s="64" t="s">
        <v>166</v>
      </c>
      <c r="J119" s="117">
        <f>BK119</f>
        <v>0</v>
      </c>
      <c r="L119" s="32"/>
      <c r="M119" s="62"/>
      <c r="N119" s="53"/>
      <c r="O119" s="53"/>
      <c r="P119" s="118">
        <f>P120+P136+P155</f>
        <v>0</v>
      </c>
      <c r="Q119" s="53"/>
      <c r="R119" s="118">
        <f>R120+R136+R155</f>
        <v>0</v>
      </c>
      <c r="S119" s="53"/>
      <c r="T119" s="119">
        <f>T120+T136+T155</f>
        <v>0</v>
      </c>
      <c r="AT119" s="17" t="s">
        <v>74</v>
      </c>
      <c r="AU119" s="17" t="s">
        <v>128</v>
      </c>
      <c r="BK119" s="120">
        <f>BK120+BK136+BK155</f>
        <v>0</v>
      </c>
    </row>
    <row r="120" spans="2:65" s="11" customFormat="1" ht="25.95" customHeight="1">
      <c r="B120" s="121"/>
      <c r="D120" s="122" t="s">
        <v>74</v>
      </c>
      <c r="E120" s="123" t="s">
        <v>1959</v>
      </c>
      <c r="F120" s="123" t="s">
        <v>2010</v>
      </c>
      <c r="I120" s="124"/>
      <c r="J120" s="125">
        <f>BK120</f>
        <v>0</v>
      </c>
      <c r="L120" s="121"/>
      <c r="M120" s="126"/>
      <c r="P120" s="127">
        <f>SUM(P121:P135)</f>
        <v>0</v>
      </c>
      <c r="R120" s="127">
        <f>SUM(R121:R135)</f>
        <v>0</v>
      </c>
      <c r="T120" s="128">
        <f>SUM(T121:T135)</f>
        <v>0</v>
      </c>
      <c r="AR120" s="122" t="s">
        <v>83</v>
      </c>
      <c r="AT120" s="129" t="s">
        <v>74</v>
      </c>
      <c r="AU120" s="129" t="s">
        <v>75</v>
      </c>
      <c r="AY120" s="122" t="s">
        <v>169</v>
      </c>
      <c r="BK120" s="130">
        <f>SUM(BK121:BK135)</f>
        <v>0</v>
      </c>
    </row>
    <row r="121" spans="2:65" s="1" customFormat="1" ht="154.5" customHeight="1">
      <c r="B121" s="133"/>
      <c r="C121" s="134" t="s">
        <v>83</v>
      </c>
      <c r="D121" s="134" t="s">
        <v>171</v>
      </c>
      <c r="E121" s="135" t="s">
        <v>2011</v>
      </c>
      <c r="F121" s="136" t="s">
        <v>2462</v>
      </c>
      <c r="G121" s="137" t="s">
        <v>297</v>
      </c>
      <c r="H121" s="138">
        <v>1</v>
      </c>
      <c r="I121" s="139"/>
      <c r="J121" s="140">
        <f t="shared" ref="J121:J135" si="0">ROUND(I121*H121,2)</f>
        <v>0</v>
      </c>
      <c r="K121" s="136" t="s">
        <v>1</v>
      </c>
      <c r="L121" s="32"/>
      <c r="M121" s="141" t="s">
        <v>1</v>
      </c>
      <c r="N121" s="142" t="s">
        <v>40</v>
      </c>
      <c r="P121" s="143">
        <f t="shared" ref="P121:P135" si="1">O121*H121</f>
        <v>0</v>
      </c>
      <c r="Q121" s="143">
        <v>0</v>
      </c>
      <c r="R121" s="143">
        <f t="shared" ref="R121:R135" si="2">Q121*H121</f>
        <v>0</v>
      </c>
      <c r="S121" s="143">
        <v>0</v>
      </c>
      <c r="T121" s="144">
        <f t="shared" ref="T121:T135" si="3">S121*H121</f>
        <v>0</v>
      </c>
      <c r="AR121" s="145" t="s">
        <v>175</v>
      </c>
      <c r="AT121" s="145" t="s">
        <v>171</v>
      </c>
      <c r="AU121" s="145" t="s">
        <v>83</v>
      </c>
      <c r="AY121" s="17" t="s">
        <v>169</v>
      </c>
      <c r="BE121" s="146">
        <f t="shared" ref="BE121:BE135" si="4">IF(N121="základní",J121,0)</f>
        <v>0</v>
      </c>
      <c r="BF121" s="146">
        <f t="shared" ref="BF121:BF135" si="5">IF(N121="snížená",J121,0)</f>
        <v>0</v>
      </c>
      <c r="BG121" s="146">
        <f t="shared" ref="BG121:BG135" si="6">IF(N121="zákl. přenesená",J121,0)</f>
        <v>0</v>
      </c>
      <c r="BH121" s="146">
        <f t="shared" ref="BH121:BH135" si="7">IF(N121="sníž. přenesená",J121,0)</f>
        <v>0</v>
      </c>
      <c r="BI121" s="146">
        <f t="shared" ref="BI121:BI135" si="8">IF(N121="nulová",J121,0)</f>
        <v>0</v>
      </c>
      <c r="BJ121" s="17" t="s">
        <v>83</v>
      </c>
      <c r="BK121" s="146">
        <f t="shared" ref="BK121:BK135" si="9">ROUND(I121*H121,2)</f>
        <v>0</v>
      </c>
      <c r="BL121" s="17" t="s">
        <v>175</v>
      </c>
      <c r="BM121" s="145" t="s">
        <v>85</v>
      </c>
    </row>
    <row r="122" spans="2:65" s="1" customFormat="1" ht="43.5" customHeight="1">
      <c r="B122" s="133"/>
      <c r="C122" s="134" t="s">
        <v>85</v>
      </c>
      <c r="D122" s="134" t="s">
        <v>171</v>
      </c>
      <c r="E122" s="135" t="s">
        <v>2012</v>
      </c>
      <c r="F122" s="136" t="s">
        <v>2463</v>
      </c>
      <c r="G122" s="137" t="s">
        <v>297</v>
      </c>
      <c r="H122" s="138">
        <v>1</v>
      </c>
      <c r="I122" s="139"/>
      <c r="J122" s="140">
        <f t="shared" si="0"/>
        <v>0</v>
      </c>
      <c r="K122" s="136" t="s">
        <v>1</v>
      </c>
      <c r="L122" s="32"/>
      <c r="M122" s="141" t="s">
        <v>1</v>
      </c>
      <c r="N122" s="142" t="s">
        <v>40</v>
      </c>
      <c r="P122" s="143">
        <f t="shared" si="1"/>
        <v>0</v>
      </c>
      <c r="Q122" s="143">
        <v>0</v>
      </c>
      <c r="R122" s="143">
        <f t="shared" si="2"/>
        <v>0</v>
      </c>
      <c r="S122" s="143">
        <v>0</v>
      </c>
      <c r="T122" s="144">
        <f t="shared" si="3"/>
        <v>0</v>
      </c>
      <c r="AR122" s="145" t="s">
        <v>175</v>
      </c>
      <c r="AT122" s="145" t="s">
        <v>171</v>
      </c>
      <c r="AU122" s="145" t="s">
        <v>83</v>
      </c>
      <c r="AY122" s="17" t="s">
        <v>169</v>
      </c>
      <c r="BE122" s="146">
        <f t="shared" si="4"/>
        <v>0</v>
      </c>
      <c r="BF122" s="146">
        <f t="shared" si="5"/>
        <v>0</v>
      </c>
      <c r="BG122" s="146">
        <f t="shared" si="6"/>
        <v>0</v>
      </c>
      <c r="BH122" s="146">
        <f t="shared" si="7"/>
        <v>0</v>
      </c>
      <c r="BI122" s="146">
        <f t="shared" si="8"/>
        <v>0</v>
      </c>
      <c r="BJ122" s="17" t="s">
        <v>83</v>
      </c>
      <c r="BK122" s="146">
        <f t="shared" si="9"/>
        <v>0</v>
      </c>
      <c r="BL122" s="17" t="s">
        <v>175</v>
      </c>
      <c r="BM122" s="145" t="s">
        <v>175</v>
      </c>
    </row>
    <row r="123" spans="2:65" s="1" customFormat="1" ht="36" customHeight="1">
      <c r="B123" s="133"/>
      <c r="C123" s="134" t="s">
        <v>109</v>
      </c>
      <c r="D123" s="134" t="s">
        <v>171</v>
      </c>
      <c r="E123" s="135" t="s">
        <v>2013</v>
      </c>
      <c r="F123" s="136" t="s">
        <v>2464</v>
      </c>
      <c r="G123" s="137" t="s">
        <v>297</v>
      </c>
      <c r="H123" s="138">
        <v>4</v>
      </c>
      <c r="I123" s="139"/>
      <c r="J123" s="140">
        <f t="shared" si="0"/>
        <v>0</v>
      </c>
      <c r="K123" s="136" t="s">
        <v>1</v>
      </c>
      <c r="L123" s="32"/>
      <c r="M123" s="141" t="s">
        <v>1</v>
      </c>
      <c r="N123" s="142" t="s">
        <v>40</v>
      </c>
      <c r="P123" s="143">
        <f t="shared" si="1"/>
        <v>0</v>
      </c>
      <c r="Q123" s="143">
        <v>0</v>
      </c>
      <c r="R123" s="143">
        <f t="shared" si="2"/>
        <v>0</v>
      </c>
      <c r="S123" s="143">
        <v>0</v>
      </c>
      <c r="T123" s="144">
        <f t="shared" si="3"/>
        <v>0</v>
      </c>
      <c r="AR123" s="145" t="s">
        <v>175</v>
      </c>
      <c r="AT123" s="145" t="s">
        <v>171</v>
      </c>
      <c r="AU123" s="145" t="s">
        <v>83</v>
      </c>
      <c r="AY123" s="17" t="s">
        <v>169</v>
      </c>
      <c r="BE123" s="146">
        <f t="shared" si="4"/>
        <v>0</v>
      </c>
      <c r="BF123" s="146">
        <f t="shared" si="5"/>
        <v>0</v>
      </c>
      <c r="BG123" s="146">
        <f t="shared" si="6"/>
        <v>0</v>
      </c>
      <c r="BH123" s="146">
        <f t="shared" si="7"/>
        <v>0</v>
      </c>
      <c r="BI123" s="146">
        <f t="shared" si="8"/>
        <v>0</v>
      </c>
      <c r="BJ123" s="17" t="s">
        <v>83</v>
      </c>
      <c r="BK123" s="146">
        <f t="shared" si="9"/>
        <v>0</v>
      </c>
      <c r="BL123" s="17" t="s">
        <v>175</v>
      </c>
      <c r="BM123" s="145" t="s">
        <v>204</v>
      </c>
    </row>
    <row r="124" spans="2:65" s="1" customFormat="1" ht="24.15" customHeight="1">
      <c r="B124" s="133"/>
      <c r="C124" s="134" t="s">
        <v>175</v>
      </c>
      <c r="D124" s="134" t="s">
        <v>171</v>
      </c>
      <c r="E124" s="135" t="s">
        <v>2014</v>
      </c>
      <c r="F124" s="136" t="s">
        <v>2015</v>
      </c>
      <c r="G124" s="137" t="s">
        <v>297</v>
      </c>
      <c r="H124" s="138">
        <v>1</v>
      </c>
      <c r="I124" s="139"/>
      <c r="J124" s="140">
        <f t="shared" si="0"/>
        <v>0</v>
      </c>
      <c r="K124" s="136" t="s">
        <v>1</v>
      </c>
      <c r="L124" s="32"/>
      <c r="M124" s="141" t="s">
        <v>1</v>
      </c>
      <c r="N124" s="142" t="s">
        <v>40</v>
      </c>
      <c r="P124" s="143">
        <f t="shared" si="1"/>
        <v>0</v>
      </c>
      <c r="Q124" s="143">
        <v>0</v>
      </c>
      <c r="R124" s="143">
        <f t="shared" si="2"/>
        <v>0</v>
      </c>
      <c r="S124" s="143">
        <v>0</v>
      </c>
      <c r="T124" s="144">
        <f t="shared" si="3"/>
        <v>0</v>
      </c>
      <c r="AR124" s="145" t="s">
        <v>175</v>
      </c>
      <c r="AT124" s="145" t="s">
        <v>171</v>
      </c>
      <c r="AU124" s="145" t="s">
        <v>83</v>
      </c>
      <c r="AY124" s="17" t="s">
        <v>169</v>
      </c>
      <c r="BE124" s="146">
        <f t="shared" si="4"/>
        <v>0</v>
      </c>
      <c r="BF124" s="146">
        <f t="shared" si="5"/>
        <v>0</v>
      </c>
      <c r="BG124" s="146">
        <f t="shared" si="6"/>
        <v>0</v>
      </c>
      <c r="BH124" s="146">
        <f t="shared" si="7"/>
        <v>0</v>
      </c>
      <c r="BI124" s="146">
        <f t="shared" si="8"/>
        <v>0</v>
      </c>
      <c r="BJ124" s="17" t="s">
        <v>83</v>
      </c>
      <c r="BK124" s="146">
        <f t="shared" si="9"/>
        <v>0</v>
      </c>
      <c r="BL124" s="17" t="s">
        <v>175</v>
      </c>
      <c r="BM124" s="145" t="s">
        <v>223</v>
      </c>
    </row>
    <row r="125" spans="2:65" s="1" customFormat="1" ht="63" customHeight="1">
      <c r="B125" s="133"/>
      <c r="C125" s="134" t="s">
        <v>195</v>
      </c>
      <c r="D125" s="134" t="s">
        <v>171</v>
      </c>
      <c r="E125" s="135" t="s">
        <v>2016</v>
      </c>
      <c r="F125" s="136" t="s">
        <v>2465</v>
      </c>
      <c r="G125" s="137" t="s">
        <v>297</v>
      </c>
      <c r="H125" s="138">
        <v>2</v>
      </c>
      <c r="I125" s="139"/>
      <c r="J125" s="140">
        <f t="shared" si="0"/>
        <v>0</v>
      </c>
      <c r="K125" s="136" t="s">
        <v>1</v>
      </c>
      <c r="L125" s="32"/>
      <c r="M125" s="141" t="s">
        <v>1</v>
      </c>
      <c r="N125" s="142" t="s">
        <v>40</v>
      </c>
      <c r="P125" s="143">
        <f t="shared" si="1"/>
        <v>0</v>
      </c>
      <c r="Q125" s="143">
        <v>0</v>
      </c>
      <c r="R125" s="143">
        <f t="shared" si="2"/>
        <v>0</v>
      </c>
      <c r="S125" s="143">
        <v>0</v>
      </c>
      <c r="T125" s="144">
        <f t="shared" si="3"/>
        <v>0</v>
      </c>
      <c r="AR125" s="145" t="s">
        <v>175</v>
      </c>
      <c r="AT125" s="145" t="s">
        <v>171</v>
      </c>
      <c r="AU125" s="145" t="s">
        <v>83</v>
      </c>
      <c r="AY125" s="17" t="s">
        <v>169</v>
      </c>
      <c r="BE125" s="146">
        <f t="shared" si="4"/>
        <v>0</v>
      </c>
      <c r="BF125" s="146">
        <f t="shared" si="5"/>
        <v>0</v>
      </c>
      <c r="BG125" s="146">
        <f t="shared" si="6"/>
        <v>0</v>
      </c>
      <c r="BH125" s="146">
        <f t="shared" si="7"/>
        <v>0</v>
      </c>
      <c r="BI125" s="146">
        <f t="shared" si="8"/>
        <v>0</v>
      </c>
      <c r="BJ125" s="17" t="s">
        <v>83</v>
      </c>
      <c r="BK125" s="146">
        <f t="shared" si="9"/>
        <v>0</v>
      </c>
      <c r="BL125" s="17" t="s">
        <v>175</v>
      </c>
      <c r="BM125" s="145" t="s">
        <v>235</v>
      </c>
    </row>
    <row r="126" spans="2:65" s="1" customFormat="1" ht="86.25" customHeight="1">
      <c r="B126" s="133"/>
      <c r="C126" s="134" t="s">
        <v>204</v>
      </c>
      <c r="D126" s="134" t="s">
        <v>171</v>
      </c>
      <c r="E126" s="135" t="s">
        <v>2017</v>
      </c>
      <c r="F126" s="136" t="s">
        <v>2466</v>
      </c>
      <c r="G126" s="137" t="s">
        <v>297</v>
      </c>
      <c r="H126" s="138">
        <v>2</v>
      </c>
      <c r="I126" s="139"/>
      <c r="J126" s="140">
        <f t="shared" si="0"/>
        <v>0</v>
      </c>
      <c r="K126" s="136" t="s">
        <v>1</v>
      </c>
      <c r="L126" s="32"/>
      <c r="M126" s="141" t="s">
        <v>1</v>
      </c>
      <c r="N126" s="142" t="s">
        <v>40</v>
      </c>
      <c r="P126" s="143">
        <f t="shared" si="1"/>
        <v>0</v>
      </c>
      <c r="Q126" s="143">
        <v>0</v>
      </c>
      <c r="R126" s="143">
        <f t="shared" si="2"/>
        <v>0</v>
      </c>
      <c r="S126" s="143">
        <v>0</v>
      </c>
      <c r="T126" s="144">
        <f t="shared" si="3"/>
        <v>0</v>
      </c>
      <c r="AR126" s="145" t="s">
        <v>175</v>
      </c>
      <c r="AT126" s="145" t="s">
        <v>171</v>
      </c>
      <c r="AU126" s="145" t="s">
        <v>83</v>
      </c>
      <c r="AY126" s="17" t="s">
        <v>169</v>
      </c>
      <c r="BE126" s="146">
        <f t="shared" si="4"/>
        <v>0</v>
      </c>
      <c r="BF126" s="146">
        <f t="shared" si="5"/>
        <v>0</v>
      </c>
      <c r="BG126" s="146">
        <f t="shared" si="6"/>
        <v>0</v>
      </c>
      <c r="BH126" s="146">
        <f t="shared" si="7"/>
        <v>0</v>
      </c>
      <c r="BI126" s="146">
        <f t="shared" si="8"/>
        <v>0</v>
      </c>
      <c r="BJ126" s="17" t="s">
        <v>83</v>
      </c>
      <c r="BK126" s="146">
        <f t="shared" si="9"/>
        <v>0</v>
      </c>
      <c r="BL126" s="17" t="s">
        <v>175</v>
      </c>
      <c r="BM126" s="145" t="s">
        <v>8</v>
      </c>
    </row>
    <row r="127" spans="2:65" s="1" customFormat="1" ht="49.5" customHeight="1">
      <c r="B127" s="133"/>
      <c r="C127" s="134" t="s">
        <v>213</v>
      </c>
      <c r="D127" s="134" t="s">
        <v>171</v>
      </c>
      <c r="E127" s="135" t="s">
        <v>2018</v>
      </c>
      <c r="F127" s="136" t="s">
        <v>2467</v>
      </c>
      <c r="G127" s="137" t="s">
        <v>297</v>
      </c>
      <c r="H127" s="138">
        <v>2</v>
      </c>
      <c r="I127" s="139"/>
      <c r="J127" s="140">
        <f t="shared" si="0"/>
        <v>0</v>
      </c>
      <c r="K127" s="136" t="s">
        <v>1</v>
      </c>
      <c r="L127" s="32"/>
      <c r="M127" s="141" t="s">
        <v>1</v>
      </c>
      <c r="N127" s="142" t="s">
        <v>40</v>
      </c>
      <c r="P127" s="143">
        <f t="shared" si="1"/>
        <v>0</v>
      </c>
      <c r="Q127" s="143">
        <v>0</v>
      </c>
      <c r="R127" s="143">
        <f t="shared" si="2"/>
        <v>0</v>
      </c>
      <c r="S127" s="143">
        <v>0</v>
      </c>
      <c r="T127" s="144">
        <f t="shared" si="3"/>
        <v>0</v>
      </c>
      <c r="AR127" s="145" t="s">
        <v>175</v>
      </c>
      <c r="AT127" s="145" t="s">
        <v>171</v>
      </c>
      <c r="AU127" s="145" t="s">
        <v>83</v>
      </c>
      <c r="AY127" s="17" t="s">
        <v>169</v>
      </c>
      <c r="BE127" s="146">
        <f t="shared" si="4"/>
        <v>0</v>
      </c>
      <c r="BF127" s="146">
        <f t="shared" si="5"/>
        <v>0</v>
      </c>
      <c r="BG127" s="146">
        <f t="shared" si="6"/>
        <v>0</v>
      </c>
      <c r="BH127" s="146">
        <f t="shared" si="7"/>
        <v>0</v>
      </c>
      <c r="BI127" s="146">
        <f t="shared" si="8"/>
        <v>0</v>
      </c>
      <c r="BJ127" s="17" t="s">
        <v>83</v>
      </c>
      <c r="BK127" s="146">
        <f t="shared" si="9"/>
        <v>0</v>
      </c>
      <c r="BL127" s="17" t="s">
        <v>175</v>
      </c>
      <c r="BM127" s="145" t="s">
        <v>255</v>
      </c>
    </row>
    <row r="128" spans="2:65" s="1" customFormat="1" ht="48.75" customHeight="1">
      <c r="B128" s="133"/>
      <c r="C128" s="134" t="s">
        <v>223</v>
      </c>
      <c r="D128" s="134" t="s">
        <v>171</v>
      </c>
      <c r="E128" s="135" t="s">
        <v>2019</v>
      </c>
      <c r="F128" s="136" t="s">
        <v>2468</v>
      </c>
      <c r="G128" s="137" t="s">
        <v>297</v>
      </c>
      <c r="H128" s="138">
        <v>4</v>
      </c>
      <c r="I128" s="139"/>
      <c r="J128" s="140">
        <f t="shared" si="0"/>
        <v>0</v>
      </c>
      <c r="K128" s="136" t="s">
        <v>1</v>
      </c>
      <c r="L128" s="32"/>
      <c r="M128" s="141" t="s">
        <v>1</v>
      </c>
      <c r="N128" s="142" t="s">
        <v>40</v>
      </c>
      <c r="P128" s="143">
        <f t="shared" si="1"/>
        <v>0</v>
      </c>
      <c r="Q128" s="143">
        <v>0</v>
      </c>
      <c r="R128" s="143">
        <f t="shared" si="2"/>
        <v>0</v>
      </c>
      <c r="S128" s="143">
        <v>0</v>
      </c>
      <c r="T128" s="144">
        <f t="shared" si="3"/>
        <v>0</v>
      </c>
      <c r="AR128" s="145" t="s">
        <v>175</v>
      </c>
      <c r="AT128" s="145" t="s">
        <v>171</v>
      </c>
      <c r="AU128" s="145" t="s">
        <v>83</v>
      </c>
      <c r="AY128" s="17" t="s">
        <v>169</v>
      </c>
      <c r="BE128" s="146">
        <f t="shared" si="4"/>
        <v>0</v>
      </c>
      <c r="BF128" s="146">
        <f t="shared" si="5"/>
        <v>0</v>
      </c>
      <c r="BG128" s="146">
        <f t="shared" si="6"/>
        <v>0</v>
      </c>
      <c r="BH128" s="146">
        <f t="shared" si="7"/>
        <v>0</v>
      </c>
      <c r="BI128" s="146">
        <f t="shared" si="8"/>
        <v>0</v>
      </c>
      <c r="BJ128" s="17" t="s">
        <v>83</v>
      </c>
      <c r="BK128" s="146">
        <f t="shared" si="9"/>
        <v>0</v>
      </c>
      <c r="BL128" s="17" t="s">
        <v>175</v>
      </c>
      <c r="BM128" s="145" t="s">
        <v>266</v>
      </c>
    </row>
    <row r="129" spans="2:65" s="1" customFormat="1" ht="42.75" customHeight="1">
      <c r="B129" s="133"/>
      <c r="C129" s="134" t="s">
        <v>229</v>
      </c>
      <c r="D129" s="134" t="s">
        <v>171</v>
      </c>
      <c r="E129" s="135" t="s">
        <v>2020</v>
      </c>
      <c r="F129" s="136" t="s">
        <v>2469</v>
      </c>
      <c r="G129" s="137" t="s">
        <v>297</v>
      </c>
      <c r="H129" s="138">
        <v>3</v>
      </c>
      <c r="I129" s="139"/>
      <c r="J129" s="140">
        <f t="shared" si="0"/>
        <v>0</v>
      </c>
      <c r="K129" s="136" t="s">
        <v>1</v>
      </c>
      <c r="L129" s="32"/>
      <c r="M129" s="141" t="s">
        <v>1</v>
      </c>
      <c r="N129" s="142" t="s">
        <v>40</v>
      </c>
      <c r="P129" s="143">
        <f t="shared" si="1"/>
        <v>0</v>
      </c>
      <c r="Q129" s="143">
        <v>0</v>
      </c>
      <c r="R129" s="143">
        <f t="shared" si="2"/>
        <v>0</v>
      </c>
      <c r="S129" s="143">
        <v>0</v>
      </c>
      <c r="T129" s="144">
        <f t="shared" si="3"/>
        <v>0</v>
      </c>
      <c r="AR129" s="145" t="s">
        <v>175</v>
      </c>
      <c r="AT129" s="145" t="s">
        <v>171</v>
      </c>
      <c r="AU129" s="145" t="s">
        <v>83</v>
      </c>
      <c r="AY129" s="17" t="s">
        <v>169</v>
      </c>
      <c r="BE129" s="146">
        <f t="shared" si="4"/>
        <v>0</v>
      </c>
      <c r="BF129" s="146">
        <f t="shared" si="5"/>
        <v>0</v>
      </c>
      <c r="BG129" s="146">
        <f t="shared" si="6"/>
        <v>0</v>
      </c>
      <c r="BH129" s="146">
        <f t="shared" si="7"/>
        <v>0</v>
      </c>
      <c r="BI129" s="146">
        <f t="shared" si="8"/>
        <v>0</v>
      </c>
      <c r="BJ129" s="17" t="s">
        <v>83</v>
      </c>
      <c r="BK129" s="146">
        <f t="shared" si="9"/>
        <v>0</v>
      </c>
      <c r="BL129" s="17" t="s">
        <v>175</v>
      </c>
      <c r="BM129" s="145" t="s">
        <v>278</v>
      </c>
    </row>
    <row r="130" spans="2:65" s="1" customFormat="1" ht="41.25" customHeight="1">
      <c r="B130" s="133"/>
      <c r="C130" s="134" t="s">
        <v>235</v>
      </c>
      <c r="D130" s="134" t="s">
        <v>171</v>
      </c>
      <c r="E130" s="135" t="s">
        <v>2021</v>
      </c>
      <c r="F130" s="136" t="s">
        <v>2470</v>
      </c>
      <c r="G130" s="137" t="s">
        <v>297</v>
      </c>
      <c r="H130" s="138">
        <v>1</v>
      </c>
      <c r="I130" s="139"/>
      <c r="J130" s="140">
        <f t="shared" si="0"/>
        <v>0</v>
      </c>
      <c r="K130" s="136" t="s">
        <v>1</v>
      </c>
      <c r="L130" s="32"/>
      <c r="M130" s="141" t="s">
        <v>1</v>
      </c>
      <c r="N130" s="142" t="s">
        <v>40</v>
      </c>
      <c r="P130" s="143">
        <f t="shared" si="1"/>
        <v>0</v>
      </c>
      <c r="Q130" s="143">
        <v>0</v>
      </c>
      <c r="R130" s="143">
        <f t="shared" si="2"/>
        <v>0</v>
      </c>
      <c r="S130" s="143">
        <v>0</v>
      </c>
      <c r="T130" s="144">
        <f t="shared" si="3"/>
        <v>0</v>
      </c>
      <c r="AR130" s="145" t="s">
        <v>175</v>
      </c>
      <c r="AT130" s="145" t="s">
        <v>171</v>
      </c>
      <c r="AU130" s="145" t="s">
        <v>83</v>
      </c>
      <c r="AY130" s="17" t="s">
        <v>169</v>
      </c>
      <c r="BE130" s="146">
        <f t="shared" si="4"/>
        <v>0</v>
      </c>
      <c r="BF130" s="146">
        <f t="shared" si="5"/>
        <v>0</v>
      </c>
      <c r="BG130" s="146">
        <f t="shared" si="6"/>
        <v>0</v>
      </c>
      <c r="BH130" s="146">
        <f t="shared" si="7"/>
        <v>0</v>
      </c>
      <c r="BI130" s="146">
        <f t="shared" si="8"/>
        <v>0</v>
      </c>
      <c r="BJ130" s="17" t="s">
        <v>83</v>
      </c>
      <c r="BK130" s="146">
        <f t="shared" si="9"/>
        <v>0</v>
      </c>
      <c r="BL130" s="17" t="s">
        <v>175</v>
      </c>
      <c r="BM130" s="145" t="s">
        <v>290</v>
      </c>
    </row>
    <row r="131" spans="2:65" s="1" customFormat="1" ht="41.25" customHeight="1">
      <c r="B131" s="133"/>
      <c r="C131" s="134" t="s">
        <v>240</v>
      </c>
      <c r="D131" s="134" t="s">
        <v>171</v>
      </c>
      <c r="E131" s="135" t="s">
        <v>2022</v>
      </c>
      <c r="F131" s="136" t="s">
        <v>2471</v>
      </c>
      <c r="G131" s="137" t="s">
        <v>297</v>
      </c>
      <c r="H131" s="138">
        <v>1</v>
      </c>
      <c r="I131" s="139"/>
      <c r="J131" s="140">
        <f t="shared" si="0"/>
        <v>0</v>
      </c>
      <c r="K131" s="136" t="s">
        <v>1</v>
      </c>
      <c r="L131" s="32"/>
      <c r="M131" s="141" t="s">
        <v>1</v>
      </c>
      <c r="N131" s="142" t="s">
        <v>40</v>
      </c>
      <c r="P131" s="143">
        <f t="shared" si="1"/>
        <v>0</v>
      </c>
      <c r="Q131" s="143">
        <v>0</v>
      </c>
      <c r="R131" s="143">
        <f t="shared" si="2"/>
        <v>0</v>
      </c>
      <c r="S131" s="143">
        <v>0</v>
      </c>
      <c r="T131" s="144">
        <f t="shared" si="3"/>
        <v>0</v>
      </c>
      <c r="AR131" s="145" t="s">
        <v>175</v>
      </c>
      <c r="AT131" s="145" t="s">
        <v>171</v>
      </c>
      <c r="AU131" s="145" t="s">
        <v>83</v>
      </c>
      <c r="AY131" s="17" t="s">
        <v>169</v>
      </c>
      <c r="BE131" s="146">
        <f t="shared" si="4"/>
        <v>0</v>
      </c>
      <c r="BF131" s="146">
        <f t="shared" si="5"/>
        <v>0</v>
      </c>
      <c r="BG131" s="146">
        <f t="shared" si="6"/>
        <v>0</v>
      </c>
      <c r="BH131" s="146">
        <f t="shared" si="7"/>
        <v>0</v>
      </c>
      <c r="BI131" s="146">
        <f t="shared" si="8"/>
        <v>0</v>
      </c>
      <c r="BJ131" s="17" t="s">
        <v>83</v>
      </c>
      <c r="BK131" s="146">
        <f t="shared" si="9"/>
        <v>0</v>
      </c>
      <c r="BL131" s="17" t="s">
        <v>175</v>
      </c>
      <c r="BM131" s="145" t="s">
        <v>299</v>
      </c>
    </row>
    <row r="132" spans="2:65" s="1" customFormat="1" ht="16.5" customHeight="1">
      <c r="B132" s="133"/>
      <c r="C132" s="134" t="s">
        <v>8</v>
      </c>
      <c r="D132" s="134" t="s">
        <v>171</v>
      </c>
      <c r="E132" s="135" t="s">
        <v>2023</v>
      </c>
      <c r="F132" s="136" t="s">
        <v>2024</v>
      </c>
      <c r="G132" s="137" t="s">
        <v>2025</v>
      </c>
      <c r="H132" s="138">
        <v>23.268000000000001</v>
      </c>
      <c r="I132" s="139"/>
      <c r="J132" s="140">
        <f t="shared" si="0"/>
        <v>0</v>
      </c>
      <c r="K132" s="136" t="s">
        <v>1</v>
      </c>
      <c r="L132" s="32"/>
      <c r="M132" s="141" t="s">
        <v>1</v>
      </c>
      <c r="N132" s="142" t="s">
        <v>40</v>
      </c>
      <c r="P132" s="143">
        <f t="shared" si="1"/>
        <v>0</v>
      </c>
      <c r="Q132" s="143">
        <v>0</v>
      </c>
      <c r="R132" s="143">
        <f t="shared" si="2"/>
        <v>0</v>
      </c>
      <c r="S132" s="143">
        <v>0</v>
      </c>
      <c r="T132" s="144">
        <f t="shared" si="3"/>
        <v>0</v>
      </c>
      <c r="AR132" s="145" t="s">
        <v>175</v>
      </c>
      <c r="AT132" s="145" t="s">
        <v>171</v>
      </c>
      <c r="AU132" s="145" t="s">
        <v>83</v>
      </c>
      <c r="AY132" s="17" t="s">
        <v>169</v>
      </c>
      <c r="BE132" s="146">
        <f t="shared" si="4"/>
        <v>0</v>
      </c>
      <c r="BF132" s="146">
        <f t="shared" si="5"/>
        <v>0</v>
      </c>
      <c r="BG132" s="146">
        <f t="shared" si="6"/>
        <v>0</v>
      </c>
      <c r="BH132" s="146">
        <f t="shared" si="7"/>
        <v>0</v>
      </c>
      <c r="BI132" s="146">
        <f t="shared" si="8"/>
        <v>0</v>
      </c>
      <c r="BJ132" s="17" t="s">
        <v>83</v>
      </c>
      <c r="BK132" s="146">
        <f t="shared" si="9"/>
        <v>0</v>
      </c>
      <c r="BL132" s="17" t="s">
        <v>175</v>
      </c>
      <c r="BM132" s="145" t="s">
        <v>307</v>
      </c>
    </row>
    <row r="133" spans="2:65" s="1" customFormat="1" ht="16.5" customHeight="1">
      <c r="B133" s="133"/>
      <c r="C133" s="134" t="s">
        <v>248</v>
      </c>
      <c r="D133" s="134" t="s">
        <v>171</v>
      </c>
      <c r="E133" s="135" t="s">
        <v>2026</v>
      </c>
      <c r="F133" s="136" t="s">
        <v>2027</v>
      </c>
      <c r="G133" s="137" t="s">
        <v>2025</v>
      </c>
      <c r="H133" s="138">
        <v>8.82</v>
      </c>
      <c r="I133" s="139"/>
      <c r="J133" s="140">
        <f t="shared" si="0"/>
        <v>0</v>
      </c>
      <c r="K133" s="136" t="s">
        <v>1</v>
      </c>
      <c r="L133" s="32"/>
      <c r="M133" s="141" t="s">
        <v>1</v>
      </c>
      <c r="N133" s="142" t="s">
        <v>40</v>
      </c>
      <c r="P133" s="143">
        <f t="shared" si="1"/>
        <v>0</v>
      </c>
      <c r="Q133" s="143">
        <v>0</v>
      </c>
      <c r="R133" s="143">
        <f t="shared" si="2"/>
        <v>0</v>
      </c>
      <c r="S133" s="143">
        <v>0</v>
      </c>
      <c r="T133" s="144">
        <f t="shared" si="3"/>
        <v>0</v>
      </c>
      <c r="AR133" s="145" t="s">
        <v>175</v>
      </c>
      <c r="AT133" s="145" t="s">
        <v>171</v>
      </c>
      <c r="AU133" s="145" t="s">
        <v>83</v>
      </c>
      <c r="AY133" s="17" t="s">
        <v>169</v>
      </c>
      <c r="BE133" s="146">
        <f t="shared" si="4"/>
        <v>0</v>
      </c>
      <c r="BF133" s="146">
        <f t="shared" si="5"/>
        <v>0</v>
      </c>
      <c r="BG133" s="146">
        <f t="shared" si="6"/>
        <v>0</v>
      </c>
      <c r="BH133" s="146">
        <f t="shared" si="7"/>
        <v>0</v>
      </c>
      <c r="BI133" s="146">
        <f t="shared" si="8"/>
        <v>0</v>
      </c>
      <c r="BJ133" s="17" t="s">
        <v>83</v>
      </c>
      <c r="BK133" s="146">
        <f t="shared" si="9"/>
        <v>0</v>
      </c>
      <c r="BL133" s="17" t="s">
        <v>175</v>
      </c>
      <c r="BM133" s="145" t="s">
        <v>315</v>
      </c>
    </row>
    <row r="134" spans="2:65" s="1" customFormat="1" ht="16.5" customHeight="1">
      <c r="B134" s="133"/>
      <c r="C134" s="134" t="s">
        <v>255</v>
      </c>
      <c r="D134" s="134" t="s">
        <v>171</v>
      </c>
      <c r="E134" s="135" t="s">
        <v>2028</v>
      </c>
      <c r="F134" s="136" t="s">
        <v>2029</v>
      </c>
      <c r="G134" s="137" t="s">
        <v>2025</v>
      </c>
      <c r="H134" s="138">
        <v>2.04</v>
      </c>
      <c r="I134" s="139"/>
      <c r="J134" s="140">
        <f t="shared" si="0"/>
        <v>0</v>
      </c>
      <c r="K134" s="136" t="s">
        <v>1</v>
      </c>
      <c r="L134" s="32"/>
      <c r="M134" s="141" t="s">
        <v>1</v>
      </c>
      <c r="N134" s="142" t="s">
        <v>40</v>
      </c>
      <c r="P134" s="143">
        <f t="shared" si="1"/>
        <v>0</v>
      </c>
      <c r="Q134" s="143">
        <v>0</v>
      </c>
      <c r="R134" s="143">
        <f t="shared" si="2"/>
        <v>0</v>
      </c>
      <c r="S134" s="143">
        <v>0</v>
      </c>
      <c r="T134" s="144">
        <f t="shared" si="3"/>
        <v>0</v>
      </c>
      <c r="AR134" s="145" t="s">
        <v>175</v>
      </c>
      <c r="AT134" s="145" t="s">
        <v>171</v>
      </c>
      <c r="AU134" s="145" t="s">
        <v>83</v>
      </c>
      <c r="AY134" s="17" t="s">
        <v>169</v>
      </c>
      <c r="BE134" s="146">
        <f t="shared" si="4"/>
        <v>0</v>
      </c>
      <c r="BF134" s="146">
        <f t="shared" si="5"/>
        <v>0</v>
      </c>
      <c r="BG134" s="146">
        <f t="shared" si="6"/>
        <v>0</v>
      </c>
      <c r="BH134" s="146">
        <f t="shared" si="7"/>
        <v>0</v>
      </c>
      <c r="BI134" s="146">
        <f t="shared" si="8"/>
        <v>0</v>
      </c>
      <c r="BJ134" s="17" t="s">
        <v>83</v>
      </c>
      <c r="BK134" s="146">
        <f t="shared" si="9"/>
        <v>0</v>
      </c>
      <c r="BL134" s="17" t="s">
        <v>175</v>
      </c>
      <c r="BM134" s="145" t="s">
        <v>323</v>
      </c>
    </row>
    <row r="135" spans="2:65" s="1" customFormat="1" ht="71.25" customHeight="1">
      <c r="B135" s="133"/>
      <c r="C135" s="134" t="s">
        <v>261</v>
      </c>
      <c r="D135" s="134" t="s">
        <v>171</v>
      </c>
      <c r="E135" s="135" t="s">
        <v>2030</v>
      </c>
      <c r="F135" s="136" t="s">
        <v>2472</v>
      </c>
      <c r="G135" s="137" t="s">
        <v>112</v>
      </c>
      <c r="H135" s="138">
        <v>3.3959999999999999</v>
      </c>
      <c r="I135" s="139"/>
      <c r="J135" s="140">
        <f t="shared" si="0"/>
        <v>0</v>
      </c>
      <c r="K135" s="136" t="s">
        <v>1</v>
      </c>
      <c r="L135" s="32"/>
      <c r="M135" s="141" t="s">
        <v>1</v>
      </c>
      <c r="N135" s="142" t="s">
        <v>40</v>
      </c>
      <c r="P135" s="143">
        <f t="shared" si="1"/>
        <v>0</v>
      </c>
      <c r="Q135" s="143">
        <v>0</v>
      </c>
      <c r="R135" s="143">
        <f t="shared" si="2"/>
        <v>0</v>
      </c>
      <c r="S135" s="143">
        <v>0</v>
      </c>
      <c r="T135" s="144">
        <f t="shared" si="3"/>
        <v>0</v>
      </c>
      <c r="AR135" s="145" t="s">
        <v>175</v>
      </c>
      <c r="AT135" s="145" t="s">
        <v>171</v>
      </c>
      <c r="AU135" s="145" t="s">
        <v>83</v>
      </c>
      <c r="AY135" s="17" t="s">
        <v>169</v>
      </c>
      <c r="BE135" s="146">
        <f t="shared" si="4"/>
        <v>0</v>
      </c>
      <c r="BF135" s="146">
        <f t="shared" si="5"/>
        <v>0</v>
      </c>
      <c r="BG135" s="146">
        <f t="shared" si="6"/>
        <v>0</v>
      </c>
      <c r="BH135" s="146">
        <f t="shared" si="7"/>
        <v>0</v>
      </c>
      <c r="BI135" s="146">
        <f t="shared" si="8"/>
        <v>0</v>
      </c>
      <c r="BJ135" s="17" t="s">
        <v>83</v>
      </c>
      <c r="BK135" s="146">
        <f t="shared" si="9"/>
        <v>0</v>
      </c>
      <c r="BL135" s="17" t="s">
        <v>175</v>
      </c>
      <c r="BM135" s="145" t="s">
        <v>332</v>
      </c>
    </row>
    <row r="136" spans="2:65" s="11" customFormat="1" ht="25.95" customHeight="1">
      <c r="B136" s="121"/>
      <c r="D136" s="122" t="s">
        <v>74</v>
      </c>
      <c r="E136" s="123" t="s">
        <v>1976</v>
      </c>
      <c r="F136" s="123" t="s">
        <v>2031</v>
      </c>
      <c r="I136" s="124"/>
      <c r="J136" s="125">
        <f>BK136</f>
        <v>0</v>
      </c>
      <c r="L136" s="121"/>
      <c r="M136" s="126"/>
      <c r="P136" s="127">
        <f>SUM(P137:P154)</f>
        <v>0</v>
      </c>
      <c r="R136" s="127">
        <f>SUM(R137:R154)</f>
        <v>0</v>
      </c>
      <c r="T136" s="128">
        <f>SUM(T137:T154)</f>
        <v>0</v>
      </c>
      <c r="AR136" s="122" t="s">
        <v>83</v>
      </c>
      <c r="AT136" s="129" t="s">
        <v>74</v>
      </c>
      <c r="AU136" s="129" t="s">
        <v>75</v>
      </c>
      <c r="AY136" s="122" t="s">
        <v>169</v>
      </c>
      <c r="BK136" s="130">
        <f>SUM(BK137:BK154)</f>
        <v>0</v>
      </c>
    </row>
    <row r="137" spans="2:65" s="1" customFormat="1" ht="44.25" customHeight="1">
      <c r="B137" s="133"/>
      <c r="C137" s="134" t="s">
        <v>266</v>
      </c>
      <c r="D137" s="134" t="s">
        <v>171</v>
      </c>
      <c r="E137" s="135" t="s">
        <v>2032</v>
      </c>
      <c r="F137" s="136" t="s">
        <v>2473</v>
      </c>
      <c r="G137" s="137" t="s">
        <v>297</v>
      </c>
      <c r="H137" s="138">
        <v>2</v>
      </c>
      <c r="I137" s="139"/>
      <c r="J137" s="140">
        <f t="shared" ref="J137:J154" si="10">ROUND(I137*H137,2)</f>
        <v>0</v>
      </c>
      <c r="K137" s="136" t="s">
        <v>1</v>
      </c>
      <c r="L137" s="32"/>
      <c r="M137" s="141" t="s">
        <v>1</v>
      </c>
      <c r="N137" s="142" t="s">
        <v>40</v>
      </c>
      <c r="P137" s="143">
        <f t="shared" ref="P137:P154" si="11">O137*H137</f>
        <v>0</v>
      </c>
      <c r="Q137" s="143">
        <v>0</v>
      </c>
      <c r="R137" s="143">
        <f t="shared" ref="R137:R154" si="12">Q137*H137</f>
        <v>0</v>
      </c>
      <c r="S137" s="143">
        <v>0</v>
      </c>
      <c r="T137" s="144">
        <f t="shared" ref="T137:T154" si="13">S137*H137</f>
        <v>0</v>
      </c>
      <c r="AR137" s="145" t="s">
        <v>175</v>
      </c>
      <c r="AT137" s="145" t="s">
        <v>171</v>
      </c>
      <c r="AU137" s="145" t="s">
        <v>83</v>
      </c>
      <c r="AY137" s="17" t="s">
        <v>169</v>
      </c>
      <c r="BE137" s="146">
        <f t="shared" ref="BE137:BE154" si="14">IF(N137="základní",J137,0)</f>
        <v>0</v>
      </c>
      <c r="BF137" s="146">
        <f t="shared" ref="BF137:BF154" si="15">IF(N137="snížená",J137,0)</f>
        <v>0</v>
      </c>
      <c r="BG137" s="146">
        <f t="shared" ref="BG137:BG154" si="16">IF(N137="zákl. přenesená",J137,0)</f>
        <v>0</v>
      </c>
      <c r="BH137" s="146">
        <f t="shared" ref="BH137:BH154" si="17">IF(N137="sníž. přenesená",J137,0)</f>
        <v>0</v>
      </c>
      <c r="BI137" s="146">
        <f t="shared" ref="BI137:BI154" si="18">IF(N137="nulová",J137,0)</f>
        <v>0</v>
      </c>
      <c r="BJ137" s="17" t="s">
        <v>83</v>
      </c>
      <c r="BK137" s="146">
        <f t="shared" ref="BK137:BK154" si="19">ROUND(I137*H137,2)</f>
        <v>0</v>
      </c>
      <c r="BL137" s="17" t="s">
        <v>175</v>
      </c>
      <c r="BM137" s="145" t="s">
        <v>342</v>
      </c>
    </row>
    <row r="138" spans="2:65" s="1" customFormat="1" ht="42.75" customHeight="1">
      <c r="B138" s="133"/>
      <c r="C138" s="134" t="s">
        <v>272</v>
      </c>
      <c r="D138" s="134" t="s">
        <v>171</v>
      </c>
      <c r="E138" s="135" t="s">
        <v>2033</v>
      </c>
      <c r="F138" s="136" t="s">
        <v>2474</v>
      </c>
      <c r="G138" s="137" t="s">
        <v>297</v>
      </c>
      <c r="H138" s="138">
        <v>4</v>
      </c>
      <c r="I138" s="139"/>
      <c r="J138" s="140">
        <f t="shared" si="10"/>
        <v>0</v>
      </c>
      <c r="K138" s="136" t="s">
        <v>1</v>
      </c>
      <c r="L138" s="32"/>
      <c r="M138" s="141" t="s">
        <v>1</v>
      </c>
      <c r="N138" s="142" t="s">
        <v>40</v>
      </c>
      <c r="P138" s="143">
        <f t="shared" si="11"/>
        <v>0</v>
      </c>
      <c r="Q138" s="143">
        <v>0</v>
      </c>
      <c r="R138" s="143">
        <f t="shared" si="12"/>
        <v>0</v>
      </c>
      <c r="S138" s="143">
        <v>0</v>
      </c>
      <c r="T138" s="144">
        <f t="shared" si="13"/>
        <v>0</v>
      </c>
      <c r="AR138" s="145" t="s">
        <v>175</v>
      </c>
      <c r="AT138" s="145" t="s">
        <v>171</v>
      </c>
      <c r="AU138" s="145" t="s">
        <v>83</v>
      </c>
      <c r="AY138" s="17" t="s">
        <v>169</v>
      </c>
      <c r="BE138" s="146">
        <f t="shared" si="14"/>
        <v>0</v>
      </c>
      <c r="BF138" s="146">
        <f t="shared" si="15"/>
        <v>0</v>
      </c>
      <c r="BG138" s="146">
        <f t="shared" si="16"/>
        <v>0</v>
      </c>
      <c r="BH138" s="146">
        <f t="shared" si="17"/>
        <v>0</v>
      </c>
      <c r="BI138" s="146">
        <f t="shared" si="18"/>
        <v>0</v>
      </c>
      <c r="BJ138" s="17" t="s">
        <v>83</v>
      </c>
      <c r="BK138" s="146">
        <f t="shared" si="19"/>
        <v>0</v>
      </c>
      <c r="BL138" s="17" t="s">
        <v>175</v>
      </c>
      <c r="BM138" s="145" t="s">
        <v>354</v>
      </c>
    </row>
    <row r="139" spans="2:65" s="1" customFormat="1" ht="24.15" customHeight="1">
      <c r="B139" s="133"/>
      <c r="C139" s="134" t="s">
        <v>278</v>
      </c>
      <c r="D139" s="134" t="s">
        <v>171</v>
      </c>
      <c r="E139" s="135" t="s">
        <v>2034</v>
      </c>
      <c r="F139" s="136" t="s">
        <v>2035</v>
      </c>
      <c r="G139" s="137" t="s">
        <v>525</v>
      </c>
      <c r="H139" s="138">
        <v>1</v>
      </c>
      <c r="I139" s="139"/>
      <c r="J139" s="140">
        <f t="shared" si="10"/>
        <v>0</v>
      </c>
      <c r="K139" s="136" t="s">
        <v>1</v>
      </c>
      <c r="L139" s="32"/>
      <c r="M139" s="141" t="s">
        <v>1</v>
      </c>
      <c r="N139" s="142" t="s">
        <v>40</v>
      </c>
      <c r="P139" s="143">
        <f t="shared" si="11"/>
        <v>0</v>
      </c>
      <c r="Q139" s="143">
        <v>0</v>
      </c>
      <c r="R139" s="143">
        <f t="shared" si="12"/>
        <v>0</v>
      </c>
      <c r="S139" s="143">
        <v>0</v>
      </c>
      <c r="T139" s="144">
        <f t="shared" si="13"/>
        <v>0</v>
      </c>
      <c r="AR139" s="145" t="s">
        <v>175</v>
      </c>
      <c r="AT139" s="145" t="s">
        <v>171</v>
      </c>
      <c r="AU139" s="145" t="s">
        <v>83</v>
      </c>
      <c r="AY139" s="17" t="s">
        <v>169</v>
      </c>
      <c r="BE139" s="146">
        <f t="shared" si="14"/>
        <v>0</v>
      </c>
      <c r="BF139" s="146">
        <f t="shared" si="15"/>
        <v>0</v>
      </c>
      <c r="BG139" s="146">
        <f t="shared" si="16"/>
        <v>0</v>
      </c>
      <c r="BH139" s="146">
        <f t="shared" si="17"/>
        <v>0</v>
      </c>
      <c r="BI139" s="146">
        <f t="shared" si="18"/>
        <v>0</v>
      </c>
      <c r="BJ139" s="17" t="s">
        <v>83</v>
      </c>
      <c r="BK139" s="146">
        <f t="shared" si="19"/>
        <v>0</v>
      </c>
      <c r="BL139" s="17" t="s">
        <v>175</v>
      </c>
      <c r="BM139" s="145" t="s">
        <v>367</v>
      </c>
    </row>
    <row r="140" spans="2:65" s="1" customFormat="1" ht="54.75" customHeight="1">
      <c r="B140" s="133"/>
      <c r="C140" s="134" t="s">
        <v>285</v>
      </c>
      <c r="D140" s="134" t="s">
        <v>171</v>
      </c>
      <c r="E140" s="135" t="s">
        <v>2036</v>
      </c>
      <c r="F140" s="136" t="s">
        <v>2475</v>
      </c>
      <c r="G140" s="137" t="s">
        <v>297</v>
      </c>
      <c r="H140" s="138">
        <v>1</v>
      </c>
      <c r="I140" s="139"/>
      <c r="J140" s="140">
        <f t="shared" si="10"/>
        <v>0</v>
      </c>
      <c r="K140" s="136" t="s">
        <v>1</v>
      </c>
      <c r="L140" s="32"/>
      <c r="M140" s="141" t="s">
        <v>1</v>
      </c>
      <c r="N140" s="142" t="s">
        <v>40</v>
      </c>
      <c r="P140" s="143">
        <f t="shared" si="11"/>
        <v>0</v>
      </c>
      <c r="Q140" s="143">
        <v>0</v>
      </c>
      <c r="R140" s="143">
        <f t="shared" si="12"/>
        <v>0</v>
      </c>
      <c r="S140" s="143">
        <v>0</v>
      </c>
      <c r="T140" s="144">
        <f t="shared" si="13"/>
        <v>0</v>
      </c>
      <c r="AR140" s="145" t="s">
        <v>175</v>
      </c>
      <c r="AT140" s="145" t="s">
        <v>171</v>
      </c>
      <c r="AU140" s="145" t="s">
        <v>83</v>
      </c>
      <c r="AY140" s="17" t="s">
        <v>169</v>
      </c>
      <c r="BE140" s="146">
        <f t="shared" si="14"/>
        <v>0</v>
      </c>
      <c r="BF140" s="146">
        <f t="shared" si="15"/>
        <v>0</v>
      </c>
      <c r="BG140" s="146">
        <f t="shared" si="16"/>
        <v>0</v>
      </c>
      <c r="BH140" s="146">
        <f t="shared" si="17"/>
        <v>0</v>
      </c>
      <c r="BI140" s="146">
        <f t="shared" si="18"/>
        <v>0</v>
      </c>
      <c r="BJ140" s="17" t="s">
        <v>83</v>
      </c>
      <c r="BK140" s="146">
        <f t="shared" si="19"/>
        <v>0</v>
      </c>
      <c r="BL140" s="17" t="s">
        <v>175</v>
      </c>
      <c r="BM140" s="145" t="s">
        <v>379</v>
      </c>
    </row>
    <row r="141" spans="2:65" s="1" customFormat="1" ht="63" customHeight="1">
      <c r="B141" s="133"/>
      <c r="C141" s="134" t="s">
        <v>290</v>
      </c>
      <c r="D141" s="134" t="s">
        <v>171</v>
      </c>
      <c r="E141" s="135" t="s">
        <v>2037</v>
      </c>
      <c r="F141" s="136" t="s">
        <v>2476</v>
      </c>
      <c r="G141" s="137" t="s">
        <v>297</v>
      </c>
      <c r="H141" s="138">
        <v>2</v>
      </c>
      <c r="I141" s="139"/>
      <c r="J141" s="140">
        <f t="shared" si="10"/>
        <v>0</v>
      </c>
      <c r="K141" s="136" t="s">
        <v>1</v>
      </c>
      <c r="L141" s="32"/>
      <c r="M141" s="141" t="s">
        <v>1</v>
      </c>
      <c r="N141" s="142" t="s">
        <v>40</v>
      </c>
      <c r="P141" s="143">
        <f t="shared" si="11"/>
        <v>0</v>
      </c>
      <c r="Q141" s="143">
        <v>0</v>
      </c>
      <c r="R141" s="143">
        <f t="shared" si="12"/>
        <v>0</v>
      </c>
      <c r="S141" s="143">
        <v>0</v>
      </c>
      <c r="T141" s="144">
        <f t="shared" si="13"/>
        <v>0</v>
      </c>
      <c r="AR141" s="145" t="s">
        <v>175</v>
      </c>
      <c r="AT141" s="145" t="s">
        <v>171</v>
      </c>
      <c r="AU141" s="145" t="s">
        <v>83</v>
      </c>
      <c r="AY141" s="17" t="s">
        <v>169</v>
      </c>
      <c r="BE141" s="146">
        <f t="shared" si="14"/>
        <v>0</v>
      </c>
      <c r="BF141" s="146">
        <f t="shared" si="15"/>
        <v>0</v>
      </c>
      <c r="BG141" s="146">
        <f t="shared" si="16"/>
        <v>0</v>
      </c>
      <c r="BH141" s="146">
        <f t="shared" si="17"/>
        <v>0</v>
      </c>
      <c r="BI141" s="146">
        <f t="shared" si="18"/>
        <v>0</v>
      </c>
      <c r="BJ141" s="17" t="s">
        <v>83</v>
      </c>
      <c r="BK141" s="146">
        <f t="shared" si="19"/>
        <v>0</v>
      </c>
      <c r="BL141" s="17" t="s">
        <v>175</v>
      </c>
      <c r="BM141" s="145" t="s">
        <v>391</v>
      </c>
    </row>
    <row r="142" spans="2:65" s="1" customFormat="1" ht="70.5" customHeight="1">
      <c r="B142" s="133"/>
      <c r="C142" s="134" t="s">
        <v>7</v>
      </c>
      <c r="D142" s="134" t="s">
        <v>171</v>
      </c>
      <c r="E142" s="135" t="s">
        <v>2038</v>
      </c>
      <c r="F142" s="136" t="s">
        <v>2466</v>
      </c>
      <c r="G142" s="137" t="s">
        <v>297</v>
      </c>
      <c r="H142" s="138">
        <v>2</v>
      </c>
      <c r="I142" s="139"/>
      <c r="J142" s="140">
        <f t="shared" si="10"/>
        <v>0</v>
      </c>
      <c r="K142" s="136" t="s">
        <v>1</v>
      </c>
      <c r="L142" s="32"/>
      <c r="M142" s="141" t="s">
        <v>1</v>
      </c>
      <c r="N142" s="142" t="s">
        <v>40</v>
      </c>
      <c r="P142" s="143">
        <f t="shared" si="11"/>
        <v>0</v>
      </c>
      <c r="Q142" s="143">
        <v>0</v>
      </c>
      <c r="R142" s="143">
        <f t="shared" si="12"/>
        <v>0</v>
      </c>
      <c r="S142" s="143">
        <v>0</v>
      </c>
      <c r="T142" s="144">
        <f t="shared" si="13"/>
        <v>0</v>
      </c>
      <c r="AR142" s="145" t="s">
        <v>175</v>
      </c>
      <c r="AT142" s="145" t="s">
        <v>171</v>
      </c>
      <c r="AU142" s="145" t="s">
        <v>83</v>
      </c>
      <c r="AY142" s="17" t="s">
        <v>169</v>
      </c>
      <c r="BE142" s="146">
        <f t="shared" si="14"/>
        <v>0</v>
      </c>
      <c r="BF142" s="146">
        <f t="shared" si="15"/>
        <v>0</v>
      </c>
      <c r="BG142" s="146">
        <f t="shared" si="16"/>
        <v>0</v>
      </c>
      <c r="BH142" s="146">
        <f t="shared" si="17"/>
        <v>0</v>
      </c>
      <c r="BI142" s="146">
        <f t="shared" si="18"/>
        <v>0</v>
      </c>
      <c r="BJ142" s="17" t="s">
        <v>83</v>
      </c>
      <c r="BK142" s="146">
        <f t="shared" si="19"/>
        <v>0</v>
      </c>
      <c r="BL142" s="17" t="s">
        <v>175</v>
      </c>
      <c r="BM142" s="145" t="s">
        <v>404</v>
      </c>
    </row>
    <row r="143" spans="2:65" s="1" customFormat="1" ht="57" customHeight="1">
      <c r="B143" s="133"/>
      <c r="C143" s="134" t="s">
        <v>299</v>
      </c>
      <c r="D143" s="134" t="s">
        <v>171</v>
      </c>
      <c r="E143" s="135" t="s">
        <v>2039</v>
      </c>
      <c r="F143" s="136" t="s">
        <v>2477</v>
      </c>
      <c r="G143" s="137" t="s">
        <v>297</v>
      </c>
      <c r="H143" s="138">
        <v>1</v>
      </c>
      <c r="I143" s="139"/>
      <c r="J143" s="140">
        <f t="shared" si="10"/>
        <v>0</v>
      </c>
      <c r="K143" s="136" t="s">
        <v>1</v>
      </c>
      <c r="L143" s="32"/>
      <c r="M143" s="141" t="s">
        <v>1</v>
      </c>
      <c r="N143" s="142" t="s">
        <v>40</v>
      </c>
      <c r="P143" s="143">
        <f t="shared" si="11"/>
        <v>0</v>
      </c>
      <c r="Q143" s="143">
        <v>0</v>
      </c>
      <c r="R143" s="143">
        <f t="shared" si="12"/>
        <v>0</v>
      </c>
      <c r="S143" s="143">
        <v>0</v>
      </c>
      <c r="T143" s="144">
        <f t="shared" si="13"/>
        <v>0</v>
      </c>
      <c r="AR143" s="145" t="s">
        <v>175</v>
      </c>
      <c r="AT143" s="145" t="s">
        <v>171</v>
      </c>
      <c r="AU143" s="145" t="s">
        <v>83</v>
      </c>
      <c r="AY143" s="17" t="s">
        <v>169</v>
      </c>
      <c r="BE143" s="146">
        <f t="shared" si="14"/>
        <v>0</v>
      </c>
      <c r="BF143" s="146">
        <f t="shared" si="15"/>
        <v>0</v>
      </c>
      <c r="BG143" s="146">
        <f t="shared" si="16"/>
        <v>0</v>
      </c>
      <c r="BH143" s="146">
        <f t="shared" si="17"/>
        <v>0</v>
      </c>
      <c r="BI143" s="146">
        <f t="shared" si="18"/>
        <v>0</v>
      </c>
      <c r="BJ143" s="17" t="s">
        <v>83</v>
      </c>
      <c r="BK143" s="146">
        <f t="shared" si="19"/>
        <v>0</v>
      </c>
      <c r="BL143" s="17" t="s">
        <v>175</v>
      </c>
      <c r="BM143" s="145" t="s">
        <v>420</v>
      </c>
    </row>
    <row r="144" spans="2:65" s="1" customFormat="1" ht="47.25" customHeight="1">
      <c r="B144" s="133"/>
      <c r="C144" s="134" t="s">
        <v>303</v>
      </c>
      <c r="D144" s="134" t="s">
        <v>171</v>
      </c>
      <c r="E144" s="135" t="s">
        <v>2040</v>
      </c>
      <c r="F144" s="136" t="s">
        <v>2478</v>
      </c>
      <c r="G144" s="137" t="s">
        <v>297</v>
      </c>
      <c r="H144" s="138">
        <v>1</v>
      </c>
      <c r="I144" s="139"/>
      <c r="J144" s="140">
        <f t="shared" si="10"/>
        <v>0</v>
      </c>
      <c r="K144" s="136" t="s">
        <v>1</v>
      </c>
      <c r="L144" s="32"/>
      <c r="M144" s="141" t="s">
        <v>1</v>
      </c>
      <c r="N144" s="142" t="s">
        <v>40</v>
      </c>
      <c r="P144" s="143">
        <f t="shared" si="11"/>
        <v>0</v>
      </c>
      <c r="Q144" s="143">
        <v>0</v>
      </c>
      <c r="R144" s="143">
        <f t="shared" si="12"/>
        <v>0</v>
      </c>
      <c r="S144" s="143">
        <v>0</v>
      </c>
      <c r="T144" s="144">
        <f t="shared" si="13"/>
        <v>0</v>
      </c>
      <c r="AR144" s="145" t="s">
        <v>175</v>
      </c>
      <c r="AT144" s="145" t="s">
        <v>171</v>
      </c>
      <c r="AU144" s="145" t="s">
        <v>83</v>
      </c>
      <c r="AY144" s="17" t="s">
        <v>169</v>
      </c>
      <c r="BE144" s="146">
        <f t="shared" si="14"/>
        <v>0</v>
      </c>
      <c r="BF144" s="146">
        <f t="shared" si="15"/>
        <v>0</v>
      </c>
      <c r="BG144" s="146">
        <f t="shared" si="16"/>
        <v>0</v>
      </c>
      <c r="BH144" s="146">
        <f t="shared" si="17"/>
        <v>0</v>
      </c>
      <c r="BI144" s="146">
        <f t="shared" si="18"/>
        <v>0</v>
      </c>
      <c r="BJ144" s="17" t="s">
        <v>83</v>
      </c>
      <c r="BK144" s="146">
        <f t="shared" si="19"/>
        <v>0</v>
      </c>
      <c r="BL144" s="17" t="s">
        <v>175</v>
      </c>
      <c r="BM144" s="145" t="s">
        <v>439</v>
      </c>
    </row>
    <row r="145" spans="2:65" s="1" customFormat="1" ht="45.75" customHeight="1">
      <c r="B145" s="133"/>
      <c r="C145" s="134" t="s">
        <v>307</v>
      </c>
      <c r="D145" s="134" t="s">
        <v>171</v>
      </c>
      <c r="E145" s="135" t="s">
        <v>2041</v>
      </c>
      <c r="F145" s="136" t="s">
        <v>2479</v>
      </c>
      <c r="G145" s="137" t="s">
        <v>297</v>
      </c>
      <c r="H145" s="138">
        <v>2</v>
      </c>
      <c r="I145" s="139"/>
      <c r="J145" s="140">
        <f t="shared" si="10"/>
        <v>0</v>
      </c>
      <c r="K145" s="136" t="s">
        <v>1</v>
      </c>
      <c r="L145" s="32"/>
      <c r="M145" s="141" t="s">
        <v>1</v>
      </c>
      <c r="N145" s="142" t="s">
        <v>40</v>
      </c>
      <c r="P145" s="143">
        <f t="shared" si="11"/>
        <v>0</v>
      </c>
      <c r="Q145" s="143">
        <v>0</v>
      </c>
      <c r="R145" s="143">
        <f t="shared" si="12"/>
        <v>0</v>
      </c>
      <c r="S145" s="143">
        <v>0</v>
      </c>
      <c r="T145" s="144">
        <f t="shared" si="13"/>
        <v>0</v>
      </c>
      <c r="AR145" s="145" t="s">
        <v>175</v>
      </c>
      <c r="AT145" s="145" t="s">
        <v>171</v>
      </c>
      <c r="AU145" s="145" t="s">
        <v>83</v>
      </c>
      <c r="AY145" s="17" t="s">
        <v>169</v>
      </c>
      <c r="BE145" s="146">
        <f t="shared" si="14"/>
        <v>0</v>
      </c>
      <c r="BF145" s="146">
        <f t="shared" si="15"/>
        <v>0</v>
      </c>
      <c r="BG145" s="146">
        <f t="shared" si="16"/>
        <v>0</v>
      </c>
      <c r="BH145" s="146">
        <f t="shared" si="17"/>
        <v>0</v>
      </c>
      <c r="BI145" s="146">
        <f t="shared" si="18"/>
        <v>0</v>
      </c>
      <c r="BJ145" s="17" t="s">
        <v>83</v>
      </c>
      <c r="BK145" s="146">
        <f t="shared" si="19"/>
        <v>0</v>
      </c>
      <c r="BL145" s="17" t="s">
        <v>175</v>
      </c>
      <c r="BM145" s="145" t="s">
        <v>451</v>
      </c>
    </row>
    <row r="146" spans="2:65" s="1" customFormat="1" ht="48.75" customHeight="1">
      <c r="B146" s="133"/>
      <c r="C146" s="134" t="s">
        <v>311</v>
      </c>
      <c r="D146" s="134" t="s">
        <v>171</v>
      </c>
      <c r="E146" s="135" t="s">
        <v>2042</v>
      </c>
      <c r="F146" s="136" t="s">
        <v>2480</v>
      </c>
      <c r="G146" s="137" t="s">
        <v>297</v>
      </c>
      <c r="H146" s="138">
        <v>2</v>
      </c>
      <c r="I146" s="139"/>
      <c r="J146" s="140">
        <f t="shared" si="10"/>
        <v>0</v>
      </c>
      <c r="K146" s="136" t="s">
        <v>1</v>
      </c>
      <c r="L146" s="32"/>
      <c r="M146" s="141" t="s">
        <v>1</v>
      </c>
      <c r="N146" s="142" t="s">
        <v>40</v>
      </c>
      <c r="P146" s="143">
        <f t="shared" si="11"/>
        <v>0</v>
      </c>
      <c r="Q146" s="143">
        <v>0</v>
      </c>
      <c r="R146" s="143">
        <f t="shared" si="12"/>
        <v>0</v>
      </c>
      <c r="S146" s="143">
        <v>0</v>
      </c>
      <c r="T146" s="144">
        <f t="shared" si="13"/>
        <v>0</v>
      </c>
      <c r="AR146" s="145" t="s">
        <v>175</v>
      </c>
      <c r="AT146" s="145" t="s">
        <v>171</v>
      </c>
      <c r="AU146" s="145" t="s">
        <v>83</v>
      </c>
      <c r="AY146" s="17" t="s">
        <v>169</v>
      </c>
      <c r="BE146" s="146">
        <f t="shared" si="14"/>
        <v>0</v>
      </c>
      <c r="BF146" s="146">
        <f t="shared" si="15"/>
        <v>0</v>
      </c>
      <c r="BG146" s="146">
        <f t="shared" si="16"/>
        <v>0</v>
      </c>
      <c r="BH146" s="146">
        <f t="shared" si="17"/>
        <v>0</v>
      </c>
      <c r="BI146" s="146">
        <f t="shared" si="18"/>
        <v>0</v>
      </c>
      <c r="BJ146" s="17" t="s">
        <v>83</v>
      </c>
      <c r="BK146" s="146">
        <f t="shared" si="19"/>
        <v>0</v>
      </c>
      <c r="BL146" s="17" t="s">
        <v>175</v>
      </c>
      <c r="BM146" s="145" t="s">
        <v>464</v>
      </c>
    </row>
    <row r="147" spans="2:65" s="1" customFormat="1" ht="47.25" customHeight="1">
      <c r="B147" s="133"/>
      <c r="C147" s="134" t="s">
        <v>315</v>
      </c>
      <c r="D147" s="134" t="s">
        <v>171</v>
      </c>
      <c r="E147" s="135" t="s">
        <v>2043</v>
      </c>
      <c r="F147" s="136" t="s">
        <v>2481</v>
      </c>
      <c r="G147" s="137" t="s">
        <v>297</v>
      </c>
      <c r="H147" s="138">
        <v>3</v>
      </c>
      <c r="I147" s="139"/>
      <c r="J147" s="140">
        <f t="shared" si="10"/>
        <v>0</v>
      </c>
      <c r="K147" s="136" t="s">
        <v>1</v>
      </c>
      <c r="L147" s="32"/>
      <c r="M147" s="141" t="s">
        <v>1</v>
      </c>
      <c r="N147" s="142" t="s">
        <v>40</v>
      </c>
      <c r="P147" s="143">
        <f t="shared" si="11"/>
        <v>0</v>
      </c>
      <c r="Q147" s="143">
        <v>0</v>
      </c>
      <c r="R147" s="143">
        <f t="shared" si="12"/>
        <v>0</v>
      </c>
      <c r="S147" s="143">
        <v>0</v>
      </c>
      <c r="T147" s="144">
        <f t="shared" si="13"/>
        <v>0</v>
      </c>
      <c r="AR147" s="145" t="s">
        <v>175</v>
      </c>
      <c r="AT147" s="145" t="s">
        <v>171</v>
      </c>
      <c r="AU147" s="145" t="s">
        <v>83</v>
      </c>
      <c r="AY147" s="17" t="s">
        <v>169</v>
      </c>
      <c r="BE147" s="146">
        <f t="shared" si="14"/>
        <v>0</v>
      </c>
      <c r="BF147" s="146">
        <f t="shared" si="15"/>
        <v>0</v>
      </c>
      <c r="BG147" s="146">
        <f t="shared" si="16"/>
        <v>0</v>
      </c>
      <c r="BH147" s="146">
        <f t="shared" si="17"/>
        <v>0</v>
      </c>
      <c r="BI147" s="146">
        <f t="shared" si="18"/>
        <v>0</v>
      </c>
      <c r="BJ147" s="17" t="s">
        <v>83</v>
      </c>
      <c r="BK147" s="146">
        <f t="shared" si="19"/>
        <v>0</v>
      </c>
      <c r="BL147" s="17" t="s">
        <v>175</v>
      </c>
      <c r="BM147" s="145" t="s">
        <v>476</v>
      </c>
    </row>
    <row r="148" spans="2:65" s="1" customFormat="1" ht="48" customHeight="1">
      <c r="B148" s="133"/>
      <c r="C148" s="134" t="s">
        <v>319</v>
      </c>
      <c r="D148" s="134" t="s">
        <v>171</v>
      </c>
      <c r="E148" s="135" t="s">
        <v>2044</v>
      </c>
      <c r="F148" s="136" t="s">
        <v>2482</v>
      </c>
      <c r="G148" s="137" t="s">
        <v>297</v>
      </c>
      <c r="H148" s="138">
        <v>1</v>
      </c>
      <c r="I148" s="139"/>
      <c r="J148" s="140">
        <f t="shared" si="10"/>
        <v>0</v>
      </c>
      <c r="K148" s="136" t="s">
        <v>1</v>
      </c>
      <c r="L148" s="32"/>
      <c r="M148" s="141" t="s">
        <v>1</v>
      </c>
      <c r="N148" s="142" t="s">
        <v>40</v>
      </c>
      <c r="P148" s="143">
        <f t="shared" si="11"/>
        <v>0</v>
      </c>
      <c r="Q148" s="143">
        <v>0</v>
      </c>
      <c r="R148" s="143">
        <f t="shared" si="12"/>
        <v>0</v>
      </c>
      <c r="S148" s="143">
        <v>0</v>
      </c>
      <c r="T148" s="144">
        <f t="shared" si="13"/>
        <v>0</v>
      </c>
      <c r="AR148" s="145" t="s">
        <v>175</v>
      </c>
      <c r="AT148" s="145" t="s">
        <v>171</v>
      </c>
      <c r="AU148" s="145" t="s">
        <v>83</v>
      </c>
      <c r="AY148" s="17" t="s">
        <v>169</v>
      </c>
      <c r="BE148" s="146">
        <f t="shared" si="14"/>
        <v>0</v>
      </c>
      <c r="BF148" s="146">
        <f t="shared" si="15"/>
        <v>0</v>
      </c>
      <c r="BG148" s="146">
        <f t="shared" si="16"/>
        <v>0</v>
      </c>
      <c r="BH148" s="146">
        <f t="shared" si="17"/>
        <v>0</v>
      </c>
      <c r="BI148" s="146">
        <f t="shared" si="18"/>
        <v>0</v>
      </c>
      <c r="BJ148" s="17" t="s">
        <v>83</v>
      </c>
      <c r="BK148" s="146">
        <f t="shared" si="19"/>
        <v>0</v>
      </c>
      <c r="BL148" s="17" t="s">
        <v>175</v>
      </c>
      <c r="BM148" s="145" t="s">
        <v>486</v>
      </c>
    </row>
    <row r="149" spans="2:65" s="1" customFormat="1" ht="36.75" customHeight="1">
      <c r="B149" s="133"/>
      <c r="C149" s="134" t="s">
        <v>323</v>
      </c>
      <c r="D149" s="134" t="s">
        <v>171</v>
      </c>
      <c r="E149" s="135" t="s">
        <v>2045</v>
      </c>
      <c r="F149" s="136" t="s">
        <v>2483</v>
      </c>
      <c r="G149" s="137" t="s">
        <v>297</v>
      </c>
      <c r="H149" s="138">
        <v>2</v>
      </c>
      <c r="I149" s="139"/>
      <c r="J149" s="140">
        <f t="shared" si="10"/>
        <v>0</v>
      </c>
      <c r="K149" s="136" t="s">
        <v>1</v>
      </c>
      <c r="L149" s="32"/>
      <c r="M149" s="141" t="s">
        <v>1</v>
      </c>
      <c r="N149" s="142" t="s">
        <v>40</v>
      </c>
      <c r="P149" s="143">
        <f t="shared" si="11"/>
        <v>0</v>
      </c>
      <c r="Q149" s="143">
        <v>0</v>
      </c>
      <c r="R149" s="143">
        <f t="shared" si="12"/>
        <v>0</v>
      </c>
      <c r="S149" s="143">
        <v>0</v>
      </c>
      <c r="T149" s="144">
        <f t="shared" si="13"/>
        <v>0</v>
      </c>
      <c r="AR149" s="145" t="s">
        <v>175</v>
      </c>
      <c r="AT149" s="145" t="s">
        <v>171</v>
      </c>
      <c r="AU149" s="145" t="s">
        <v>83</v>
      </c>
      <c r="AY149" s="17" t="s">
        <v>169</v>
      </c>
      <c r="BE149" s="146">
        <f t="shared" si="14"/>
        <v>0</v>
      </c>
      <c r="BF149" s="146">
        <f t="shared" si="15"/>
        <v>0</v>
      </c>
      <c r="BG149" s="146">
        <f t="shared" si="16"/>
        <v>0</v>
      </c>
      <c r="BH149" s="146">
        <f t="shared" si="17"/>
        <v>0</v>
      </c>
      <c r="BI149" s="146">
        <f t="shared" si="18"/>
        <v>0</v>
      </c>
      <c r="BJ149" s="17" t="s">
        <v>83</v>
      </c>
      <c r="BK149" s="146">
        <f t="shared" si="19"/>
        <v>0</v>
      </c>
      <c r="BL149" s="17" t="s">
        <v>175</v>
      </c>
      <c r="BM149" s="145" t="s">
        <v>498</v>
      </c>
    </row>
    <row r="150" spans="2:65" s="1" customFormat="1" ht="70.5" customHeight="1">
      <c r="B150" s="133"/>
      <c r="C150" s="134" t="s">
        <v>327</v>
      </c>
      <c r="D150" s="134" t="s">
        <v>171</v>
      </c>
      <c r="E150" s="135" t="s">
        <v>2046</v>
      </c>
      <c r="F150" s="136" t="s">
        <v>2484</v>
      </c>
      <c r="G150" s="137" t="s">
        <v>297</v>
      </c>
      <c r="H150" s="138">
        <v>1</v>
      </c>
      <c r="I150" s="139"/>
      <c r="J150" s="140">
        <f t="shared" si="10"/>
        <v>0</v>
      </c>
      <c r="K150" s="136" t="s">
        <v>1</v>
      </c>
      <c r="L150" s="32"/>
      <c r="M150" s="141" t="s">
        <v>1</v>
      </c>
      <c r="N150" s="142" t="s">
        <v>40</v>
      </c>
      <c r="P150" s="143">
        <f t="shared" si="11"/>
        <v>0</v>
      </c>
      <c r="Q150" s="143">
        <v>0</v>
      </c>
      <c r="R150" s="143">
        <f t="shared" si="12"/>
        <v>0</v>
      </c>
      <c r="S150" s="143">
        <v>0</v>
      </c>
      <c r="T150" s="144">
        <f t="shared" si="13"/>
        <v>0</v>
      </c>
      <c r="AR150" s="145" t="s">
        <v>175</v>
      </c>
      <c r="AT150" s="145" t="s">
        <v>171</v>
      </c>
      <c r="AU150" s="145" t="s">
        <v>83</v>
      </c>
      <c r="AY150" s="17" t="s">
        <v>169</v>
      </c>
      <c r="BE150" s="146">
        <f t="shared" si="14"/>
        <v>0</v>
      </c>
      <c r="BF150" s="146">
        <f t="shared" si="15"/>
        <v>0</v>
      </c>
      <c r="BG150" s="146">
        <f t="shared" si="16"/>
        <v>0</v>
      </c>
      <c r="BH150" s="146">
        <f t="shared" si="17"/>
        <v>0</v>
      </c>
      <c r="BI150" s="146">
        <f t="shared" si="18"/>
        <v>0</v>
      </c>
      <c r="BJ150" s="17" t="s">
        <v>83</v>
      </c>
      <c r="BK150" s="146">
        <f t="shared" si="19"/>
        <v>0</v>
      </c>
      <c r="BL150" s="17" t="s">
        <v>175</v>
      </c>
      <c r="BM150" s="145" t="s">
        <v>508</v>
      </c>
    </row>
    <row r="151" spans="2:65" s="1" customFormat="1" ht="16.5" customHeight="1">
      <c r="B151" s="133"/>
      <c r="C151" s="134" t="s">
        <v>332</v>
      </c>
      <c r="D151" s="134" t="s">
        <v>171</v>
      </c>
      <c r="E151" s="135" t="s">
        <v>2047</v>
      </c>
      <c r="F151" s="136" t="s">
        <v>2048</v>
      </c>
      <c r="G151" s="137" t="s">
        <v>2025</v>
      </c>
      <c r="H151" s="138">
        <v>7.4640000000000004</v>
      </c>
      <c r="I151" s="139"/>
      <c r="J151" s="140">
        <f t="shared" si="10"/>
        <v>0</v>
      </c>
      <c r="K151" s="136" t="s">
        <v>1</v>
      </c>
      <c r="L151" s="32"/>
      <c r="M151" s="141" t="s">
        <v>1</v>
      </c>
      <c r="N151" s="142" t="s">
        <v>40</v>
      </c>
      <c r="P151" s="143">
        <f t="shared" si="11"/>
        <v>0</v>
      </c>
      <c r="Q151" s="143">
        <v>0</v>
      </c>
      <c r="R151" s="143">
        <f t="shared" si="12"/>
        <v>0</v>
      </c>
      <c r="S151" s="143">
        <v>0</v>
      </c>
      <c r="T151" s="144">
        <f t="shared" si="13"/>
        <v>0</v>
      </c>
      <c r="AR151" s="145" t="s">
        <v>175</v>
      </c>
      <c r="AT151" s="145" t="s">
        <v>171</v>
      </c>
      <c r="AU151" s="145" t="s">
        <v>83</v>
      </c>
      <c r="AY151" s="17" t="s">
        <v>169</v>
      </c>
      <c r="BE151" s="146">
        <f t="shared" si="14"/>
        <v>0</v>
      </c>
      <c r="BF151" s="146">
        <f t="shared" si="15"/>
        <v>0</v>
      </c>
      <c r="BG151" s="146">
        <f t="shared" si="16"/>
        <v>0</v>
      </c>
      <c r="BH151" s="146">
        <f t="shared" si="17"/>
        <v>0</v>
      </c>
      <c r="BI151" s="146">
        <f t="shared" si="18"/>
        <v>0</v>
      </c>
      <c r="BJ151" s="17" t="s">
        <v>83</v>
      </c>
      <c r="BK151" s="146">
        <f t="shared" si="19"/>
        <v>0</v>
      </c>
      <c r="BL151" s="17" t="s">
        <v>175</v>
      </c>
      <c r="BM151" s="145" t="s">
        <v>517</v>
      </c>
    </row>
    <row r="152" spans="2:65" s="1" customFormat="1" ht="16.5" customHeight="1">
      <c r="B152" s="133"/>
      <c r="C152" s="134" t="s">
        <v>337</v>
      </c>
      <c r="D152" s="134" t="s">
        <v>171</v>
      </c>
      <c r="E152" s="135" t="s">
        <v>2049</v>
      </c>
      <c r="F152" s="136" t="s">
        <v>2050</v>
      </c>
      <c r="G152" s="137" t="s">
        <v>2025</v>
      </c>
      <c r="H152" s="138">
        <v>1.44</v>
      </c>
      <c r="I152" s="139"/>
      <c r="J152" s="140">
        <f t="shared" si="10"/>
        <v>0</v>
      </c>
      <c r="K152" s="136" t="s">
        <v>1</v>
      </c>
      <c r="L152" s="32"/>
      <c r="M152" s="141" t="s">
        <v>1</v>
      </c>
      <c r="N152" s="142" t="s">
        <v>40</v>
      </c>
      <c r="P152" s="143">
        <f t="shared" si="11"/>
        <v>0</v>
      </c>
      <c r="Q152" s="143">
        <v>0</v>
      </c>
      <c r="R152" s="143">
        <f t="shared" si="12"/>
        <v>0</v>
      </c>
      <c r="S152" s="143">
        <v>0</v>
      </c>
      <c r="T152" s="144">
        <f t="shared" si="13"/>
        <v>0</v>
      </c>
      <c r="AR152" s="145" t="s">
        <v>175</v>
      </c>
      <c r="AT152" s="145" t="s">
        <v>171</v>
      </c>
      <c r="AU152" s="145" t="s">
        <v>83</v>
      </c>
      <c r="AY152" s="17" t="s">
        <v>169</v>
      </c>
      <c r="BE152" s="146">
        <f t="shared" si="14"/>
        <v>0</v>
      </c>
      <c r="BF152" s="146">
        <f t="shared" si="15"/>
        <v>0</v>
      </c>
      <c r="BG152" s="146">
        <f t="shared" si="16"/>
        <v>0</v>
      </c>
      <c r="BH152" s="146">
        <f t="shared" si="17"/>
        <v>0</v>
      </c>
      <c r="BI152" s="146">
        <f t="shared" si="18"/>
        <v>0</v>
      </c>
      <c r="BJ152" s="17" t="s">
        <v>83</v>
      </c>
      <c r="BK152" s="146">
        <f t="shared" si="19"/>
        <v>0</v>
      </c>
      <c r="BL152" s="17" t="s">
        <v>175</v>
      </c>
      <c r="BM152" s="145" t="s">
        <v>1646</v>
      </c>
    </row>
    <row r="153" spans="2:65" s="1" customFormat="1" ht="16.5" customHeight="1">
      <c r="B153" s="133"/>
      <c r="C153" s="134" t="s">
        <v>342</v>
      </c>
      <c r="D153" s="134" t="s">
        <v>171</v>
      </c>
      <c r="E153" s="135" t="s">
        <v>2051</v>
      </c>
      <c r="F153" s="136" t="s">
        <v>2052</v>
      </c>
      <c r="G153" s="137" t="s">
        <v>2025</v>
      </c>
      <c r="H153" s="138">
        <v>3.516</v>
      </c>
      <c r="I153" s="139"/>
      <c r="J153" s="140">
        <f t="shared" si="10"/>
        <v>0</v>
      </c>
      <c r="K153" s="136" t="s">
        <v>1</v>
      </c>
      <c r="L153" s="32"/>
      <c r="M153" s="141" t="s">
        <v>1</v>
      </c>
      <c r="N153" s="142" t="s">
        <v>40</v>
      </c>
      <c r="P153" s="143">
        <f t="shared" si="11"/>
        <v>0</v>
      </c>
      <c r="Q153" s="143">
        <v>0</v>
      </c>
      <c r="R153" s="143">
        <f t="shared" si="12"/>
        <v>0</v>
      </c>
      <c r="S153" s="143">
        <v>0</v>
      </c>
      <c r="T153" s="144">
        <f t="shared" si="13"/>
        <v>0</v>
      </c>
      <c r="AR153" s="145" t="s">
        <v>175</v>
      </c>
      <c r="AT153" s="145" t="s">
        <v>171</v>
      </c>
      <c r="AU153" s="145" t="s">
        <v>83</v>
      </c>
      <c r="AY153" s="17" t="s">
        <v>169</v>
      </c>
      <c r="BE153" s="146">
        <f t="shared" si="14"/>
        <v>0</v>
      </c>
      <c r="BF153" s="146">
        <f t="shared" si="15"/>
        <v>0</v>
      </c>
      <c r="BG153" s="146">
        <f t="shared" si="16"/>
        <v>0</v>
      </c>
      <c r="BH153" s="146">
        <f t="shared" si="17"/>
        <v>0</v>
      </c>
      <c r="BI153" s="146">
        <f t="shared" si="18"/>
        <v>0</v>
      </c>
      <c r="BJ153" s="17" t="s">
        <v>83</v>
      </c>
      <c r="BK153" s="146">
        <f t="shared" si="19"/>
        <v>0</v>
      </c>
      <c r="BL153" s="17" t="s">
        <v>175</v>
      </c>
      <c r="BM153" s="145" t="s">
        <v>1649</v>
      </c>
    </row>
    <row r="154" spans="2:65" s="1" customFormat="1" ht="37.950000000000003" customHeight="1">
      <c r="B154" s="133"/>
      <c r="C154" s="134" t="s">
        <v>347</v>
      </c>
      <c r="D154" s="134" t="s">
        <v>171</v>
      </c>
      <c r="E154" s="135" t="s">
        <v>2053</v>
      </c>
      <c r="F154" s="136" t="s">
        <v>2054</v>
      </c>
      <c r="G154" s="137" t="s">
        <v>112</v>
      </c>
      <c r="H154" s="138">
        <v>1.2</v>
      </c>
      <c r="I154" s="139"/>
      <c r="J154" s="140">
        <f t="shared" si="10"/>
        <v>0</v>
      </c>
      <c r="K154" s="136" t="s">
        <v>1</v>
      </c>
      <c r="L154" s="32"/>
      <c r="M154" s="141" t="s">
        <v>1</v>
      </c>
      <c r="N154" s="142" t="s">
        <v>40</v>
      </c>
      <c r="P154" s="143">
        <f t="shared" si="11"/>
        <v>0</v>
      </c>
      <c r="Q154" s="143">
        <v>0</v>
      </c>
      <c r="R154" s="143">
        <f t="shared" si="12"/>
        <v>0</v>
      </c>
      <c r="S154" s="143">
        <v>0</v>
      </c>
      <c r="T154" s="144">
        <f t="shared" si="13"/>
        <v>0</v>
      </c>
      <c r="AR154" s="145" t="s">
        <v>175</v>
      </c>
      <c r="AT154" s="145" t="s">
        <v>171</v>
      </c>
      <c r="AU154" s="145" t="s">
        <v>83</v>
      </c>
      <c r="AY154" s="17" t="s">
        <v>169</v>
      </c>
      <c r="BE154" s="146">
        <f t="shared" si="14"/>
        <v>0</v>
      </c>
      <c r="BF154" s="146">
        <f t="shared" si="15"/>
        <v>0</v>
      </c>
      <c r="BG154" s="146">
        <f t="shared" si="16"/>
        <v>0</v>
      </c>
      <c r="BH154" s="146">
        <f t="shared" si="17"/>
        <v>0</v>
      </c>
      <c r="BI154" s="146">
        <f t="shared" si="18"/>
        <v>0</v>
      </c>
      <c r="BJ154" s="17" t="s">
        <v>83</v>
      </c>
      <c r="BK154" s="146">
        <f t="shared" si="19"/>
        <v>0</v>
      </c>
      <c r="BL154" s="17" t="s">
        <v>175</v>
      </c>
      <c r="BM154" s="145" t="s">
        <v>533</v>
      </c>
    </row>
    <row r="155" spans="2:65" s="11" customFormat="1" ht="25.95" customHeight="1">
      <c r="B155" s="121"/>
      <c r="D155" s="122" t="s">
        <v>74</v>
      </c>
      <c r="E155" s="123" t="s">
        <v>1986</v>
      </c>
      <c r="F155" s="123" t="s">
        <v>2055</v>
      </c>
      <c r="I155" s="124"/>
      <c r="J155" s="125">
        <f>BK155</f>
        <v>0</v>
      </c>
      <c r="L155" s="121"/>
      <c r="M155" s="126"/>
      <c r="P155" s="127">
        <f>SUM(P156:P163)</f>
        <v>0</v>
      </c>
      <c r="R155" s="127">
        <f>SUM(R156:R163)</f>
        <v>0</v>
      </c>
      <c r="T155" s="128">
        <f>SUM(T156:T163)</f>
        <v>0</v>
      </c>
      <c r="AR155" s="122" t="s">
        <v>83</v>
      </c>
      <c r="AT155" s="129" t="s">
        <v>74</v>
      </c>
      <c r="AU155" s="129" t="s">
        <v>75</v>
      </c>
      <c r="AY155" s="122" t="s">
        <v>169</v>
      </c>
      <c r="BK155" s="130">
        <f>SUM(BK156:BK163)</f>
        <v>0</v>
      </c>
    </row>
    <row r="156" spans="2:65" s="1" customFormat="1" ht="51.75" customHeight="1">
      <c r="B156" s="133"/>
      <c r="C156" s="134" t="s">
        <v>354</v>
      </c>
      <c r="D156" s="134" t="s">
        <v>171</v>
      </c>
      <c r="E156" s="135" t="s">
        <v>2056</v>
      </c>
      <c r="F156" s="136" t="s">
        <v>2485</v>
      </c>
      <c r="G156" s="137" t="s">
        <v>297</v>
      </c>
      <c r="H156" s="138">
        <v>3</v>
      </c>
      <c r="I156" s="139"/>
      <c r="J156" s="140">
        <f t="shared" ref="J156:J163" si="20">ROUND(I156*H156,2)</f>
        <v>0</v>
      </c>
      <c r="K156" s="136" t="s">
        <v>1</v>
      </c>
      <c r="L156" s="32"/>
      <c r="M156" s="141" t="s">
        <v>1</v>
      </c>
      <c r="N156" s="142" t="s">
        <v>40</v>
      </c>
      <c r="P156" s="143">
        <f t="shared" ref="P156:P163" si="21">O156*H156</f>
        <v>0</v>
      </c>
      <c r="Q156" s="143">
        <v>0</v>
      </c>
      <c r="R156" s="143">
        <f t="shared" ref="R156:R163" si="22">Q156*H156</f>
        <v>0</v>
      </c>
      <c r="S156" s="143">
        <v>0</v>
      </c>
      <c r="T156" s="144">
        <f t="shared" ref="T156:T163" si="23">S156*H156</f>
        <v>0</v>
      </c>
      <c r="AR156" s="145" t="s">
        <v>175</v>
      </c>
      <c r="AT156" s="145" t="s">
        <v>171</v>
      </c>
      <c r="AU156" s="145" t="s">
        <v>83</v>
      </c>
      <c r="AY156" s="17" t="s">
        <v>169</v>
      </c>
      <c r="BE156" s="146">
        <f t="shared" ref="BE156:BE163" si="24">IF(N156="základní",J156,0)</f>
        <v>0</v>
      </c>
      <c r="BF156" s="146">
        <f t="shared" ref="BF156:BF163" si="25">IF(N156="snížená",J156,0)</f>
        <v>0</v>
      </c>
      <c r="BG156" s="146">
        <f t="shared" ref="BG156:BG163" si="26">IF(N156="zákl. přenesená",J156,0)</f>
        <v>0</v>
      </c>
      <c r="BH156" s="146">
        <f t="shared" ref="BH156:BH163" si="27">IF(N156="sníž. přenesená",J156,0)</f>
        <v>0</v>
      </c>
      <c r="BI156" s="146">
        <f t="shared" ref="BI156:BI163" si="28">IF(N156="nulová",J156,0)</f>
        <v>0</v>
      </c>
      <c r="BJ156" s="17" t="s">
        <v>83</v>
      </c>
      <c r="BK156" s="146">
        <f t="shared" ref="BK156:BK163" si="29">ROUND(I156*H156,2)</f>
        <v>0</v>
      </c>
      <c r="BL156" s="17" t="s">
        <v>175</v>
      </c>
      <c r="BM156" s="145" t="s">
        <v>544</v>
      </c>
    </row>
    <row r="157" spans="2:65" s="1" customFormat="1" ht="50.25" customHeight="1">
      <c r="B157" s="133"/>
      <c r="C157" s="134" t="s">
        <v>361</v>
      </c>
      <c r="D157" s="134" t="s">
        <v>171</v>
      </c>
      <c r="E157" s="135" t="s">
        <v>2057</v>
      </c>
      <c r="F157" s="136" t="s">
        <v>2486</v>
      </c>
      <c r="G157" s="137" t="s">
        <v>297</v>
      </c>
      <c r="H157" s="138">
        <v>3</v>
      </c>
      <c r="I157" s="139"/>
      <c r="J157" s="140">
        <f t="shared" si="20"/>
        <v>0</v>
      </c>
      <c r="K157" s="136" t="s">
        <v>1</v>
      </c>
      <c r="L157" s="32"/>
      <c r="M157" s="141" t="s">
        <v>1</v>
      </c>
      <c r="N157" s="142" t="s">
        <v>40</v>
      </c>
      <c r="P157" s="143">
        <f t="shared" si="21"/>
        <v>0</v>
      </c>
      <c r="Q157" s="143">
        <v>0</v>
      </c>
      <c r="R157" s="143">
        <f t="shared" si="22"/>
        <v>0</v>
      </c>
      <c r="S157" s="143">
        <v>0</v>
      </c>
      <c r="T157" s="144">
        <f t="shared" si="23"/>
        <v>0</v>
      </c>
      <c r="AR157" s="145" t="s">
        <v>175</v>
      </c>
      <c r="AT157" s="145" t="s">
        <v>171</v>
      </c>
      <c r="AU157" s="145" t="s">
        <v>83</v>
      </c>
      <c r="AY157" s="17" t="s">
        <v>169</v>
      </c>
      <c r="BE157" s="146">
        <f t="shared" si="24"/>
        <v>0</v>
      </c>
      <c r="BF157" s="146">
        <f t="shared" si="25"/>
        <v>0</v>
      </c>
      <c r="BG157" s="146">
        <f t="shared" si="26"/>
        <v>0</v>
      </c>
      <c r="BH157" s="146">
        <f t="shared" si="27"/>
        <v>0</v>
      </c>
      <c r="BI157" s="146">
        <f t="shared" si="28"/>
        <v>0</v>
      </c>
      <c r="BJ157" s="17" t="s">
        <v>83</v>
      </c>
      <c r="BK157" s="146">
        <f t="shared" si="29"/>
        <v>0</v>
      </c>
      <c r="BL157" s="17" t="s">
        <v>175</v>
      </c>
      <c r="BM157" s="145" t="s">
        <v>554</v>
      </c>
    </row>
    <row r="158" spans="2:65" s="1" customFormat="1" ht="42.75" customHeight="1">
      <c r="B158" s="133"/>
      <c r="C158" s="134" t="s">
        <v>367</v>
      </c>
      <c r="D158" s="134" t="s">
        <v>171</v>
      </c>
      <c r="E158" s="135" t="s">
        <v>2058</v>
      </c>
      <c r="F158" s="136" t="s">
        <v>2487</v>
      </c>
      <c r="G158" s="137" t="s">
        <v>297</v>
      </c>
      <c r="H158" s="138">
        <v>1</v>
      </c>
      <c r="I158" s="139"/>
      <c r="J158" s="140">
        <f t="shared" si="20"/>
        <v>0</v>
      </c>
      <c r="K158" s="136" t="s">
        <v>1</v>
      </c>
      <c r="L158" s="32"/>
      <c r="M158" s="141" t="s">
        <v>1</v>
      </c>
      <c r="N158" s="142" t="s">
        <v>40</v>
      </c>
      <c r="P158" s="143">
        <f t="shared" si="21"/>
        <v>0</v>
      </c>
      <c r="Q158" s="143">
        <v>0</v>
      </c>
      <c r="R158" s="143">
        <f t="shared" si="22"/>
        <v>0</v>
      </c>
      <c r="S158" s="143">
        <v>0</v>
      </c>
      <c r="T158" s="144">
        <f t="shared" si="23"/>
        <v>0</v>
      </c>
      <c r="AR158" s="145" t="s">
        <v>175</v>
      </c>
      <c r="AT158" s="145" t="s">
        <v>171</v>
      </c>
      <c r="AU158" s="145" t="s">
        <v>83</v>
      </c>
      <c r="AY158" s="17" t="s">
        <v>169</v>
      </c>
      <c r="BE158" s="146">
        <f t="shared" si="24"/>
        <v>0</v>
      </c>
      <c r="BF158" s="146">
        <f t="shared" si="25"/>
        <v>0</v>
      </c>
      <c r="BG158" s="146">
        <f t="shared" si="26"/>
        <v>0</v>
      </c>
      <c r="BH158" s="146">
        <f t="shared" si="27"/>
        <v>0</v>
      </c>
      <c r="BI158" s="146">
        <f t="shared" si="28"/>
        <v>0</v>
      </c>
      <c r="BJ158" s="17" t="s">
        <v>83</v>
      </c>
      <c r="BK158" s="146">
        <f t="shared" si="29"/>
        <v>0</v>
      </c>
      <c r="BL158" s="17" t="s">
        <v>175</v>
      </c>
      <c r="BM158" s="145" t="s">
        <v>563</v>
      </c>
    </row>
    <row r="159" spans="2:65" s="1" customFormat="1" ht="16.5" customHeight="1">
      <c r="B159" s="133"/>
      <c r="C159" s="134" t="s">
        <v>373</v>
      </c>
      <c r="D159" s="134" t="s">
        <v>171</v>
      </c>
      <c r="E159" s="135" t="s">
        <v>2059</v>
      </c>
      <c r="F159" s="136" t="s">
        <v>2060</v>
      </c>
      <c r="G159" s="137" t="s">
        <v>2025</v>
      </c>
      <c r="H159" s="138">
        <v>4.7640000000000002</v>
      </c>
      <c r="I159" s="139"/>
      <c r="J159" s="140">
        <f t="shared" si="20"/>
        <v>0</v>
      </c>
      <c r="K159" s="136" t="s">
        <v>1</v>
      </c>
      <c r="L159" s="32"/>
      <c r="M159" s="141" t="s">
        <v>1</v>
      </c>
      <c r="N159" s="142" t="s">
        <v>40</v>
      </c>
      <c r="P159" s="143">
        <f t="shared" si="21"/>
        <v>0</v>
      </c>
      <c r="Q159" s="143">
        <v>0</v>
      </c>
      <c r="R159" s="143">
        <f t="shared" si="22"/>
        <v>0</v>
      </c>
      <c r="S159" s="143">
        <v>0</v>
      </c>
      <c r="T159" s="144">
        <f t="shared" si="23"/>
        <v>0</v>
      </c>
      <c r="AR159" s="145" t="s">
        <v>175</v>
      </c>
      <c r="AT159" s="145" t="s">
        <v>171</v>
      </c>
      <c r="AU159" s="145" t="s">
        <v>83</v>
      </c>
      <c r="AY159" s="17" t="s">
        <v>169</v>
      </c>
      <c r="BE159" s="146">
        <f t="shared" si="24"/>
        <v>0</v>
      </c>
      <c r="BF159" s="146">
        <f t="shared" si="25"/>
        <v>0</v>
      </c>
      <c r="BG159" s="146">
        <f t="shared" si="26"/>
        <v>0</v>
      </c>
      <c r="BH159" s="146">
        <f t="shared" si="27"/>
        <v>0</v>
      </c>
      <c r="BI159" s="146">
        <f t="shared" si="28"/>
        <v>0</v>
      </c>
      <c r="BJ159" s="17" t="s">
        <v>83</v>
      </c>
      <c r="BK159" s="146">
        <f t="shared" si="29"/>
        <v>0</v>
      </c>
      <c r="BL159" s="17" t="s">
        <v>175</v>
      </c>
      <c r="BM159" s="145" t="s">
        <v>573</v>
      </c>
    </row>
    <row r="160" spans="2:65" s="1" customFormat="1" ht="16.5" customHeight="1">
      <c r="B160" s="133"/>
      <c r="C160" s="134" t="s">
        <v>379</v>
      </c>
      <c r="D160" s="134" t="s">
        <v>171</v>
      </c>
      <c r="E160" s="135" t="s">
        <v>2061</v>
      </c>
      <c r="F160" s="136" t="s">
        <v>2062</v>
      </c>
      <c r="G160" s="137" t="s">
        <v>2025</v>
      </c>
      <c r="H160" s="138">
        <v>2</v>
      </c>
      <c r="I160" s="139"/>
      <c r="J160" s="140">
        <f t="shared" si="20"/>
        <v>0</v>
      </c>
      <c r="K160" s="136" t="s">
        <v>1</v>
      </c>
      <c r="L160" s="32"/>
      <c r="M160" s="141" t="s">
        <v>1</v>
      </c>
      <c r="N160" s="142" t="s">
        <v>40</v>
      </c>
      <c r="P160" s="143">
        <f t="shared" si="21"/>
        <v>0</v>
      </c>
      <c r="Q160" s="143">
        <v>0</v>
      </c>
      <c r="R160" s="143">
        <f t="shared" si="22"/>
        <v>0</v>
      </c>
      <c r="S160" s="143">
        <v>0</v>
      </c>
      <c r="T160" s="144">
        <f t="shared" si="23"/>
        <v>0</v>
      </c>
      <c r="AR160" s="145" t="s">
        <v>175</v>
      </c>
      <c r="AT160" s="145" t="s">
        <v>171</v>
      </c>
      <c r="AU160" s="145" t="s">
        <v>83</v>
      </c>
      <c r="AY160" s="17" t="s">
        <v>169</v>
      </c>
      <c r="BE160" s="146">
        <f t="shared" si="24"/>
        <v>0</v>
      </c>
      <c r="BF160" s="146">
        <f t="shared" si="25"/>
        <v>0</v>
      </c>
      <c r="BG160" s="146">
        <f t="shared" si="26"/>
        <v>0</v>
      </c>
      <c r="BH160" s="146">
        <f t="shared" si="27"/>
        <v>0</v>
      </c>
      <c r="BI160" s="146">
        <f t="shared" si="28"/>
        <v>0</v>
      </c>
      <c r="BJ160" s="17" t="s">
        <v>83</v>
      </c>
      <c r="BK160" s="146">
        <f t="shared" si="29"/>
        <v>0</v>
      </c>
      <c r="BL160" s="17" t="s">
        <v>175</v>
      </c>
      <c r="BM160" s="145" t="s">
        <v>599</v>
      </c>
    </row>
    <row r="161" spans="2:65" s="1" customFormat="1" ht="16.5" customHeight="1">
      <c r="B161" s="133"/>
      <c r="C161" s="134" t="s">
        <v>385</v>
      </c>
      <c r="D161" s="134" t="s">
        <v>171</v>
      </c>
      <c r="E161" s="135" t="s">
        <v>195</v>
      </c>
      <c r="F161" s="136" t="s">
        <v>2063</v>
      </c>
      <c r="G161" s="137" t="s">
        <v>525</v>
      </c>
      <c r="H161" s="138">
        <v>1</v>
      </c>
      <c r="I161" s="139"/>
      <c r="J161" s="140">
        <f t="shared" si="20"/>
        <v>0</v>
      </c>
      <c r="K161" s="136" t="s">
        <v>1</v>
      </c>
      <c r="L161" s="32"/>
      <c r="M161" s="141" t="s">
        <v>1</v>
      </c>
      <c r="N161" s="142" t="s">
        <v>40</v>
      </c>
      <c r="P161" s="143">
        <f t="shared" si="21"/>
        <v>0</v>
      </c>
      <c r="Q161" s="143">
        <v>0</v>
      </c>
      <c r="R161" s="143">
        <f t="shared" si="22"/>
        <v>0</v>
      </c>
      <c r="S161" s="143">
        <v>0</v>
      </c>
      <c r="T161" s="144">
        <f t="shared" si="23"/>
        <v>0</v>
      </c>
      <c r="AR161" s="145" t="s">
        <v>175</v>
      </c>
      <c r="AT161" s="145" t="s">
        <v>171</v>
      </c>
      <c r="AU161" s="145" t="s">
        <v>83</v>
      </c>
      <c r="AY161" s="17" t="s">
        <v>169</v>
      </c>
      <c r="BE161" s="146">
        <f t="shared" si="24"/>
        <v>0</v>
      </c>
      <c r="BF161" s="146">
        <f t="shared" si="25"/>
        <v>0</v>
      </c>
      <c r="BG161" s="146">
        <f t="shared" si="26"/>
        <v>0</v>
      </c>
      <c r="BH161" s="146">
        <f t="shared" si="27"/>
        <v>0</v>
      </c>
      <c r="BI161" s="146">
        <f t="shared" si="28"/>
        <v>0</v>
      </c>
      <c r="BJ161" s="17" t="s">
        <v>83</v>
      </c>
      <c r="BK161" s="146">
        <f t="shared" si="29"/>
        <v>0</v>
      </c>
      <c r="BL161" s="17" t="s">
        <v>175</v>
      </c>
      <c r="BM161" s="145" t="s">
        <v>609</v>
      </c>
    </row>
    <row r="162" spans="2:65" s="1" customFormat="1" ht="16.5" customHeight="1">
      <c r="B162" s="133"/>
      <c r="C162" s="134" t="s">
        <v>391</v>
      </c>
      <c r="D162" s="134" t="s">
        <v>171</v>
      </c>
      <c r="E162" s="135" t="s">
        <v>204</v>
      </c>
      <c r="F162" s="136" t="s">
        <v>2064</v>
      </c>
      <c r="G162" s="137" t="s">
        <v>525</v>
      </c>
      <c r="H162" s="138">
        <v>1</v>
      </c>
      <c r="I162" s="139"/>
      <c r="J162" s="140">
        <f t="shared" si="20"/>
        <v>0</v>
      </c>
      <c r="K162" s="136" t="s">
        <v>1</v>
      </c>
      <c r="L162" s="32"/>
      <c r="M162" s="141" t="s">
        <v>1</v>
      </c>
      <c r="N162" s="142" t="s">
        <v>40</v>
      </c>
      <c r="P162" s="143">
        <f t="shared" si="21"/>
        <v>0</v>
      </c>
      <c r="Q162" s="143">
        <v>0</v>
      </c>
      <c r="R162" s="143">
        <f t="shared" si="22"/>
        <v>0</v>
      </c>
      <c r="S162" s="143">
        <v>0</v>
      </c>
      <c r="T162" s="144">
        <f t="shared" si="23"/>
        <v>0</v>
      </c>
      <c r="AR162" s="145" t="s">
        <v>175</v>
      </c>
      <c r="AT162" s="145" t="s">
        <v>171</v>
      </c>
      <c r="AU162" s="145" t="s">
        <v>83</v>
      </c>
      <c r="AY162" s="17" t="s">
        <v>169</v>
      </c>
      <c r="BE162" s="146">
        <f t="shared" si="24"/>
        <v>0</v>
      </c>
      <c r="BF162" s="146">
        <f t="shared" si="25"/>
        <v>0</v>
      </c>
      <c r="BG162" s="146">
        <f t="shared" si="26"/>
        <v>0</v>
      </c>
      <c r="BH162" s="146">
        <f t="shared" si="27"/>
        <v>0</v>
      </c>
      <c r="BI162" s="146">
        <f t="shared" si="28"/>
        <v>0</v>
      </c>
      <c r="BJ162" s="17" t="s">
        <v>83</v>
      </c>
      <c r="BK162" s="146">
        <f t="shared" si="29"/>
        <v>0</v>
      </c>
      <c r="BL162" s="17" t="s">
        <v>175</v>
      </c>
      <c r="BM162" s="145" t="s">
        <v>618</v>
      </c>
    </row>
    <row r="163" spans="2:65" s="1" customFormat="1" ht="16.5" customHeight="1">
      <c r="B163" s="133"/>
      <c r="C163" s="134" t="s">
        <v>397</v>
      </c>
      <c r="D163" s="134" t="s">
        <v>171</v>
      </c>
      <c r="E163" s="135" t="s">
        <v>213</v>
      </c>
      <c r="F163" s="136" t="s">
        <v>2065</v>
      </c>
      <c r="G163" s="137" t="s">
        <v>525</v>
      </c>
      <c r="H163" s="138">
        <v>1</v>
      </c>
      <c r="I163" s="139"/>
      <c r="J163" s="140">
        <f t="shared" si="20"/>
        <v>0</v>
      </c>
      <c r="K163" s="136" t="s">
        <v>1</v>
      </c>
      <c r="L163" s="32"/>
      <c r="M163" s="192" t="s">
        <v>1</v>
      </c>
      <c r="N163" s="193" t="s">
        <v>40</v>
      </c>
      <c r="O163" s="190"/>
      <c r="P163" s="194">
        <f t="shared" si="21"/>
        <v>0</v>
      </c>
      <c r="Q163" s="194">
        <v>0</v>
      </c>
      <c r="R163" s="194">
        <f t="shared" si="22"/>
        <v>0</v>
      </c>
      <c r="S163" s="194">
        <v>0</v>
      </c>
      <c r="T163" s="195">
        <f t="shared" si="23"/>
        <v>0</v>
      </c>
      <c r="AR163" s="145" t="s">
        <v>175</v>
      </c>
      <c r="AT163" s="145" t="s">
        <v>171</v>
      </c>
      <c r="AU163" s="145" t="s">
        <v>83</v>
      </c>
      <c r="AY163" s="17" t="s">
        <v>169</v>
      </c>
      <c r="BE163" s="146">
        <f t="shared" si="24"/>
        <v>0</v>
      </c>
      <c r="BF163" s="146">
        <f t="shared" si="25"/>
        <v>0</v>
      </c>
      <c r="BG163" s="146">
        <f t="shared" si="26"/>
        <v>0</v>
      </c>
      <c r="BH163" s="146">
        <f t="shared" si="27"/>
        <v>0</v>
      </c>
      <c r="BI163" s="146">
        <f t="shared" si="28"/>
        <v>0</v>
      </c>
      <c r="BJ163" s="17" t="s">
        <v>83</v>
      </c>
      <c r="BK163" s="146">
        <f t="shared" si="29"/>
        <v>0</v>
      </c>
      <c r="BL163" s="17" t="s">
        <v>175</v>
      </c>
      <c r="BM163" s="145" t="s">
        <v>631</v>
      </c>
    </row>
    <row r="164" spans="2:65" s="1" customFormat="1" ht="6.9" customHeight="1">
      <c r="B164" s="44"/>
      <c r="C164" s="45"/>
      <c r="D164" s="45"/>
      <c r="E164" s="45"/>
      <c r="F164" s="45"/>
      <c r="G164" s="45"/>
      <c r="H164" s="45"/>
      <c r="I164" s="45"/>
      <c r="J164" s="45"/>
      <c r="K164" s="45"/>
      <c r="L164" s="32"/>
    </row>
  </sheetData>
  <autoFilter ref="C118:K163" xr:uid="{00000000-0009-0000-0000-000005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273"/>
  <sheetViews>
    <sheetView showGridLines="0" topLeftCell="A227" workbookViewId="0">
      <selection activeCell="F211" sqref="F211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31" t="s">
        <v>5</v>
      </c>
      <c r="M2" s="232"/>
      <c r="N2" s="232"/>
      <c r="O2" s="232"/>
      <c r="P2" s="232"/>
      <c r="Q2" s="232"/>
      <c r="R2" s="232"/>
      <c r="S2" s="232"/>
      <c r="T2" s="232"/>
      <c r="U2" s="232"/>
      <c r="V2" s="232"/>
      <c r="AT2" s="17" t="s">
        <v>100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" customHeight="1">
      <c r="B4" s="20"/>
      <c r="D4" s="21" t="s">
        <v>114</v>
      </c>
      <c r="L4" s="20"/>
      <c r="M4" s="89" t="s">
        <v>10</v>
      </c>
      <c r="AT4" s="17" t="s">
        <v>3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6" t="str">
        <f>'Rekapitulace stavby'!K6</f>
        <v>Zahrady GASK - hygienické zázemí pro konzumaci to-go (Bistro)</v>
      </c>
      <c r="F7" s="247"/>
      <c r="G7" s="247"/>
      <c r="H7" s="247"/>
      <c r="L7" s="20"/>
    </row>
    <row r="8" spans="2:46" s="1" customFormat="1" ht="12" customHeight="1">
      <c r="B8" s="32"/>
      <c r="D8" s="27" t="s">
        <v>121</v>
      </c>
      <c r="L8" s="32"/>
    </row>
    <row r="9" spans="2:46" s="1" customFormat="1" ht="16.5" customHeight="1">
      <c r="B9" s="32"/>
      <c r="E9" s="225" t="s">
        <v>2066</v>
      </c>
      <c r="F9" s="245"/>
      <c r="G9" s="245"/>
      <c r="H9" s="245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8. 2. 2024</v>
      </c>
      <c r="L12" s="32"/>
    </row>
    <row r="13" spans="2:46" s="1" customFormat="1" ht="10.95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27</v>
      </c>
      <c r="J15" s="25" t="str">
        <f>IF('Rekapitulace stavby'!AN11="","",'Rekapitulace stavby'!AN11)</f>
        <v/>
      </c>
      <c r="L15" s="32"/>
    </row>
    <row r="16" spans="2:46" s="1" customFormat="1" ht="6.9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48" t="str">
        <f>'Rekapitulace stavby'!E14</f>
        <v>Vyplň údaj</v>
      </c>
      <c r="F18" s="240"/>
      <c r="G18" s="240"/>
      <c r="H18" s="240"/>
      <c r="I18" s="27" t="s">
        <v>27</v>
      </c>
      <c r="J18" s="28" t="str">
        <f>'Rekapitulace stavby'!AN14</f>
        <v>Vyplň údaj</v>
      </c>
      <c r="L18" s="32"/>
    </row>
    <row r="19" spans="2:12" s="1" customFormat="1" ht="6.9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 xml:space="preserve"> </v>
      </c>
      <c r="I21" s="27" t="s">
        <v>27</v>
      </c>
      <c r="J21" s="25" t="str">
        <f>IF('Rekapitulace stavby'!AN17="","",'Rekapitulace stavby'!AN17)</f>
        <v/>
      </c>
      <c r="L21" s="32"/>
    </row>
    <row r="22" spans="2:12" s="1" customFormat="1" ht="6.9" customHeight="1">
      <c r="B22" s="32"/>
      <c r="L22" s="32"/>
    </row>
    <row r="23" spans="2:12" s="1" customFormat="1" ht="12" customHeight="1">
      <c r="B23" s="32"/>
      <c r="D23" s="27" t="s">
        <v>32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27</v>
      </c>
      <c r="J24" s="25" t="str">
        <f>IF('Rekapitulace stavby'!AN20="","",'Rekapitulace stavby'!AN20)</f>
        <v/>
      </c>
      <c r="L24" s="32"/>
    </row>
    <row r="25" spans="2:12" s="1" customFormat="1" ht="6.9" customHeight="1">
      <c r="B25" s="32"/>
      <c r="L25" s="32"/>
    </row>
    <row r="26" spans="2:12" s="1" customFormat="1" ht="12" customHeight="1">
      <c r="B26" s="32"/>
      <c r="D26" s="27" t="s">
        <v>33</v>
      </c>
      <c r="L26" s="32"/>
    </row>
    <row r="27" spans="2:12" s="7" customFormat="1" ht="16.5" customHeight="1">
      <c r="B27" s="90"/>
      <c r="E27" s="244" t="s">
        <v>1</v>
      </c>
      <c r="F27" s="244"/>
      <c r="G27" s="244"/>
      <c r="H27" s="244"/>
      <c r="L27" s="90"/>
    </row>
    <row r="28" spans="2:12" s="1" customFormat="1" ht="6.9" customHeight="1">
      <c r="B28" s="32"/>
      <c r="L28" s="32"/>
    </row>
    <row r="29" spans="2:12" s="1" customFormat="1" ht="6.9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1" t="s">
        <v>35</v>
      </c>
      <c r="J30" s="66">
        <f>ROUND(J121, 2)</f>
        <v>0</v>
      </c>
      <c r="L30" s="32"/>
    </row>
    <row r="31" spans="2:12" s="1" customFormat="1" ht="6.9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" customHeight="1">
      <c r="B32" s="32"/>
      <c r="F32" s="35" t="s">
        <v>37</v>
      </c>
      <c r="I32" s="35" t="s">
        <v>36</v>
      </c>
      <c r="J32" s="35" t="s">
        <v>38</v>
      </c>
      <c r="L32" s="32"/>
    </row>
    <row r="33" spans="2:12" s="1" customFormat="1" ht="14.4" customHeight="1">
      <c r="B33" s="32"/>
      <c r="D33" s="55" t="s">
        <v>39</v>
      </c>
      <c r="E33" s="27" t="s">
        <v>40</v>
      </c>
      <c r="F33" s="92">
        <f>ROUND((SUM(BE121:BE272)),  2)</f>
        <v>0</v>
      </c>
      <c r="I33" s="93">
        <v>0.21</v>
      </c>
      <c r="J33" s="92">
        <f>ROUND(((SUM(BE121:BE272))*I33),  2)</f>
        <v>0</v>
      </c>
      <c r="L33" s="32"/>
    </row>
    <row r="34" spans="2:12" s="1" customFormat="1" ht="14.4" customHeight="1">
      <c r="B34" s="32"/>
      <c r="E34" s="27" t="s">
        <v>41</v>
      </c>
      <c r="F34" s="92">
        <f>ROUND((SUM(BF121:BF272)),  2)</f>
        <v>0</v>
      </c>
      <c r="I34" s="93">
        <v>0.12</v>
      </c>
      <c r="J34" s="92">
        <f>ROUND(((SUM(BF121:BF272))*I34),  2)</f>
        <v>0</v>
      </c>
      <c r="L34" s="32"/>
    </row>
    <row r="35" spans="2:12" s="1" customFormat="1" ht="14.4" hidden="1" customHeight="1">
      <c r="B35" s="32"/>
      <c r="E35" s="27" t="s">
        <v>42</v>
      </c>
      <c r="F35" s="92">
        <f>ROUND((SUM(BG121:BG272)),  2)</f>
        <v>0</v>
      </c>
      <c r="I35" s="93">
        <v>0.21</v>
      </c>
      <c r="J35" s="92">
        <f>0</f>
        <v>0</v>
      </c>
      <c r="L35" s="32"/>
    </row>
    <row r="36" spans="2:12" s="1" customFormat="1" ht="14.4" hidden="1" customHeight="1">
      <c r="B36" s="32"/>
      <c r="E36" s="27" t="s">
        <v>43</v>
      </c>
      <c r="F36" s="92">
        <f>ROUND((SUM(BH121:BH272)),  2)</f>
        <v>0</v>
      </c>
      <c r="I36" s="93">
        <v>0.12</v>
      </c>
      <c r="J36" s="92">
        <f>0</f>
        <v>0</v>
      </c>
      <c r="L36" s="32"/>
    </row>
    <row r="37" spans="2:12" s="1" customFormat="1" ht="14.4" hidden="1" customHeight="1">
      <c r="B37" s="32"/>
      <c r="E37" s="27" t="s">
        <v>44</v>
      </c>
      <c r="F37" s="92">
        <f>ROUND((SUM(BI121:BI272)),  2)</f>
        <v>0</v>
      </c>
      <c r="I37" s="93">
        <v>0</v>
      </c>
      <c r="J37" s="92">
        <f>0</f>
        <v>0</v>
      </c>
      <c r="L37" s="32"/>
    </row>
    <row r="38" spans="2:12" s="1" customFormat="1" ht="6.9" customHeight="1">
      <c r="B38" s="32"/>
      <c r="L38" s="32"/>
    </row>
    <row r="39" spans="2:12" s="1" customFormat="1" ht="25.35" customHeight="1">
      <c r="B39" s="32"/>
      <c r="C39" s="94"/>
      <c r="D39" s="95" t="s">
        <v>45</v>
      </c>
      <c r="E39" s="57"/>
      <c r="F39" s="57"/>
      <c r="G39" s="96" t="s">
        <v>46</v>
      </c>
      <c r="H39" s="97" t="s">
        <v>47</v>
      </c>
      <c r="I39" s="57"/>
      <c r="J39" s="98">
        <f>SUM(J30:J37)</f>
        <v>0</v>
      </c>
      <c r="K39" s="99"/>
      <c r="L39" s="32"/>
    </row>
    <row r="40" spans="2:12" s="1" customFormat="1" ht="14.4" customHeight="1">
      <c r="B40" s="32"/>
      <c r="L40" s="32"/>
    </row>
    <row r="41" spans="2:12" ht="14.4" customHeight="1">
      <c r="B41" s="20"/>
      <c r="L41" s="20"/>
    </row>
    <row r="42" spans="2:12" ht="14.4" customHeight="1">
      <c r="B42" s="20"/>
      <c r="L42" s="20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48</v>
      </c>
      <c r="E50" s="42"/>
      <c r="F50" s="42"/>
      <c r="G50" s="41" t="s">
        <v>49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3" t="s">
        <v>50</v>
      </c>
      <c r="E61" s="34"/>
      <c r="F61" s="100" t="s">
        <v>51</v>
      </c>
      <c r="G61" s="43" t="s">
        <v>50</v>
      </c>
      <c r="H61" s="34"/>
      <c r="I61" s="34"/>
      <c r="J61" s="101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1" t="s">
        <v>52</v>
      </c>
      <c r="E65" s="42"/>
      <c r="F65" s="42"/>
      <c r="G65" s="41" t="s">
        <v>53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3" t="s">
        <v>50</v>
      </c>
      <c r="E76" s="34"/>
      <c r="F76" s="100" t="s">
        <v>51</v>
      </c>
      <c r="G76" s="43" t="s">
        <v>50</v>
      </c>
      <c r="H76" s="34"/>
      <c r="I76" s="34"/>
      <c r="J76" s="101" t="s">
        <v>51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" customHeight="1">
      <c r="B82" s="32"/>
      <c r="C82" s="21" t="s">
        <v>124</v>
      </c>
      <c r="L82" s="32"/>
    </row>
    <row r="83" spans="2:47" s="1" customFormat="1" ht="6.9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46" t="str">
        <f>E7</f>
        <v>Zahrady GASK - hygienické zázemí pro konzumaci to-go (Bistro)</v>
      </c>
      <c r="F85" s="247"/>
      <c r="G85" s="247"/>
      <c r="H85" s="247"/>
      <c r="L85" s="32"/>
    </row>
    <row r="86" spans="2:47" s="1" customFormat="1" ht="12" customHeight="1">
      <c r="B86" s="32"/>
      <c r="C86" s="27" t="s">
        <v>121</v>
      </c>
      <c r="L86" s="32"/>
    </row>
    <row r="87" spans="2:47" s="1" customFormat="1" ht="16.5" customHeight="1">
      <c r="B87" s="32"/>
      <c r="E87" s="225" t="str">
        <f>E9</f>
        <v>D.1.6 - Zdravotně technické instalace</v>
      </c>
      <c r="F87" s="245"/>
      <c r="G87" s="245"/>
      <c r="H87" s="245"/>
      <c r="L87" s="32"/>
    </row>
    <row r="88" spans="2:47" s="1" customFormat="1" ht="6.9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Kutná Hora</v>
      </c>
      <c r="I89" s="27" t="s">
        <v>22</v>
      </c>
      <c r="J89" s="52" t="str">
        <f>IF(J12="","",J12)</f>
        <v>8. 2. 2024</v>
      </c>
      <c r="L89" s="32"/>
    </row>
    <row r="90" spans="2:47" s="1" customFormat="1" ht="6.9" customHeight="1">
      <c r="B90" s="32"/>
      <c r="L90" s="32"/>
    </row>
    <row r="91" spans="2:47" s="1" customFormat="1" ht="15.15" customHeight="1">
      <c r="B91" s="32"/>
      <c r="C91" s="27" t="s">
        <v>24</v>
      </c>
      <c r="F91" s="25" t="str">
        <f>E15</f>
        <v xml:space="preserve"> </v>
      </c>
      <c r="I91" s="27" t="s">
        <v>30</v>
      </c>
      <c r="J91" s="30" t="str">
        <f>E21</f>
        <v xml:space="preserve"> </v>
      </c>
      <c r="L91" s="32"/>
    </row>
    <row r="92" spans="2:47" s="1" customFormat="1" ht="15.15" customHeight="1">
      <c r="B92" s="32"/>
      <c r="C92" s="27" t="s">
        <v>28</v>
      </c>
      <c r="F92" s="25" t="str">
        <f>IF(E18="","",E18)</f>
        <v>Vyplň údaj</v>
      </c>
      <c r="I92" s="27" t="s">
        <v>32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2" t="s">
        <v>125</v>
      </c>
      <c r="D94" s="94"/>
      <c r="E94" s="94"/>
      <c r="F94" s="94"/>
      <c r="G94" s="94"/>
      <c r="H94" s="94"/>
      <c r="I94" s="94"/>
      <c r="J94" s="103" t="s">
        <v>126</v>
      </c>
      <c r="K94" s="94"/>
      <c r="L94" s="32"/>
    </row>
    <row r="95" spans="2:47" s="1" customFormat="1" ht="10.35" customHeight="1">
      <c r="B95" s="32"/>
      <c r="L95" s="32"/>
    </row>
    <row r="96" spans="2:47" s="1" customFormat="1" ht="22.95" customHeight="1">
      <c r="B96" s="32"/>
      <c r="C96" s="104" t="s">
        <v>127</v>
      </c>
      <c r="J96" s="66">
        <f>J121</f>
        <v>0</v>
      </c>
      <c r="L96" s="32"/>
      <c r="AU96" s="17" t="s">
        <v>128</v>
      </c>
    </row>
    <row r="97" spans="2:12" s="8" customFormat="1" ht="24.9" customHeight="1">
      <c r="B97" s="105"/>
      <c r="D97" s="106" t="s">
        <v>2067</v>
      </c>
      <c r="E97" s="107"/>
      <c r="F97" s="107"/>
      <c r="G97" s="107"/>
      <c r="H97" s="107"/>
      <c r="I97" s="107"/>
      <c r="J97" s="108">
        <f>J122</f>
        <v>0</v>
      </c>
      <c r="L97" s="105"/>
    </row>
    <row r="98" spans="2:12" s="9" customFormat="1" ht="19.95" customHeight="1">
      <c r="B98" s="109"/>
      <c r="D98" s="110" t="s">
        <v>2068</v>
      </c>
      <c r="E98" s="111"/>
      <c r="F98" s="111"/>
      <c r="G98" s="111"/>
      <c r="H98" s="111"/>
      <c r="I98" s="111"/>
      <c r="J98" s="112">
        <f>J123</f>
        <v>0</v>
      </c>
      <c r="L98" s="109"/>
    </row>
    <row r="99" spans="2:12" s="9" customFormat="1" ht="19.95" customHeight="1">
      <c r="B99" s="109"/>
      <c r="D99" s="110" t="s">
        <v>2069</v>
      </c>
      <c r="E99" s="111"/>
      <c r="F99" s="111"/>
      <c r="G99" s="111"/>
      <c r="H99" s="111"/>
      <c r="I99" s="111"/>
      <c r="J99" s="112">
        <f>J130</f>
        <v>0</v>
      </c>
      <c r="L99" s="109"/>
    </row>
    <row r="100" spans="2:12" s="9" customFormat="1" ht="19.95" customHeight="1">
      <c r="B100" s="109"/>
      <c r="D100" s="110" t="s">
        <v>2070</v>
      </c>
      <c r="E100" s="111"/>
      <c r="F100" s="111"/>
      <c r="G100" s="111"/>
      <c r="H100" s="111"/>
      <c r="I100" s="111"/>
      <c r="J100" s="112">
        <f>J143</f>
        <v>0</v>
      </c>
      <c r="L100" s="109"/>
    </row>
    <row r="101" spans="2:12" s="9" customFormat="1" ht="19.95" customHeight="1">
      <c r="B101" s="109"/>
      <c r="D101" s="110" t="s">
        <v>2071</v>
      </c>
      <c r="E101" s="111"/>
      <c r="F101" s="111"/>
      <c r="G101" s="111"/>
      <c r="H101" s="111"/>
      <c r="I101" s="111"/>
      <c r="J101" s="112">
        <f>J162</f>
        <v>0</v>
      </c>
      <c r="L101" s="109"/>
    </row>
    <row r="102" spans="2:12" s="1" customFormat="1" ht="21.75" customHeight="1">
      <c r="B102" s="32"/>
      <c r="L102" s="32"/>
    </row>
    <row r="103" spans="2:12" s="1" customFormat="1" ht="6.9" customHeight="1"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2"/>
    </row>
    <row r="107" spans="2:12" s="1" customFormat="1" ht="6.9" customHeight="1"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2"/>
    </row>
    <row r="108" spans="2:12" s="1" customFormat="1" ht="24.9" customHeight="1">
      <c r="B108" s="32"/>
      <c r="C108" s="21" t="s">
        <v>154</v>
      </c>
      <c r="L108" s="32"/>
    </row>
    <row r="109" spans="2:12" s="1" customFormat="1" ht="6.9" customHeight="1">
      <c r="B109" s="32"/>
      <c r="L109" s="32"/>
    </row>
    <row r="110" spans="2:12" s="1" customFormat="1" ht="12" customHeight="1">
      <c r="B110" s="32"/>
      <c r="C110" s="27" t="s">
        <v>16</v>
      </c>
      <c r="L110" s="32"/>
    </row>
    <row r="111" spans="2:12" s="1" customFormat="1" ht="16.5" customHeight="1">
      <c r="B111" s="32"/>
      <c r="E111" s="246" t="str">
        <f>E7</f>
        <v>Zahrady GASK - hygienické zázemí pro konzumaci to-go (Bistro)</v>
      </c>
      <c r="F111" s="247"/>
      <c r="G111" s="247"/>
      <c r="H111" s="247"/>
      <c r="L111" s="32"/>
    </row>
    <row r="112" spans="2:12" s="1" customFormat="1" ht="12" customHeight="1">
      <c r="B112" s="32"/>
      <c r="C112" s="27" t="s">
        <v>121</v>
      </c>
      <c r="L112" s="32"/>
    </row>
    <row r="113" spans="2:65" s="1" customFormat="1" ht="16.5" customHeight="1">
      <c r="B113" s="32"/>
      <c r="E113" s="225" t="str">
        <f>E9</f>
        <v>D.1.6 - Zdravotně technické instalace</v>
      </c>
      <c r="F113" s="245"/>
      <c r="G113" s="245"/>
      <c r="H113" s="245"/>
      <c r="L113" s="32"/>
    </row>
    <row r="114" spans="2:65" s="1" customFormat="1" ht="6.9" customHeight="1">
      <c r="B114" s="32"/>
      <c r="L114" s="32"/>
    </row>
    <row r="115" spans="2:65" s="1" customFormat="1" ht="12" customHeight="1">
      <c r="B115" s="32"/>
      <c r="C115" s="27" t="s">
        <v>20</v>
      </c>
      <c r="F115" s="25" t="str">
        <f>F12</f>
        <v>Kutná Hora</v>
      </c>
      <c r="I115" s="27" t="s">
        <v>22</v>
      </c>
      <c r="J115" s="52" t="str">
        <f>IF(J12="","",J12)</f>
        <v>8. 2. 2024</v>
      </c>
      <c r="L115" s="32"/>
    </row>
    <row r="116" spans="2:65" s="1" customFormat="1" ht="6.9" customHeight="1">
      <c r="B116" s="32"/>
      <c r="L116" s="32"/>
    </row>
    <row r="117" spans="2:65" s="1" customFormat="1" ht="15.15" customHeight="1">
      <c r="B117" s="32"/>
      <c r="C117" s="27" t="s">
        <v>24</v>
      </c>
      <c r="F117" s="25" t="str">
        <f>E15</f>
        <v xml:space="preserve"> </v>
      </c>
      <c r="I117" s="27" t="s">
        <v>30</v>
      </c>
      <c r="J117" s="30" t="str">
        <f>E21</f>
        <v xml:space="preserve"> </v>
      </c>
      <c r="L117" s="32"/>
    </row>
    <row r="118" spans="2:65" s="1" customFormat="1" ht="15.15" customHeight="1">
      <c r="B118" s="32"/>
      <c r="C118" s="27" t="s">
        <v>28</v>
      </c>
      <c r="F118" s="25" t="str">
        <f>IF(E18="","",E18)</f>
        <v>Vyplň údaj</v>
      </c>
      <c r="I118" s="27" t="s">
        <v>32</v>
      </c>
      <c r="J118" s="30" t="str">
        <f>E24</f>
        <v xml:space="preserve"> </v>
      </c>
      <c r="L118" s="32"/>
    </row>
    <row r="119" spans="2:65" s="1" customFormat="1" ht="10.35" customHeight="1">
      <c r="B119" s="32"/>
      <c r="L119" s="32"/>
    </row>
    <row r="120" spans="2:65" s="10" customFormat="1" ht="29.25" customHeight="1">
      <c r="B120" s="113"/>
      <c r="C120" s="114" t="s">
        <v>155</v>
      </c>
      <c r="D120" s="115" t="s">
        <v>60</v>
      </c>
      <c r="E120" s="115" t="s">
        <v>56</v>
      </c>
      <c r="F120" s="115" t="s">
        <v>57</v>
      </c>
      <c r="G120" s="115" t="s">
        <v>156</v>
      </c>
      <c r="H120" s="115" t="s">
        <v>157</v>
      </c>
      <c r="I120" s="115" t="s">
        <v>158</v>
      </c>
      <c r="J120" s="115" t="s">
        <v>126</v>
      </c>
      <c r="K120" s="116" t="s">
        <v>159</v>
      </c>
      <c r="L120" s="113"/>
      <c r="M120" s="59" t="s">
        <v>1</v>
      </c>
      <c r="N120" s="60" t="s">
        <v>39</v>
      </c>
      <c r="O120" s="60" t="s">
        <v>160</v>
      </c>
      <c r="P120" s="60" t="s">
        <v>161</v>
      </c>
      <c r="Q120" s="60" t="s">
        <v>162</v>
      </c>
      <c r="R120" s="60" t="s">
        <v>163</v>
      </c>
      <c r="S120" s="60" t="s">
        <v>164</v>
      </c>
      <c r="T120" s="61" t="s">
        <v>165</v>
      </c>
    </row>
    <row r="121" spans="2:65" s="1" customFormat="1" ht="22.95" customHeight="1">
      <c r="B121" s="32"/>
      <c r="C121" s="64" t="s">
        <v>166</v>
      </c>
      <c r="J121" s="117">
        <f>BK121</f>
        <v>0</v>
      </c>
      <c r="L121" s="32"/>
      <c r="M121" s="62"/>
      <c r="N121" s="53"/>
      <c r="O121" s="53"/>
      <c r="P121" s="118">
        <f>P122</f>
        <v>0</v>
      </c>
      <c r="Q121" s="53"/>
      <c r="R121" s="118">
        <f>R122</f>
        <v>0</v>
      </c>
      <c r="S121" s="53"/>
      <c r="T121" s="119">
        <f>T122</f>
        <v>0</v>
      </c>
      <c r="AT121" s="17" t="s">
        <v>74</v>
      </c>
      <c r="AU121" s="17" t="s">
        <v>128</v>
      </c>
      <c r="BK121" s="120">
        <f>BK122</f>
        <v>0</v>
      </c>
    </row>
    <row r="122" spans="2:65" s="11" customFormat="1" ht="25.95" customHeight="1">
      <c r="B122" s="121"/>
      <c r="D122" s="122" t="s">
        <v>74</v>
      </c>
      <c r="E122" s="123" t="s">
        <v>1959</v>
      </c>
      <c r="F122" s="123" t="s">
        <v>2072</v>
      </c>
      <c r="I122" s="124"/>
      <c r="J122" s="125">
        <f>BK122</f>
        <v>0</v>
      </c>
      <c r="L122" s="121"/>
      <c r="M122" s="126"/>
      <c r="P122" s="127">
        <f>P123+P130+P143+P162</f>
        <v>0</v>
      </c>
      <c r="R122" s="127">
        <f>R123+R130+R143+R162</f>
        <v>0</v>
      </c>
      <c r="T122" s="128">
        <f>T123+T130+T143+T162</f>
        <v>0</v>
      </c>
      <c r="AR122" s="122" t="s">
        <v>83</v>
      </c>
      <c r="AT122" s="129" t="s">
        <v>74</v>
      </c>
      <c r="AU122" s="129" t="s">
        <v>75</v>
      </c>
      <c r="AY122" s="122" t="s">
        <v>169</v>
      </c>
      <c r="BK122" s="130">
        <f>BK123+BK130+BK143+BK162</f>
        <v>0</v>
      </c>
    </row>
    <row r="123" spans="2:65" s="11" customFormat="1" ht="22.95" customHeight="1">
      <c r="B123" s="121"/>
      <c r="D123" s="122" t="s">
        <v>74</v>
      </c>
      <c r="E123" s="131" t="s">
        <v>1976</v>
      </c>
      <c r="F123" s="131" t="s">
        <v>2073</v>
      </c>
      <c r="I123" s="124"/>
      <c r="J123" s="132">
        <f>BK123</f>
        <v>0</v>
      </c>
      <c r="L123" s="121"/>
      <c r="M123" s="126"/>
      <c r="P123" s="127">
        <f>SUM(P124:P129)</f>
        <v>0</v>
      </c>
      <c r="R123" s="127">
        <f>SUM(R124:R129)</f>
        <v>0</v>
      </c>
      <c r="T123" s="128">
        <f>SUM(T124:T129)</f>
        <v>0</v>
      </c>
      <c r="AR123" s="122" t="s">
        <v>83</v>
      </c>
      <c r="AT123" s="129" t="s">
        <v>74</v>
      </c>
      <c r="AU123" s="129" t="s">
        <v>83</v>
      </c>
      <c r="AY123" s="122" t="s">
        <v>169</v>
      </c>
      <c r="BK123" s="130">
        <f>SUM(BK124:BK129)</f>
        <v>0</v>
      </c>
    </row>
    <row r="124" spans="2:65" s="1" customFormat="1" ht="55.5" customHeight="1">
      <c r="B124" s="133"/>
      <c r="C124" s="134" t="s">
        <v>83</v>
      </c>
      <c r="D124" s="134" t="s">
        <v>171</v>
      </c>
      <c r="E124" s="135" t="s">
        <v>2074</v>
      </c>
      <c r="F124" s="136" t="s">
        <v>2075</v>
      </c>
      <c r="G124" s="137" t="s">
        <v>297</v>
      </c>
      <c r="H124" s="138">
        <v>2</v>
      </c>
      <c r="I124" s="139"/>
      <c r="J124" s="140">
        <f t="shared" ref="J124:J129" si="0">ROUND(I124*H124,2)</f>
        <v>0</v>
      </c>
      <c r="K124" s="136" t="s">
        <v>1</v>
      </c>
      <c r="L124" s="32"/>
      <c r="M124" s="141" t="s">
        <v>1</v>
      </c>
      <c r="N124" s="142" t="s">
        <v>40</v>
      </c>
      <c r="P124" s="143">
        <f t="shared" ref="P124:P129" si="1">O124*H124</f>
        <v>0</v>
      </c>
      <c r="Q124" s="143">
        <v>0</v>
      </c>
      <c r="R124" s="143">
        <f t="shared" ref="R124:R129" si="2">Q124*H124</f>
        <v>0</v>
      </c>
      <c r="S124" s="143">
        <v>0</v>
      </c>
      <c r="T124" s="144">
        <f t="shared" ref="T124:T129" si="3">S124*H124</f>
        <v>0</v>
      </c>
      <c r="AR124" s="145" t="s">
        <v>175</v>
      </c>
      <c r="AT124" s="145" t="s">
        <v>171</v>
      </c>
      <c r="AU124" s="145" t="s">
        <v>85</v>
      </c>
      <c r="AY124" s="17" t="s">
        <v>169</v>
      </c>
      <c r="BE124" s="146">
        <f t="shared" ref="BE124:BE129" si="4">IF(N124="základní",J124,0)</f>
        <v>0</v>
      </c>
      <c r="BF124" s="146">
        <f t="shared" ref="BF124:BF129" si="5">IF(N124="snížená",J124,0)</f>
        <v>0</v>
      </c>
      <c r="BG124" s="146">
        <f t="shared" ref="BG124:BG129" si="6">IF(N124="zákl. přenesená",J124,0)</f>
        <v>0</v>
      </c>
      <c r="BH124" s="146">
        <f t="shared" ref="BH124:BH129" si="7">IF(N124="sníž. přenesená",J124,0)</f>
        <v>0</v>
      </c>
      <c r="BI124" s="146">
        <f t="shared" ref="BI124:BI129" si="8">IF(N124="nulová",J124,0)</f>
        <v>0</v>
      </c>
      <c r="BJ124" s="17" t="s">
        <v>83</v>
      </c>
      <c r="BK124" s="146">
        <f t="shared" ref="BK124:BK129" si="9">ROUND(I124*H124,2)</f>
        <v>0</v>
      </c>
      <c r="BL124" s="17" t="s">
        <v>175</v>
      </c>
      <c r="BM124" s="145" t="s">
        <v>85</v>
      </c>
    </row>
    <row r="125" spans="2:65" s="1" customFormat="1" ht="66.75" customHeight="1">
      <c r="B125" s="133"/>
      <c r="C125" s="134" t="s">
        <v>85</v>
      </c>
      <c r="D125" s="134" t="s">
        <v>171</v>
      </c>
      <c r="E125" s="135" t="s">
        <v>2076</v>
      </c>
      <c r="F125" s="136" t="s">
        <v>2077</v>
      </c>
      <c r="G125" s="137" t="s">
        <v>297</v>
      </c>
      <c r="H125" s="138">
        <v>1</v>
      </c>
      <c r="I125" s="139"/>
      <c r="J125" s="140">
        <f t="shared" si="0"/>
        <v>0</v>
      </c>
      <c r="K125" s="136" t="s">
        <v>1</v>
      </c>
      <c r="L125" s="32"/>
      <c r="M125" s="141" t="s">
        <v>1</v>
      </c>
      <c r="N125" s="142" t="s">
        <v>40</v>
      </c>
      <c r="P125" s="143">
        <f t="shared" si="1"/>
        <v>0</v>
      </c>
      <c r="Q125" s="143">
        <v>0</v>
      </c>
      <c r="R125" s="143">
        <f t="shared" si="2"/>
        <v>0</v>
      </c>
      <c r="S125" s="143">
        <v>0</v>
      </c>
      <c r="T125" s="144">
        <f t="shared" si="3"/>
        <v>0</v>
      </c>
      <c r="AR125" s="145" t="s">
        <v>175</v>
      </c>
      <c r="AT125" s="145" t="s">
        <v>171</v>
      </c>
      <c r="AU125" s="145" t="s">
        <v>85</v>
      </c>
      <c r="AY125" s="17" t="s">
        <v>169</v>
      </c>
      <c r="BE125" s="146">
        <f t="shared" si="4"/>
        <v>0</v>
      </c>
      <c r="BF125" s="146">
        <f t="shared" si="5"/>
        <v>0</v>
      </c>
      <c r="BG125" s="146">
        <f t="shared" si="6"/>
        <v>0</v>
      </c>
      <c r="BH125" s="146">
        <f t="shared" si="7"/>
        <v>0</v>
      </c>
      <c r="BI125" s="146">
        <f t="shared" si="8"/>
        <v>0</v>
      </c>
      <c r="BJ125" s="17" t="s">
        <v>83</v>
      </c>
      <c r="BK125" s="146">
        <f t="shared" si="9"/>
        <v>0</v>
      </c>
      <c r="BL125" s="17" t="s">
        <v>175</v>
      </c>
      <c r="BM125" s="145" t="s">
        <v>175</v>
      </c>
    </row>
    <row r="126" spans="2:65" s="1" customFormat="1" ht="49.2" customHeight="1">
      <c r="B126" s="133"/>
      <c r="C126" s="134" t="s">
        <v>109</v>
      </c>
      <c r="D126" s="134" t="s">
        <v>171</v>
      </c>
      <c r="E126" s="135" t="s">
        <v>2078</v>
      </c>
      <c r="F126" s="136" t="s">
        <v>2079</v>
      </c>
      <c r="G126" s="137" t="s">
        <v>297</v>
      </c>
      <c r="H126" s="138">
        <v>1</v>
      </c>
      <c r="I126" s="139"/>
      <c r="J126" s="140">
        <f t="shared" si="0"/>
        <v>0</v>
      </c>
      <c r="K126" s="136" t="s">
        <v>1</v>
      </c>
      <c r="L126" s="32"/>
      <c r="M126" s="141" t="s">
        <v>1</v>
      </c>
      <c r="N126" s="142" t="s">
        <v>40</v>
      </c>
      <c r="P126" s="143">
        <f t="shared" si="1"/>
        <v>0</v>
      </c>
      <c r="Q126" s="143">
        <v>0</v>
      </c>
      <c r="R126" s="143">
        <f t="shared" si="2"/>
        <v>0</v>
      </c>
      <c r="S126" s="143">
        <v>0</v>
      </c>
      <c r="T126" s="144">
        <f t="shared" si="3"/>
        <v>0</v>
      </c>
      <c r="AR126" s="145" t="s">
        <v>175</v>
      </c>
      <c r="AT126" s="145" t="s">
        <v>171</v>
      </c>
      <c r="AU126" s="145" t="s">
        <v>85</v>
      </c>
      <c r="AY126" s="17" t="s">
        <v>169</v>
      </c>
      <c r="BE126" s="146">
        <f t="shared" si="4"/>
        <v>0</v>
      </c>
      <c r="BF126" s="146">
        <f t="shared" si="5"/>
        <v>0</v>
      </c>
      <c r="BG126" s="146">
        <f t="shared" si="6"/>
        <v>0</v>
      </c>
      <c r="BH126" s="146">
        <f t="shared" si="7"/>
        <v>0</v>
      </c>
      <c r="BI126" s="146">
        <f t="shared" si="8"/>
        <v>0</v>
      </c>
      <c r="BJ126" s="17" t="s">
        <v>83</v>
      </c>
      <c r="BK126" s="146">
        <f t="shared" si="9"/>
        <v>0</v>
      </c>
      <c r="BL126" s="17" t="s">
        <v>175</v>
      </c>
      <c r="BM126" s="145" t="s">
        <v>204</v>
      </c>
    </row>
    <row r="127" spans="2:65" s="1" customFormat="1" ht="55.5" customHeight="1">
      <c r="B127" s="133"/>
      <c r="C127" s="134" t="s">
        <v>175</v>
      </c>
      <c r="D127" s="134" t="s">
        <v>171</v>
      </c>
      <c r="E127" s="135" t="s">
        <v>2080</v>
      </c>
      <c r="F127" s="136" t="s">
        <v>2081</v>
      </c>
      <c r="G127" s="137" t="s">
        <v>297</v>
      </c>
      <c r="H127" s="138">
        <v>1</v>
      </c>
      <c r="I127" s="139"/>
      <c r="J127" s="140">
        <f t="shared" si="0"/>
        <v>0</v>
      </c>
      <c r="K127" s="136" t="s">
        <v>1</v>
      </c>
      <c r="L127" s="32"/>
      <c r="M127" s="141" t="s">
        <v>1</v>
      </c>
      <c r="N127" s="142" t="s">
        <v>40</v>
      </c>
      <c r="P127" s="143">
        <f t="shared" si="1"/>
        <v>0</v>
      </c>
      <c r="Q127" s="143">
        <v>0</v>
      </c>
      <c r="R127" s="143">
        <f t="shared" si="2"/>
        <v>0</v>
      </c>
      <c r="S127" s="143">
        <v>0</v>
      </c>
      <c r="T127" s="144">
        <f t="shared" si="3"/>
        <v>0</v>
      </c>
      <c r="AR127" s="145" t="s">
        <v>175</v>
      </c>
      <c r="AT127" s="145" t="s">
        <v>171</v>
      </c>
      <c r="AU127" s="145" t="s">
        <v>85</v>
      </c>
      <c r="AY127" s="17" t="s">
        <v>169</v>
      </c>
      <c r="BE127" s="146">
        <f t="shared" si="4"/>
        <v>0</v>
      </c>
      <c r="BF127" s="146">
        <f t="shared" si="5"/>
        <v>0</v>
      </c>
      <c r="BG127" s="146">
        <f t="shared" si="6"/>
        <v>0</v>
      </c>
      <c r="BH127" s="146">
        <f t="shared" si="7"/>
        <v>0</v>
      </c>
      <c r="BI127" s="146">
        <f t="shared" si="8"/>
        <v>0</v>
      </c>
      <c r="BJ127" s="17" t="s">
        <v>83</v>
      </c>
      <c r="BK127" s="146">
        <f t="shared" si="9"/>
        <v>0</v>
      </c>
      <c r="BL127" s="17" t="s">
        <v>175</v>
      </c>
      <c r="BM127" s="145" t="s">
        <v>223</v>
      </c>
    </row>
    <row r="128" spans="2:65" s="1" customFormat="1" ht="55.5" customHeight="1">
      <c r="B128" s="133"/>
      <c r="C128" s="134" t="s">
        <v>195</v>
      </c>
      <c r="D128" s="134" t="s">
        <v>171</v>
      </c>
      <c r="E128" s="135" t="s">
        <v>2082</v>
      </c>
      <c r="F128" s="136" t="s">
        <v>2083</v>
      </c>
      <c r="G128" s="137" t="s">
        <v>297</v>
      </c>
      <c r="H128" s="138">
        <v>1</v>
      </c>
      <c r="I128" s="139"/>
      <c r="J128" s="140">
        <f t="shared" si="0"/>
        <v>0</v>
      </c>
      <c r="K128" s="136" t="s">
        <v>1</v>
      </c>
      <c r="L128" s="32"/>
      <c r="M128" s="141" t="s">
        <v>1</v>
      </c>
      <c r="N128" s="142" t="s">
        <v>40</v>
      </c>
      <c r="P128" s="143">
        <f t="shared" si="1"/>
        <v>0</v>
      </c>
      <c r="Q128" s="143">
        <v>0</v>
      </c>
      <c r="R128" s="143">
        <f t="shared" si="2"/>
        <v>0</v>
      </c>
      <c r="S128" s="143">
        <v>0</v>
      </c>
      <c r="T128" s="144">
        <f t="shared" si="3"/>
        <v>0</v>
      </c>
      <c r="AR128" s="145" t="s">
        <v>175</v>
      </c>
      <c r="AT128" s="145" t="s">
        <v>171</v>
      </c>
      <c r="AU128" s="145" t="s">
        <v>85</v>
      </c>
      <c r="AY128" s="17" t="s">
        <v>169</v>
      </c>
      <c r="BE128" s="146">
        <f t="shared" si="4"/>
        <v>0</v>
      </c>
      <c r="BF128" s="146">
        <f t="shared" si="5"/>
        <v>0</v>
      </c>
      <c r="BG128" s="146">
        <f t="shared" si="6"/>
        <v>0</v>
      </c>
      <c r="BH128" s="146">
        <f t="shared" si="7"/>
        <v>0</v>
      </c>
      <c r="BI128" s="146">
        <f t="shared" si="8"/>
        <v>0</v>
      </c>
      <c r="BJ128" s="17" t="s">
        <v>83</v>
      </c>
      <c r="BK128" s="146">
        <f t="shared" si="9"/>
        <v>0</v>
      </c>
      <c r="BL128" s="17" t="s">
        <v>175</v>
      </c>
      <c r="BM128" s="145" t="s">
        <v>235</v>
      </c>
    </row>
    <row r="129" spans="2:65" s="1" customFormat="1" ht="62.7" customHeight="1">
      <c r="B129" s="133"/>
      <c r="C129" s="134" t="s">
        <v>204</v>
      </c>
      <c r="D129" s="134" t="s">
        <v>171</v>
      </c>
      <c r="E129" s="135" t="s">
        <v>2084</v>
      </c>
      <c r="F129" s="136" t="s">
        <v>2085</v>
      </c>
      <c r="G129" s="137" t="s">
        <v>297</v>
      </c>
      <c r="H129" s="138">
        <v>1</v>
      </c>
      <c r="I129" s="139"/>
      <c r="J129" s="140">
        <f t="shared" si="0"/>
        <v>0</v>
      </c>
      <c r="K129" s="136" t="s">
        <v>1</v>
      </c>
      <c r="L129" s="32"/>
      <c r="M129" s="141" t="s">
        <v>1</v>
      </c>
      <c r="N129" s="142" t="s">
        <v>40</v>
      </c>
      <c r="P129" s="143">
        <f t="shared" si="1"/>
        <v>0</v>
      </c>
      <c r="Q129" s="143">
        <v>0</v>
      </c>
      <c r="R129" s="143">
        <f t="shared" si="2"/>
        <v>0</v>
      </c>
      <c r="S129" s="143">
        <v>0</v>
      </c>
      <c r="T129" s="144">
        <f t="shared" si="3"/>
        <v>0</v>
      </c>
      <c r="AR129" s="145" t="s">
        <v>175</v>
      </c>
      <c r="AT129" s="145" t="s">
        <v>171</v>
      </c>
      <c r="AU129" s="145" t="s">
        <v>85</v>
      </c>
      <c r="AY129" s="17" t="s">
        <v>169</v>
      </c>
      <c r="BE129" s="146">
        <f t="shared" si="4"/>
        <v>0</v>
      </c>
      <c r="BF129" s="146">
        <f t="shared" si="5"/>
        <v>0</v>
      </c>
      <c r="BG129" s="146">
        <f t="shared" si="6"/>
        <v>0</v>
      </c>
      <c r="BH129" s="146">
        <f t="shared" si="7"/>
        <v>0</v>
      </c>
      <c r="BI129" s="146">
        <f t="shared" si="8"/>
        <v>0</v>
      </c>
      <c r="BJ129" s="17" t="s">
        <v>83</v>
      </c>
      <c r="BK129" s="146">
        <f t="shared" si="9"/>
        <v>0</v>
      </c>
      <c r="BL129" s="17" t="s">
        <v>175</v>
      </c>
      <c r="BM129" s="145" t="s">
        <v>8</v>
      </c>
    </row>
    <row r="130" spans="2:65" s="11" customFormat="1" ht="22.95" customHeight="1">
      <c r="B130" s="121"/>
      <c r="D130" s="122" t="s">
        <v>74</v>
      </c>
      <c r="E130" s="131" t="s">
        <v>1986</v>
      </c>
      <c r="F130" s="131" t="s">
        <v>2086</v>
      </c>
      <c r="I130" s="124"/>
      <c r="J130" s="132">
        <f>BK130</f>
        <v>0</v>
      </c>
      <c r="L130" s="121"/>
      <c r="M130" s="126"/>
      <c r="P130" s="127">
        <f>SUM(P131:P142)</f>
        <v>0</v>
      </c>
      <c r="R130" s="127">
        <f>SUM(R131:R142)</f>
        <v>0</v>
      </c>
      <c r="T130" s="128">
        <f>SUM(T131:T142)</f>
        <v>0</v>
      </c>
      <c r="AR130" s="122" t="s">
        <v>83</v>
      </c>
      <c r="AT130" s="129" t="s">
        <v>74</v>
      </c>
      <c r="AU130" s="129" t="s">
        <v>83</v>
      </c>
      <c r="AY130" s="122" t="s">
        <v>169</v>
      </c>
      <c r="BK130" s="130">
        <f>SUM(BK131:BK142)</f>
        <v>0</v>
      </c>
    </row>
    <row r="131" spans="2:65" s="1" customFormat="1" ht="76.349999999999994" customHeight="1">
      <c r="B131" s="133"/>
      <c r="C131" s="134" t="s">
        <v>213</v>
      </c>
      <c r="D131" s="134" t="s">
        <v>171</v>
      </c>
      <c r="E131" s="135" t="s">
        <v>2087</v>
      </c>
      <c r="F131" s="136" t="s">
        <v>2088</v>
      </c>
      <c r="G131" s="137" t="s">
        <v>525</v>
      </c>
      <c r="H131" s="138">
        <v>1</v>
      </c>
      <c r="I131" s="139"/>
      <c r="J131" s="140">
        <f t="shared" ref="J131:J142" si="10">ROUND(I131*H131,2)</f>
        <v>0</v>
      </c>
      <c r="K131" s="136" t="s">
        <v>1</v>
      </c>
      <c r="L131" s="32"/>
      <c r="M131" s="141" t="s">
        <v>1</v>
      </c>
      <c r="N131" s="142" t="s">
        <v>40</v>
      </c>
      <c r="P131" s="143">
        <f t="shared" ref="P131:P142" si="11">O131*H131</f>
        <v>0</v>
      </c>
      <c r="Q131" s="143">
        <v>0</v>
      </c>
      <c r="R131" s="143">
        <f t="shared" ref="R131:R142" si="12">Q131*H131</f>
        <v>0</v>
      </c>
      <c r="S131" s="143">
        <v>0</v>
      </c>
      <c r="T131" s="144">
        <f t="shared" ref="T131:T142" si="13">S131*H131</f>
        <v>0</v>
      </c>
      <c r="AR131" s="145" t="s">
        <v>175</v>
      </c>
      <c r="AT131" s="145" t="s">
        <v>171</v>
      </c>
      <c r="AU131" s="145" t="s">
        <v>85</v>
      </c>
      <c r="AY131" s="17" t="s">
        <v>169</v>
      </c>
      <c r="BE131" s="146">
        <f t="shared" ref="BE131:BE142" si="14">IF(N131="základní",J131,0)</f>
        <v>0</v>
      </c>
      <c r="BF131" s="146">
        <f t="shared" ref="BF131:BF142" si="15">IF(N131="snížená",J131,0)</f>
        <v>0</v>
      </c>
      <c r="BG131" s="146">
        <f t="shared" ref="BG131:BG142" si="16">IF(N131="zákl. přenesená",J131,0)</f>
        <v>0</v>
      </c>
      <c r="BH131" s="146">
        <f t="shared" ref="BH131:BH142" si="17">IF(N131="sníž. přenesená",J131,0)</f>
        <v>0</v>
      </c>
      <c r="BI131" s="146">
        <f t="shared" ref="BI131:BI142" si="18">IF(N131="nulová",J131,0)</f>
        <v>0</v>
      </c>
      <c r="BJ131" s="17" t="s">
        <v>83</v>
      </c>
      <c r="BK131" s="146">
        <f t="shared" ref="BK131:BK142" si="19">ROUND(I131*H131,2)</f>
        <v>0</v>
      </c>
      <c r="BL131" s="17" t="s">
        <v>175</v>
      </c>
      <c r="BM131" s="145" t="s">
        <v>255</v>
      </c>
    </row>
    <row r="132" spans="2:65" s="1" customFormat="1" ht="66.75" customHeight="1">
      <c r="B132" s="133"/>
      <c r="C132" s="134" t="s">
        <v>223</v>
      </c>
      <c r="D132" s="134" t="s">
        <v>171</v>
      </c>
      <c r="E132" s="135" t="s">
        <v>2089</v>
      </c>
      <c r="F132" s="136" t="s">
        <v>2090</v>
      </c>
      <c r="G132" s="137" t="s">
        <v>525</v>
      </c>
      <c r="H132" s="138">
        <v>1</v>
      </c>
      <c r="I132" s="139"/>
      <c r="J132" s="140">
        <f t="shared" si="10"/>
        <v>0</v>
      </c>
      <c r="K132" s="136" t="s">
        <v>1</v>
      </c>
      <c r="L132" s="32"/>
      <c r="M132" s="141" t="s">
        <v>1</v>
      </c>
      <c r="N132" s="142" t="s">
        <v>40</v>
      </c>
      <c r="P132" s="143">
        <f t="shared" si="11"/>
        <v>0</v>
      </c>
      <c r="Q132" s="143">
        <v>0</v>
      </c>
      <c r="R132" s="143">
        <f t="shared" si="12"/>
        <v>0</v>
      </c>
      <c r="S132" s="143">
        <v>0</v>
      </c>
      <c r="T132" s="144">
        <f t="shared" si="13"/>
        <v>0</v>
      </c>
      <c r="AR132" s="145" t="s">
        <v>175</v>
      </c>
      <c r="AT132" s="145" t="s">
        <v>171</v>
      </c>
      <c r="AU132" s="145" t="s">
        <v>85</v>
      </c>
      <c r="AY132" s="17" t="s">
        <v>169</v>
      </c>
      <c r="BE132" s="146">
        <f t="shared" si="14"/>
        <v>0</v>
      </c>
      <c r="BF132" s="146">
        <f t="shared" si="15"/>
        <v>0</v>
      </c>
      <c r="BG132" s="146">
        <f t="shared" si="16"/>
        <v>0</v>
      </c>
      <c r="BH132" s="146">
        <f t="shared" si="17"/>
        <v>0</v>
      </c>
      <c r="BI132" s="146">
        <f t="shared" si="18"/>
        <v>0</v>
      </c>
      <c r="BJ132" s="17" t="s">
        <v>83</v>
      </c>
      <c r="BK132" s="146">
        <f t="shared" si="19"/>
        <v>0</v>
      </c>
      <c r="BL132" s="17" t="s">
        <v>175</v>
      </c>
      <c r="BM132" s="145" t="s">
        <v>266</v>
      </c>
    </row>
    <row r="133" spans="2:65" s="1" customFormat="1" ht="37.950000000000003" customHeight="1">
      <c r="B133" s="133"/>
      <c r="C133" s="134" t="s">
        <v>229</v>
      </c>
      <c r="D133" s="134" t="s">
        <v>171</v>
      </c>
      <c r="E133" s="135" t="s">
        <v>2091</v>
      </c>
      <c r="F133" s="136" t="s">
        <v>2092</v>
      </c>
      <c r="G133" s="137" t="s">
        <v>297</v>
      </c>
      <c r="H133" s="138">
        <v>1</v>
      </c>
      <c r="I133" s="139"/>
      <c r="J133" s="140">
        <f t="shared" si="10"/>
        <v>0</v>
      </c>
      <c r="K133" s="136" t="s">
        <v>1</v>
      </c>
      <c r="L133" s="32"/>
      <c r="M133" s="141" t="s">
        <v>1</v>
      </c>
      <c r="N133" s="142" t="s">
        <v>40</v>
      </c>
      <c r="P133" s="143">
        <f t="shared" si="11"/>
        <v>0</v>
      </c>
      <c r="Q133" s="143">
        <v>0</v>
      </c>
      <c r="R133" s="143">
        <f t="shared" si="12"/>
        <v>0</v>
      </c>
      <c r="S133" s="143">
        <v>0</v>
      </c>
      <c r="T133" s="144">
        <f t="shared" si="13"/>
        <v>0</v>
      </c>
      <c r="AR133" s="145" t="s">
        <v>175</v>
      </c>
      <c r="AT133" s="145" t="s">
        <v>171</v>
      </c>
      <c r="AU133" s="145" t="s">
        <v>85</v>
      </c>
      <c r="AY133" s="17" t="s">
        <v>169</v>
      </c>
      <c r="BE133" s="146">
        <f t="shared" si="14"/>
        <v>0</v>
      </c>
      <c r="BF133" s="146">
        <f t="shared" si="15"/>
        <v>0</v>
      </c>
      <c r="BG133" s="146">
        <f t="shared" si="16"/>
        <v>0</v>
      </c>
      <c r="BH133" s="146">
        <f t="shared" si="17"/>
        <v>0</v>
      </c>
      <c r="BI133" s="146">
        <f t="shared" si="18"/>
        <v>0</v>
      </c>
      <c r="BJ133" s="17" t="s">
        <v>83</v>
      </c>
      <c r="BK133" s="146">
        <f t="shared" si="19"/>
        <v>0</v>
      </c>
      <c r="BL133" s="17" t="s">
        <v>175</v>
      </c>
      <c r="BM133" s="145" t="s">
        <v>278</v>
      </c>
    </row>
    <row r="134" spans="2:65" s="1" customFormat="1" ht="33" customHeight="1">
      <c r="B134" s="133"/>
      <c r="C134" s="134" t="s">
        <v>235</v>
      </c>
      <c r="D134" s="134" t="s">
        <v>171</v>
      </c>
      <c r="E134" s="135" t="s">
        <v>2093</v>
      </c>
      <c r="F134" s="136" t="s">
        <v>2094</v>
      </c>
      <c r="G134" s="137" t="s">
        <v>297</v>
      </c>
      <c r="H134" s="138">
        <v>1</v>
      </c>
      <c r="I134" s="139"/>
      <c r="J134" s="140">
        <f t="shared" si="10"/>
        <v>0</v>
      </c>
      <c r="K134" s="136" t="s">
        <v>1</v>
      </c>
      <c r="L134" s="32"/>
      <c r="M134" s="141" t="s">
        <v>1</v>
      </c>
      <c r="N134" s="142" t="s">
        <v>40</v>
      </c>
      <c r="P134" s="143">
        <f t="shared" si="11"/>
        <v>0</v>
      </c>
      <c r="Q134" s="143">
        <v>0</v>
      </c>
      <c r="R134" s="143">
        <f t="shared" si="12"/>
        <v>0</v>
      </c>
      <c r="S134" s="143">
        <v>0</v>
      </c>
      <c r="T134" s="144">
        <f t="shared" si="13"/>
        <v>0</v>
      </c>
      <c r="AR134" s="145" t="s">
        <v>175</v>
      </c>
      <c r="AT134" s="145" t="s">
        <v>171</v>
      </c>
      <c r="AU134" s="145" t="s">
        <v>85</v>
      </c>
      <c r="AY134" s="17" t="s">
        <v>169</v>
      </c>
      <c r="BE134" s="146">
        <f t="shared" si="14"/>
        <v>0</v>
      </c>
      <c r="BF134" s="146">
        <f t="shared" si="15"/>
        <v>0</v>
      </c>
      <c r="BG134" s="146">
        <f t="shared" si="16"/>
        <v>0</v>
      </c>
      <c r="BH134" s="146">
        <f t="shared" si="17"/>
        <v>0</v>
      </c>
      <c r="BI134" s="146">
        <f t="shared" si="18"/>
        <v>0</v>
      </c>
      <c r="BJ134" s="17" t="s">
        <v>83</v>
      </c>
      <c r="BK134" s="146">
        <f t="shared" si="19"/>
        <v>0</v>
      </c>
      <c r="BL134" s="17" t="s">
        <v>175</v>
      </c>
      <c r="BM134" s="145" t="s">
        <v>290</v>
      </c>
    </row>
    <row r="135" spans="2:65" s="1" customFormat="1" ht="37.950000000000003" customHeight="1">
      <c r="B135" s="133"/>
      <c r="C135" s="134" t="s">
        <v>240</v>
      </c>
      <c r="D135" s="134" t="s">
        <v>171</v>
      </c>
      <c r="E135" s="135" t="s">
        <v>2095</v>
      </c>
      <c r="F135" s="136" t="s">
        <v>2096</v>
      </c>
      <c r="G135" s="137" t="s">
        <v>297</v>
      </c>
      <c r="H135" s="138">
        <v>1</v>
      </c>
      <c r="I135" s="139"/>
      <c r="J135" s="140">
        <f t="shared" si="10"/>
        <v>0</v>
      </c>
      <c r="K135" s="136" t="s">
        <v>1</v>
      </c>
      <c r="L135" s="32"/>
      <c r="M135" s="141" t="s">
        <v>1</v>
      </c>
      <c r="N135" s="142" t="s">
        <v>40</v>
      </c>
      <c r="P135" s="143">
        <f t="shared" si="11"/>
        <v>0</v>
      </c>
      <c r="Q135" s="143">
        <v>0</v>
      </c>
      <c r="R135" s="143">
        <f t="shared" si="12"/>
        <v>0</v>
      </c>
      <c r="S135" s="143">
        <v>0</v>
      </c>
      <c r="T135" s="144">
        <f t="shared" si="13"/>
        <v>0</v>
      </c>
      <c r="AR135" s="145" t="s">
        <v>175</v>
      </c>
      <c r="AT135" s="145" t="s">
        <v>171</v>
      </c>
      <c r="AU135" s="145" t="s">
        <v>85</v>
      </c>
      <c r="AY135" s="17" t="s">
        <v>169</v>
      </c>
      <c r="BE135" s="146">
        <f t="shared" si="14"/>
        <v>0</v>
      </c>
      <c r="BF135" s="146">
        <f t="shared" si="15"/>
        <v>0</v>
      </c>
      <c r="BG135" s="146">
        <f t="shared" si="16"/>
        <v>0</v>
      </c>
      <c r="BH135" s="146">
        <f t="shared" si="17"/>
        <v>0</v>
      </c>
      <c r="BI135" s="146">
        <f t="shared" si="18"/>
        <v>0</v>
      </c>
      <c r="BJ135" s="17" t="s">
        <v>83</v>
      </c>
      <c r="BK135" s="146">
        <f t="shared" si="19"/>
        <v>0</v>
      </c>
      <c r="BL135" s="17" t="s">
        <v>175</v>
      </c>
      <c r="BM135" s="145" t="s">
        <v>299</v>
      </c>
    </row>
    <row r="136" spans="2:65" s="1" customFormat="1" ht="55.5" hidden="1" customHeight="1">
      <c r="B136" s="133"/>
      <c r="C136" s="134" t="s">
        <v>8</v>
      </c>
      <c r="D136" s="134" t="s">
        <v>171</v>
      </c>
      <c r="E136" s="135" t="s">
        <v>2097</v>
      </c>
      <c r="F136" s="136" t="s">
        <v>2098</v>
      </c>
      <c r="G136" s="137" t="s">
        <v>350</v>
      </c>
      <c r="H136" s="138">
        <v>0</v>
      </c>
      <c r="I136" s="139"/>
      <c r="J136" s="140">
        <f t="shared" si="10"/>
        <v>0</v>
      </c>
      <c r="K136" s="136" t="s">
        <v>1</v>
      </c>
      <c r="L136" s="32"/>
      <c r="M136" s="141" t="s">
        <v>1</v>
      </c>
      <c r="N136" s="142" t="s">
        <v>40</v>
      </c>
      <c r="P136" s="143">
        <f t="shared" si="11"/>
        <v>0</v>
      </c>
      <c r="Q136" s="143">
        <v>0</v>
      </c>
      <c r="R136" s="143">
        <f t="shared" si="12"/>
        <v>0</v>
      </c>
      <c r="S136" s="143">
        <v>0</v>
      </c>
      <c r="T136" s="144">
        <f t="shared" si="13"/>
        <v>0</v>
      </c>
      <c r="AR136" s="145" t="s">
        <v>175</v>
      </c>
      <c r="AT136" s="145" t="s">
        <v>171</v>
      </c>
      <c r="AU136" s="145" t="s">
        <v>85</v>
      </c>
      <c r="AY136" s="17" t="s">
        <v>169</v>
      </c>
      <c r="BE136" s="146">
        <f t="shared" si="14"/>
        <v>0</v>
      </c>
      <c r="BF136" s="146">
        <f t="shared" si="15"/>
        <v>0</v>
      </c>
      <c r="BG136" s="146">
        <f t="shared" si="16"/>
        <v>0</v>
      </c>
      <c r="BH136" s="146">
        <f t="shared" si="17"/>
        <v>0</v>
      </c>
      <c r="BI136" s="146">
        <f t="shared" si="18"/>
        <v>0</v>
      </c>
      <c r="BJ136" s="17" t="s">
        <v>83</v>
      </c>
      <c r="BK136" s="146">
        <f t="shared" si="19"/>
        <v>0</v>
      </c>
      <c r="BL136" s="17" t="s">
        <v>175</v>
      </c>
      <c r="BM136" s="145" t="s">
        <v>307</v>
      </c>
    </row>
    <row r="137" spans="2:65" s="1" customFormat="1" ht="55.5" customHeight="1">
      <c r="B137" s="133"/>
      <c r="C137" s="134" t="s">
        <v>248</v>
      </c>
      <c r="D137" s="134" t="s">
        <v>171</v>
      </c>
      <c r="E137" s="135" t="s">
        <v>2099</v>
      </c>
      <c r="F137" s="136" t="s">
        <v>2100</v>
      </c>
      <c r="G137" s="137" t="s">
        <v>350</v>
      </c>
      <c r="H137" s="138">
        <v>12</v>
      </c>
      <c r="I137" s="139"/>
      <c r="J137" s="140">
        <f t="shared" si="10"/>
        <v>0</v>
      </c>
      <c r="K137" s="136" t="s">
        <v>1</v>
      </c>
      <c r="L137" s="32"/>
      <c r="M137" s="141" t="s">
        <v>1</v>
      </c>
      <c r="N137" s="142" t="s">
        <v>40</v>
      </c>
      <c r="P137" s="143">
        <f t="shared" si="11"/>
        <v>0</v>
      </c>
      <c r="Q137" s="143">
        <v>0</v>
      </c>
      <c r="R137" s="143">
        <f t="shared" si="12"/>
        <v>0</v>
      </c>
      <c r="S137" s="143">
        <v>0</v>
      </c>
      <c r="T137" s="144">
        <f t="shared" si="13"/>
        <v>0</v>
      </c>
      <c r="AR137" s="145" t="s">
        <v>175</v>
      </c>
      <c r="AT137" s="145" t="s">
        <v>171</v>
      </c>
      <c r="AU137" s="145" t="s">
        <v>85</v>
      </c>
      <c r="AY137" s="17" t="s">
        <v>169</v>
      </c>
      <c r="BE137" s="146">
        <f t="shared" si="14"/>
        <v>0</v>
      </c>
      <c r="BF137" s="146">
        <f t="shared" si="15"/>
        <v>0</v>
      </c>
      <c r="BG137" s="146">
        <f t="shared" si="16"/>
        <v>0</v>
      </c>
      <c r="BH137" s="146">
        <f t="shared" si="17"/>
        <v>0</v>
      </c>
      <c r="BI137" s="146">
        <f t="shared" si="18"/>
        <v>0</v>
      </c>
      <c r="BJ137" s="17" t="s">
        <v>83</v>
      </c>
      <c r="BK137" s="146">
        <f t="shared" si="19"/>
        <v>0</v>
      </c>
      <c r="BL137" s="17" t="s">
        <v>175</v>
      </c>
      <c r="BM137" s="145" t="s">
        <v>315</v>
      </c>
    </row>
    <row r="138" spans="2:65" s="1" customFormat="1" ht="55.5" customHeight="1">
      <c r="B138" s="133"/>
      <c r="C138" s="134" t="s">
        <v>255</v>
      </c>
      <c r="D138" s="134" t="s">
        <v>171</v>
      </c>
      <c r="E138" s="135" t="s">
        <v>2101</v>
      </c>
      <c r="F138" s="136" t="s">
        <v>2102</v>
      </c>
      <c r="G138" s="137" t="s">
        <v>350</v>
      </c>
      <c r="H138" s="138">
        <v>51</v>
      </c>
      <c r="I138" s="139"/>
      <c r="J138" s="140">
        <f t="shared" si="10"/>
        <v>0</v>
      </c>
      <c r="K138" s="136" t="s">
        <v>1</v>
      </c>
      <c r="L138" s="32"/>
      <c r="M138" s="141" t="s">
        <v>1</v>
      </c>
      <c r="N138" s="142" t="s">
        <v>40</v>
      </c>
      <c r="P138" s="143">
        <f t="shared" si="11"/>
        <v>0</v>
      </c>
      <c r="Q138" s="143">
        <v>0</v>
      </c>
      <c r="R138" s="143">
        <f t="shared" si="12"/>
        <v>0</v>
      </c>
      <c r="S138" s="143">
        <v>0</v>
      </c>
      <c r="T138" s="144">
        <f t="shared" si="13"/>
        <v>0</v>
      </c>
      <c r="AR138" s="145" t="s">
        <v>175</v>
      </c>
      <c r="AT138" s="145" t="s">
        <v>171</v>
      </c>
      <c r="AU138" s="145" t="s">
        <v>85</v>
      </c>
      <c r="AY138" s="17" t="s">
        <v>169</v>
      </c>
      <c r="BE138" s="146">
        <f t="shared" si="14"/>
        <v>0</v>
      </c>
      <c r="BF138" s="146">
        <f t="shared" si="15"/>
        <v>0</v>
      </c>
      <c r="BG138" s="146">
        <f t="shared" si="16"/>
        <v>0</v>
      </c>
      <c r="BH138" s="146">
        <f t="shared" si="17"/>
        <v>0</v>
      </c>
      <c r="BI138" s="146">
        <f t="shared" si="18"/>
        <v>0</v>
      </c>
      <c r="BJ138" s="17" t="s">
        <v>83</v>
      </c>
      <c r="BK138" s="146">
        <f t="shared" si="19"/>
        <v>0</v>
      </c>
      <c r="BL138" s="17" t="s">
        <v>175</v>
      </c>
      <c r="BM138" s="145" t="s">
        <v>323</v>
      </c>
    </row>
    <row r="139" spans="2:65" s="1" customFormat="1" ht="55.5" hidden="1" customHeight="1">
      <c r="B139" s="133"/>
      <c r="C139" s="134" t="s">
        <v>261</v>
      </c>
      <c r="D139" s="134" t="s">
        <v>171</v>
      </c>
      <c r="E139" s="135" t="s">
        <v>2103</v>
      </c>
      <c r="F139" s="136" t="s">
        <v>2104</v>
      </c>
      <c r="G139" s="137" t="s">
        <v>350</v>
      </c>
      <c r="H139" s="138">
        <v>0</v>
      </c>
      <c r="I139" s="139"/>
      <c r="J139" s="140">
        <f t="shared" si="10"/>
        <v>0</v>
      </c>
      <c r="K139" s="136" t="s">
        <v>1</v>
      </c>
      <c r="L139" s="32"/>
      <c r="M139" s="141" t="s">
        <v>1</v>
      </c>
      <c r="N139" s="142" t="s">
        <v>40</v>
      </c>
      <c r="P139" s="143">
        <f t="shared" si="11"/>
        <v>0</v>
      </c>
      <c r="Q139" s="143">
        <v>0</v>
      </c>
      <c r="R139" s="143">
        <f t="shared" si="12"/>
        <v>0</v>
      </c>
      <c r="S139" s="143">
        <v>0</v>
      </c>
      <c r="T139" s="144">
        <f t="shared" si="13"/>
        <v>0</v>
      </c>
      <c r="AR139" s="145" t="s">
        <v>175</v>
      </c>
      <c r="AT139" s="145" t="s">
        <v>171</v>
      </c>
      <c r="AU139" s="145" t="s">
        <v>85</v>
      </c>
      <c r="AY139" s="17" t="s">
        <v>169</v>
      </c>
      <c r="BE139" s="146">
        <f t="shared" si="14"/>
        <v>0</v>
      </c>
      <c r="BF139" s="146">
        <f t="shared" si="15"/>
        <v>0</v>
      </c>
      <c r="BG139" s="146">
        <f t="shared" si="16"/>
        <v>0</v>
      </c>
      <c r="BH139" s="146">
        <f t="shared" si="17"/>
        <v>0</v>
      </c>
      <c r="BI139" s="146">
        <f t="shared" si="18"/>
        <v>0</v>
      </c>
      <c r="BJ139" s="17" t="s">
        <v>83</v>
      </c>
      <c r="BK139" s="146">
        <f t="shared" si="19"/>
        <v>0</v>
      </c>
      <c r="BL139" s="17" t="s">
        <v>175</v>
      </c>
      <c r="BM139" s="145" t="s">
        <v>332</v>
      </c>
    </row>
    <row r="140" spans="2:65" s="1" customFormat="1" ht="37.950000000000003" customHeight="1">
      <c r="B140" s="133"/>
      <c r="C140" s="134" t="s">
        <v>266</v>
      </c>
      <c r="D140" s="134" t="s">
        <v>171</v>
      </c>
      <c r="E140" s="135" t="s">
        <v>2105</v>
      </c>
      <c r="F140" s="136" t="s">
        <v>2106</v>
      </c>
      <c r="G140" s="137" t="s">
        <v>350</v>
      </c>
      <c r="H140" s="138">
        <v>25</v>
      </c>
      <c r="I140" s="139"/>
      <c r="J140" s="140">
        <f t="shared" si="10"/>
        <v>0</v>
      </c>
      <c r="K140" s="136" t="s">
        <v>1</v>
      </c>
      <c r="L140" s="32"/>
      <c r="M140" s="141" t="s">
        <v>1</v>
      </c>
      <c r="N140" s="142" t="s">
        <v>40</v>
      </c>
      <c r="P140" s="143">
        <f t="shared" si="11"/>
        <v>0</v>
      </c>
      <c r="Q140" s="143">
        <v>0</v>
      </c>
      <c r="R140" s="143">
        <f t="shared" si="12"/>
        <v>0</v>
      </c>
      <c r="S140" s="143">
        <v>0</v>
      </c>
      <c r="T140" s="144">
        <f t="shared" si="13"/>
        <v>0</v>
      </c>
      <c r="AR140" s="145" t="s">
        <v>175</v>
      </c>
      <c r="AT140" s="145" t="s">
        <v>171</v>
      </c>
      <c r="AU140" s="145" t="s">
        <v>85</v>
      </c>
      <c r="AY140" s="17" t="s">
        <v>169</v>
      </c>
      <c r="BE140" s="146">
        <f t="shared" si="14"/>
        <v>0</v>
      </c>
      <c r="BF140" s="146">
        <f t="shared" si="15"/>
        <v>0</v>
      </c>
      <c r="BG140" s="146">
        <f t="shared" si="16"/>
        <v>0</v>
      </c>
      <c r="BH140" s="146">
        <f t="shared" si="17"/>
        <v>0</v>
      </c>
      <c r="BI140" s="146">
        <f t="shared" si="18"/>
        <v>0</v>
      </c>
      <c r="BJ140" s="17" t="s">
        <v>83</v>
      </c>
      <c r="BK140" s="146">
        <f t="shared" si="19"/>
        <v>0</v>
      </c>
      <c r="BL140" s="17" t="s">
        <v>175</v>
      </c>
      <c r="BM140" s="145" t="s">
        <v>342</v>
      </c>
    </row>
    <row r="141" spans="2:65" s="1" customFormat="1" ht="76.349999999999994" customHeight="1">
      <c r="B141" s="133"/>
      <c r="C141" s="134" t="s">
        <v>272</v>
      </c>
      <c r="D141" s="134" t="s">
        <v>171</v>
      </c>
      <c r="E141" s="135" t="s">
        <v>2107</v>
      </c>
      <c r="F141" s="136" t="s">
        <v>2108</v>
      </c>
      <c r="G141" s="137" t="s">
        <v>297</v>
      </c>
      <c r="H141" s="138">
        <v>1</v>
      </c>
      <c r="I141" s="139"/>
      <c r="J141" s="140">
        <f t="shared" si="10"/>
        <v>0</v>
      </c>
      <c r="K141" s="136" t="s">
        <v>1</v>
      </c>
      <c r="L141" s="32"/>
      <c r="M141" s="141" t="s">
        <v>1</v>
      </c>
      <c r="N141" s="142" t="s">
        <v>40</v>
      </c>
      <c r="P141" s="143">
        <f t="shared" si="11"/>
        <v>0</v>
      </c>
      <c r="Q141" s="143">
        <v>0</v>
      </c>
      <c r="R141" s="143">
        <f t="shared" si="12"/>
        <v>0</v>
      </c>
      <c r="S141" s="143">
        <v>0</v>
      </c>
      <c r="T141" s="144">
        <f t="shared" si="13"/>
        <v>0</v>
      </c>
      <c r="AR141" s="145" t="s">
        <v>175</v>
      </c>
      <c r="AT141" s="145" t="s">
        <v>171</v>
      </c>
      <c r="AU141" s="145" t="s">
        <v>85</v>
      </c>
      <c r="AY141" s="17" t="s">
        <v>169</v>
      </c>
      <c r="BE141" s="146">
        <f t="shared" si="14"/>
        <v>0</v>
      </c>
      <c r="BF141" s="146">
        <f t="shared" si="15"/>
        <v>0</v>
      </c>
      <c r="BG141" s="146">
        <f t="shared" si="16"/>
        <v>0</v>
      </c>
      <c r="BH141" s="146">
        <f t="shared" si="17"/>
        <v>0</v>
      </c>
      <c r="BI141" s="146">
        <f t="shared" si="18"/>
        <v>0</v>
      </c>
      <c r="BJ141" s="17" t="s">
        <v>83</v>
      </c>
      <c r="BK141" s="146">
        <f t="shared" si="19"/>
        <v>0</v>
      </c>
      <c r="BL141" s="17" t="s">
        <v>175</v>
      </c>
      <c r="BM141" s="145" t="s">
        <v>354</v>
      </c>
    </row>
    <row r="142" spans="2:65" s="1" customFormat="1" ht="33" customHeight="1">
      <c r="B142" s="133"/>
      <c r="C142" s="134" t="s">
        <v>278</v>
      </c>
      <c r="D142" s="134" t="s">
        <v>171</v>
      </c>
      <c r="E142" s="135" t="s">
        <v>2109</v>
      </c>
      <c r="F142" s="136" t="s">
        <v>2110</v>
      </c>
      <c r="G142" s="137" t="s">
        <v>297</v>
      </c>
      <c r="H142" s="138">
        <v>14</v>
      </c>
      <c r="I142" s="139"/>
      <c r="J142" s="140">
        <f t="shared" si="10"/>
        <v>0</v>
      </c>
      <c r="K142" s="136" t="s">
        <v>1</v>
      </c>
      <c r="L142" s="32"/>
      <c r="M142" s="141" t="s">
        <v>1</v>
      </c>
      <c r="N142" s="142" t="s">
        <v>40</v>
      </c>
      <c r="P142" s="143">
        <f t="shared" si="11"/>
        <v>0</v>
      </c>
      <c r="Q142" s="143">
        <v>0</v>
      </c>
      <c r="R142" s="143">
        <f t="shared" si="12"/>
        <v>0</v>
      </c>
      <c r="S142" s="143">
        <v>0</v>
      </c>
      <c r="T142" s="144">
        <f t="shared" si="13"/>
        <v>0</v>
      </c>
      <c r="AR142" s="145" t="s">
        <v>175</v>
      </c>
      <c r="AT142" s="145" t="s">
        <v>171</v>
      </c>
      <c r="AU142" s="145" t="s">
        <v>85</v>
      </c>
      <c r="AY142" s="17" t="s">
        <v>169</v>
      </c>
      <c r="BE142" s="146">
        <f t="shared" si="14"/>
        <v>0</v>
      </c>
      <c r="BF142" s="146">
        <f t="shared" si="15"/>
        <v>0</v>
      </c>
      <c r="BG142" s="146">
        <f t="shared" si="16"/>
        <v>0</v>
      </c>
      <c r="BH142" s="146">
        <f t="shared" si="17"/>
        <v>0</v>
      </c>
      <c r="BI142" s="146">
        <f t="shared" si="18"/>
        <v>0</v>
      </c>
      <c r="BJ142" s="17" t="s">
        <v>83</v>
      </c>
      <c r="BK142" s="146">
        <f t="shared" si="19"/>
        <v>0</v>
      </c>
      <c r="BL142" s="17" t="s">
        <v>175</v>
      </c>
      <c r="BM142" s="145" t="s">
        <v>367</v>
      </c>
    </row>
    <row r="143" spans="2:65" s="11" customFormat="1" ht="22.95" customHeight="1">
      <c r="B143" s="121"/>
      <c r="D143" s="122" t="s">
        <v>74</v>
      </c>
      <c r="E143" s="131" t="s">
        <v>1991</v>
      </c>
      <c r="F143" s="131" t="s">
        <v>2111</v>
      </c>
      <c r="I143" s="124"/>
      <c r="J143" s="132">
        <f>BK143</f>
        <v>0</v>
      </c>
      <c r="L143" s="121"/>
      <c r="M143" s="126"/>
      <c r="P143" s="127">
        <f>SUM(P144:P161)</f>
        <v>0</v>
      </c>
      <c r="R143" s="127">
        <f>SUM(R144:R161)</f>
        <v>0</v>
      </c>
      <c r="T143" s="128">
        <f>SUM(T144:T161)</f>
        <v>0</v>
      </c>
      <c r="AR143" s="122" t="s">
        <v>83</v>
      </c>
      <c r="AT143" s="129" t="s">
        <v>74</v>
      </c>
      <c r="AU143" s="129" t="s">
        <v>83</v>
      </c>
      <c r="AY143" s="122" t="s">
        <v>169</v>
      </c>
      <c r="BK143" s="130">
        <f>SUM(BK144:BK161)</f>
        <v>0</v>
      </c>
    </row>
    <row r="144" spans="2:65" s="1" customFormat="1" ht="37.950000000000003" customHeight="1">
      <c r="B144" s="133"/>
      <c r="C144" s="134" t="s">
        <v>285</v>
      </c>
      <c r="D144" s="134" t="s">
        <v>171</v>
      </c>
      <c r="E144" s="135" t="s">
        <v>2112</v>
      </c>
      <c r="F144" s="136" t="s">
        <v>2113</v>
      </c>
      <c r="G144" s="137" t="s">
        <v>297</v>
      </c>
      <c r="H144" s="138">
        <v>1</v>
      </c>
      <c r="I144" s="139"/>
      <c r="J144" s="140">
        <f t="shared" ref="J144:J161" si="20">ROUND(I144*H144,2)</f>
        <v>0</v>
      </c>
      <c r="K144" s="136" t="s">
        <v>1</v>
      </c>
      <c r="L144" s="32"/>
      <c r="M144" s="141" t="s">
        <v>1</v>
      </c>
      <c r="N144" s="142" t="s">
        <v>40</v>
      </c>
      <c r="P144" s="143">
        <f t="shared" ref="P144:P161" si="21">O144*H144</f>
        <v>0</v>
      </c>
      <c r="Q144" s="143">
        <v>0</v>
      </c>
      <c r="R144" s="143">
        <f t="shared" ref="R144:R161" si="22">Q144*H144</f>
        <v>0</v>
      </c>
      <c r="S144" s="143">
        <v>0</v>
      </c>
      <c r="T144" s="144">
        <f t="shared" ref="T144:T161" si="23">S144*H144</f>
        <v>0</v>
      </c>
      <c r="AR144" s="145" t="s">
        <v>175</v>
      </c>
      <c r="AT144" s="145" t="s">
        <v>171</v>
      </c>
      <c r="AU144" s="145" t="s">
        <v>85</v>
      </c>
      <c r="AY144" s="17" t="s">
        <v>169</v>
      </c>
      <c r="BE144" s="146">
        <f t="shared" ref="BE144:BE161" si="24">IF(N144="základní",J144,0)</f>
        <v>0</v>
      </c>
      <c r="BF144" s="146">
        <f t="shared" ref="BF144:BF161" si="25">IF(N144="snížená",J144,0)</f>
        <v>0</v>
      </c>
      <c r="BG144" s="146">
        <f t="shared" ref="BG144:BG161" si="26">IF(N144="zákl. přenesená",J144,0)</f>
        <v>0</v>
      </c>
      <c r="BH144" s="146">
        <f t="shared" ref="BH144:BH161" si="27">IF(N144="sníž. přenesená",J144,0)</f>
        <v>0</v>
      </c>
      <c r="BI144" s="146">
        <f t="shared" ref="BI144:BI161" si="28">IF(N144="nulová",J144,0)</f>
        <v>0</v>
      </c>
      <c r="BJ144" s="17" t="s">
        <v>83</v>
      </c>
      <c r="BK144" s="146">
        <f t="shared" ref="BK144:BK161" si="29">ROUND(I144*H144,2)</f>
        <v>0</v>
      </c>
      <c r="BL144" s="17" t="s">
        <v>175</v>
      </c>
      <c r="BM144" s="145" t="s">
        <v>379</v>
      </c>
    </row>
    <row r="145" spans="2:65" s="1" customFormat="1" ht="76.349999999999994" customHeight="1">
      <c r="B145" s="133"/>
      <c r="C145" s="134" t="s">
        <v>290</v>
      </c>
      <c r="D145" s="134" t="s">
        <v>171</v>
      </c>
      <c r="E145" s="135" t="s">
        <v>2114</v>
      </c>
      <c r="F145" s="136" t="s">
        <v>2115</v>
      </c>
      <c r="G145" s="137" t="s">
        <v>297</v>
      </c>
      <c r="H145" s="138">
        <v>1</v>
      </c>
      <c r="I145" s="139"/>
      <c r="J145" s="140">
        <f t="shared" si="20"/>
        <v>0</v>
      </c>
      <c r="K145" s="136" t="s">
        <v>1</v>
      </c>
      <c r="L145" s="32"/>
      <c r="M145" s="141" t="s">
        <v>1</v>
      </c>
      <c r="N145" s="142" t="s">
        <v>40</v>
      </c>
      <c r="P145" s="143">
        <f t="shared" si="21"/>
        <v>0</v>
      </c>
      <c r="Q145" s="143">
        <v>0</v>
      </c>
      <c r="R145" s="143">
        <f t="shared" si="22"/>
        <v>0</v>
      </c>
      <c r="S145" s="143">
        <v>0</v>
      </c>
      <c r="T145" s="144">
        <f t="shared" si="23"/>
        <v>0</v>
      </c>
      <c r="AR145" s="145" t="s">
        <v>175</v>
      </c>
      <c r="AT145" s="145" t="s">
        <v>171</v>
      </c>
      <c r="AU145" s="145" t="s">
        <v>85</v>
      </c>
      <c r="AY145" s="17" t="s">
        <v>169</v>
      </c>
      <c r="BE145" s="146">
        <f t="shared" si="24"/>
        <v>0</v>
      </c>
      <c r="BF145" s="146">
        <f t="shared" si="25"/>
        <v>0</v>
      </c>
      <c r="BG145" s="146">
        <f t="shared" si="26"/>
        <v>0</v>
      </c>
      <c r="BH145" s="146">
        <f t="shared" si="27"/>
        <v>0</v>
      </c>
      <c r="BI145" s="146">
        <f t="shared" si="28"/>
        <v>0</v>
      </c>
      <c r="BJ145" s="17" t="s">
        <v>83</v>
      </c>
      <c r="BK145" s="146">
        <f t="shared" si="29"/>
        <v>0</v>
      </c>
      <c r="BL145" s="17" t="s">
        <v>175</v>
      </c>
      <c r="BM145" s="145" t="s">
        <v>391</v>
      </c>
    </row>
    <row r="146" spans="2:65" s="1" customFormat="1" ht="76.349999999999994" customHeight="1">
      <c r="B146" s="133"/>
      <c r="C146" s="134" t="s">
        <v>7</v>
      </c>
      <c r="D146" s="134" t="s">
        <v>171</v>
      </c>
      <c r="E146" s="135" t="s">
        <v>2116</v>
      </c>
      <c r="F146" s="136" t="s">
        <v>2117</v>
      </c>
      <c r="G146" s="137" t="s">
        <v>297</v>
      </c>
      <c r="H146" s="138">
        <v>1</v>
      </c>
      <c r="I146" s="139"/>
      <c r="J146" s="140">
        <f t="shared" si="20"/>
        <v>0</v>
      </c>
      <c r="K146" s="136" t="s">
        <v>1</v>
      </c>
      <c r="L146" s="32"/>
      <c r="M146" s="141" t="s">
        <v>1</v>
      </c>
      <c r="N146" s="142" t="s">
        <v>40</v>
      </c>
      <c r="P146" s="143">
        <f t="shared" si="21"/>
        <v>0</v>
      </c>
      <c r="Q146" s="143">
        <v>0</v>
      </c>
      <c r="R146" s="143">
        <f t="shared" si="22"/>
        <v>0</v>
      </c>
      <c r="S146" s="143">
        <v>0</v>
      </c>
      <c r="T146" s="144">
        <f t="shared" si="23"/>
        <v>0</v>
      </c>
      <c r="AR146" s="145" t="s">
        <v>175</v>
      </c>
      <c r="AT146" s="145" t="s">
        <v>171</v>
      </c>
      <c r="AU146" s="145" t="s">
        <v>85</v>
      </c>
      <c r="AY146" s="17" t="s">
        <v>169</v>
      </c>
      <c r="BE146" s="146">
        <f t="shared" si="24"/>
        <v>0</v>
      </c>
      <c r="BF146" s="146">
        <f t="shared" si="25"/>
        <v>0</v>
      </c>
      <c r="BG146" s="146">
        <f t="shared" si="26"/>
        <v>0</v>
      </c>
      <c r="BH146" s="146">
        <f t="shared" si="27"/>
        <v>0</v>
      </c>
      <c r="BI146" s="146">
        <f t="shared" si="28"/>
        <v>0</v>
      </c>
      <c r="BJ146" s="17" t="s">
        <v>83</v>
      </c>
      <c r="BK146" s="146">
        <f t="shared" si="29"/>
        <v>0</v>
      </c>
      <c r="BL146" s="17" t="s">
        <v>175</v>
      </c>
      <c r="BM146" s="145" t="s">
        <v>404</v>
      </c>
    </row>
    <row r="147" spans="2:65" s="1" customFormat="1" ht="55.5" customHeight="1">
      <c r="B147" s="133"/>
      <c r="C147" s="134" t="s">
        <v>299</v>
      </c>
      <c r="D147" s="134" t="s">
        <v>171</v>
      </c>
      <c r="E147" s="135" t="s">
        <v>2118</v>
      </c>
      <c r="F147" s="136" t="s">
        <v>2119</v>
      </c>
      <c r="G147" s="137" t="s">
        <v>350</v>
      </c>
      <c r="H147" s="138">
        <v>41</v>
      </c>
      <c r="I147" s="139"/>
      <c r="J147" s="140">
        <f t="shared" si="20"/>
        <v>0</v>
      </c>
      <c r="K147" s="136" t="s">
        <v>1</v>
      </c>
      <c r="L147" s="32"/>
      <c r="M147" s="141" t="s">
        <v>1</v>
      </c>
      <c r="N147" s="142" t="s">
        <v>40</v>
      </c>
      <c r="P147" s="143">
        <f t="shared" si="21"/>
        <v>0</v>
      </c>
      <c r="Q147" s="143">
        <v>0</v>
      </c>
      <c r="R147" s="143">
        <f t="shared" si="22"/>
        <v>0</v>
      </c>
      <c r="S147" s="143">
        <v>0</v>
      </c>
      <c r="T147" s="144">
        <f t="shared" si="23"/>
        <v>0</v>
      </c>
      <c r="AR147" s="145" t="s">
        <v>175</v>
      </c>
      <c r="AT147" s="145" t="s">
        <v>171</v>
      </c>
      <c r="AU147" s="145" t="s">
        <v>85</v>
      </c>
      <c r="AY147" s="17" t="s">
        <v>169</v>
      </c>
      <c r="BE147" s="146">
        <f t="shared" si="24"/>
        <v>0</v>
      </c>
      <c r="BF147" s="146">
        <f t="shared" si="25"/>
        <v>0</v>
      </c>
      <c r="BG147" s="146">
        <f t="shared" si="26"/>
        <v>0</v>
      </c>
      <c r="BH147" s="146">
        <f t="shared" si="27"/>
        <v>0</v>
      </c>
      <c r="BI147" s="146">
        <f t="shared" si="28"/>
        <v>0</v>
      </c>
      <c r="BJ147" s="17" t="s">
        <v>83</v>
      </c>
      <c r="BK147" s="146">
        <f t="shared" si="29"/>
        <v>0</v>
      </c>
      <c r="BL147" s="17" t="s">
        <v>175</v>
      </c>
      <c r="BM147" s="145" t="s">
        <v>420</v>
      </c>
    </row>
    <row r="148" spans="2:65" s="1" customFormat="1" ht="55.5" customHeight="1">
      <c r="B148" s="133"/>
      <c r="C148" s="134" t="s">
        <v>303</v>
      </c>
      <c r="D148" s="134" t="s">
        <v>171</v>
      </c>
      <c r="E148" s="135" t="s">
        <v>2120</v>
      </c>
      <c r="F148" s="136" t="s">
        <v>2121</v>
      </c>
      <c r="G148" s="137" t="s">
        <v>350</v>
      </c>
      <c r="H148" s="138">
        <v>19</v>
      </c>
      <c r="I148" s="139"/>
      <c r="J148" s="140">
        <f t="shared" si="20"/>
        <v>0</v>
      </c>
      <c r="K148" s="136" t="s">
        <v>1</v>
      </c>
      <c r="L148" s="32"/>
      <c r="M148" s="141" t="s">
        <v>1</v>
      </c>
      <c r="N148" s="142" t="s">
        <v>40</v>
      </c>
      <c r="P148" s="143">
        <f t="shared" si="21"/>
        <v>0</v>
      </c>
      <c r="Q148" s="143">
        <v>0</v>
      </c>
      <c r="R148" s="143">
        <f t="shared" si="22"/>
        <v>0</v>
      </c>
      <c r="S148" s="143">
        <v>0</v>
      </c>
      <c r="T148" s="144">
        <f t="shared" si="23"/>
        <v>0</v>
      </c>
      <c r="AR148" s="145" t="s">
        <v>175</v>
      </c>
      <c r="AT148" s="145" t="s">
        <v>171</v>
      </c>
      <c r="AU148" s="145" t="s">
        <v>85</v>
      </c>
      <c r="AY148" s="17" t="s">
        <v>169</v>
      </c>
      <c r="BE148" s="146">
        <f t="shared" si="24"/>
        <v>0</v>
      </c>
      <c r="BF148" s="146">
        <f t="shared" si="25"/>
        <v>0</v>
      </c>
      <c r="BG148" s="146">
        <f t="shared" si="26"/>
        <v>0</v>
      </c>
      <c r="BH148" s="146">
        <f t="shared" si="27"/>
        <v>0</v>
      </c>
      <c r="BI148" s="146">
        <f t="shared" si="28"/>
        <v>0</v>
      </c>
      <c r="BJ148" s="17" t="s">
        <v>83</v>
      </c>
      <c r="BK148" s="146">
        <f t="shared" si="29"/>
        <v>0</v>
      </c>
      <c r="BL148" s="17" t="s">
        <v>175</v>
      </c>
      <c r="BM148" s="145" t="s">
        <v>439</v>
      </c>
    </row>
    <row r="149" spans="2:65" s="1" customFormat="1" ht="55.5" customHeight="1">
      <c r="B149" s="133"/>
      <c r="C149" s="134" t="s">
        <v>307</v>
      </c>
      <c r="D149" s="134" t="s">
        <v>171</v>
      </c>
      <c r="E149" s="135" t="s">
        <v>2122</v>
      </c>
      <c r="F149" s="136" t="s">
        <v>2123</v>
      </c>
      <c r="G149" s="137" t="s">
        <v>350</v>
      </c>
      <c r="H149" s="138">
        <v>26</v>
      </c>
      <c r="I149" s="139"/>
      <c r="J149" s="140">
        <f t="shared" si="20"/>
        <v>0</v>
      </c>
      <c r="K149" s="136" t="s">
        <v>1</v>
      </c>
      <c r="L149" s="32"/>
      <c r="M149" s="141" t="s">
        <v>1</v>
      </c>
      <c r="N149" s="142" t="s">
        <v>40</v>
      </c>
      <c r="P149" s="143">
        <f t="shared" si="21"/>
        <v>0</v>
      </c>
      <c r="Q149" s="143">
        <v>0</v>
      </c>
      <c r="R149" s="143">
        <f t="shared" si="22"/>
        <v>0</v>
      </c>
      <c r="S149" s="143">
        <v>0</v>
      </c>
      <c r="T149" s="144">
        <f t="shared" si="23"/>
        <v>0</v>
      </c>
      <c r="AR149" s="145" t="s">
        <v>175</v>
      </c>
      <c r="AT149" s="145" t="s">
        <v>171</v>
      </c>
      <c r="AU149" s="145" t="s">
        <v>85</v>
      </c>
      <c r="AY149" s="17" t="s">
        <v>169</v>
      </c>
      <c r="BE149" s="146">
        <f t="shared" si="24"/>
        <v>0</v>
      </c>
      <c r="BF149" s="146">
        <f t="shared" si="25"/>
        <v>0</v>
      </c>
      <c r="BG149" s="146">
        <f t="shared" si="26"/>
        <v>0</v>
      </c>
      <c r="BH149" s="146">
        <f t="shared" si="27"/>
        <v>0</v>
      </c>
      <c r="BI149" s="146">
        <f t="shared" si="28"/>
        <v>0</v>
      </c>
      <c r="BJ149" s="17" t="s">
        <v>83</v>
      </c>
      <c r="BK149" s="146">
        <f t="shared" si="29"/>
        <v>0</v>
      </c>
      <c r="BL149" s="17" t="s">
        <v>175</v>
      </c>
      <c r="BM149" s="145" t="s">
        <v>451</v>
      </c>
    </row>
    <row r="150" spans="2:65" s="1" customFormat="1" ht="55.5" hidden="1" customHeight="1">
      <c r="B150" s="133"/>
      <c r="C150" s="134" t="s">
        <v>311</v>
      </c>
      <c r="D150" s="134" t="s">
        <v>171</v>
      </c>
      <c r="E150" s="135" t="s">
        <v>2124</v>
      </c>
      <c r="F150" s="136" t="s">
        <v>2125</v>
      </c>
      <c r="G150" s="137" t="s">
        <v>350</v>
      </c>
      <c r="H150" s="138">
        <v>0</v>
      </c>
      <c r="I150" s="139"/>
      <c r="J150" s="140">
        <f t="shared" si="20"/>
        <v>0</v>
      </c>
      <c r="K150" s="136" t="s">
        <v>1</v>
      </c>
      <c r="L150" s="32"/>
      <c r="M150" s="141" t="s">
        <v>1</v>
      </c>
      <c r="N150" s="142" t="s">
        <v>40</v>
      </c>
      <c r="P150" s="143">
        <f t="shared" si="21"/>
        <v>0</v>
      </c>
      <c r="Q150" s="143">
        <v>0</v>
      </c>
      <c r="R150" s="143">
        <f t="shared" si="22"/>
        <v>0</v>
      </c>
      <c r="S150" s="143">
        <v>0</v>
      </c>
      <c r="T150" s="144">
        <f t="shared" si="23"/>
        <v>0</v>
      </c>
      <c r="AR150" s="145" t="s">
        <v>175</v>
      </c>
      <c r="AT150" s="145" t="s">
        <v>171</v>
      </c>
      <c r="AU150" s="145" t="s">
        <v>85</v>
      </c>
      <c r="AY150" s="17" t="s">
        <v>169</v>
      </c>
      <c r="BE150" s="146">
        <f t="shared" si="24"/>
        <v>0</v>
      </c>
      <c r="BF150" s="146">
        <f t="shared" si="25"/>
        <v>0</v>
      </c>
      <c r="BG150" s="146">
        <f t="shared" si="26"/>
        <v>0</v>
      </c>
      <c r="BH150" s="146">
        <f t="shared" si="27"/>
        <v>0</v>
      </c>
      <c r="BI150" s="146">
        <f t="shared" si="28"/>
        <v>0</v>
      </c>
      <c r="BJ150" s="17" t="s">
        <v>83</v>
      </c>
      <c r="BK150" s="146">
        <f t="shared" si="29"/>
        <v>0</v>
      </c>
      <c r="BL150" s="17" t="s">
        <v>175</v>
      </c>
      <c r="BM150" s="145" t="s">
        <v>464</v>
      </c>
    </row>
    <row r="151" spans="2:65" s="1" customFormat="1" ht="62.7" customHeight="1">
      <c r="B151" s="133"/>
      <c r="C151" s="134" t="s">
        <v>315</v>
      </c>
      <c r="D151" s="134" t="s">
        <v>171</v>
      </c>
      <c r="E151" s="135" t="s">
        <v>2126</v>
      </c>
      <c r="F151" s="136" t="s">
        <v>2127</v>
      </c>
      <c r="G151" s="137" t="s">
        <v>350</v>
      </c>
      <c r="H151" s="138">
        <v>28</v>
      </c>
      <c r="I151" s="139"/>
      <c r="J151" s="140">
        <f t="shared" si="20"/>
        <v>0</v>
      </c>
      <c r="K151" s="136" t="s">
        <v>1</v>
      </c>
      <c r="L151" s="32"/>
      <c r="M151" s="141" t="s">
        <v>1</v>
      </c>
      <c r="N151" s="142" t="s">
        <v>40</v>
      </c>
      <c r="P151" s="143">
        <f t="shared" si="21"/>
        <v>0</v>
      </c>
      <c r="Q151" s="143">
        <v>0</v>
      </c>
      <c r="R151" s="143">
        <f t="shared" si="22"/>
        <v>0</v>
      </c>
      <c r="S151" s="143">
        <v>0</v>
      </c>
      <c r="T151" s="144">
        <f t="shared" si="23"/>
        <v>0</v>
      </c>
      <c r="AR151" s="145" t="s">
        <v>175</v>
      </c>
      <c r="AT151" s="145" t="s">
        <v>171</v>
      </c>
      <c r="AU151" s="145" t="s">
        <v>85</v>
      </c>
      <c r="AY151" s="17" t="s">
        <v>169</v>
      </c>
      <c r="BE151" s="146">
        <f t="shared" si="24"/>
        <v>0</v>
      </c>
      <c r="BF151" s="146">
        <f t="shared" si="25"/>
        <v>0</v>
      </c>
      <c r="BG151" s="146">
        <f t="shared" si="26"/>
        <v>0</v>
      </c>
      <c r="BH151" s="146">
        <f t="shared" si="27"/>
        <v>0</v>
      </c>
      <c r="BI151" s="146">
        <f t="shared" si="28"/>
        <v>0</v>
      </c>
      <c r="BJ151" s="17" t="s">
        <v>83</v>
      </c>
      <c r="BK151" s="146">
        <f t="shared" si="29"/>
        <v>0</v>
      </c>
      <c r="BL151" s="17" t="s">
        <v>175</v>
      </c>
      <c r="BM151" s="145" t="s">
        <v>476</v>
      </c>
    </row>
    <row r="152" spans="2:65" s="1" customFormat="1" ht="62.7" customHeight="1">
      <c r="B152" s="133"/>
      <c r="C152" s="134" t="s">
        <v>319</v>
      </c>
      <c r="D152" s="134" t="s">
        <v>171</v>
      </c>
      <c r="E152" s="135" t="s">
        <v>2128</v>
      </c>
      <c r="F152" s="136" t="s">
        <v>2129</v>
      </c>
      <c r="G152" s="137" t="s">
        <v>350</v>
      </c>
      <c r="H152" s="138">
        <v>2</v>
      </c>
      <c r="I152" s="139"/>
      <c r="J152" s="140">
        <f t="shared" si="20"/>
        <v>0</v>
      </c>
      <c r="K152" s="136" t="s">
        <v>1</v>
      </c>
      <c r="L152" s="32"/>
      <c r="M152" s="141" t="s">
        <v>1</v>
      </c>
      <c r="N152" s="142" t="s">
        <v>40</v>
      </c>
      <c r="P152" s="143">
        <f t="shared" si="21"/>
        <v>0</v>
      </c>
      <c r="Q152" s="143">
        <v>0</v>
      </c>
      <c r="R152" s="143">
        <f t="shared" si="22"/>
        <v>0</v>
      </c>
      <c r="S152" s="143">
        <v>0</v>
      </c>
      <c r="T152" s="144">
        <f t="shared" si="23"/>
        <v>0</v>
      </c>
      <c r="AR152" s="145" t="s">
        <v>175</v>
      </c>
      <c r="AT152" s="145" t="s">
        <v>171</v>
      </c>
      <c r="AU152" s="145" t="s">
        <v>85</v>
      </c>
      <c r="AY152" s="17" t="s">
        <v>169</v>
      </c>
      <c r="BE152" s="146">
        <f t="shared" si="24"/>
        <v>0</v>
      </c>
      <c r="BF152" s="146">
        <f t="shared" si="25"/>
        <v>0</v>
      </c>
      <c r="BG152" s="146">
        <f t="shared" si="26"/>
        <v>0</v>
      </c>
      <c r="BH152" s="146">
        <f t="shared" si="27"/>
        <v>0</v>
      </c>
      <c r="BI152" s="146">
        <f t="shared" si="28"/>
        <v>0</v>
      </c>
      <c r="BJ152" s="17" t="s">
        <v>83</v>
      </c>
      <c r="BK152" s="146">
        <f t="shared" si="29"/>
        <v>0</v>
      </c>
      <c r="BL152" s="17" t="s">
        <v>175</v>
      </c>
      <c r="BM152" s="145" t="s">
        <v>486</v>
      </c>
    </row>
    <row r="153" spans="2:65" s="1" customFormat="1" ht="62.7" customHeight="1">
      <c r="B153" s="133"/>
      <c r="C153" s="134" t="s">
        <v>323</v>
      </c>
      <c r="D153" s="134" t="s">
        <v>171</v>
      </c>
      <c r="E153" s="135" t="s">
        <v>2130</v>
      </c>
      <c r="F153" s="136" t="s">
        <v>2131</v>
      </c>
      <c r="G153" s="137" t="s">
        <v>350</v>
      </c>
      <c r="H153" s="138">
        <v>17</v>
      </c>
      <c r="I153" s="139"/>
      <c r="J153" s="140">
        <f t="shared" si="20"/>
        <v>0</v>
      </c>
      <c r="K153" s="136" t="s">
        <v>1</v>
      </c>
      <c r="L153" s="32"/>
      <c r="M153" s="141" t="s">
        <v>1</v>
      </c>
      <c r="N153" s="142" t="s">
        <v>40</v>
      </c>
      <c r="P153" s="143">
        <f t="shared" si="21"/>
        <v>0</v>
      </c>
      <c r="Q153" s="143">
        <v>0</v>
      </c>
      <c r="R153" s="143">
        <f t="shared" si="22"/>
        <v>0</v>
      </c>
      <c r="S153" s="143">
        <v>0</v>
      </c>
      <c r="T153" s="144">
        <f t="shared" si="23"/>
        <v>0</v>
      </c>
      <c r="AR153" s="145" t="s">
        <v>175</v>
      </c>
      <c r="AT153" s="145" t="s">
        <v>171</v>
      </c>
      <c r="AU153" s="145" t="s">
        <v>85</v>
      </c>
      <c r="AY153" s="17" t="s">
        <v>169</v>
      </c>
      <c r="BE153" s="146">
        <f t="shared" si="24"/>
        <v>0</v>
      </c>
      <c r="BF153" s="146">
        <f t="shared" si="25"/>
        <v>0</v>
      </c>
      <c r="BG153" s="146">
        <f t="shared" si="26"/>
        <v>0</v>
      </c>
      <c r="BH153" s="146">
        <f t="shared" si="27"/>
        <v>0</v>
      </c>
      <c r="BI153" s="146">
        <f t="shared" si="28"/>
        <v>0</v>
      </c>
      <c r="BJ153" s="17" t="s">
        <v>83</v>
      </c>
      <c r="BK153" s="146">
        <f t="shared" si="29"/>
        <v>0</v>
      </c>
      <c r="BL153" s="17" t="s">
        <v>175</v>
      </c>
      <c r="BM153" s="145" t="s">
        <v>498</v>
      </c>
    </row>
    <row r="154" spans="2:65" s="1" customFormat="1" ht="49.2" customHeight="1">
      <c r="B154" s="133"/>
      <c r="C154" s="134" t="s">
        <v>327</v>
      </c>
      <c r="D154" s="134" t="s">
        <v>171</v>
      </c>
      <c r="E154" s="135" t="s">
        <v>2132</v>
      </c>
      <c r="F154" s="136" t="s">
        <v>2133</v>
      </c>
      <c r="G154" s="137" t="s">
        <v>350</v>
      </c>
      <c r="H154" s="138">
        <v>1</v>
      </c>
      <c r="I154" s="139"/>
      <c r="J154" s="140">
        <f t="shared" si="20"/>
        <v>0</v>
      </c>
      <c r="K154" s="136" t="s">
        <v>1</v>
      </c>
      <c r="L154" s="32"/>
      <c r="M154" s="141" t="s">
        <v>1</v>
      </c>
      <c r="N154" s="142" t="s">
        <v>40</v>
      </c>
      <c r="P154" s="143">
        <f t="shared" si="21"/>
        <v>0</v>
      </c>
      <c r="Q154" s="143">
        <v>0</v>
      </c>
      <c r="R154" s="143">
        <f t="shared" si="22"/>
        <v>0</v>
      </c>
      <c r="S154" s="143">
        <v>0</v>
      </c>
      <c r="T154" s="144">
        <f t="shared" si="23"/>
        <v>0</v>
      </c>
      <c r="AR154" s="145" t="s">
        <v>175</v>
      </c>
      <c r="AT154" s="145" t="s">
        <v>171</v>
      </c>
      <c r="AU154" s="145" t="s">
        <v>85</v>
      </c>
      <c r="AY154" s="17" t="s">
        <v>169</v>
      </c>
      <c r="BE154" s="146">
        <f t="shared" si="24"/>
        <v>0</v>
      </c>
      <c r="BF154" s="146">
        <f t="shared" si="25"/>
        <v>0</v>
      </c>
      <c r="BG154" s="146">
        <f t="shared" si="26"/>
        <v>0</v>
      </c>
      <c r="BH154" s="146">
        <f t="shared" si="27"/>
        <v>0</v>
      </c>
      <c r="BI154" s="146">
        <f t="shared" si="28"/>
        <v>0</v>
      </c>
      <c r="BJ154" s="17" t="s">
        <v>83</v>
      </c>
      <c r="BK154" s="146">
        <f t="shared" si="29"/>
        <v>0</v>
      </c>
      <c r="BL154" s="17" t="s">
        <v>175</v>
      </c>
      <c r="BM154" s="145" t="s">
        <v>508</v>
      </c>
    </row>
    <row r="155" spans="2:65" s="1" customFormat="1" ht="37.950000000000003" customHeight="1">
      <c r="B155" s="133"/>
      <c r="C155" s="134" t="s">
        <v>332</v>
      </c>
      <c r="D155" s="134" t="s">
        <v>171</v>
      </c>
      <c r="E155" s="135" t="s">
        <v>2134</v>
      </c>
      <c r="F155" s="136" t="s">
        <v>2135</v>
      </c>
      <c r="G155" s="137" t="s">
        <v>297</v>
      </c>
      <c r="H155" s="138">
        <v>2</v>
      </c>
      <c r="I155" s="139"/>
      <c r="J155" s="140">
        <f t="shared" si="20"/>
        <v>0</v>
      </c>
      <c r="K155" s="136" t="s">
        <v>1</v>
      </c>
      <c r="L155" s="32"/>
      <c r="M155" s="141" t="s">
        <v>1</v>
      </c>
      <c r="N155" s="142" t="s">
        <v>40</v>
      </c>
      <c r="P155" s="143">
        <f t="shared" si="21"/>
        <v>0</v>
      </c>
      <c r="Q155" s="143">
        <v>0</v>
      </c>
      <c r="R155" s="143">
        <f t="shared" si="22"/>
        <v>0</v>
      </c>
      <c r="S155" s="143">
        <v>0</v>
      </c>
      <c r="T155" s="144">
        <f t="shared" si="23"/>
        <v>0</v>
      </c>
      <c r="AR155" s="145" t="s">
        <v>175</v>
      </c>
      <c r="AT155" s="145" t="s">
        <v>171</v>
      </c>
      <c r="AU155" s="145" t="s">
        <v>85</v>
      </c>
      <c r="AY155" s="17" t="s">
        <v>169</v>
      </c>
      <c r="BE155" s="146">
        <f t="shared" si="24"/>
        <v>0</v>
      </c>
      <c r="BF155" s="146">
        <f t="shared" si="25"/>
        <v>0</v>
      </c>
      <c r="BG155" s="146">
        <f t="shared" si="26"/>
        <v>0</v>
      </c>
      <c r="BH155" s="146">
        <f t="shared" si="27"/>
        <v>0</v>
      </c>
      <c r="BI155" s="146">
        <f t="shared" si="28"/>
        <v>0</v>
      </c>
      <c r="BJ155" s="17" t="s">
        <v>83</v>
      </c>
      <c r="BK155" s="146">
        <f t="shared" si="29"/>
        <v>0</v>
      </c>
      <c r="BL155" s="17" t="s">
        <v>175</v>
      </c>
      <c r="BM155" s="145" t="s">
        <v>517</v>
      </c>
    </row>
    <row r="156" spans="2:65" s="1" customFormat="1" ht="37.950000000000003" customHeight="1">
      <c r="B156" s="133"/>
      <c r="C156" s="134" t="s">
        <v>337</v>
      </c>
      <c r="D156" s="134" t="s">
        <v>171</v>
      </c>
      <c r="E156" s="135" t="s">
        <v>2136</v>
      </c>
      <c r="F156" s="136" t="s">
        <v>2137</v>
      </c>
      <c r="G156" s="137" t="s">
        <v>297</v>
      </c>
      <c r="H156" s="138">
        <v>1</v>
      </c>
      <c r="I156" s="139"/>
      <c r="J156" s="140">
        <f t="shared" si="20"/>
        <v>0</v>
      </c>
      <c r="K156" s="136" t="s">
        <v>1</v>
      </c>
      <c r="L156" s="32"/>
      <c r="M156" s="141" t="s">
        <v>1</v>
      </c>
      <c r="N156" s="142" t="s">
        <v>40</v>
      </c>
      <c r="P156" s="143">
        <f t="shared" si="21"/>
        <v>0</v>
      </c>
      <c r="Q156" s="143">
        <v>0</v>
      </c>
      <c r="R156" s="143">
        <f t="shared" si="22"/>
        <v>0</v>
      </c>
      <c r="S156" s="143">
        <v>0</v>
      </c>
      <c r="T156" s="144">
        <f t="shared" si="23"/>
        <v>0</v>
      </c>
      <c r="AR156" s="145" t="s">
        <v>175</v>
      </c>
      <c r="AT156" s="145" t="s">
        <v>171</v>
      </c>
      <c r="AU156" s="145" t="s">
        <v>85</v>
      </c>
      <c r="AY156" s="17" t="s">
        <v>169</v>
      </c>
      <c r="BE156" s="146">
        <f t="shared" si="24"/>
        <v>0</v>
      </c>
      <c r="BF156" s="146">
        <f t="shared" si="25"/>
        <v>0</v>
      </c>
      <c r="BG156" s="146">
        <f t="shared" si="26"/>
        <v>0</v>
      </c>
      <c r="BH156" s="146">
        <f t="shared" si="27"/>
        <v>0</v>
      </c>
      <c r="BI156" s="146">
        <f t="shared" si="28"/>
        <v>0</v>
      </c>
      <c r="BJ156" s="17" t="s">
        <v>83</v>
      </c>
      <c r="BK156" s="146">
        <f t="shared" si="29"/>
        <v>0</v>
      </c>
      <c r="BL156" s="17" t="s">
        <v>175</v>
      </c>
      <c r="BM156" s="145" t="s">
        <v>1646</v>
      </c>
    </row>
    <row r="157" spans="2:65" s="1" customFormat="1" ht="37.950000000000003" customHeight="1">
      <c r="B157" s="133"/>
      <c r="C157" s="134" t="s">
        <v>342</v>
      </c>
      <c r="D157" s="134" t="s">
        <v>171</v>
      </c>
      <c r="E157" s="135" t="s">
        <v>2138</v>
      </c>
      <c r="F157" s="136" t="s">
        <v>2139</v>
      </c>
      <c r="G157" s="137" t="s">
        <v>297</v>
      </c>
      <c r="H157" s="138">
        <v>3</v>
      </c>
      <c r="I157" s="139"/>
      <c r="J157" s="140">
        <f t="shared" si="20"/>
        <v>0</v>
      </c>
      <c r="K157" s="136" t="s">
        <v>1</v>
      </c>
      <c r="L157" s="32"/>
      <c r="M157" s="141" t="s">
        <v>1</v>
      </c>
      <c r="N157" s="142" t="s">
        <v>40</v>
      </c>
      <c r="P157" s="143">
        <f t="shared" si="21"/>
        <v>0</v>
      </c>
      <c r="Q157" s="143">
        <v>0</v>
      </c>
      <c r="R157" s="143">
        <f t="shared" si="22"/>
        <v>0</v>
      </c>
      <c r="S157" s="143">
        <v>0</v>
      </c>
      <c r="T157" s="144">
        <f t="shared" si="23"/>
        <v>0</v>
      </c>
      <c r="AR157" s="145" t="s">
        <v>175</v>
      </c>
      <c r="AT157" s="145" t="s">
        <v>171</v>
      </c>
      <c r="AU157" s="145" t="s">
        <v>85</v>
      </c>
      <c r="AY157" s="17" t="s">
        <v>169</v>
      </c>
      <c r="BE157" s="146">
        <f t="shared" si="24"/>
        <v>0</v>
      </c>
      <c r="BF157" s="146">
        <f t="shared" si="25"/>
        <v>0</v>
      </c>
      <c r="BG157" s="146">
        <f t="shared" si="26"/>
        <v>0</v>
      </c>
      <c r="BH157" s="146">
        <f t="shared" si="27"/>
        <v>0</v>
      </c>
      <c r="BI157" s="146">
        <f t="shared" si="28"/>
        <v>0</v>
      </c>
      <c r="BJ157" s="17" t="s">
        <v>83</v>
      </c>
      <c r="BK157" s="146">
        <f t="shared" si="29"/>
        <v>0</v>
      </c>
      <c r="BL157" s="17" t="s">
        <v>175</v>
      </c>
      <c r="BM157" s="145" t="s">
        <v>1649</v>
      </c>
    </row>
    <row r="158" spans="2:65" s="1" customFormat="1" ht="37.950000000000003" customHeight="1">
      <c r="B158" s="133"/>
      <c r="C158" s="134" t="s">
        <v>347</v>
      </c>
      <c r="D158" s="134" t="s">
        <v>171</v>
      </c>
      <c r="E158" s="135" t="s">
        <v>2140</v>
      </c>
      <c r="F158" s="136" t="s">
        <v>2141</v>
      </c>
      <c r="G158" s="137" t="s">
        <v>297</v>
      </c>
      <c r="H158" s="138">
        <v>1</v>
      </c>
      <c r="I158" s="139"/>
      <c r="J158" s="140">
        <f t="shared" si="20"/>
        <v>0</v>
      </c>
      <c r="K158" s="136" t="s">
        <v>1</v>
      </c>
      <c r="L158" s="32"/>
      <c r="M158" s="141" t="s">
        <v>1</v>
      </c>
      <c r="N158" s="142" t="s">
        <v>40</v>
      </c>
      <c r="P158" s="143">
        <f t="shared" si="21"/>
        <v>0</v>
      </c>
      <c r="Q158" s="143">
        <v>0</v>
      </c>
      <c r="R158" s="143">
        <f t="shared" si="22"/>
        <v>0</v>
      </c>
      <c r="S158" s="143">
        <v>0</v>
      </c>
      <c r="T158" s="144">
        <f t="shared" si="23"/>
        <v>0</v>
      </c>
      <c r="AR158" s="145" t="s">
        <v>175</v>
      </c>
      <c r="AT158" s="145" t="s">
        <v>171</v>
      </c>
      <c r="AU158" s="145" t="s">
        <v>85</v>
      </c>
      <c r="AY158" s="17" t="s">
        <v>169</v>
      </c>
      <c r="BE158" s="146">
        <f t="shared" si="24"/>
        <v>0</v>
      </c>
      <c r="BF158" s="146">
        <f t="shared" si="25"/>
        <v>0</v>
      </c>
      <c r="BG158" s="146">
        <f t="shared" si="26"/>
        <v>0</v>
      </c>
      <c r="BH158" s="146">
        <f t="shared" si="27"/>
        <v>0</v>
      </c>
      <c r="BI158" s="146">
        <f t="shared" si="28"/>
        <v>0</v>
      </c>
      <c r="BJ158" s="17" t="s">
        <v>83</v>
      </c>
      <c r="BK158" s="146">
        <f t="shared" si="29"/>
        <v>0</v>
      </c>
      <c r="BL158" s="17" t="s">
        <v>175</v>
      </c>
      <c r="BM158" s="145" t="s">
        <v>533</v>
      </c>
    </row>
    <row r="159" spans="2:65" s="1" customFormat="1" ht="33" customHeight="1">
      <c r="B159" s="133"/>
      <c r="C159" s="134" t="s">
        <v>354</v>
      </c>
      <c r="D159" s="134" t="s">
        <v>171</v>
      </c>
      <c r="E159" s="135" t="s">
        <v>2142</v>
      </c>
      <c r="F159" s="136" t="s">
        <v>2143</v>
      </c>
      <c r="G159" s="137" t="s">
        <v>297</v>
      </c>
      <c r="H159" s="138">
        <v>1</v>
      </c>
      <c r="I159" s="139"/>
      <c r="J159" s="140">
        <f t="shared" si="20"/>
        <v>0</v>
      </c>
      <c r="K159" s="136" t="s">
        <v>1</v>
      </c>
      <c r="L159" s="32"/>
      <c r="M159" s="141" t="s">
        <v>1</v>
      </c>
      <c r="N159" s="142" t="s">
        <v>40</v>
      </c>
      <c r="P159" s="143">
        <f t="shared" si="21"/>
        <v>0</v>
      </c>
      <c r="Q159" s="143">
        <v>0</v>
      </c>
      <c r="R159" s="143">
        <f t="shared" si="22"/>
        <v>0</v>
      </c>
      <c r="S159" s="143">
        <v>0</v>
      </c>
      <c r="T159" s="144">
        <f t="shared" si="23"/>
        <v>0</v>
      </c>
      <c r="AR159" s="145" t="s">
        <v>175</v>
      </c>
      <c r="AT159" s="145" t="s">
        <v>171</v>
      </c>
      <c r="AU159" s="145" t="s">
        <v>85</v>
      </c>
      <c r="AY159" s="17" t="s">
        <v>169</v>
      </c>
      <c r="BE159" s="146">
        <f t="shared" si="24"/>
        <v>0</v>
      </c>
      <c r="BF159" s="146">
        <f t="shared" si="25"/>
        <v>0</v>
      </c>
      <c r="BG159" s="146">
        <f t="shared" si="26"/>
        <v>0</v>
      </c>
      <c r="BH159" s="146">
        <f t="shared" si="27"/>
        <v>0</v>
      </c>
      <c r="BI159" s="146">
        <f t="shared" si="28"/>
        <v>0</v>
      </c>
      <c r="BJ159" s="17" t="s">
        <v>83</v>
      </c>
      <c r="BK159" s="146">
        <f t="shared" si="29"/>
        <v>0</v>
      </c>
      <c r="BL159" s="17" t="s">
        <v>175</v>
      </c>
      <c r="BM159" s="145" t="s">
        <v>544</v>
      </c>
    </row>
    <row r="160" spans="2:65" s="1" customFormat="1" ht="55.5" customHeight="1">
      <c r="B160" s="133"/>
      <c r="C160" s="134" t="s">
        <v>361</v>
      </c>
      <c r="D160" s="134" t="s">
        <v>171</v>
      </c>
      <c r="E160" s="135" t="s">
        <v>2144</v>
      </c>
      <c r="F160" s="136" t="s">
        <v>2145</v>
      </c>
      <c r="G160" s="137" t="s">
        <v>297</v>
      </c>
      <c r="H160" s="138">
        <v>2</v>
      </c>
      <c r="I160" s="139"/>
      <c r="J160" s="140">
        <f t="shared" si="20"/>
        <v>0</v>
      </c>
      <c r="K160" s="136" t="s">
        <v>1</v>
      </c>
      <c r="L160" s="32"/>
      <c r="M160" s="141" t="s">
        <v>1</v>
      </c>
      <c r="N160" s="142" t="s">
        <v>40</v>
      </c>
      <c r="P160" s="143">
        <f t="shared" si="21"/>
        <v>0</v>
      </c>
      <c r="Q160" s="143">
        <v>0</v>
      </c>
      <c r="R160" s="143">
        <f t="shared" si="22"/>
        <v>0</v>
      </c>
      <c r="S160" s="143">
        <v>0</v>
      </c>
      <c r="T160" s="144">
        <f t="shared" si="23"/>
        <v>0</v>
      </c>
      <c r="AR160" s="145" t="s">
        <v>175</v>
      </c>
      <c r="AT160" s="145" t="s">
        <v>171</v>
      </c>
      <c r="AU160" s="145" t="s">
        <v>85</v>
      </c>
      <c r="AY160" s="17" t="s">
        <v>169</v>
      </c>
      <c r="BE160" s="146">
        <f t="shared" si="24"/>
        <v>0</v>
      </c>
      <c r="BF160" s="146">
        <f t="shared" si="25"/>
        <v>0</v>
      </c>
      <c r="BG160" s="146">
        <f t="shared" si="26"/>
        <v>0</v>
      </c>
      <c r="BH160" s="146">
        <f t="shared" si="27"/>
        <v>0</v>
      </c>
      <c r="BI160" s="146">
        <f t="shared" si="28"/>
        <v>0</v>
      </c>
      <c r="BJ160" s="17" t="s">
        <v>83</v>
      </c>
      <c r="BK160" s="146">
        <f t="shared" si="29"/>
        <v>0</v>
      </c>
      <c r="BL160" s="17" t="s">
        <v>175</v>
      </c>
      <c r="BM160" s="145" t="s">
        <v>554</v>
      </c>
    </row>
    <row r="161" spans="2:65" s="1" customFormat="1" ht="24.15" customHeight="1">
      <c r="B161" s="133"/>
      <c r="C161" s="134" t="s">
        <v>367</v>
      </c>
      <c r="D161" s="134" t="s">
        <v>171</v>
      </c>
      <c r="E161" s="135" t="s">
        <v>2146</v>
      </c>
      <c r="F161" s="136" t="s">
        <v>2147</v>
      </c>
      <c r="G161" s="137" t="s">
        <v>297</v>
      </c>
      <c r="H161" s="138">
        <v>5</v>
      </c>
      <c r="I161" s="139"/>
      <c r="J161" s="140">
        <f t="shared" si="20"/>
        <v>0</v>
      </c>
      <c r="K161" s="136" t="s">
        <v>1</v>
      </c>
      <c r="L161" s="32"/>
      <c r="M161" s="141" t="s">
        <v>1</v>
      </c>
      <c r="N161" s="142" t="s">
        <v>40</v>
      </c>
      <c r="P161" s="143">
        <f t="shared" si="21"/>
        <v>0</v>
      </c>
      <c r="Q161" s="143">
        <v>0</v>
      </c>
      <c r="R161" s="143">
        <f t="shared" si="22"/>
        <v>0</v>
      </c>
      <c r="S161" s="143">
        <v>0</v>
      </c>
      <c r="T161" s="144">
        <f t="shared" si="23"/>
        <v>0</v>
      </c>
      <c r="AR161" s="145" t="s">
        <v>175</v>
      </c>
      <c r="AT161" s="145" t="s">
        <v>171</v>
      </c>
      <c r="AU161" s="145" t="s">
        <v>85</v>
      </c>
      <c r="AY161" s="17" t="s">
        <v>169</v>
      </c>
      <c r="BE161" s="146">
        <f t="shared" si="24"/>
        <v>0</v>
      </c>
      <c r="BF161" s="146">
        <f t="shared" si="25"/>
        <v>0</v>
      </c>
      <c r="BG161" s="146">
        <f t="shared" si="26"/>
        <v>0</v>
      </c>
      <c r="BH161" s="146">
        <f t="shared" si="27"/>
        <v>0</v>
      </c>
      <c r="BI161" s="146">
        <f t="shared" si="28"/>
        <v>0</v>
      </c>
      <c r="BJ161" s="17" t="s">
        <v>83</v>
      </c>
      <c r="BK161" s="146">
        <f t="shared" si="29"/>
        <v>0</v>
      </c>
      <c r="BL161" s="17" t="s">
        <v>175</v>
      </c>
      <c r="BM161" s="145" t="s">
        <v>563</v>
      </c>
    </row>
    <row r="162" spans="2:65" s="11" customFormat="1" ht="22.95" customHeight="1">
      <c r="B162" s="121"/>
      <c r="D162" s="122" t="s">
        <v>74</v>
      </c>
      <c r="E162" s="131" t="s">
        <v>1998</v>
      </c>
      <c r="F162" s="131" t="s">
        <v>2148</v>
      </c>
      <c r="I162" s="124"/>
      <c r="J162" s="132">
        <f>BK162</f>
        <v>0</v>
      </c>
      <c r="L162" s="121"/>
      <c r="M162" s="126"/>
      <c r="P162" s="127">
        <f>SUM(P163:P272)</f>
        <v>0</v>
      </c>
      <c r="R162" s="127">
        <f>SUM(R163:R272)</f>
        <v>0</v>
      </c>
      <c r="T162" s="128">
        <f>SUM(T163:T272)</f>
        <v>0</v>
      </c>
      <c r="AR162" s="122" t="s">
        <v>83</v>
      </c>
      <c r="AT162" s="129" t="s">
        <v>74</v>
      </c>
      <c r="AU162" s="129" t="s">
        <v>83</v>
      </c>
      <c r="AY162" s="122" t="s">
        <v>169</v>
      </c>
      <c r="BK162" s="130">
        <f>SUM(BK163:BK272)</f>
        <v>0</v>
      </c>
    </row>
    <row r="163" spans="2:65" s="1" customFormat="1" ht="24.15" customHeight="1">
      <c r="B163" s="133"/>
      <c r="C163" s="134" t="s">
        <v>373</v>
      </c>
      <c r="D163" s="134" t="s">
        <v>171</v>
      </c>
      <c r="E163" s="135" t="s">
        <v>2149</v>
      </c>
      <c r="F163" s="136" t="s">
        <v>2150</v>
      </c>
      <c r="G163" s="137" t="s">
        <v>297</v>
      </c>
      <c r="H163" s="138">
        <v>1</v>
      </c>
      <c r="I163" s="139"/>
      <c r="J163" s="140">
        <f>ROUND(I163*H163,2)</f>
        <v>0</v>
      </c>
      <c r="K163" s="136" t="s">
        <v>1</v>
      </c>
      <c r="L163" s="32"/>
      <c r="M163" s="141" t="s">
        <v>1</v>
      </c>
      <c r="N163" s="142" t="s">
        <v>40</v>
      </c>
      <c r="P163" s="143">
        <f>O163*H163</f>
        <v>0</v>
      </c>
      <c r="Q163" s="143">
        <v>0</v>
      </c>
      <c r="R163" s="143">
        <f>Q163*H163</f>
        <v>0</v>
      </c>
      <c r="S163" s="143">
        <v>0</v>
      </c>
      <c r="T163" s="144">
        <f>S163*H163</f>
        <v>0</v>
      </c>
      <c r="AR163" s="145" t="s">
        <v>175</v>
      </c>
      <c r="AT163" s="145" t="s">
        <v>171</v>
      </c>
      <c r="AU163" s="145" t="s">
        <v>85</v>
      </c>
      <c r="AY163" s="17" t="s">
        <v>169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7" t="s">
        <v>83</v>
      </c>
      <c r="BK163" s="146">
        <f>ROUND(I163*H163,2)</f>
        <v>0</v>
      </c>
      <c r="BL163" s="17" t="s">
        <v>175</v>
      </c>
      <c r="BM163" s="145" t="s">
        <v>573</v>
      </c>
    </row>
    <row r="164" spans="2:65" s="1" customFormat="1" ht="19.2">
      <c r="B164" s="32"/>
      <c r="D164" s="152" t="s">
        <v>1963</v>
      </c>
      <c r="F164" s="196" t="s">
        <v>2151</v>
      </c>
      <c r="I164" s="149"/>
      <c r="L164" s="32"/>
      <c r="M164" s="150"/>
      <c r="T164" s="56"/>
      <c r="AT164" s="17" t="s">
        <v>1963</v>
      </c>
      <c r="AU164" s="17" t="s">
        <v>85</v>
      </c>
    </row>
    <row r="165" spans="2:65" s="1" customFormat="1" ht="24.15" customHeight="1">
      <c r="B165" s="133"/>
      <c r="C165" s="134" t="s">
        <v>379</v>
      </c>
      <c r="D165" s="134" t="s">
        <v>171</v>
      </c>
      <c r="E165" s="135" t="s">
        <v>2152</v>
      </c>
      <c r="F165" s="136" t="s">
        <v>2153</v>
      </c>
      <c r="G165" s="137" t="s">
        <v>297</v>
      </c>
      <c r="H165" s="138">
        <v>1</v>
      </c>
      <c r="I165" s="139"/>
      <c r="J165" s="140">
        <f>ROUND(I165*H165,2)</f>
        <v>0</v>
      </c>
      <c r="K165" s="136" t="s">
        <v>1</v>
      </c>
      <c r="L165" s="32"/>
      <c r="M165" s="141" t="s">
        <v>1</v>
      </c>
      <c r="N165" s="142" t="s">
        <v>40</v>
      </c>
      <c r="P165" s="143">
        <f>O165*H165</f>
        <v>0</v>
      </c>
      <c r="Q165" s="143">
        <v>0</v>
      </c>
      <c r="R165" s="143">
        <f>Q165*H165</f>
        <v>0</v>
      </c>
      <c r="S165" s="143">
        <v>0</v>
      </c>
      <c r="T165" s="144">
        <f>S165*H165</f>
        <v>0</v>
      </c>
      <c r="AR165" s="145" t="s">
        <v>175</v>
      </c>
      <c r="AT165" s="145" t="s">
        <v>171</v>
      </c>
      <c r="AU165" s="145" t="s">
        <v>85</v>
      </c>
      <c r="AY165" s="17" t="s">
        <v>169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7" t="s">
        <v>83</v>
      </c>
      <c r="BK165" s="146">
        <f>ROUND(I165*H165,2)</f>
        <v>0</v>
      </c>
      <c r="BL165" s="17" t="s">
        <v>175</v>
      </c>
      <c r="BM165" s="145" t="s">
        <v>599</v>
      </c>
    </row>
    <row r="166" spans="2:65" s="1" customFormat="1" ht="19.2">
      <c r="B166" s="32"/>
      <c r="D166" s="152" t="s">
        <v>1963</v>
      </c>
      <c r="F166" s="196" t="s">
        <v>2151</v>
      </c>
      <c r="I166" s="149"/>
      <c r="L166" s="32"/>
      <c r="M166" s="150"/>
      <c r="T166" s="56"/>
      <c r="AT166" s="17" t="s">
        <v>1963</v>
      </c>
      <c r="AU166" s="17" t="s">
        <v>85</v>
      </c>
    </row>
    <row r="167" spans="2:65" s="1" customFormat="1" ht="24.15" customHeight="1">
      <c r="B167" s="133"/>
      <c r="C167" s="134" t="s">
        <v>385</v>
      </c>
      <c r="D167" s="134" t="s">
        <v>171</v>
      </c>
      <c r="E167" s="135" t="s">
        <v>2154</v>
      </c>
      <c r="F167" s="136" t="s">
        <v>2155</v>
      </c>
      <c r="G167" s="137" t="s">
        <v>297</v>
      </c>
      <c r="H167" s="138">
        <v>2</v>
      </c>
      <c r="I167" s="139"/>
      <c r="J167" s="140">
        <f>ROUND(I167*H167,2)</f>
        <v>0</v>
      </c>
      <c r="K167" s="136" t="s">
        <v>1</v>
      </c>
      <c r="L167" s="32"/>
      <c r="M167" s="141" t="s">
        <v>1</v>
      </c>
      <c r="N167" s="142" t="s">
        <v>40</v>
      </c>
      <c r="P167" s="143">
        <f>O167*H167</f>
        <v>0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AR167" s="145" t="s">
        <v>175</v>
      </c>
      <c r="AT167" s="145" t="s">
        <v>171</v>
      </c>
      <c r="AU167" s="145" t="s">
        <v>85</v>
      </c>
      <c r="AY167" s="17" t="s">
        <v>169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7" t="s">
        <v>83</v>
      </c>
      <c r="BK167" s="146">
        <f>ROUND(I167*H167,2)</f>
        <v>0</v>
      </c>
      <c r="BL167" s="17" t="s">
        <v>175</v>
      </c>
      <c r="BM167" s="145" t="s">
        <v>609</v>
      </c>
    </row>
    <row r="168" spans="2:65" s="1" customFormat="1" ht="19.2">
      <c r="B168" s="32"/>
      <c r="D168" s="152" t="s">
        <v>1963</v>
      </c>
      <c r="F168" s="196" t="s">
        <v>2151</v>
      </c>
      <c r="I168" s="149"/>
      <c r="L168" s="32"/>
      <c r="M168" s="150"/>
      <c r="T168" s="56"/>
      <c r="AT168" s="17" t="s">
        <v>1963</v>
      </c>
      <c r="AU168" s="17" t="s">
        <v>85</v>
      </c>
    </row>
    <row r="169" spans="2:65" s="1" customFormat="1" ht="24.15" customHeight="1">
      <c r="B169" s="133"/>
      <c r="C169" s="134" t="s">
        <v>391</v>
      </c>
      <c r="D169" s="134" t="s">
        <v>171</v>
      </c>
      <c r="E169" s="135" t="s">
        <v>2156</v>
      </c>
      <c r="F169" s="136" t="s">
        <v>2157</v>
      </c>
      <c r="G169" s="137" t="s">
        <v>297</v>
      </c>
      <c r="H169" s="138">
        <v>1</v>
      </c>
      <c r="I169" s="139"/>
      <c r="J169" s="140">
        <f>ROUND(I169*H169,2)</f>
        <v>0</v>
      </c>
      <c r="K169" s="136" t="s">
        <v>1</v>
      </c>
      <c r="L169" s="32"/>
      <c r="M169" s="141" t="s">
        <v>1</v>
      </c>
      <c r="N169" s="142" t="s">
        <v>40</v>
      </c>
      <c r="P169" s="143">
        <f>O169*H169</f>
        <v>0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AR169" s="145" t="s">
        <v>175</v>
      </c>
      <c r="AT169" s="145" t="s">
        <v>171</v>
      </c>
      <c r="AU169" s="145" t="s">
        <v>85</v>
      </c>
      <c r="AY169" s="17" t="s">
        <v>169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7" t="s">
        <v>83</v>
      </c>
      <c r="BK169" s="146">
        <f>ROUND(I169*H169,2)</f>
        <v>0</v>
      </c>
      <c r="BL169" s="17" t="s">
        <v>175</v>
      </c>
      <c r="BM169" s="145" t="s">
        <v>618</v>
      </c>
    </row>
    <row r="170" spans="2:65" s="1" customFormat="1" ht="19.2">
      <c r="B170" s="32"/>
      <c r="D170" s="152" t="s">
        <v>1963</v>
      </c>
      <c r="F170" s="196" t="s">
        <v>2151</v>
      </c>
      <c r="I170" s="149"/>
      <c r="L170" s="32"/>
      <c r="M170" s="150"/>
      <c r="T170" s="56"/>
      <c r="AT170" s="17" t="s">
        <v>1963</v>
      </c>
      <c r="AU170" s="17" t="s">
        <v>85</v>
      </c>
    </row>
    <row r="171" spans="2:65" s="1" customFormat="1" ht="44.25" customHeight="1">
      <c r="B171" s="133"/>
      <c r="C171" s="134" t="s">
        <v>397</v>
      </c>
      <c r="D171" s="134" t="s">
        <v>171</v>
      </c>
      <c r="E171" s="135" t="s">
        <v>2158</v>
      </c>
      <c r="F171" s="136" t="s">
        <v>2159</v>
      </c>
      <c r="G171" s="137" t="s">
        <v>297</v>
      </c>
      <c r="H171" s="138">
        <v>1</v>
      </c>
      <c r="I171" s="139"/>
      <c r="J171" s="140">
        <f>ROUND(I171*H171,2)</f>
        <v>0</v>
      </c>
      <c r="K171" s="136" t="s">
        <v>1</v>
      </c>
      <c r="L171" s="32"/>
      <c r="M171" s="141" t="s">
        <v>1</v>
      </c>
      <c r="N171" s="142" t="s">
        <v>40</v>
      </c>
      <c r="P171" s="143">
        <f>O171*H171</f>
        <v>0</v>
      </c>
      <c r="Q171" s="143">
        <v>0</v>
      </c>
      <c r="R171" s="143">
        <f>Q171*H171</f>
        <v>0</v>
      </c>
      <c r="S171" s="143">
        <v>0</v>
      </c>
      <c r="T171" s="144">
        <f>S171*H171</f>
        <v>0</v>
      </c>
      <c r="AR171" s="145" t="s">
        <v>175</v>
      </c>
      <c r="AT171" s="145" t="s">
        <v>171</v>
      </c>
      <c r="AU171" s="145" t="s">
        <v>85</v>
      </c>
      <c r="AY171" s="17" t="s">
        <v>169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7" t="s">
        <v>83</v>
      </c>
      <c r="BK171" s="146">
        <f>ROUND(I171*H171,2)</f>
        <v>0</v>
      </c>
      <c r="BL171" s="17" t="s">
        <v>175</v>
      </c>
      <c r="BM171" s="145" t="s">
        <v>631</v>
      </c>
    </row>
    <row r="172" spans="2:65" s="1" customFormat="1" ht="19.2">
      <c r="B172" s="32"/>
      <c r="D172" s="152" t="s">
        <v>1963</v>
      </c>
      <c r="F172" s="196" t="s">
        <v>2151</v>
      </c>
      <c r="I172" s="149"/>
      <c r="L172" s="32"/>
      <c r="M172" s="150"/>
      <c r="T172" s="56"/>
      <c r="AT172" s="17" t="s">
        <v>1963</v>
      </c>
      <c r="AU172" s="17" t="s">
        <v>85</v>
      </c>
    </row>
    <row r="173" spans="2:65" s="1" customFormat="1" ht="16.5" hidden="1" customHeight="1">
      <c r="B173" s="133"/>
      <c r="C173" s="134" t="s">
        <v>404</v>
      </c>
      <c r="D173" s="134" t="s">
        <v>171</v>
      </c>
      <c r="E173" s="135" t="s">
        <v>2160</v>
      </c>
      <c r="F173" s="136" t="s">
        <v>2161</v>
      </c>
      <c r="G173" s="137" t="s">
        <v>297</v>
      </c>
      <c r="H173" s="138">
        <v>1</v>
      </c>
      <c r="I173" s="139"/>
      <c r="J173" s="140">
        <f>ROUND(I173*H173,2)</f>
        <v>0</v>
      </c>
      <c r="K173" s="136" t="s">
        <v>1</v>
      </c>
      <c r="L173" s="32"/>
      <c r="M173" s="141" t="s">
        <v>1</v>
      </c>
      <c r="N173" s="142" t="s">
        <v>40</v>
      </c>
      <c r="P173" s="143">
        <f>O173*H173</f>
        <v>0</v>
      </c>
      <c r="Q173" s="143">
        <v>0</v>
      </c>
      <c r="R173" s="143">
        <f>Q173*H173</f>
        <v>0</v>
      </c>
      <c r="S173" s="143">
        <v>0</v>
      </c>
      <c r="T173" s="144">
        <f>S173*H173</f>
        <v>0</v>
      </c>
      <c r="AR173" s="145" t="s">
        <v>175</v>
      </c>
      <c r="AT173" s="145" t="s">
        <v>171</v>
      </c>
      <c r="AU173" s="145" t="s">
        <v>85</v>
      </c>
      <c r="AY173" s="17" t="s">
        <v>169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7" t="s">
        <v>83</v>
      </c>
      <c r="BK173" s="146">
        <f>ROUND(I173*H173,2)</f>
        <v>0</v>
      </c>
      <c r="BL173" s="17" t="s">
        <v>175</v>
      </c>
      <c r="BM173" s="145" t="s">
        <v>643</v>
      </c>
    </row>
    <row r="174" spans="2:65" s="1" customFormat="1" ht="19.2" hidden="1">
      <c r="B174" s="32"/>
      <c r="D174" s="152" t="s">
        <v>1963</v>
      </c>
      <c r="F174" s="196" t="s">
        <v>2151</v>
      </c>
      <c r="I174" s="149"/>
      <c r="L174" s="32"/>
      <c r="M174" s="150"/>
      <c r="T174" s="56"/>
      <c r="AT174" s="17" t="s">
        <v>1963</v>
      </c>
      <c r="AU174" s="17" t="s">
        <v>85</v>
      </c>
    </row>
    <row r="175" spans="2:65" s="1" customFormat="1" ht="62.7" customHeight="1">
      <c r="B175" s="133"/>
      <c r="C175" s="134" t="s">
        <v>412</v>
      </c>
      <c r="D175" s="134" t="s">
        <v>171</v>
      </c>
      <c r="E175" s="135" t="s">
        <v>2162</v>
      </c>
      <c r="F175" s="136" t="s">
        <v>2163</v>
      </c>
      <c r="G175" s="137" t="s">
        <v>297</v>
      </c>
      <c r="H175" s="138">
        <v>1</v>
      </c>
      <c r="I175" s="139"/>
      <c r="J175" s="140">
        <f>ROUND(I175*H175,2)</f>
        <v>0</v>
      </c>
      <c r="K175" s="136" t="s">
        <v>1</v>
      </c>
      <c r="L175" s="32"/>
      <c r="M175" s="141" t="s">
        <v>1</v>
      </c>
      <c r="N175" s="142" t="s">
        <v>40</v>
      </c>
      <c r="P175" s="143">
        <f>O175*H175</f>
        <v>0</v>
      </c>
      <c r="Q175" s="143">
        <v>0</v>
      </c>
      <c r="R175" s="143">
        <f>Q175*H175</f>
        <v>0</v>
      </c>
      <c r="S175" s="143">
        <v>0</v>
      </c>
      <c r="T175" s="144">
        <f>S175*H175</f>
        <v>0</v>
      </c>
      <c r="AR175" s="145" t="s">
        <v>175</v>
      </c>
      <c r="AT175" s="145" t="s">
        <v>171</v>
      </c>
      <c r="AU175" s="145" t="s">
        <v>85</v>
      </c>
      <c r="AY175" s="17" t="s">
        <v>169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7" t="s">
        <v>83</v>
      </c>
      <c r="BK175" s="146">
        <f>ROUND(I175*H175,2)</f>
        <v>0</v>
      </c>
      <c r="BL175" s="17" t="s">
        <v>175</v>
      </c>
      <c r="BM175" s="145" t="s">
        <v>654</v>
      </c>
    </row>
    <row r="176" spans="2:65" s="1" customFormat="1" ht="19.2">
      <c r="B176" s="32"/>
      <c r="D176" s="152" t="s">
        <v>1963</v>
      </c>
      <c r="F176" s="196" t="s">
        <v>2164</v>
      </c>
      <c r="I176" s="149"/>
      <c r="L176" s="32"/>
      <c r="M176" s="150"/>
      <c r="T176" s="56"/>
      <c r="AT176" s="17" t="s">
        <v>1963</v>
      </c>
      <c r="AU176" s="17" t="s">
        <v>85</v>
      </c>
    </row>
    <row r="177" spans="2:65" s="1" customFormat="1" ht="24.15" customHeight="1">
      <c r="B177" s="133"/>
      <c r="C177" s="134" t="s">
        <v>420</v>
      </c>
      <c r="D177" s="134" t="s">
        <v>171</v>
      </c>
      <c r="E177" s="135" t="s">
        <v>2165</v>
      </c>
      <c r="F177" s="136" t="s">
        <v>2166</v>
      </c>
      <c r="G177" s="137" t="s">
        <v>1</v>
      </c>
      <c r="H177" s="138">
        <v>2</v>
      </c>
      <c r="I177" s="139"/>
      <c r="J177" s="140">
        <f>ROUND(I177*H177,2)</f>
        <v>0</v>
      </c>
      <c r="K177" s="136" t="s">
        <v>1</v>
      </c>
      <c r="L177" s="32"/>
      <c r="M177" s="141" t="s">
        <v>1</v>
      </c>
      <c r="N177" s="142" t="s">
        <v>40</v>
      </c>
      <c r="P177" s="143">
        <f>O177*H177</f>
        <v>0</v>
      </c>
      <c r="Q177" s="143">
        <v>0</v>
      </c>
      <c r="R177" s="143">
        <f>Q177*H177</f>
        <v>0</v>
      </c>
      <c r="S177" s="143">
        <v>0</v>
      </c>
      <c r="T177" s="144">
        <f>S177*H177</f>
        <v>0</v>
      </c>
      <c r="AR177" s="145" t="s">
        <v>175</v>
      </c>
      <c r="AT177" s="145" t="s">
        <v>171</v>
      </c>
      <c r="AU177" s="145" t="s">
        <v>85</v>
      </c>
      <c r="AY177" s="17" t="s">
        <v>169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7" t="s">
        <v>83</v>
      </c>
      <c r="BK177" s="146">
        <f>ROUND(I177*H177,2)</f>
        <v>0</v>
      </c>
      <c r="BL177" s="17" t="s">
        <v>175</v>
      </c>
      <c r="BM177" s="145" t="s">
        <v>667</v>
      </c>
    </row>
    <row r="178" spans="2:65" s="1" customFormat="1" ht="19.2">
      <c r="B178" s="32"/>
      <c r="D178" s="152" t="s">
        <v>1963</v>
      </c>
      <c r="F178" s="196" t="s">
        <v>2167</v>
      </c>
      <c r="I178" s="149"/>
      <c r="L178" s="32"/>
      <c r="M178" s="150"/>
      <c r="T178" s="56"/>
      <c r="AT178" s="17" t="s">
        <v>1963</v>
      </c>
      <c r="AU178" s="17" t="s">
        <v>85</v>
      </c>
    </row>
    <row r="179" spans="2:65" s="1" customFormat="1" ht="24.15" customHeight="1">
      <c r="B179" s="133"/>
      <c r="C179" s="134" t="s">
        <v>426</v>
      </c>
      <c r="D179" s="134" t="s">
        <v>171</v>
      </c>
      <c r="E179" s="135" t="s">
        <v>2168</v>
      </c>
      <c r="F179" s="136" t="s">
        <v>2169</v>
      </c>
      <c r="G179" s="137" t="s">
        <v>297</v>
      </c>
      <c r="H179" s="138">
        <v>1</v>
      </c>
      <c r="I179" s="139"/>
      <c r="J179" s="140">
        <f>ROUND(I179*H179,2)</f>
        <v>0</v>
      </c>
      <c r="K179" s="136" t="s">
        <v>1</v>
      </c>
      <c r="L179" s="32"/>
      <c r="M179" s="141" t="s">
        <v>1</v>
      </c>
      <c r="N179" s="142" t="s">
        <v>40</v>
      </c>
      <c r="P179" s="143">
        <f>O179*H179</f>
        <v>0</v>
      </c>
      <c r="Q179" s="143">
        <v>0</v>
      </c>
      <c r="R179" s="143">
        <f>Q179*H179</f>
        <v>0</v>
      </c>
      <c r="S179" s="143">
        <v>0</v>
      </c>
      <c r="T179" s="144">
        <f>S179*H179</f>
        <v>0</v>
      </c>
      <c r="AR179" s="145" t="s">
        <v>175</v>
      </c>
      <c r="AT179" s="145" t="s">
        <v>171</v>
      </c>
      <c r="AU179" s="145" t="s">
        <v>85</v>
      </c>
      <c r="AY179" s="17" t="s">
        <v>169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7" t="s">
        <v>83</v>
      </c>
      <c r="BK179" s="146">
        <f>ROUND(I179*H179,2)</f>
        <v>0</v>
      </c>
      <c r="BL179" s="17" t="s">
        <v>175</v>
      </c>
      <c r="BM179" s="145" t="s">
        <v>677</v>
      </c>
    </row>
    <row r="180" spans="2:65" s="1" customFormat="1" ht="19.2">
      <c r="B180" s="32"/>
      <c r="D180" s="152" t="s">
        <v>1963</v>
      </c>
      <c r="F180" s="196" t="s">
        <v>2167</v>
      </c>
      <c r="I180" s="149"/>
      <c r="L180" s="32"/>
      <c r="M180" s="150"/>
      <c r="T180" s="56"/>
      <c r="AT180" s="17" t="s">
        <v>1963</v>
      </c>
      <c r="AU180" s="17" t="s">
        <v>85</v>
      </c>
    </row>
    <row r="181" spans="2:65" s="1" customFormat="1" ht="24.15" customHeight="1">
      <c r="B181" s="133"/>
      <c r="C181" s="134" t="s">
        <v>439</v>
      </c>
      <c r="D181" s="134" t="s">
        <v>171</v>
      </c>
      <c r="E181" s="135" t="s">
        <v>2170</v>
      </c>
      <c r="F181" s="136" t="s">
        <v>2171</v>
      </c>
      <c r="G181" s="137" t="s">
        <v>297</v>
      </c>
      <c r="H181" s="138">
        <v>2</v>
      </c>
      <c r="I181" s="139"/>
      <c r="J181" s="140">
        <f>ROUND(I181*H181,2)</f>
        <v>0</v>
      </c>
      <c r="K181" s="136" t="s">
        <v>1</v>
      </c>
      <c r="L181" s="32"/>
      <c r="M181" s="141" t="s">
        <v>1</v>
      </c>
      <c r="N181" s="142" t="s">
        <v>40</v>
      </c>
      <c r="P181" s="143">
        <f>O181*H181</f>
        <v>0</v>
      </c>
      <c r="Q181" s="143">
        <v>0</v>
      </c>
      <c r="R181" s="143">
        <f>Q181*H181</f>
        <v>0</v>
      </c>
      <c r="S181" s="143">
        <v>0</v>
      </c>
      <c r="T181" s="144">
        <f>S181*H181</f>
        <v>0</v>
      </c>
      <c r="AR181" s="145" t="s">
        <v>175</v>
      </c>
      <c r="AT181" s="145" t="s">
        <v>171</v>
      </c>
      <c r="AU181" s="145" t="s">
        <v>85</v>
      </c>
      <c r="AY181" s="17" t="s">
        <v>169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7" t="s">
        <v>83</v>
      </c>
      <c r="BK181" s="146">
        <f>ROUND(I181*H181,2)</f>
        <v>0</v>
      </c>
      <c r="BL181" s="17" t="s">
        <v>175</v>
      </c>
      <c r="BM181" s="145" t="s">
        <v>688</v>
      </c>
    </row>
    <row r="182" spans="2:65" s="1" customFormat="1" ht="19.2">
      <c r="B182" s="32"/>
      <c r="D182" s="152" t="s">
        <v>1963</v>
      </c>
      <c r="F182" s="196" t="s">
        <v>2167</v>
      </c>
      <c r="I182" s="149"/>
      <c r="L182" s="32"/>
      <c r="M182" s="150"/>
      <c r="T182" s="56"/>
      <c r="AT182" s="17" t="s">
        <v>1963</v>
      </c>
      <c r="AU182" s="17" t="s">
        <v>85</v>
      </c>
    </row>
    <row r="183" spans="2:65" s="1" customFormat="1" ht="24.15" customHeight="1">
      <c r="B183" s="133"/>
      <c r="C183" s="134" t="s">
        <v>446</v>
      </c>
      <c r="D183" s="134" t="s">
        <v>171</v>
      </c>
      <c r="E183" s="135" t="s">
        <v>2172</v>
      </c>
      <c r="F183" s="136" t="s">
        <v>2173</v>
      </c>
      <c r="G183" s="137" t="s">
        <v>297</v>
      </c>
      <c r="H183" s="138">
        <v>1</v>
      </c>
      <c r="I183" s="139"/>
      <c r="J183" s="140">
        <f>ROUND(I183*H183,2)</f>
        <v>0</v>
      </c>
      <c r="K183" s="136" t="s">
        <v>1</v>
      </c>
      <c r="L183" s="32"/>
      <c r="M183" s="141" t="s">
        <v>1</v>
      </c>
      <c r="N183" s="142" t="s">
        <v>40</v>
      </c>
      <c r="P183" s="143">
        <f>O183*H183</f>
        <v>0</v>
      </c>
      <c r="Q183" s="143">
        <v>0</v>
      </c>
      <c r="R183" s="143">
        <f>Q183*H183</f>
        <v>0</v>
      </c>
      <c r="S183" s="143">
        <v>0</v>
      </c>
      <c r="T183" s="144">
        <f>S183*H183</f>
        <v>0</v>
      </c>
      <c r="AR183" s="145" t="s">
        <v>175</v>
      </c>
      <c r="AT183" s="145" t="s">
        <v>171</v>
      </c>
      <c r="AU183" s="145" t="s">
        <v>85</v>
      </c>
      <c r="AY183" s="17" t="s">
        <v>169</v>
      </c>
      <c r="BE183" s="146">
        <f>IF(N183="základní",J183,0)</f>
        <v>0</v>
      </c>
      <c r="BF183" s="146">
        <f>IF(N183="snížená",J183,0)</f>
        <v>0</v>
      </c>
      <c r="BG183" s="146">
        <f>IF(N183="zákl. přenesená",J183,0)</f>
        <v>0</v>
      </c>
      <c r="BH183" s="146">
        <f>IF(N183="sníž. přenesená",J183,0)</f>
        <v>0</v>
      </c>
      <c r="BI183" s="146">
        <f>IF(N183="nulová",J183,0)</f>
        <v>0</v>
      </c>
      <c r="BJ183" s="17" t="s">
        <v>83</v>
      </c>
      <c r="BK183" s="146">
        <f>ROUND(I183*H183,2)</f>
        <v>0</v>
      </c>
      <c r="BL183" s="17" t="s">
        <v>175</v>
      </c>
      <c r="BM183" s="145" t="s">
        <v>699</v>
      </c>
    </row>
    <row r="184" spans="2:65" s="1" customFormat="1" ht="19.2">
      <c r="B184" s="32"/>
      <c r="D184" s="152" t="s">
        <v>1963</v>
      </c>
      <c r="F184" s="196" t="s">
        <v>2167</v>
      </c>
      <c r="I184" s="149"/>
      <c r="L184" s="32"/>
      <c r="M184" s="150"/>
      <c r="T184" s="56"/>
      <c r="AT184" s="17" t="s">
        <v>1963</v>
      </c>
      <c r="AU184" s="17" t="s">
        <v>85</v>
      </c>
    </row>
    <row r="185" spans="2:65" s="1" customFormat="1" ht="24.15" customHeight="1">
      <c r="B185" s="133"/>
      <c r="C185" s="134" t="s">
        <v>451</v>
      </c>
      <c r="D185" s="134" t="s">
        <v>171</v>
      </c>
      <c r="E185" s="135" t="s">
        <v>2174</v>
      </c>
      <c r="F185" s="136" t="s">
        <v>2175</v>
      </c>
      <c r="G185" s="137" t="s">
        <v>297</v>
      </c>
      <c r="H185" s="138">
        <v>2</v>
      </c>
      <c r="I185" s="139"/>
      <c r="J185" s="140">
        <f>ROUND(I185*H185,2)</f>
        <v>0</v>
      </c>
      <c r="K185" s="136" t="s">
        <v>1</v>
      </c>
      <c r="L185" s="32"/>
      <c r="M185" s="141" t="s">
        <v>1</v>
      </c>
      <c r="N185" s="142" t="s">
        <v>40</v>
      </c>
      <c r="P185" s="143">
        <f>O185*H185</f>
        <v>0</v>
      </c>
      <c r="Q185" s="143">
        <v>0</v>
      </c>
      <c r="R185" s="143">
        <f>Q185*H185</f>
        <v>0</v>
      </c>
      <c r="S185" s="143">
        <v>0</v>
      </c>
      <c r="T185" s="144">
        <f>S185*H185</f>
        <v>0</v>
      </c>
      <c r="AR185" s="145" t="s">
        <v>175</v>
      </c>
      <c r="AT185" s="145" t="s">
        <v>171</v>
      </c>
      <c r="AU185" s="145" t="s">
        <v>85</v>
      </c>
      <c r="AY185" s="17" t="s">
        <v>169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7" t="s">
        <v>83</v>
      </c>
      <c r="BK185" s="146">
        <f>ROUND(I185*H185,2)</f>
        <v>0</v>
      </c>
      <c r="BL185" s="17" t="s">
        <v>175</v>
      </c>
      <c r="BM185" s="145" t="s">
        <v>711</v>
      </c>
    </row>
    <row r="186" spans="2:65" s="1" customFormat="1" ht="19.2">
      <c r="B186" s="32"/>
      <c r="D186" s="152" t="s">
        <v>1963</v>
      </c>
      <c r="F186" s="196" t="s">
        <v>2167</v>
      </c>
      <c r="I186" s="149"/>
      <c r="L186" s="32"/>
      <c r="M186" s="150"/>
      <c r="T186" s="56"/>
      <c r="AT186" s="17" t="s">
        <v>1963</v>
      </c>
      <c r="AU186" s="17" t="s">
        <v>85</v>
      </c>
    </row>
    <row r="187" spans="2:65" s="1" customFormat="1" ht="24.15" customHeight="1">
      <c r="B187" s="133"/>
      <c r="C187" s="134" t="s">
        <v>458</v>
      </c>
      <c r="D187" s="134" t="s">
        <v>171</v>
      </c>
      <c r="E187" s="135" t="s">
        <v>2176</v>
      </c>
      <c r="F187" s="136" t="s">
        <v>2177</v>
      </c>
      <c r="G187" s="137" t="s">
        <v>297</v>
      </c>
      <c r="H187" s="138">
        <v>2</v>
      </c>
      <c r="I187" s="139"/>
      <c r="J187" s="140">
        <f>ROUND(I187*H187,2)</f>
        <v>0</v>
      </c>
      <c r="K187" s="136" t="s">
        <v>1</v>
      </c>
      <c r="L187" s="32"/>
      <c r="M187" s="141" t="s">
        <v>1</v>
      </c>
      <c r="N187" s="142" t="s">
        <v>40</v>
      </c>
      <c r="P187" s="143">
        <f>O187*H187</f>
        <v>0</v>
      </c>
      <c r="Q187" s="143">
        <v>0</v>
      </c>
      <c r="R187" s="143">
        <f>Q187*H187</f>
        <v>0</v>
      </c>
      <c r="S187" s="143">
        <v>0</v>
      </c>
      <c r="T187" s="144">
        <f>S187*H187</f>
        <v>0</v>
      </c>
      <c r="AR187" s="145" t="s">
        <v>175</v>
      </c>
      <c r="AT187" s="145" t="s">
        <v>171</v>
      </c>
      <c r="AU187" s="145" t="s">
        <v>85</v>
      </c>
      <c r="AY187" s="17" t="s">
        <v>169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7" t="s">
        <v>83</v>
      </c>
      <c r="BK187" s="146">
        <f>ROUND(I187*H187,2)</f>
        <v>0</v>
      </c>
      <c r="BL187" s="17" t="s">
        <v>175</v>
      </c>
      <c r="BM187" s="145" t="s">
        <v>721</v>
      </c>
    </row>
    <row r="188" spans="2:65" s="1" customFormat="1" ht="19.2">
      <c r="B188" s="32"/>
      <c r="D188" s="152" t="s">
        <v>1963</v>
      </c>
      <c r="F188" s="196" t="s">
        <v>2167</v>
      </c>
      <c r="I188" s="149"/>
      <c r="L188" s="32"/>
      <c r="M188" s="150"/>
      <c r="T188" s="56"/>
      <c r="AT188" s="17" t="s">
        <v>1963</v>
      </c>
      <c r="AU188" s="17" t="s">
        <v>85</v>
      </c>
    </row>
    <row r="189" spans="2:65" s="1" customFormat="1" ht="24.15" customHeight="1">
      <c r="B189" s="133"/>
      <c r="C189" s="134" t="s">
        <v>464</v>
      </c>
      <c r="D189" s="134" t="s">
        <v>171</v>
      </c>
      <c r="E189" s="135" t="s">
        <v>2178</v>
      </c>
      <c r="F189" s="136" t="s">
        <v>2179</v>
      </c>
      <c r="G189" s="137" t="s">
        <v>297</v>
      </c>
      <c r="H189" s="138">
        <v>1</v>
      </c>
      <c r="I189" s="139"/>
      <c r="J189" s="140">
        <f>ROUND(I189*H189,2)</f>
        <v>0</v>
      </c>
      <c r="K189" s="136" t="s">
        <v>1</v>
      </c>
      <c r="L189" s="32"/>
      <c r="M189" s="141" t="s">
        <v>1</v>
      </c>
      <c r="N189" s="142" t="s">
        <v>40</v>
      </c>
      <c r="P189" s="143">
        <f>O189*H189</f>
        <v>0</v>
      </c>
      <c r="Q189" s="143">
        <v>0</v>
      </c>
      <c r="R189" s="143">
        <f>Q189*H189</f>
        <v>0</v>
      </c>
      <c r="S189" s="143">
        <v>0</v>
      </c>
      <c r="T189" s="144">
        <f>S189*H189</f>
        <v>0</v>
      </c>
      <c r="AR189" s="145" t="s">
        <v>175</v>
      </c>
      <c r="AT189" s="145" t="s">
        <v>171</v>
      </c>
      <c r="AU189" s="145" t="s">
        <v>85</v>
      </c>
      <c r="AY189" s="17" t="s">
        <v>169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7" t="s">
        <v>83</v>
      </c>
      <c r="BK189" s="146">
        <f>ROUND(I189*H189,2)</f>
        <v>0</v>
      </c>
      <c r="BL189" s="17" t="s">
        <v>175</v>
      </c>
      <c r="BM189" s="145" t="s">
        <v>732</v>
      </c>
    </row>
    <row r="190" spans="2:65" s="1" customFormat="1" ht="19.2">
      <c r="B190" s="32"/>
      <c r="D190" s="152" t="s">
        <v>1963</v>
      </c>
      <c r="F190" s="196" t="s">
        <v>2167</v>
      </c>
      <c r="I190" s="149"/>
      <c r="L190" s="32"/>
      <c r="M190" s="150"/>
      <c r="T190" s="56"/>
      <c r="AT190" s="17" t="s">
        <v>1963</v>
      </c>
      <c r="AU190" s="17" t="s">
        <v>85</v>
      </c>
    </row>
    <row r="191" spans="2:65" s="1" customFormat="1" ht="24.15" customHeight="1">
      <c r="B191" s="133"/>
      <c r="C191" s="134" t="s">
        <v>470</v>
      </c>
      <c r="D191" s="134" t="s">
        <v>171</v>
      </c>
      <c r="E191" s="135" t="s">
        <v>2180</v>
      </c>
      <c r="F191" s="136" t="s">
        <v>2181</v>
      </c>
      <c r="G191" s="137" t="s">
        <v>297</v>
      </c>
      <c r="H191" s="138">
        <v>1</v>
      </c>
      <c r="I191" s="139"/>
      <c r="J191" s="140">
        <f>ROUND(I191*H191,2)</f>
        <v>0</v>
      </c>
      <c r="K191" s="136" t="s">
        <v>1</v>
      </c>
      <c r="L191" s="32"/>
      <c r="M191" s="141" t="s">
        <v>1</v>
      </c>
      <c r="N191" s="142" t="s">
        <v>40</v>
      </c>
      <c r="P191" s="143">
        <f>O191*H191</f>
        <v>0</v>
      </c>
      <c r="Q191" s="143">
        <v>0</v>
      </c>
      <c r="R191" s="143">
        <f>Q191*H191</f>
        <v>0</v>
      </c>
      <c r="S191" s="143">
        <v>0</v>
      </c>
      <c r="T191" s="144">
        <f>S191*H191</f>
        <v>0</v>
      </c>
      <c r="AR191" s="145" t="s">
        <v>175</v>
      </c>
      <c r="AT191" s="145" t="s">
        <v>171</v>
      </c>
      <c r="AU191" s="145" t="s">
        <v>85</v>
      </c>
      <c r="AY191" s="17" t="s">
        <v>169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7" t="s">
        <v>83</v>
      </c>
      <c r="BK191" s="146">
        <f>ROUND(I191*H191,2)</f>
        <v>0</v>
      </c>
      <c r="BL191" s="17" t="s">
        <v>175</v>
      </c>
      <c r="BM191" s="145" t="s">
        <v>743</v>
      </c>
    </row>
    <row r="192" spans="2:65" s="1" customFormat="1" ht="19.2">
      <c r="B192" s="32"/>
      <c r="D192" s="152" t="s">
        <v>1963</v>
      </c>
      <c r="F192" s="196" t="s">
        <v>2167</v>
      </c>
      <c r="I192" s="149"/>
      <c r="L192" s="32"/>
      <c r="M192" s="150"/>
      <c r="T192" s="56"/>
      <c r="AT192" s="17" t="s">
        <v>1963</v>
      </c>
      <c r="AU192" s="17" t="s">
        <v>85</v>
      </c>
    </row>
    <row r="193" spans="2:65" s="1" customFormat="1" ht="24.15" customHeight="1">
      <c r="B193" s="133"/>
      <c r="C193" s="134" t="s">
        <v>476</v>
      </c>
      <c r="D193" s="134" t="s">
        <v>171</v>
      </c>
      <c r="E193" s="135" t="s">
        <v>2182</v>
      </c>
      <c r="F193" s="136" t="s">
        <v>2183</v>
      </c>
      <c r="G193" s="137" t="s">
        <v>297</v>
      </c>
      <c r="H193" s="138">
        <v>1</v>
      </c>
      <c r="I193" s="139"/>
      <c r="J193" s="140">
        <f>ROUND(I193*H193,2)</f>
        <v>0</v>
      </c>
      <c r="K193" s="136" t="s">
        <v>1</v>
      </c>
      <c r="L193" s="32"/>
      <c r="M193" s="141" t="s">
        <v>1</v>
      </c>
      <c r="N193" s="142" t="s">
        <v>40</v>
      </c>
      <c r="P193" s="143">
        <f>O193*H193</f>
        <v>0</v>
      </c>
      <c r="Q193" s="143">
        <v>0</v>
      </c>
      <c r="R193" s="143">
        <f>Q193*H193</f>
        <v>0</v>
      </c>
      <c r="S193" s="143">
        <v>0</v>
      </c>
      <c r="T193" s="144">
        <f>S193*H193</f>
        <v>0</v>
      </c>
      <c r="AR193" s="145" t="s">
        <v>175</v>
      </c>
      <c r="AT193" s="145" t="s">
        <v>171</v>
      </c>
      <c r="AU193" s="145" t="s">
        <v>85</v>
      </c>
      <c r="AY193" s="17" t="s">
        <v>169</v>
      </c>
      <c r="BE193" s="146">
        <f>IF(N193="základní",J193,0)</f>
        <v>0</v>
      </c>
      <c r="BF193" s="146">
        <f>IF(N193="snížená",J193,0)</f>
        <v>0</v>
      </c>
      <c r="BG193" s="146">
        <f>IF(N193="zákl. přenesená",J193,0)</f>
        <v>0</v>
      </c>
      <c r="BH193" s="146">
        <f>IF(N193="sníž. přenesená",J193,0)</f>
        <v>0</v>
      </c>
      <c r="BI193" s="146">
        <f>IF(N193="nulová",J193,0)</f>
        <v>0</v>
      </c>
      <c r="BJ193" s="17" t="s">
        <v>83</v>
      </c>
      <c r="BK193" s="146">
        <f>ROUND(I193*H193,2)</f>
        <v>0</v>
      </c>
      <c r="BL193" s="17" t="s">
        <v>175</v>
      </c>
      <c r="BM193" s="145" t="s">
        <v>755</v>
      </c>
    </row>
    <row r="194" spans="2:65" s="1" customFormat="1" ht="19.2">
      <c r="B194" s="32"/>
      <c r="D194" s="152" t="s">
        <v>1963</v>
      </c>
      <c r="F194" s="196" t="s">
        <v>2167</v>
      </c>
      <c r="I194" s="149"/>
      <c r="L194" s="32"/>
      <c r="M194" s="150"/>
      <c r="T194" s="56"/>
      <c r="AT194" s="17" t="s">
        <v>1963</v>
      </c>
      <c r="AU194" s="17" t="s">
        <v>85</v>
      </c>
    </row>
    <row r="195" spans="2:65" s="1" customFormat="1" ht="24.15" customHeight="1">
      <c r="B195" s="133"/>
      <c r="C195" s="134" t="s">
        <v>480</v>
      </c>
      <c r="D195" s="134" t="s">
        <v>171</v>
      </c>
      <c r="E195" s="135" t="s">
        <v>2180</v>
      </c>
      <c r="F195" s="136" t="s">
        <v>2181</v>
      </c>
      <c r="G195" s="137" t="s">
        <v>297</v>
      </c>
      <c r="H195" s="138">
        <v>1</v>
      </c>
      <c r="I195" s="139"/>
      <c r="J195" s="140">
        <f>ROUND(I195*H195,2)</f>
        <v>0</v>
      </c>
      <c r="K195" s="136" t="s">
        <v>1</v>
      </c>
      <c r="L195" s="32"/>
      <c r="M195" s="141" t="s">
        <v>1</v>
      </c>
      <c r="N195" s="142" t="s">
        <v>40</v>
      </c>
      <c r="P195" s="143">
        <f>O195*H195</f>
        <v>0</v>
      </c>
      <c r="Q195" s="143">
        <v>0</v>
      </c>
      <c r="R195" s="143">
        <f>Q195*H195</f>
        <v>0</v>
      </c>
      <c r="S195" s="143">
        <v>0</v>
      </c>
      <c r="T195" s="144">
        <f>S195*H195</f>
        <v>0</v>
      </c>
      <c r="AR195" s="145" t="s">
        <v>175</v>
      </c>
      <c r="AT195" s="145" t="s">
        <v>171</v>
      </c>
      <c r="AU195" s="145" t="s">
        <v>85</v>
      </c>
      <c r="AY195" s="17" t="s">
        <v>169</v>
      </c>
      <c r="BE195" s="146">
        <f>IF(N195="základní",J195,0)</f>
        <v>0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7" t="s">
        <v>83</v>
      </c>
      <c r="BK195" s="146">
        <f>ROUND(I195*H195,2)</f>
        <v>0</v>
      </c>
      <c r="BL195" s="17" t="s">
        <v>175</v>
      </c>
      <c r="BM195" s="145" t="s">
        <v>765</v>
      </c>
    </row>
    <row r="196" spans="2:65" s="1" customFormat="1" ht="19.2">
      <c r="B196" s="32"/>
      <c r="D196" s="152" t="s">
        <v>1963</v>
      </c>
      <c r="F196" s="196" t="s">
        <v>2184</v>
      </c>
      <c r="I196" s="149"/>
      <c r="L196" s="32"/>
      <c r="M196" s="150"/>
      <c r="T196" s="56"/>
      <c r="AT196" s="17" t="s">
        <v>1963</v>
      </c>
      <c r="AU196" s="17" t="s">
        <v>85</v>
      </c>
    </row>
    <row r="197" spans="2:65" s="1" customFormat="1" ht="21.75" hidden="1" customHeight="1">
      <c r="B197" s="133"/>
      <c r="C197" s="134" t="s">
        <v>486</v>
      </c>
      <c r="D197" s="134" t="s">
        <v>171</v>
      </c>
      <c r="E197" s="135" t="s">
        <v>2185</v>
      </c>
      <c r="F197" s="136" t="s">
        <v>2186</v>
      </c>
      <c r="G197" s="137" t="s">
        <v>297</v>
      </c>
      <c r="H197" s="138">
        <v>1</v>
      </c>
      <c r="I197" s="139"/>
      <c r="J197" s="140">
        <f>ROUND(I197*H197,2)</f>
        <v>0</v>
      </c>
      <c r="K197" s="136" t="s">
        <v>1</v>
      </c>
      <c r="L197" s="32"/>
      <c r="M197" s="141" t="s">
        <v>1</v>
      </c>
      <c r="N197" s="142" t="s">
        <v>40</v>
      </c>
      <c r="P197" s="143">
        <f>O197*H197</f>
        <v>0</v>
      </c>
      <c r="Q197" s="143">
        <v>0</v>
      </c>
      <c r="R197" s="143">
        <f>Q197*H197</f>
        <v>0</v>
      </c>
      <c r="S197" s="143">
        <v>0</v>
      </c>
      <c r="T197" s="144">
        <f>S197*H197</f>
        <v>0</v>
      </c>
      <c r="AR197" s="145" t="s">
        <v>175</v>
      </c>
      <c r="AT197" s="145" t="s">
        <v>171</v>
      </c>
      <c r="AU197" s="145" t="s">
        <v>85</v>
      </c>
      <c r="AY197" s="17" t="s">
        <v>169</v>
      </c>
      <c r="BE197" s="146">
        <f>IF(N197="základní",J197,0)</f>
        <v>0</v>
      </c>
      <c r="BF197" s="146">
        <f>IF(N197="snížená",J197,0)</f>
        <v>0</v>
      </c>
      <c r="BG197" s="146">
        <f>IF(N197="zákl. přenesená",J197,0)</f>
        <v>0</v>
      </c>
      <c r="BH197" s="146">
        <f>IF(N197="sníž. přenesená",J197,0)</f>
        <v>0</v>
      </c>
      <c r="BI197" s="146">
        <f>IF(N197="nulová",J197,0)</f>
        <v>0</v>
      </c>
      <c r="BJ197" s="17" t="s">
        <v>83</v>
      </c>
      <c r="BK197" s="146">
        <f>ROUND(I197*H197,2)</f>
        <v>0</v>
      </c>
      <c r="BL197" s="17" t="s">
        <v>175</v>
      </c>
      <c r="BM197" s="145" t="s">
        <v>775</v>
      </c>
    </row>
    <row r="198" spans="2:65" s="1" customFormat="1" ht="19.2" hidden="1">
      <c r="B198" s="32"/>
      <c r="D198" s="152" t="s">
        <v>1963</v>
      </c>
      <c r="F198" s="196" t="s">
        <v>2187</v>
      </c>
      <c r="I198" s="149"/>
      <c r="L198" s="32"/>
      <c r="M198" s="150"/>
      <c r="T198" s="56"/>
      <c r="AT198" s="17" t="s">
        <v>1963</v>
      </c>
      <c r="AU198" s="17" t="s">
        <v>85</v>
      </c>
    </row>
    <row r="199" spans="2:65" s="1" customFormat="1" ht="24.15" customHeight="1">
      <c r="B199" s="133"/>
      <c r="C199" s="134" t="s">
        <v>493</v>
      </c>
      <c r="D199" s="134" t="s">
        <v>171</v>
      </c>
      <c r="E199" s="135" t="s">
        <v>2180</v>
      </c>
      <c r="F199" s="136" t="s">
        <v>2181</v>
      </c>
      <c r="G199" s="137" t="s">
        <v>297</v>
      </c>
      <c r="H199" s="138">
        <v>1</v>
      </c>
      <c r="I199" s="139"/>
      <c r="J199" s="140">
        <f>ROUND(I199*H199,2)</f>
        <v>0</v>
      </c>
      <c r="K199" s="136" t="s">
        <v>1</v>
      </c>
      <c r="L199" s="32"/>
      <c r="M199" s="141" t="s">
        <v>1</v>
      </c>
      <c r="N199" s="142" t="s">
        <v>40</v>
      </c>
      <c r="P199" s="143">
        <f>O199*H199</f>
        <v>0</v>
      </c>
      <c r="Q199" s="143">
        <v>0</v>
      </c>
      <c r="R199" s="143">
        <f>Q199*H199</f>
        <v>0</v>
      </c>
      <c r="S199" s="143">
        <v>0</v>
      </c>
      <c r="T199" s="144">
        <f>S199*H199</f>
        <v>0</v>
      </c>
      <c r="AR199" s="145" t="s">
        <v>175</v>
      </c>
      <c r="AT199" s="145" t="s">
        <v>171</v>
      </c>
      <c r="AU199" s="145" t="s">
        <v>85</v>
      </c>
      <c r="AY199" s="17" t="s">
        <v>169</v>
      </c>
      <c r="BE199" s="146">
        <f>IF(N199="základní",J199,0)</f>
        <v>0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7" t="s">
        <v>83</v>
      </c>
      <c r="BK199" s="146">
        <f>ROUND(I199*H199,2)</f>
        <v>0</v>
      </c>
      <c r="BL199" s="17" t="s">
        <v>175</v>
      </c>
      <c r="BM199" s="145" t="s">
        <v>784</v>
      </c>
    </row>
    <row r="200" spans="2:65" s="1" customFormat="1" ht="19.2">
      <c r="B200" s="32"/>
      <c r="D200" s="152" t="s">
        <v>1963</v>
      </c>
      <c r="F200" s="196" t="s">
        <v>2188</v>
      </c>
      <c r="I200" s="149"/>
      <c r="L200" s="32"/>
      <c r="M200" s="150"/>
      <c r="T200" s="56"/>
      <c r="AT200" s="17" t="s">
        <v>1963</v>
      </c>
      <c r="AU200" s="17" t="s">
        <v>85</v>
      </c>
    </row>
    <row r="201" spans="2:65" s="1" customFormat="1" ht="24.15" customHeight="1">
      <c r="B201" s="133"/>
      <c r="C201" s="134" t="s">
        <v>498</v>
      </c>
      <c r="D201" s="134" t="s">
        <v>171</v>
      </c>
      <c r="E201" s="135" t="s">
        <v>2182</v>
      </c>
      <c r="F201" s="136" t="s">
        <v>2183</v>
      </c>
      <c r="G201" s="137" t="s">
        <v>297</v>
      </c>
      <c r="H201" s="138">
        <v>1</v>
      </c>
      <c r="I201" s="139"/>
      <c r="J201" s="140">
        <f>ROUND(I201*H201,2)</f>
        <v>0</v>
      </c>
      <c r="K201" s="136" t="s">
        <v>1</v>
      </c>
      <c r="L201" s="32"/>
      <c r="M201" s="141" t="s">
        <v>1</v>
      </c>
      <c r="N201" s="142" t="s">
        <v>40</v>
      </c>
      <c r="P201" s="143">
        <f>O201*H201</f>
        <v>0</v>
      </c>
      <c r="Q201" s="143">
        <v>0</v>
      </c>
      <c r="R201" s="143">
        <f>Q201*H201</f>
        <v>0</v>
      </c>
      <c r="S201" s="143">
        <v>0</v>
      </c>
      <c r="T201" s="144">
        <f>S201*H201</f>
        <v>0</v>
      </c>
      <c r="AR201" s="145" t="s">
        <v>175</v>
      </c>
      <c r="AT201" s="145" t="s">
        <v>171</v>
      </c>
      <c r="AU201" s="145" t="s">
        <v>85</v>
      </c>
      <c r="AY201" s="17" t="s">
        <v>169</v>
      </c>
      <c r="BE201" s="146">
        <f>IF(N201="základní",J201,0)</f>
        <v>0</v>
      </c>
      <c r="BF201" s="146">
        <f>IF(N201="snížená",J201,0)</f>
        <v>0</v>
      </c>
      <c r="BG201" s="146">
        <f>IF(N201="zákl. přenesená",J201,0)</f>
        <v>0</v>
      </c>
      <c r="BH201" s="146">
        <f>IF(N201="sníž. přenesená",J201,0)</f>
        <v>0</v>
      </c>
      <c r="BI201" s="146">
        <f>IF(N201="nulová",J201,0)</f>
        <v>0</v>
      </c>
      <c r="BJ201" s="17" t="s">
        <v>83</v>
      </c>
      <c r="BK201" s="146">
        <f>ROUND(I201*H201,2)</f>
        <v>0</v>
      </c>
      <c r="BL201" s="17" t="s">
        <v>175</v>
      </c>
      <c r="BM201" s="145" t="s">
        <v>794</v>
      </c>
    </row>
    <row r="202" spans="2:65" s="1" customFormat="1" ht="19.2">
      <c r="B202" s="32"/>
      <c r="D202" s="152" t="s">
        <v>1963</v>
      </c>
      <c r="F202" s="196" t="s">
        <v>2188</v>
      </c>
      <c r="I202" s="149"/>
      <c r="L202" s="32"/>
      <c r="M202" s="150"/>
      <c r="T202" s="56"/>
      <c r="AT202" s="17" t="s">
        <v>1963</v>
      </c>
      <c r="AU202" s="17" t="s">
        <v>85</v>
      </c>
    </row>
    <row r="203" spans="2:65" s="1" customFormat="1" ht="24.15" customHeight="1">
      <c r="B203" s="133"/>
      <c r="C203" s="134" t="s">
        <v>503</v>
      </c>
      <c r="D203" s="134" t="s">
        <v>171</v>
      </c>
      <c r="E203" s="135" t="s">
        <v>2168</v>
      </c>
      <c r="F203" s="136" t="s">
        <v>2169</v>
      </c>
      <c r="G203" s="137" t="s">
        <v>297</v>
      </c>
      <c r="H203" s="138">
        <v>1</v>
      </c>
      <c r="I203" s="139"/>
      <c r="J203" s="140">
        <f>ROUND(I203*H203,2)</f>
        <v>0</v>
      </c>
      <c r="K203" s="136" t="s">
        <v>1</v>
      </c>
      <c r="L203" s="32"/>
      <c r="M203" s="141" t="s">
        <v>1</v>
      </c>
      <c r="N203" s="142" t="s">
        <v>40</v>
      </c>
      <c r="P203" s="143">
        <f>O203*H203</f>
        <v>0</v>
      </c>
      <c r="Q203" s="143">
        <v>0</v>
      </c>
      <c r="R203" s="143">
        <f>Q203*H203</f>
        <v>0</v>
      </c>
      <c r="S203" s="143">
        <v>0</v>
      </c>
      <c r="T203" s="144">
        <f>S203*H203</f>
        <v>0</v>
      </c>
      <c r="AR203" s="145" t="s">
        <v>175</v>
      </c>
      <c r="AT203" s="145" t="s">
        <v>171</v>
      </c>
      <c r="AU203" s="145" t="s">
        <v>85</v>
      </c>
      <c r="AY203" s="17" t="s">
        <v>169</v>
      </c>
      <c r="BE203" s="146">
        <f>IF(N203="základní",J203,0)</f>
        <v>0</v>
      </c>
      <c r="BF203" s="146">
        <f>IF(N203="snížená",J203,0)</f>
        <v>0</v>
      </c>
      <c r="BG203" s="146">
        <f>IF(N203="zákl. přenesená",J203,0)</f>
        <v>0</v>
      </c>
      <c r="BH203" s="146">
        <f>IF(N203="sníž. přenesená",J203,0)</f>
        <v>0</v>
      </c>
      <c r="BI203" s="146">
        <f>IF(N203="nulová",J203,0)</f>
        <v>0</v>
      </c>
      <c r="BJ203" s="17" t="s">
        <v>83</v>
      </c>
      <c r="BK203" s="146">
        <f>ROUND(I203*H203,2)</f>
        <v>0</v>
      </c>
      <c r="BL203" s="17" t="s">
        <v>175</v>
      </c>
      <c r="BM203" s="145" t="s">
        <v>804</v>
      </c>
    </row>
    <row r="204" spans="2:65" s="1" customFormat="1" ht="19.2">
      <c r="B204" s="32"/>
      <c r="D204" s="152" t="s">
        <v>1963</v>
      </c>
      <c r="F204" s="196" t="s">
        <v>2188</v>
      </c>
      <c r="I204" s="149"/>
      <c r="L204" s="32"/>
      <c r="M204" s="150"/>
      <c r="T204" s="56"/>
      <c r="AT204" s="17" t="s">
        <v>1963</v>
      </c>
      <c r="AU204" s="17" t="s">
        <v>85</v>
      </c>
    </row>
    <row r="205" spans="2:65" s="1" customFormat="1" ht="16.5" customHeight="1">
      <c r="B205" s="133"/>
      <c r="C205" s="134" t="s">
        <v>508</v>
      </c>
      <c r="D205" s="134" t="s">
        <v>171</v>
      </c>
      <c r="E205" s="135" t="s">
        <v>2189</v>
      </c>
      <c r="F205" s="136" t="s">
        <v>2190</v>
      </c>
      <c r="G205" s="137" t="s">
        <v>297</v>
      </c>
      <c r="H205" s="138">
        <v>1</v>
      </c>
      <c r="I205" s="139"/>
      <c r="J205" s="140">
        <f>ROUND(I205*H205,2)</f>
        <v>0</v>
      </c>
      <c r="K205" s="136" t="s">
        <v>1</v>
      </c>
      <c r="L205" s="32"/>
      <c r="M205" s="141" t="s">
        <v>1</v>
      </c>
      <c r="N205" s="142" t="s">
        <v>40</v>
      </c>
      <c r="P205" s="143">
        <f>O205*H205</f>
        <v>0</v>
      </c>
      <c r="Q205" s="143">
        <v>0</v>
      </c>
      <c r="R205" s="143">
        <f>Q205*H205</f>
        <v>0</v>
      </c>
      <c r="S205" s="143">
        <v>0</v>
      </c>
      <c r="T205" s="144">
        <f>S205*H205</f>
        <v>0</v>
      </c>
      <c r="AR205" s="145" t="s">
        <v>175</v>
      </c>
      <c r="AT205" s="145" t="s">
        <v>171</v>
      </c>
      <c r="AU205" s="145" t="s">
        <v>85</v>
      </c>
      <c r="AY205" s="17" t="s">
        <v>169</v>
      </c>
      <c r="BE205" s="146">
        <f>IF(N205="základní",J205,0)</f>
        <v>0</v>
      </c>
      <c r="BF205" s="146">
        <f>IF(N205="snížená",J205,0)</f>
        <v>0</v>
      </c>
      <c r="BG205" s="146">
        <f>IF(N205="zákl. přenesená",J205,0)</f>
        <v>0</v>
      </c>
      <c r="BH205" s="146">
        <f>IF(N205="sníž. přenesená",J205,0)</f>
        <v>0</v>
      </c>
      <c r="BI205" s="146">
        <f>IF(N205="nulová",J205,0)</f>
        <v>0</v>
      </c>
      <c r="BJ205" s="17" t="s">
        <v>83</v>
      </c>
      <c r="BK205" s="146">
        <f>ROUND(I205*H205,2)</f>
        <v>0</v>
      </c>
      <c r="BL205" s="17" t="s">
        <v>175</v>
      </c>
      <c r="BM205" s="145" t="s">
        <v>819</v>
      </c>
    </row>
    <row r="206" spans="2:65" s="1" customFormat="1" ht="19.2">
      <c r="B206" s="32"/>
      <c r="D206" s="152" t="s">
        <v>1963</v>
      </c>
      <c r="F206" s="196" t="s">
        <v>2188</v>
      </c>
      <c r="I206" s="149"/>
      <c r="L206" s="32"/>
      <c r="M206" s="150"/>
      <c r="T206" s="56"/>
      <c r="AT206" s="17" t="s">
        <v>1963</v>
      </c>
      <c r="AU206" s="17" t="s">
        <v>85</v>
      </c>
    </row>
    <row r="207" spans="2:65" s="1" customFormat="1" ht="24.15" customHeight="1">
      <c r="B207" s="133"/>
      <c r="C207" s="134" t="s">
        <v>513</v>
      </c>
      <c r="D207" s="134" t="s">
        <v>171</v>
      </c>
      <c r="E207" s="135" t="s">
        <v>2191</v>
      </c>
      <c r="F207" s="136" t="s">
        <v>2192</v>
      </c>
      <c r="G207" s="137" t="s">
        <v>297</v>
      </c>
      <c r="H207" s="138">
        <v>1</v>
      </c>
      <c r="I207" s="139"/>
      <c r="J207" s="140">
        <f>ROUND(I207*H207,2)</f>
        <v>0</v>
      </c>
      <c r="K207" s="136" t="s">
        <v>1</v>
      </c>
      <c r="L207" s="32"/>
      <c r="M207" s="141" t="s">
        <v>1</v>
      </c>
      <c r="N207" s="142" t="s">
        <v>40</v>
      </c>
      <c r="P207" s="143">
        <f>O207*H207</f>
        <v>0</v>
      </c>
      <c r="Q207" s="143">
        <v>0</v>
      </c>
      <c r="R207" s="143">
        <f>Q207*H207</f>
        <v>0</v>
      </c>
      <c r="S207" s="143">
        <v>0</v>
      </c>
      <c r="T207" s="144">
        <f>S207*H207</f>
        <v>0</v>
      </c>
      <c r="AR207" s="145" t="s">
        <v>175</v>
      </c>
      <c r="AT207" s="145" t="s">
        <v>171</v>
      </c>
      <c r="AU207" s="145" t="s">
        <v>85</v>
      </c>
      <c r="AY207" s="17" t="s">
        <v>169</v>
      </c>
      <c r="BE207" s="146">
        <f>IF(N207="základní",J207,0)</f>
        <v>0</v>
      </c>
      <c r="BF207" s="146">
        <f>IF(N207="snížená",J207,0)</f>
        <v>0</v>
      </c>
      <c r="BG207" s="146">
        <f>IF(N207="zákl. přenesená",J207,0)</f>
        <v>0</v>
      </c>
      <c r="BH207" s="146">
        <f>IF(N207="sníž. přenesená",J207,0)</f>
        <v>0</v>
      </c>
      <c r="BI207" s="146">
        <f>IF(N207="nulová",J207,0)</f>
        <v>0</v>
      </c>
      <c r="BJ207" s="17" t="s">
        <v>83</v>
      </c>
      <c r="BK207" s="146">
        <f>ROUND(I207*H207,2)</f>
        <v>0</v>
      </c>
      <c r="BL207" s="17" t="s">
        <v>175</v>
      </c>
      <c r="BM207" s="145" t="s">
        <v>831</v>
      </c>
    </row>
    <row r="208" spans="2:65" s="1" customFormat="1" ht="19.2">
      <c r="B208" s="32"/>
      <c r="D208" s="152" t="s">
        <v>1963</v>
      </c>
      <c r="F208" s="196" t="s">
        <v>2188</v>
      </c>
      <c r="I208" s="149"/>
      <c r="L208" s="32"/>
      <c r="M208" s="150"/>
      <c r="T208" s="56"/>
      <c r="AT208" s="17" t="s">
        <v>1963</v>
      </c>
      <c r="AU208" s="17" t="s">
        <v>85</v>
      </c>
    </row>
    <row r="209" spans="2:65" s="1" customFormat="1" ht="33" customHeight="1">
      <c r="B209" s="133"/>
      <c r="C209" s="134" t="s">
        <v>517</v>
      </c>
      <c r="D209" s="134" t="s">
        <v>171</v>
      </c>
      <c r="E209" s="135" t="s">
        <v>2193</v>
      </c>
      <c r="F209" s="136" t="s">
        <v>2194</v>
      </c>
      <c r="G209" s="137" t="s">
        <v>297</v>
      </c>
      <c r="H209" s="138">
        <v>1</v>
      </c>
      <c r="I209" s="139"/>
      <c r="J209" s="140">
        <f>ROUND(I209*H209,2)</f>
        <v>0</v>
      </c>
      <c r="K209" s="136" t="s">
        <v>1</v>
      </c>
      <c r="L209" s="32"/>
      <c r="M209" s="141" t="s">
        <v>1</v>
      </c>
      <c r="N209" s="142" t="s">
        <v>40</v>
      </c>
      <c r="P209" s="143">
        <f>O209*H209</f>
        <v>0</v>
      </c>
      <c r="Q209" s="143">
        <v>0</v>
      </c>
      <c r="R209" s="143">
        <f>Q209*H209</f>
        <v>0</v>
      </c>
      <c r="S209" s="143">
        <v>0</v>
      </c>
      <c r="T209" s="144">
        <f>S209*H209</f>
        <v>0</v>
      </c>
      <c r="AR209" s="145" t="s">
        <v>175</v>
      </c>
      <c r="AT209" s="145" t="s">
        <v>171</v>
      </c>
      <c r="AU209" s="145" t="s">
        <v>85</v>
      </c>
      <c r="AY209" s="17" t="s">
        <v>169</v>
      </c>
      <c r="BE209" s="146">
        <f>IF(N209="základní",J209,0)</f>
        <v>0</v>
      </c>
      <c r="BF209" s="146">
        <f>IF(N209="snížená",J209,0)</f>
        <v>0</v>
      </c>
      <c r="BG209" s="146">
        <f>IF(N209="zákl. přenesená",J209,0)</f>
        <v>0</v>
      </c>
      <c r="BH209" s="146">
        <f>IF(N209="sníž. přenesená",J209,0)</f>
        <v>0</v>
      </c>
      <c r="BI209" s="146">
        <f>IF(N209="nulová",J209,0)</f>
        <v>0</v>
      </c>
      <c r="BJ209" s="17" t="s">
        <v>83</v>
      </c>
      <c r="BK209" s="146">
        <f>ROUND(I209*H209,2)</f>
        <v>0</v>
      </c>
      <c r="BL209" s="17" t="s">
        <v>175</v>
      </c>
      <c r="BM209" s="145" t="s">
        <v>117</v>
      </c>
    </row>
    <row r="210" spans="2:65" s="1" customFormat="1" ht="19.2">
      <c r="B210" s="32"/>
      <c r="D210" s="152" t="s">
        <v>1963</v>
      </c>
      <c r="F210" s="196" t="s">
        <v>2188</v>
      </c>
      <c r="I210" s="149"/>
      <c r="L210" s="32"/>
      <c r="M210" s="150"/>
      <c r="T210" s="56"/>
      <c r="AT210" s="17" t="s">
        <v>1963</v>
      </c>
      <c r="AU210" s="17" t="s">
        <v>85</v>
      </c>
    </row>
    <row r="211" spans="2:65" s="1" customFormat="1" ht="24.15" customHeight="1">
      <c r="B211" s="133"/>
      <c r="C211" s="134" t="s">
        <v>522</v>
      </c>
      <c r="D211" s="134" t="s">
        <v>171</v>
      </c>
      <c r="E211" s="135" t="s">
        <v>2195</v>
      </c>
      <c r="F211" s="136" t="s">
        <v>2196</v>
      </c>
      <c r="G211" s="137" t="s">
        <v>297</v>
      </c>
      <c r="H211" s="138">
        <v>1</v>
      </c>
      <c r="I211" s="139"/>
      <c r="J211" s="140">
        <f>ROUND(I211*H211,2)</f>
        <v>0</v>
      </c>
      <c r="K211" s="136" t="s">
        <v>1</v>
      </c>
      <c r="L211" s="32"/>
      <c r="M211" s="141" t="s">
        <v>1</v>
      </c>
      <c r="N211" s="142" t="s">
        <v>40</v>
      </c>
      <c r="P211" s="143">
        <f>O211*H211</f>
        <v>0</v>
      </c>
      <c r="Q211" s="143">
        <v>0</v>
      </c>
      <c r="R211" s="143">
        <f>Q211*H211</f>
        <v>0</v>
      </c>
      <c r="S211" s="143">
        <v>0</v>
      </c>
      <c r="T211" s="144">
        <f>S211*H211</f>
        <v>0</v>
      </c>
      <c r="AR211" s="145" t="s">
        <v>175</v>
      </c>
      <c r="AT211" s="145" t="s">
        <v>171</v>
      </c>
      <c r="AU211" s="145" t="s">
        <v>85</v>
      </c>
      <c r="AY211" s="17" t="s">
        <v>169</v>
      </c>
      <c r="BE211" s="146">
        <f>IF(N211="základní",J211,0)</f>
        <v>0</v>
      </c>
      <c r="BF211" s="146">
        <f>IF(N211="snížená",J211,0)</f>
        <v>0</v>
      </c>
      <c r="BG211" s="146">
        <f>IF(N211="zákl. přenesená",J211,0)</f>
        <v>0</v>
      </c>
      <c r="BH211" s="146">
        <f>IF(N211="sníž. přenesená",J211,0)</f>
        <v>0</v>
      </c>
      <c r="BI211" s="146">
        <f>IF(N211="nulová",J211,0)</f>
        <v>0</v>
      </c>
      <c r="BJ211" s="17" t="s">
        <v>83</v>
      </c>
      <c r="BK211" s="146">
        <f>ROUND(I211*H211,2)</f>
        <v>0</v>
      </c>
      <c r="BL211" s="17" t="s">
        <v>175</v>
      </c>
      <c r="BM211" s="145" t="s">
        <v>866</v>
      </c>
    </row>
    <row r="212" spans="2:65" s="1" customFormat="1" ht="19.2">
      <c r="B212" s="32"/>
      <c r="D212" s="152" t="s">
        <v>1963</v>
      </c>
      <c r="F212" s="196" t="s">
        <v>2188</v>
      </c>
      <c r="I212" s="149"/>
      <c r="L212" s="32"/>
      <c r="M212" s="150"/>
      <c r="T212" s="56"/>
      <c r="AT212" s="17" t="s">
        <v>1963</v>
      </c>
      <c r="AU212" s="17" t="s">
        <v>85</v>
      </c>
    </row>
    <row r="213" spans="2:65" s="1" customFormat="1" ht="24.15" customHeight="1">
      <c r="B213" s="133"/>
      <c r="C213" s="134" t="s">
        <v>1646</v>
      </c>
      <c r="D213" s="134" t="s">
        <v>171</v>
      </c>
      <c r="E213" s="135" t="s">
        <v>2180</v>
      </c>
      <c r="F213" s="136" t="s">
        <v>2181</v>
      </c>
      <c r="G213" s="137" t="s">
        <v>297</v>
      </c>
      <c r="H213" s="138">
        <v>1</v>
      </c>
      <c r="I213" s="139"/>
      <c r="J213" s="140">
        <f>ROUND(I213*H213,2)</f>
        <v>0</v>
      </c>
      <c r="K213" s="136" t="s">
        <v>1</v>
      </c>
      <c r="L213" s="32"/>
      <c r="M213" s="141" t="s">
        <v>1</v>
      </c>
      <c r="N213" s="142" t="s">
        <v>40</v>
      </c>
      <c r="P213" s="143">
        <f>O213*H213</f>
        <v>0</v>
      </c>
      <c r="Q213" s="143">
        <v>0</v>
      </c>
      <c r="R213" s="143">
        <f>Q213*H213</f>
        <v>0</v>
      </c>
      <c r="S213" s="143">
        <v>0</v>
      </c>
      <c r="T213" s="144">
        <f>S213*H213</f>
        <v>0</v>
      </c>
      <c r="AR213" s="145" t="s">
        <v>175</v>
      </c>
      <c r="AT213" s="145" t="s">
        <v>171</v>
      </c>
      <c r="AU213" s="145" t="s">
        <v>85</v>
      </c>
      <c r="AY213" s="17" t="s">
        <v>169</v>
      </c>
      <c r="BE213" s="146">
        <f>IF(N213="základní",J213,0)</f>
        <v>0</v>
      </c>
      <c r="BF213" s="146">
        <f>IF(N213="snížená",J213,0)</f>
        <v>0</v>
      </c>
      <c r="BG213" s="146">
        <f>IF(N213="zákl. přenesená",J213,0)</f>
        <v>0</v>
      </c>
      <c r="BH213" s="146">
        <f>IF(N213="sníž. přenesená",J213,0)</f>
        <v>0</v>
      </c>
      <c r="BI213" s="146">
        <f>IF(N213="nulová",J213,0)</f>
        <v>0</v>
      </c>
      <c r="BJ213" s="17" t="s">
        <v>83</v>
      </c>
      <c r="BK213" s="146">
        <f>ROUND(I213*H213,2)</f>
        <v>0</v>
      </c>
      <c r="BL213" s="17" t="s">
        <v>175</v>
      </c>
      <c r="BM213" s="145" t="s">
        <v>881</v>
      </c>
    </row>
    <row r="214" spans="2:65" s="1" customFormat="1" ht="19.2">
      <c r="B214" s="32"/>
      <c r="D214" s="152" t="s">
        <v>1963</v>
      </c>
      <c r="F214" s="196" t="s">
        <v>2197</v>
      </c>
      <c r="I214" s="149"/>
      <c r="L214" s="32"/>
      <c r="M214" s="150"/>
      <c r="T214" s="56"/>
      <c r="AT214" s="17" t="s">
        <v>1963</v>
      </c>
      <c r="AU214" s="17" t="s">
        <v>85</v>
      </c>
    </row>
    <row r="215" spans="2:65" s="1" customFormat="1" ht="21.75" customHeight="1">
      <c r="B215" s="133"/>
      <c r="C215" s="134" t="s">
        <v>1710</v>
      </c>
      <c r="D215" s="134" t="s">
        <v>171</v>
      </c>
      <c r="E215" s="135" t="s">
        <v>2198</v>
      </c>
      <c r="F215" s="136" t="s">
        <v>2199</v>
      </c>
      <c r="G215" s="137" t="s">
        <v>297</v>
      </c>
      <c r="H215" s="138">
        <v>1</v>
      </c>
      <c r="I215" s="139"/>
      <c r="J215" s="140">
        <f>ROUND(I215*H215,2)</f>
        <v>0</v>
      </c>
      <c r="K215" s="136" t="s">
        <v>1</v>
      </c>
      <c r="L215" s="32"/>
      <c r="M215" s="141" t="s">
        <v>1</v>
      </c>
      <c r="N215" s="142" t="s">
        <v>40</v>
      </c>
      <c r="P215" s="143">
        <f>O215*H215</f>
        <v>0</v>
      </c>
      <c r="Q215" s="143">
        <v>0</v>
      </c>
      <c r="R215" s="143">
        <f>Q215*H215</f>
        <v>0</v>
      </c>
      <c r="S215" s="143">
        <v>0</v>
      </c>
      <c r="T215" s="144">
        <f>S215*H215</f>
        <v>0</v>
      </c>
      <c r="AR215" s="145" t="s">
        <v>175</v>
      </c>
      <c r="AT215" s="145" t="s">
        <v>171</v>
      </c>
      <c r="AU215" s="145" t="s">
        <v>85</v>
      </c>
      <c r="AY215" s="17" t="s">
        <v>169</v>
      </c>
      <c r="BE215" s="146">
        <f>IF(N215="základní",J215,0)</f>
        <v>0</v>
      </c>
      <c r="BF215" s="146">
        <f>IF(N215="snížená",J215,0)</f>
        <v>0</v>
      </c>
      <c r="BG215" s="146">
        <f>IF(N215="zákl. přenesená",J215,0)</f>
        <v>0</v>
      </c>
      <c r="BH215" s="146">
        <f>IF(N215="sníž. přenesená",J215,0)</f>
        <v>0</v>
      </c>
      <c r="BI215" s="146">
        <f>IF(N215="nulová",J215,0)</f>
        <v>0</v>
      </c>
      <c r="BJ215" s="17" t="s">
        <v>83</v>
      </c>
      <c r="BK215" s="146">
        <f>ROUND(I215*H215,2)</f>
        <v>0</v>
      </c>
      <c r="BL215" s="17" t="s">
        <v>175</v>
      </c>
      <c r="BM215" s="145" t="s">
        <v>896</v>
      </c>
    </row>
    <row r="216" spans="2:65" s="1" customFormat="1" ht="19.2">
      <c r="B216" s="32"/>
      <c r="D216" s="152" t="s">
        <v>1963</v>
      </c>
      <c r="F216" s="196" t="s">
        <v>2197</v>
      </c>
      <c r="I216" s="149"/>
      <c r="L216" s="32"/>
      <c r="M216" s="150"/>
      <c r="T216" s="56"/>
      <c r="AT216" s="17" t="s">
        <v>1963</v>
      </c>
      <c r="AU216" s="17" t="s">
        <v>85</v>
      </c>
    </row>
    <row r="217" spans="2:65" s="1" customFormat="1" ht="24.15" customHeight="1">
      <c r="B217" s="133"/>
      <c r="C217" s="134" t="s">
        <v>1649</v>
      </c>
      <c r="D217" s="134" t="s">
        <v>171</v>
      </c>
      <c r="E217" s="135" t="s">
        <v>2191</v>
      </c>
      <c r="F217" s="136" t="s">
        <v>2192</v>
      </c>
      <c r="G217" s="137" t="s">
        <v>297</v>
      </c>
      <c r="H217" s="138">
        <v>1</v>
      </c>
      <c r="I217" s="139"/>
      <c r="J217" s="140">
        <f>ROUND(I217*H217,2)</f>
        <v>0</v>
      </c>
      <c r="K217" s="136" t="s">
        <v>1</v>
      </c>
      <c r="L217" s="32"/>
      <c r="M217" s="141" t="s">
        <v>1</v>
      </c>
      <c r="N217" s="142" t="s">
        <v>40</v>
      </c>
      <c r="P217" s="143">
        <f>O217*H217</f>
        <v>0</v>
      </c>
      <c r="Q217" s="143">
        <v>0</v>
      </c>
      <c r="R217" s="143">
        <f>Q217*H217</f>
        <v>0</v>
      </c>
      <c r="S217" s="143">
        <v>0</v>
      </c>
      <c r="T217" s="144">
        <f>S217*H217</f>
        <v>0</v>
      </c>
      <c r="AR217" s="145" t="s">
        <v>175</v>
      </c>
      <c r="AT217" s="145" t="s">
        <v>171</v>
      </c>
      <c r="AU217" s="145" t="s">
        <v>85</v>
      </c>
      <c r="AY217" s="17" t="s">
        <v>169</v>
      </c>
      <c r="BE217" s="146">
        <f>IF(N217="základní",J217,0)</f>
        <v>0</v>
      </c>
      <c r="BF217" s="146">
        <f>IF(N217="snížená",J217,0)</f>
        <v>0</v>
      </c>
      <c r="BG217" s="146">
        <f>IF(N217="zákl. přenesená",J217,0)</f>
        <v>0</v>
      </c>
      <c r="BH217" s="146">
        <f>IF(N217="sníž. přenesená",J217,0)</f>
        <v>0</v>
      </c>
      <c r="BI217" s="146">
        <f>IF(N217="nulová",J217,0)</f>
        <v>0</v>
      </c>
      <c r="BJ217" s="17" t="s">
        <v>83</v>
      </c>
      <c r="BK217" s="146">
        <f>ROUND(I217*H217,2)</f>
        <v>0</v>
      </c>
      <c r="BL217" s="17" t="s">
        <v>175</v>
      </c>
      <c r="BM217" s="145" t="s">
        <v>904</v>
      </c>
    </row>
    <row r="218" spans="2:65" s="1" customFormat="1" ht="19.2">
      <c r="B218" s="32"/>
      <c r="D218" s="152" t="s">
        <v>1963</v>
      </c>
      <c r="F218" s="196" t="s">
        <v>2197</v>
      </c>
      <c r="I218" s="149"/>
      <c r="L218" s="32"/>
      <c r="M218" s="150"/>
      <c r="T218" s="56"/>
      <c r="AT218" s="17" t="s">
        <v>1963</v>
      </c>
      <c r="AU218" s="17" t="s">
        <v>85</v>
      </c>
    </row>
    <row r="219" spans="2:65" s="1" customFormat="1" ht="55.5" customHeight="1">
      <c r="B219" s="133"/>
      <c r="C219" s="134" t="s">
        <v>528</v>
      </c>
      <c r="D219" s="134" t="s">
        <v>171</v>
      </c>
      <c r="E219" s="135" t="s">
        <v>2200</v>
      </c>
      <c r="F219" s="136" t="s">
        <v>2201</v>
      </c>
      <c r="G219" s="137" t="s">
        <v>297</v>
      </c>
      <c r="H219" s="138">
        <v>1</v>
      </c>
      <c r="I219" s="139"/>
      <c r="J219" s="140">
        <f>ROUND(I219*H219,2)</f>
        <v>0</v>
      </c>
      <c r="K219" s="136" t="s">
        <v>1</v>
      </c>
      <c r="L219" s="32"/>
      <c r="M219" s="141" t="s">
        <v>1</v>
      </c>
      <c r="N219" s="142" t="s">
        <v>40</v>
      </c>
      <c r="P219" s="143">
        <f>O219*H219</f>
        <v>0</v>
      </c>
      <c r="Q219" s="143">
        <v>0</v>
      </c>
      <c r="R219" s="143">
        <f>Q219*H219</f>
        <v>0</v>
      </c>
      <c r="S219" s="143">
        <v>0</v>
      </c>
      <c r="T219" s="144">
        <f>S219*H219</f>
        <v>0</v>
      </c>
      <c r="AR219" s="145" t="s">
        <v>175</v>
      </c>
      <c r="AT219" s="145" t="s">
        <v>171</v>
      </c>
      <c r="AU219" s="145" t="s">
        <v>85</v>
      </c>
      <c r="AY219" s="17" t="s">
        <v>169</v>
      </c>
      <c r="BE219" s="146">
        <f>IF(N219="základní",J219,0)</f>
        <v>0</v>
      </c>
      <c r="BF219" s="146">
        <f>IF(N219="snížená",J219,0)</f>
        <v>0</v>
      </c>
      <c r="BG219" s="146">
        <f>IF(N219="zákl. přenesená",J219,0)</f>
        <v>0</v>
      </c>
      <c r="BH219" s="146">
        <f>IF(N219="sníž. přenesená",J219,0)</f>
        <v>0</v>
      </c>
      <c r="BI219" s="146">
        <f>IF(N219="nulová",J219,0)</f>
        <v>0</v>
      </c>
      <c r="BJ219" s="17" t="s">
        <v>83</v>
      </c>
      <c r="BK219" s="146">
        <f>ROUND(I219*H219,2)</f>
        <v>0</v>
      </c>
      <c r="BL219" s="17" t="s">
        <v>175</v>
      </c>
      <c r="BM219" s="145" t="s">
        <v>920</v>
      </c>
    </row>
    <row r="220" spans="2:65" s="1" customFormat="1" ht="19.2">
      <c r="B220" s="32"/>
      <c r="D220" s="152" t="s">
        <v>1963</v>
      </c>
      <c r="F220" s="196" t="s">
        <v>2202</v>
      </c>
      <c r="I220" s="149"/>
      <c r="L220" s="32"/>
      <c r="M220" s="150"/>
      <c r="T220" s="56"/>
      <c r="AT220" s="17" t="s">
        <v>1963</v>
      </c>
      <c r="AU220" s="17" t="s">
        <v>85</v>
      </c>
    </row>
    <row r="221" spans="2:65" s="1" customFormat="1" ht="16.5" customHeight="1">
      <c r="B221" s="133"/>
      <c r="C221" s="134" t="s">
        <v>533</v>
      </c>
      <c r="D221" s="134" t="s">
        <v>171</v>
      </c>
      <c r="E221" s="135" t="s">
        <v>2203</v>
      </c>
      <c r="F221" s="136" t="s">
        <v>2204</v>
      </c>
      <c r="G221" s="137" t="s">
        <v>297</v>
      </c>
      <c r="H221" s="138">
        <v>1</v>
      </c>
      <c r="I221" s="139"/>
      <c r="J221" s="140">
        <f>ROUND(I221*H221,2)</f>
        <v>0</v>
      </c>
      <c r="K221" s="136" t="s">
        <v>1</v>
      </c>
      <c r="L221" s="32"/>
      <c r="M221" s="141" t="s">
        <v>1</v>
      </c>
      <c r="N221" s="142" t="s">
        <v>40</v>
      </c>
      <c r="P221" s="143">
        <f>O221*H221</f>
        <v>0</v>
      </c>
      <c r="Q221" s="143">
        <v>0</v>
      </c>
      <c r="R221" s="143">
        <f>Q221*H221</f>
        <v>0</v>
      </c>
      <c r="S221" s="143">
        <v>0</v>
      </c>
      <c r="T221" s="144">
        <f>S221*H221</f>
        <v>0</v>
      </c>
      <c r="AR221" s="145" t="s">
        <v>175</v>
      </c>
      <c r="AT221" s="145" t="s">
        <v>171</v>
      </c>
      <c r="AU221" s="145" t="s">
        <v>85</v>
      </c>
      <c r="AY221" s="17" t="s">
        <v>169</v>
      </c>
      <c r="BE221" s="146">
        <f>IF(N221="základní",J221,0)</f>
        <v>0</v>
      </c>
      <c r="BF221" s="146">
        <f>IF(N221="snížená",J221,0)</f>
        <v>0</v>
      </c>
      <c r="BG221" s="146">
        <f>IF(N221="zákl. přenesená",J221,0)</f>
        <v>0</v>
      </c>
      <c r="BH221" s="146">
        <f>IF(N221="sníž. přenesená",J221,0)</f>
        <v>0</v>
      </c>
      <c r="BI221" s="146">
        <f>IF(N221="nulová",J221,0)</f>
        <v>0</v>
      </c>
      <c r="BJ221" s="17" t="s">
        <v>83</v>
      </c>
      <c r="BK221" s="146">
        <f>ROUND(I221*H221,2)</f>
        <v>0</v>
      </c>
      <c r="BL221" s="17" t="s">
        <v>175</v>
      </c>
      <c r="BM221" s="145" t="s">
        <v>932</v>
      </c>
    </row>
    <row r="222" spans="2:65" s="1" customFormat="1" ht="19.2">
      <c r="B222" s="32"/>
      <c r="D222" s="152" t="s">
        <v>1963</v>
      </c>
      <c r="F222" s="196" t="s">
        <v>2202</v>
      </c>
      <c r="I222" s="149"/>
      <c r="L222" s="32"/>
      <c r="M222" s="150"/>
      <c r="T222" s="56"/>
      <c r="AT222" s="17" t="s">
        <v>1963</v>
      </c>
      <c r="AU222" s="17" t="s">
        <v>85</v>
      </c>
    </row>
    <row r="223" spans="2:65" s="1" customFormat="1" ht="24.15" customHeight="1">
      <c r="B223" s="133"/>
      <c r="C223" s="134" t="s">
        <v>539</v>
      </c>
      <c r="D223" s="134" t="s">
        <v>171</v>
      </c>
      <c r="E223" s="135" t="s">
        <v>2205</v>
      </c>
      <c r="F223" s="136" t="s">
        <v>2206</v>
      </c>
      <c r="G223" s="137" t="s">
        <v>297</v>
      </c>
      <c r="H223" s="138">
        <v>1</v>
      </c>
      <c r="I223" s="139"/>
      <c r="J223" s="140">
        <f>ROUND(I223*H223,2)</f>
        <v>0</v>
      </c>
      <c r="K223" s="136" t="s">
        <v>1</v>
      </c>
      <c r="L223" s="32"/>
      <c r="M223" s="141" t="s">
        <v>1</v>
      </c>
      <c r="N223" s="142" t="s">
        <v>40</v>
      </c>
      <c r="P223" s="143">
        <f>O223*H223</f>
        <v>0</v>
      </c>
      <c r="Q223" s="143">
        <v>0</v>
      </c>
      <c r="R223" s="143">
        <f>Q223*H223</f>
        <v>0</v>
      </c>
      <c r="S223" s="143">
        <v>0</v>
      </c>
      <c r="T223" s="144">
        <f>S223*H223</f>
        <v>0</v>
      </c>
      <c r="AR223" s="145" t="s">
        <v>175</v>
      </c>
      <c r="AT223" s="145" t="s">
        <v>171</v>
      </c>
      <c r="AU223" s="145" t="s">
        <v>85</v>
      </c>
      <c r="AY223" s="17" t="s">
        <v>169</v>
      </c>
      <c r="BE223" s="146">
        <f>IF(N223="základní",J223,0)</f>
        <v>0</v>
      </c>
      <c r="BF223" s="146">
        <f>IF(N223="snížená",J223,0)</f>
        <v>0</v>
      </c>
      <c r="BG223" s="146">
        <f>IF(N223="zákl. přenesená",J223,0)</f>
        <v>0</v>
      </c>
      <c r="BH223" s="146">
        <f>IF(N223="sníž. přenesená",J223,0)</f>
        <v>0</v>
      </c>
      <c r="BI223" s="146">
        <f>IF(N223="nulová",J223,0)</f>
        <v>0</v>
      </c>
      <c r="BJ223" s="17" t="s">
        <v>83</v>
      </c>
      <c r="BK223" s="146">
        <f>ROUND(I223*H223,2)</f>
        <v>0</v>
      </c>
      <c r="BL223" s="17" t="s">
        <v>175</v>
      </c>
      <c r="BM223" s="145" t="s">
        <v>941</v>
      </c>
    </row>
    <row r="224" spans="2:65" s="1" customFormat="1" ht="19.2">
      <c r="B224" s="32"/>
      <c r="D224" s="152" t="s">
        <v>1963</v>
      </c>
      <c r="F224" s="196" t="s">
        <v>2202</v>
      </c>
      <c r="I224" s="149"/>
      <c r="L224" s="32"/>
      <c r="M224" s="150"/>
      <c r="T224" s="56"/>
      <c r="AT224" s="17" t="s">
        <v>1963</v>
      </c>
      <c r="AU224" s="17" t="s">
        <v>85</v>
      </c>
    </row>
    <row r="225" spans="2:65" s="1" customFormat="1" ht="24.15" customHeight="1">
      <c r="B225" s="133"/>
      <c r="C225" s="134" t="s">
        <v>544</v>
      </c>
      <c r="D225" s="134" t="s">
        <v>171</v>
      </c>
      <c r="E225" s="135" t="s">
        <v>2207</v>
      </c>
      <c r="F225" s="136" t="s">
        <v>2208</v>
      </c>
      <c r="G225" s="137" t="s">
        <v>297</v>
      </c>
      <c r="H225" s="138">
        <v>1</v>
      </c>
      <c r="I225" s="139"/>
      <c r="J225" s="140">
        <f>ROUND(I225*H225,2)</f>
        <v>0</v>
      </c>
      <c r="K225" s="136" t="s">
        <v>1</v>
      </c>
      <c r="L225" s="32"/>
      <c r="M225" s="141" t="s">
        <v>1</v>
      </c>
      <c r="N225" s="142" t="s">
        <v>40</v>
      </c>
      <c r="P225" s="143">
        <f>O225*H225</f>
        <v>0</v>
      </c>
      <c r="Q225" s="143">
        <v>0</v>
      </c>
      <c r="R225" s="143">
        <f>Q225*H225</f>
        <v>0</v>
      </c>
      <c r="S225" s="143">
        <v>0</v>
      </c>
      <c r="T225" s="144">
        <f>S225*H225</f>
        <v>0</v>
      </c>
      <c r="AR225" s="145" t="s">
        <v>175</v>
      </c>
      <c r="AT225" s="145" t="s">
        <v>171</v>
      </c>
      <c r="AU225" s="145" t="s">
        <v>85</v>
      </c>
      <c r="AY225" s="17" t="s">
        <v>169</v>
      </c>
      <c r="BE225" s="146">
        <f>IF(N225="základní",J225,0)</f>
        <v>0</v>
      </c>
      <c r="BF225" s="146">
        <f>IF(N225="snížená",J225,0)</f>
        <v>0</v>
      </c>
      <c r="BG225" s="146">
        <f>IF(N225="zákl. přenesená",J225,0)</f>
        <v>0</v>
      </c>
      <c r="BH225" s="146">
        <f>IF(N225="sníž. přenesená",J225,0)</f>
        <v>0</v>
      </c>
      <c r="BI225" s="146">
        <f>IF(N225="nulová",J225,0)</f>
        <v>0</v>
      </c>
      <c r="BJ225" s="17" t="s">
        <v>83</v>
      </c>
      <c r="BK225" s="146">
        <f>ROUND(I225*H225,2)</f>
        <v>0</v>
      </c>
      <c r="BL225" s="17" t="s">
        <v>175</v>
      </c>
      <c r="BM225" s="145" t="s">
        <v>953</v>
      </c>
    </row>
    <row r="226" spans="2:65" s="1" customFormat="1" ht="19.2">
      <c r="B226" s="32"/>
      <c r="D226" s="152" t="s">
        <v>1963</v>
      </c>
      <c r="F226" s="196" t="s">
        <v>2202</v>
      </c>
      <c r="I226" s="149"/>
      <c r="L226" s="32"/>
      <c r="M226" s="150"/>
      <c r="T226" s="56"/>
      <c r="AT226" s="17" t="s">
        <v>1963</v>
      </c>
      <c r="AU226" s="17" t="s">
        <v>85</v>
      </c>
    </row>
    <row r="227" spans="2:65" s="1" customFormat="1" ht="24.15" customHeight="1">
      <c r="B227" s="133"/>
      <c r="C227" s="134" t="s">
        <v>549</v>
      </c>
      <c r="D227" s="134" t="s">
        <v>171</v>
      </c>
      <c r="E227" s="135" t="s">
        <v>2209</v>
      </c>
      <c r="F227" s="136" t="s">
        <v>2210</v>
      </c>
      <c r="G227" s="137" t="s">
        <v>297</v>
      </c>
      <c r="H227" s="138">
        <v>1</v>
      </c>
      <c r="I227" s="139"/>
      <c r="J227" s="140">
        <f>ROUND(I227*H227,2)</f>
        <v>0</v>
      </c>
      <c r="K227" s="136" t="s">
        <v>1</v>
      </c>
      <c r="L227" s="32"/>
      <c r="M227" s="141" t="s">
        <v>1</v>
      </c>
      <c r="N227" s="142" t="s">
        <v>40</v>
      </c>
      <c r="P227" s="143">
        <f>O227*H227</f>
        <v>0</v>
      </c>
      <c r="Q227" s="143">
        <v>0</v>
      </c>
      <c r="R227" s="143">
        <f>Q227*H227</f>
        <v>0</v>
      </c>
      <c r="S227" s="143">
        <v>0</v>
      </c>
      <c r="T227" s="144">
        <f>S227*H227</f>
        <v>0</v>
      </c>
      <c r="AR227" s="145" t="s">
        <v>175</v>
      </c>
      <c r="AT227" s="145" t="s">
        <v>171</v>
      </c>
      <c r="AU227" s="145" t="s">
        <v>85</v>
      </c>
      <c r="AY227" s="17" t="s">
        <v>169</v>
      </c>
      <c r="BE227" s="146">
        <f>IF(N227="základní",J227,0)</f>
        <v>0</v>
      </c>
      <c r="BF227" s="146">
        <f>IF(N227="snížená",J227,0)</f>
        <v>0</v>
      </c>
      <c r="BG227" s="146">
        <f>IF(N227="zákl. přenesená",J227,0)</f>
        <v>0</v>
      </c>
      <c r="BH227" s="146">
        <f>IF(N227="sníž. přenesená",J227,0)</f>
        <v>0</v>
      </c>
      <c r="BI227" s="146">
        <f>IF(N227="nulová",J227,0)</f>
        <v>0</v>
      </c>
      <c r="BJ227" s="17" t="s">
        <v>83</v>
      </c>
      <c r="BK227" s="146">
        <f>ROUND(I227*H227,2)</f>
        <v>0</v>
      </c>
      <c r="BL227" s="17" t="s">
        <v>175</v>
      </c>
      <c r="BM227" s="145" t="s">
        <v>963</v>
      </c>
    </row>
    <row r="228" spans="2:65" s="1" customFormat="1" ht="19.2">
      <c r="B228" s="32"/>
      <c r="D228" s="152" t="s">
        <v>1963</v>
      </c>
      <c r="F228" s="196" t="s">
        <v>2202</v>
      </c>
      <c r="I228" s="149"/>
      <c r="L228" s="32"/>
      <c r="M228" s="150"/>
      <c r="T228" s="56"/>
      <c r="AT228" s="17" t="s">
        <v>1963</v>
      </c>
      <c r="AU228" s="17" t="s">
        <v>85</v>
      </c>
    </row>
    <row r="229" spans="2:65" s="1" customFormat="1" ht="21.75" customHeight="1">
      <c r="B229" s="133"/>
      <c r="C229" s="134" t="s">
        <v>554</v>
      </c>
      <c r="D229" s="134" t="s">
        <v>171</v>
      </c>
      <c r="E229" s="135" t="s">
        <v>2198</v>
      </c>
      <c r="F229" s="136" t="s">
        <v>2199</v>
      </c>
      <c r="G229" s="137" t="s">
        <v>297</v>
      </c>
      <c r="H229" s="138">
        <v>1</v>
      </c>
      <c r="I229" s="139"/>
      <c r="J229" s="140">
        <f>ROUND(I229*H229,2)</f>
        <v>0</v>
      </c>
      <c r="K229" s="136" t="s">
        <v>1</v>
      </c>
      <c r="L229" s="32"/>
      <c r="M229" s="141" t="s">
        <v>1</v>
      </c>
      <c r="N229" s="142" t="s">
        <v>40</v>
      </c>
      <c r="P229" s="143">
        <f>O229*H229</f>
        <v>0</v>
      </c>
      <c r="Q229" s="143">
        <v>0</v>
      </c>
      <c r="R229" s="143">
        <f>Q229*H229</f>
        <v>0</v>
      </c>
      <c r="S229" s="143">
        <v>0</v>
      </c>
      <c r="T229" s="144">
        <f>S229*H229</f>
        <v>0</v>
      </c>
      <c r="AR229" s="145" t="s">
        <v>175</v>
      </c>
      <c r="AT229" s="145" t="s">
        <v>171</v>
      </c>
      <c r="AU229" s="145" t="s">
        <v>85</v>
      </c>
      <c r="AY229" s="17" t="s">
        <v>169</v>
      </c>
      <c r="BE229" s="146">
        <f>IF(N229="základní",J229,0)</f>
        <v>0</v>
      </c>
      <c r="BF229" s="146">
        <f>IF(N229="snížená",J229,0)</f>
        <v>0</v>
      </c>
      <c r="BG229" s="146">
        <f>IF(N229="zákl. přenesená",J229,0)</f>
        <v>0</v>
      </c>
      <c r="BH229" s="146">
        <f>IF(N229="sníž. přenesená",J229,0)</f>
        <v>0</v>
      </c>
      <c r="BI229" s="146">
        <f>IF(N229="nulová",J229,0)</f>
        <v>0</v>
      </c>
      <c r="BJ229" s="17" t="s">
        <v>83</v>
      </c>
      <c r="BK229" s="146">
        <f>ROUND(I229*H229,2)</f>
        <v>0</v>
      </c>
      <c r="BL229" s="17" t="s">
        <v>175</v>
      </c>
      <c r="BM229" s="145" t="s">
        <v>974</v>
      </c>
    </row>
    <row r="230" spans="2:65" s="1" customFormat="1" ht="19.2">
      <c r="B230" s="32"/>
      <c r="D230" s="152" t="s">
        <v>1963</v>
      </c>
      <c r="F230" s="196" t="s">
        <v>2202</v>
      </c>
      <c r="I230" s="149"/>
      <c r="L230" s="32"/>
      <c r="M230" s="150"/>
      <c r="T230" s="56"/>
      <c r="AT230" s="17" t="s">
        <v>1963</v>
      </c>
      <c r="AU230" s="17" t="s">
        <v>85</v>
      </c>
    </row>
    <row r="231" spans="2:65" s="1" customFormat="1" ht="24.15" customHeight="1">
      <c r="B231" s="133"/>
      <c r="C231" s="134" t="s">
        <v>558</v>
      </c>
      <c r="D231" s="134" t="s">
        <v>171</v>
      </c>
      <c r="E231" s="135" t="s">
        <v>2211</v>
      </c>
      <c r="F231" s="136" t="s">
        <v>2212</v>
      </c>
      <c r="G231" s="137" t="s">
        <v>297</v>
      </c>
      <c r="H231" s="138">
        <v>28</v>
      </c>
      <c r="I231" s="139"/>
      <c r="J231" s="140">
        <f>ROUND(I231*H231,2)</f>
        <v>0</v>
      </c>
      <c r="K231" s="136" t="s">
        <v>1</v>
      </c>
      <c r="L231" s="32"/>
      <c r="M231" s="141" t="s">
        <v>1</v>
      </c>
      <c r="N231" s="142" t="s">
        <v>40</v>
      </c>
      <c r="P231" s="143">
        <f>O231*H231</f>
        <v>0</v>
      </c>
      <c r="Q231" s="143">
        <v>0</v>
      </c>
      <c r="R231" s="143">
        <f>Q231*H231</f>
        <v>0</v>
      </c>
      <c r="S231" s="143">
        <v>0</v>
      </c>
      <c r="T231" s="144">
        <f>S231*H231</f>
        <v>0</v>
      </c>
      <c r="AR231" s="145" t="s">
        <v>175</v>
      </c>
      <c r="AT231" s="145" t="s">
        <v>171</v>
      </c>
      <c r="AU231" s="145" t="s">
        <v>85</v>
      </c>
      <c r="AY231" s="17" t="s">
        <v>169</v>
      </c>
      <c r="BE231" s="146">
        <f>IF(N231="základní",J231,0)</f>
        <v>0</v>
      </c>
      <c r="BF231" s="146">
        <f>IF(N231="snížená",J231,0)</f>
        <v>0</v>
      </c>
      <c r="BG231" s="146">
        <f>IF(N231="zákl. přenesená",J231,0)</f>
        <v>0</v>
      </c>
      <c r="BH231" s="146">
        <f>IF(N231="sníž. přenesená",J231,0)</f>
        <v>0</v>
      </c>
      <c r="BI231" s="146">
        <f>IF(N231="nulová",J231,0)</f>
        <v>0</v>
      </c>
      <c r="BJ231" s="17" t="s">
        <v>83</v>
      </c>
      <c r="BK231" s="146">
        <f>ROUND(I231*H231,2)</f>
        <v>0</v>
      </c>
      <c r="BL231" s="17" t="s">
        <v>175</v>
      </c>
      <c r="BM231" s="145" t="s">
        <v>984</v>
      </c>
    </row>
    <row r="232" spans="2:65" s="1" customFormat="1" ht="66.75" customHeight="1">
      <c r="B232" s="133"/>
      <c r="C232" s="134" t="s">
        <v>563</v>
      </c>
      <c r="D232" s="134" t="s">
        <v>171</v>
      </c>
      <c r="E232" s="135" t="s">
        <v>2213</v>
      </c>
      <c r="F232" s="136" t="s">
        <v>2214</v>
      </c>
      <c r="G232" s="137" t="s">
        <v>350</v>
      </c>
      <c r="H232" s="138">
        <v>91</v>
      </c>
      <c r="I232" s="139"/>
      <c r="J232" s="140">
        <f>ROUND(I232*H232,2)</f>
        <v>0</v>
      </c>
      <c r="K232" s="136" t="s">
        <v>1</v>
      </c>
      <c r="L232" s="32"/>
      <c r="M232" s="141" t="s">
        <v>1</v>
      </c>
      <c r="N232" s="142" t="s">
        <v>40</v>
      </c>
      <c r="P232" s="143">
        <f>O232*H232</f>
        <v>0</v>
      </c>
      <c r="Q232" s="143">
        <v>0</v>
      </c>
      <c r="R232" s="143">
        <f>Q232*H232</f>
        <v>0</v>
      </c>
      <c r="S232" s="143">
        <v>0</v>
      </c>
      <c r="T232" s="144">
        <f>S232*H232</f>
        <v>0</v>
      </c>
      <c r="AR232" s="145" t="s">
        <v>175</v>
      </c>
      <c r="AT232" s="145" t="s">
        <v>171</v>
      </c>
      <c r="AU232" s="145" t="s">
        <v>85</v>
      </c>
      <c r="AY232" s="17" t="s">
        <v>169</v>
      </c>
      <c r="BE232" s="146">
        <f>IF(N232="základní",J232,0)</f>
        <v>0</v>
      </c>
      <c r="BF232" s="146">
        <f>IF(N232="snížená",J232,0)</f>
        <v>0</v>
      </c>
      <c r="BG232" s="146">
        <f>IF(N232="zákl. přenesená",J232,0)</f>
        <v>0</v>
      </c>
      <c r="BH232" s="146">
        <f>IF(N232="sníž. přenesená",J232,0)</f>
        <v>0</v>
      </c>
      <c r="BI232" s="146">
        <f>IF(N232="nulová",J232,0)</f>
        <v>0</v>
      </c>
      <c r="BJ232" s="17" t="s">
        <v>83</v>
      </c>
      <c r="BK232" s="146">
        <f>ROUND(I232*H232,2)</f>
        <v>0</v>
      </c>
      <c r="BL232" s="17" t="s">
        <v>175</v>
      </c>
      <c r="BM232" s="145" t="s">
        <v>994</v>
      </c>
    </row>
    <row r="233" spans="2:65" s="1" customFormat="1" ht="19.2">
      <c r="B233" s="32"/>
      <c r="D233" s="152" t="s">
        <v>1963</v>
      </c>
      <c r="F233" s="196" t="s">
        <v>2151</v>
      </c>
      <c r="I233" s="149"/>
      <c r="L233" s="32"/>
      <c r="M233" s="150"/>
      <c r="T233" s="56"/>
      <c r="AT233" s="17" t="s">
        <v>1963</v>
      </c>
      <c r="AU233" s="17" t="s">
        <v>85</v>
      </c>
    </row>
    <row r="234" spans="2:65" s="1" customFormat="1" ht="66.75" customHeight="1">
      <c r="B234" s="133"/>
      <c r="C234" s="134" t="s">
        <v>567</v>
      </c>
      <c r="D234" s="134" t="s">
        <v>171</v>
      </c>
      <c r="E234" s="135" t="s">
        <v>2215</v>
      </c>
      <c r="F234" s="136" t="s">
        <v>2216</v>
      </c>
      <c r="G234" s="137" t="s">
        <v>350</v>
      </c>
      <c r="H234" s="138">
        <v>30</v>
      </c>
      <c r="I234" s="139"/>
      <c r="J234" s="140">
        <f>ROUND(I234*H234,2)</f>
        <v>0</v>
      </c>
      <c r="K234" s="136" t="s">
        <v>1</v>
      </c>
      <c r="L234" s="32"/>
      <c r="M234" s="141" t="s">
        <v>1</v>
      </c>
      <c r="N234" s="142" t="s">
        <v>40</v>
      </c>
      <c r="P234" s="143">
        <f>O234*H234</f>
        <v>0</v>
      </c>
      <c r="Q234" s="143">
        <v>0</v>
      </c>
      <c r="R234" s="143">
        <f>Q234*H234</f>
        <v>0</v>
      </c>
      <c r="S234" s="143">
        <v>0</v>
      </c>
      <c r="T234" s="144">
        <f>S234*H234</f>
        <v>0</v>
      </c>
      <c r="AR234" s="145" t="s">
        <v>175</v>
      </c>
      <c r="AT234" s="145" t="s">
        <v>171</v>
      </c>
      <c r="AU234" s="145" t="s">
        <v>85</v>
      </c>
      <c r="AY234" s="17" t="s">
        <v>169</v>
      </c>
      <c r="BE234" s="146">
        <f>IF(N234="základní",J234,0)</f>
        <v>0</v>
      </c>
      <c r="BF234" s="146">
        <f>IF(N234="snížená",J234,0)</f>
        <v>0</v>
      </c>
      <c r="BG234" s="146">
        <f>IF(N234="zákl. přenesená",J234,0)</f>
        <v>0</v>
      </c>
      <c r="BH234" s="146">
        <f>IF(N234="sníž. přenesená",J234,0)</f>
        <v>0</v>
      </c>
      <c r="BI234" s="146">
        <f>IF(N234="nulová",J234,0)</f>
        <v>0</v>
      </c>
      <c r="BJ234" s="17" t="s">
        <v>83</v>
      </c>
      <c r="BK234" s="146">
        <f>ROUND(I234*H234,2)</f>
        <v>0</v>
      </c>
      <c r="BL234" s="17" t="s">
        <v>175</v>
      </c>
      <c r="BM234" s="145" t="s">
        <v>1002</v>
      </c>
    </row>
    <row r="235" spans="2:65" s="1" customFormat="1" ht="19.2">
      <c r="B235" s="32"/>
      <c r="D235" s="152" t="s">
        <v>1963</v>
      </c>
      <c r="F235" s="196" t="s">
        <v>2151</v>
      </c>
      <c r="I235" s="149"/>
      <c r="L235" s="32"/>
      <c r="M235" s="150"/>
      <c r="T235" s="56"/>
      <c r="AT235" s="17" t="s">
        <v>1963</v>
      </c>
      <c r="AU235" s="17" t="s">
        <v>85</v>
      </c>
    </row>
    <row r="236" spans="2:65" s="1" customFormat="1" ht="44.25" customHeight="1">
      <c r="B236" s="133"/>
      <c r="C236" s="134" t="s">
        <v>573</v>
      </c>
      <c r="D236" s="134" t="s">
        <v>171</v>
      </c>
      <c r="E236" s="135" t="s">
        <v>2217</v>
      </c>
      <c r="F236" s="136" t="s">
        <v>2218</v>
      </c>
      <c r="G236" s="137" t="s">
        <v>350</v>
      </c>
      <c r="H236" s="138">
        <v>4</v>
      </c>
      <c r="I236" s="139"/>
      <c r="J236" s="140">
        <f>ROUND(I236*H236,2)</f>
        <v>0</v>
      </c>
      <c r="K236" s="136" t="s">
        <v>1</v>
      </c>
      <c r="L236" s="32"/>
      <c r="M236" s="141" t="s">
        <v>1</v>
      </c>
      <c r="N236" s="142" t="s">
        <v>40</v>
      </c>
      <c r="P236" s="143">
        <f>O236*H236</f>
        <v>0</v>
      </c>
      <c r="Q236" s="143">
        <v>0</v>
      </c>
      <c r="R236" s="143">
        <f>Q236*H236</f>
        <v>0</v>
      </c>
      <c r="S236" s="143">
        <v>0</v>
      </c>
      <c r="T236" s="144">
        <f>S236*H236</f>
        <v>0</v>
      </c>
      <c r="AR236" s="145" t="s">
        <v>175</v>
      </c>
      <c r="AT236" s="145" t="s">
        <v>171</v>
      </c>
      <c r="AU236" s="145" t="s">
        <v>85</v>
      </c>
      <c r="AY236" s="17" t="s">
        <v>169</v>
      </c>
      <c r="BE236" s="146">
        <f>IF(N236="základní",J236,0)</f>
        <v>0</v>
      </c>
      <c r="BF236" s="146">
        <f>IF(N236="snížená",J236,0)</f>
        <v>0</v>
      </c>
      <c r="BG236" s="146">
        <f>IF(N236="zákl. přenesená",J236,0)</f>
        <v>0</v>
      </c>
      <c r="BH236" s="146">
        <f>IF(N236="sníž. přenesená",J236,0)</f>
        <v>0</v>
      </c>
      <c r="BI236" s="146">
        <f>IF(N236="nulová",J236,0)</f>
        <v>0</v>
      </c>
      <c r="BJ236" s="17" t="s">
        <v>83</v>
      </c>
      <c r="BK236" s="146">
        <f>ROUND(I236*H236,2)</f>
        <v>0</v>
      </c>
      <c r="BL236" s="17" t="s">
        <v>175</v>
      </c>
      <c r="BM236" s="145" t="s">
        <v>1010</v>
      </c>
    </row>
    <row r="237" spans="2:65" s="1" customFormat="1" ht="19.2">
      <c r="B237" s="32"/>
      <c r="D237" s="152" t="s">
        <v>1963</v>
      </c>
      <c r="F237" s="196" t="s">
        <v>2219</v>
      </c>
      <c r="I237" s="149"/>
      <c r="L237" s="32"/>
      <c r="M237" s="150"/>
      <c r="T237" s="56"/>
      <c r="AT237" s="17" t="s">
        <v>1963</v>
      </c>
      <c r="AU237" s="17" t="s">
        <v>85</v>
      </c>
    </row>
    <row r="238" spans="2:65" s="1" customFormat="1" ht="44.25" customHeight="1">
      <c r="B238" s="133"/>
      <c r="C238" s="134" t="s">
        <v>590</v>
      </c>
      <c r="D238" s="134" t="s">
        <v>171</v>
      </c>
      <c r="E238" s="135" t="s">
        <v>2220</v>
      </c>
      <c r="F238" s="136" t="s">
        <v>2221</v>
      </c>
      <c r="G238" s="137" t="s">
        <v>350</v>
      </c>
      <c r="H238" s="138">
        <v>14</v>
      </c>
      <c r="I238" s="139"/>
      <c r="J238" s="140">
        <f>ROUND(I238*H238,2)</f>
        <v>0</v>
      </c>
      <c r="K238" s="136" t="s">
        <v>1</v>
      </c>
      <c r="L238" s="32"/>
      <c r="M238" s="141" t="s">
        <v>1</v>
      </c>
      <c r="N238" s="142" t="s">
        <v>40</v>
      </c>
      <c r="P238" s="143">
        <f>O238*H238</f>
        <v>0</v>
      </c>
      <c r="Q238" s="143">
        <v>0</v>
      </c>
      <c r="R238" s="143">
        <f>Q238*H238</f>
        <v>0</v>
      </c>
      <c r="S238" s="143">
        <v>0</v>
      </c>
      <c r="T238" s="144">
        <f>S238*H238</f>
        <v>0</v>
      </c>
      <c r="AR238" s="145" t="s">
        <v>175</v>
      </c>
      <c r="AT238" s="145" t="s">
        <v>171</v>
      </c>
      <c r="AU238" s="145" t="s">
        <v>85</v>
      </c>
      <c r="AY238" s="17" t="s">
        <v>169</v>
      </c>
      <c r="BE238" s="146">
        <f>IF(N238="základní",J238,0)</f>
        <v>0</v>
      </c>
      <c r="BF238" s="146">
        <f>IF(N238="snížená",J238,0)</f>
        <v>0</v>
      </c>
      <c r="BG238" s="146">
        <f>IF(N238="zákl. přenesená",J238,0)</f>
        <v>0</v>
      </c>
      <c r="BH238" s="146">
        <f>IF(N238="sníž. přenesená",J238,0)</f>
        <v>0</v>
      </c>
      <c r="BI238" s="146">
        <f>IF(N238="nulová",J238,0)</f>
        <v>0</v>
      </c>
      <c r="BJ238" s="17" t="s">
        <v>83</v>
      </c>
      <c r="BK238" s="146">
        <f>ROUND(I238*H238,2)</f>
        <v>0</v>
      </c>
      <c r="BL238" s="17" t="s">
        <v>175</v>
      </c>
      <c r="BM238" s="145" t="s">
        <v>1018</v>
      </c>
    </row>
    <row r="239" spans="2:65" s="1" customFormat="1" ht="19.2">
      <c r="B239" s="32"/>
      <c r="D239" s="152" t="s">
        <v>1963</v>
      </c>
      <c r="F239" s="196" t="s">
        <v>2219</v>
      </c>
      <c r="I239" s="149"/>
      <c r="L239" s="32"/>
      <c r="M239" s="150"/>
      <c r="T239" s="56"/>
      <c r="AT239" s="17" t="s">
        <v>1963</v>
      </c>
      <c r="AU239" s="17" t="s">
        <v>85</v>
      </c>
    </row>
    <row r="240" spans="2:65" s="1" customFormat="1" ht="44.25" customHeight="1">
      <c r="B240" s="133"/>
      <c r="C240" s="134" t="s">
        <v>599</v>
      </c>
      <c r="D240" s="134" t="s">
        <v>171</v>
      </c>
      <c r="E240" s="135" t="s">
        <v>2222</v>
      </c>
      <c r="F240" s="136" t="s">
        <v>2223</v>
      </c>
      <c r="G240" s="137" t="s">
        <v>350</v>
      </c>
      <c r="H240" s="138">
        <v>2</v>
      </c>
      <c r="I240" s="139"/>
      <c r="J240" s="140">
        <f>ROUND(I240*H240,2)</f>
        <v>0</v>
      </c>
      <c r="K240" s="136" t="s">
        <v>1</v>
      </c>
      <c r="L240" s="32"/>
      <c r="M240" s="141" t="s">
        <v>1</v>
      </c>
      <c r="N240" s="142" t="s">
        <v>40</v>
      </c>
      <c r="P240" s="143">
        <f>O240*H240</f>
        <v>0</v>
      </c>
      <c r="Q240" s="143">
        <v>0</v>
      </c>
      <c r="R240" s="143">
        <f>Q240*H240</f>
        <v>0</v>
      </c>
      <c r="S240" s="143">
        <v>0</v>
      </c>
      <c r="T240" s="144">
        <f>S240*H240</f>
        <v>0</v>
      </c>
      <c r="AR240" s="145" t="s">
        <v>175</v>
      </c>
      <c r="AT240" s="145" t="s">
        <v>171</v>
      </c>
      <c r="AU240" s="145" t="s">
        <v>85</v>
      </c>
      <c r="AY240" s="17" t="s">
        <v>169</v>
      </c>
      <c r="BE240" s="146">
        <f>IF(N240="základní",J240,0)</f>
        <v>0</v>
      </c>
      <c r="BF240" s="146">
        <f>IF(N240="snížená",J240,0)</f>
        <v>0</v>
      </c>
      <c r="BG240" s="146">
        <f>IF(N240="zákl. přenesená",J240,0)</f>
        <v>0</v>
      </c>
      <c r="BH240" s="146">
        <f>IF(N240="sníž. přenesená",J240,0)</f>
        <v>0</v>
      </c>
      <c r="BI240" s="146">
        <f>IF(N240="nulová",J240,0)</f>
        <v>0</v>
      </c>
      <c r="BJ240" s="17" t="s">
        <v>83</v>
      </c>
      <c r="BK240" s="146">
        <f>ROUND(I240*H240,2)</f>
        <v>0</v>
      </c>
      <c r="BL240" s="17" t="s">
        <v>175</v>
      </c>
      <c r="BM240" s="145" t="s">
        <v>1739</v>
      </c>
    </row>
    <row r="241" spans="2:65" s="1" customFormat="1" ht="19.2">
      <c r="B241" s="32"/>
      <c r="D241" s="152" t="s">
        <v>1963</v>
      </c>
      <c r="F241" s="196" t="s">
        <v>2219</v>
      </c>
      <c r="I241" s="149"/>
      <c r="L241" s="32"/>
      <c r="M241" s="150"/>
      <c r="T241" s="56"/>
      <c r="AT241" s="17" t="s">
        <v>1963</v>
      </c>
      <c r="AU241" s="17" t="s">
        <v>85</v>
      </c>
    </row>
    <row r="242" spans="2:65" s="1" customFormat="1" ht="44.25" customHeight="1">
      <c r="B242" s="133"/>
      <c r="C242" s="134" t="s">
        <v>604</v>
      </c>
      <c r="D242" s="134" t="s">
        <v>171</v>
      </c>
      <c r="E242" s="135" t="s">
        <v>2224</v>
      </c>
      <c r="F242" s="136" t="s">
        <v>2225</v>
      </c>
      <c r="G242" s="137" t="s">
        <v>350</v>
      </c>
      <c r="H242" s="138">
        <v>4</v>
      </c>
      <c r="I242" s="139"/>
      <c r="J242" s="140">
        <f>ROUND(I242*H242,2)</f>
        <v>0</v>
      </c>
      <c r="K242" s="136" t="s">
        <v>1</v>
      </c>
      <c r="L242" s="32"/>
      <c r="M242" s="141" t="s">
        <v>1</v>
      </c>
      <c r="N242" s="142" t="s">
        <v>40</v>
      </c>
      <c r="P242" s="143">
        <f>O242*H242</f>
        <v>0</v>
      </c>
      <c r="Q242" s="143">
        <v>0</v>
      </c>
      <c r="R242" s="143">
        <f>Q242*H242</f>
        <v>0</v>
      </c>
      <c r="S242" s="143">
        <v>0</v>
      </c>
      <c r="T242" s="144">
        <f>S242*H242</f>
        <v>0</v>
      </c>
      <c r="AR242" s="145" t="s">
        <v>175</v>
      </c>
      <c r="AT242" s="145" t="s">
        <v>171</v>
      </c>
      <c r="AU242" s="145" t="s">
        <v>85</v>
      </c>
      <c r="AY242" s="17" t="s">
        <v>169</v>
      </c>
      <c r="BE242" s="146">
        <f>IF(N242="základní",J242,0)</f>
        <v>0</v>
      </c>
      <c r="BF242" s="146">
        <f>IF(N242="snížená",J242,0)</f>
        <v>0</v>
      </c>
      <c r="BG242" s="146">
        <f>IF(N242="zákl. přenesená",J242,0)</f>
        <v>0</v>
      </c>
      <c r="BH242" s="146">
        <f>IF(N242="sníž. přenesená",J242,0)</f>
        <v>0</v>
      </c>
      <c r="BI242" s="146">
        <f>IF(N242="nulová",J242,0)</f>
        <v>0</v>
      </c>
      <c r="BJ242" s="17" t="s">
        <v>83</v>
      </c>
      <c r="BK242" s="146">
        <f>ROUND(I242*H242,2)</f>
        <v>0</v>
      </c>
      <c r="BL242" s="17" t="s">
        <v>175</v>
      </c>
      <c r="BM242" s="145" t="s">
        <v>1033</v>
      </c>
    </row>
    <row r="243" spans="2:65" s="1" customFormat="1" ht="19.2">
      <c r="B243" s="32"/>
      <c r="D243" s="152" t="s">
        <v>1963</v>
      </c>
      <c r="F243" s="196" t="s">
        <v>2226</v>
      </c>
      <c r="I243" s="149"/>
      <c r="L243" s="32"/>
      <c r="M243" s="150"/>
      <c r="T243" s="56"/>
      <c r="AT243" s="17" t="s">
        <v>1963</v>
      </c>
      <c r="AU243" s="17" t="s">
        <v>85</v>
      </c>
    </row>
    <row r="244" spans="2:65" s="1" customFormat="1" ht="44.25" customHeight="1">
      <c r="B244" s="133"/>
      <c r="C244" s="134" t="s">
        <v>609</v>
      </c>
      <c r="D244" s="134" t="s">
        <v>171</v>
      </c>
      <c r="E244" s="135" t="s">
        <v>2227</v>
      </c>
      <c r="F244" s="136" t="s">
        <v>2228</v>
      </c>
      <c r="G244" s="137" t="s">
        <v>350</v>
      </c>
      <c r="H244" s="138">
        <v>14</v>
      </c>
      <c r="I244" s="139"/>
      <c r="J244" s="140">
        <f>ROUND(I244*H244,2)</f>
        <v>0</v>
      </c>
      <c r="K244" s="136" t="s">
        <v>1</v>
      </c>
      <c r="L244" s="32"/>
      <c r="M244" s="141" t="s">
        <v>1</v>
      </c>
      <c r="N244" s="142" t="s">
        <v>40</v>
      </c>
      <c r="P244" s="143">
        <f>O244*H244</f>
        <v>0</v>
      </c>
      <c r="Q244" s="143">
        <v>0</v>
      </c>
      <c r="R244" s="143">
        <f>Q244*H244</f>
        <v>0</v>
      </c>
      <c r="S244" s="143">
        <v>0</v>
      </c>
      <c r="T244" s="144">
        <f>S244*H244</f>
        <v>0</v>
      </c>
      <c r="AR244" s="145" t="s">
        <v>175</v>
      </c>
      <c r="AT244" s="145" t="s">
        <v>171</v>
      </c>
      <c r="AU244" s="145" t="s">
        <v>85</v>
      </c>
      <c r="AY244" s="17" t="s">
        <v>169</v>
      </c>
      <c r="BE244" s="146">
        <f>IF(N244="základní",J244,0)</f>
        <v>0</v>
      </c>
      <c r="BF244" s="146">
        <f>IF(N244="snížená",J244,0)</f>
        <v>0</v>
      </c>
      <c r="BG244" s="146">
        <f>IF(N244="zákl. přenesená",J244,0)</f>
        <v>0</v>
      </c>
      <c r="BH244" s="146">
        <f>IF(N244="sníž. přenesená",J244,0)</f>
        <v>0</v>
      </c>
      <c r="BI244" s="146">
        <f>IF(N244="nulová",J244,0)</f>
        <v>0</v>
      </c>
      <c r="BJ244" s="17" t="s">
        <v>83</v>
      </c>
      <c r="BK244" s="146">
        <f>ROUND(I244*H244,2)</f>
        <v>0</v>
      </c>
      <c r="BL244" s="17" t="s">
        <v>175</v>
      </c>
      <c r="BM244" s="145" t="s">
        <v>1744</v>
      </c>
    </row>
    <row r="245" spans="2:65" s="1" customFormat="1" ht="19.2">
      <c r="B245" s="32"/>
      <c r="D245" s="152" t="s">
        <v>1963</v>
      </c>
      <c r="F245" s="196" t="s">
        <v>2226</v>
      </c>
      <c r="I245" s="149"/>
      <c r="L245" s="32"/>
      <c r="M245" s="150"/>
      <c r="T245" s="56"/>
      <c r="AT245" s="17" t="s">
        <v>1963</v>
      </c>
      <c r="AU245" s="17" t="s">
        <v>85</v>
      </c>
    </row>
    <row r="246" spans="2:65" s="1" customFormat="1" ht="44.25" customHeight="1">
      <c r="B246" s="133"/>
      <c r="C246" s="134" t="s">
        <v>615</v>
      </c>
      <c r="D246" s="134" t="s">
        <v>171</v>
      </c>
      <c r="E246" s="135" t="s">
        <v>2229</v>
      </c>
      <c r="F246" s="136" t="s">
        <v>2230</v>
      </c>
      <c r="G246" s="137" t="s">
        <v>350</v>
      </c>
      <c r="H246" s="138">
        <v>1</v>
      </c>
      <c r="I246" s="139"/>
      <c r="J246" s="140">
        <f>ROUND(I246*H246,2)</f>
        <v>0</v>
      </c>
      <c r="K246" s="136" t="s">
        <v>1</v>
      </c>
      <c r="L246" s="32"/>
      <c r="M246" s="141" t="s">
        <v>1</v>
      </c>
      <c r="N246" s="142" t="s">
        <v>40</v>
      </c>
      <c r="P246" s="143">
        <f>O246*H246</f>
        <v>0</v>
      </c>
      <c r="Q246" s="143">
        <v>0</v>
      </c>
      <c r="R246" s="143">
        <f>Q246*H246</f>
        <v>0</v>
      </c>
      <c r="S246" s="143">
        <v>0</v>
      </c>
      <c r="T246" s="144">
        <f>S246*H246</f>
        <v>0</v>
      </c>
      <c r="AR246" s="145" t="s">
        <v>175</v>
      </c>
      <c r="AT246" s="145" t="s">
        <v>171</v>
      </c>
      <c r="AU246" s="145" t="s">
        <v>85</v>
      </c>
      <c r="AY246" s="17" t="s">
        <v>169</v>
      </c>
      <c r="BE246" s="146">
        <f>IF(N246="základní",J246,0)</f>
        <v>0</v>
      </c>
      <c r="BF246" s="146">
        <f>IF(N246="snížená",J246,0)</f>
        <v>0</v>
      </c>
      <c r="BG246" s="146">
        <f>IF(N246="zákl. přenesená",J246,0)</f>
        <v>0</v>
      </c>
      <c r="BH246" s="146">
        <f>IF(N246="sníž. přenesená",J246,0)</f>
        <v>0</v>
      </c>
      <c r="BI246" s="146">
        <f>IF(N246="nulová",J246,0)</f>
        <v>0</v>
      </c>
      <c r="BJ246" s="17" t="s">
        <v>83</v>
      </c>
      <c r="BK246" s="146">
        <f>ROUND(I246*H246,2)</f>
        <v>0</v>
      </c>
      <c r="BL246" s="17" t="s">
        <v>175</v>
      </c>
      <c r="BM246" s="145" t="s">
        <v>1039</v>
      </c>
    </row>
    <row r="247" spans="2:65" s="1" customFormat="1" ht="19.2">
      <c r="B247" s="32"/>
      <c r="D247" s="152" t="s">
        <v>1963</v>
      </c>
      <c r="F247" s="196" t="s">
        <v>2226</v>
      </c>
      <c r="I247" s="149"/>
      <c r="L247" s="32"/>
      <c r="M247" s="150"/>
      <c r="T247" s="56"/>
      <c r="AT247" s="17" t="s">
        <v>1963</v>
      </c>
      <c r="AU247" s="17" t="s">
        <v>85</v>
      </c>
    </row>
    <row r="248" spans="2:65" s="1" customFormat="1" ht="44.25" customHeight="1">
      <c r="B248" s="133"/>
      <c r="C248" s="134" t="s">
        <v>618</v>
      </c>
      <c r="D248" s="134" t="s">
        <v>171</v>
      </c>
      <c r="E248" s="135" t="s">
        <v>2231</v>
      </c>
      <c r="F248" s="136" t="s">
        <v>2232</v>
      </c>
      <c r="G248" s="137" t="s">
        <v>350</v>
      </c>
      <c r="H248" s="138">
        <v>18</v>
      </c>
      <c r="I248" s="139"/>
      <c r="J248" s="140">
        <f>ROUND(I248*H248,2)</f>
        <v>0</v>
      </c>
      <c r="K248" s="136" t="s">
        <v>1</v>
      </c>
      <c r="L248" s="32"/>
      <c r="M248" s="141" t="s">
        <v>1</v>
      </c>
      <c r="N248" s="142" t="s">
        <v>40</v>
      </c>
      <c r="P248" s="143">
        <f>O248*H248</f>
        <v>0</v>
      </c>
      <c r="Q248" s="143">
        <v>0</v>
      </c>
      <c r="R248" s="143">
        <f>Q248*H248</f>
        <v>0</v>
      </c>
      <c r="S248" s="143">
        <v>0</v>
      </c>
      <c r="T248" s="144">
        <f>S248*H248</f>
        <v>0</v>
      </c>
      <c r="AR248" s="145" t="s">
        <v>175</v>
      </c>
      <c r="AT248" s="145" t="s">
        <v>171</v>
      </c>
      <c r="AU248" s="145" t="s">
        <v>85</v>
      </c>
      <c r="AY248" s="17" t="s">
        <v>169</v>
      </c>
      <c r="BE248" s="146">
        <f>IF(N248="základní",J248,0)</f>
        <v>0</v>
      </c>
      <c r="BF248" s="146">
        <f>IF(N248="snížená",J248,0)</f>
        <v>0</v>
      </c>
      <c r="BG248" s="146">
        <f>IF(N248="zákl. přenesená",J248,0)</f>
        <v>0</v>
      </c>
      <c r="BH248" s="146">
        <f>IF(N248="sníž. přenesená",J248,0)</f>
        <v>0</v>
      </c>
      <c r="BI248" s="146">
        <f>IF(N248="nulová",J248,0)</f>
        <v>0</v>
      </c>
      <c r="BJ248" s="17" t="s">
        <v>83</v>
      </c>
      <c r="BK248" s="146">
        <f>ROUND(I248*H248,2)</f>
        <v>0</v>
      </c>
      <c r="BL248" s="17" t="s">
        <v>175</v>
      </c>
      <c r="BM248" s="145" t="s">
        <v>1053</v>
      </c>
    </row>
    <row r="249" spans="2:65" s="1" customFormat="1" ht="19.2">
      <c r="B249" s="32"/>
      <c r="D249" s="152" t="s">
        <v>1963</v>
      </c>
      <c r="F249" s="196" t="s">
        <v>2233</v>
      </c>
      <c r="I249" s="149"/>
      <c r="L249" s="32"/>
      <c r="M249" s="150"/>
      <c r="T249" s="56"/>
      <c r="AT249" s="17" t="s">
        <v>1963</v>
      </c>
      <c r="AU249" s="17" t="s">
        <v>85</v>
      </c>
    </row>
    <row r="250" spans="2:65" s="1" customFormat="1" ht="49.2" customHeight="1">
      <c r="B250" s="133"/>
      <c r="C250" s="134" t="s">
        <v>624</v>
      </c>
      <c r="D250" s="134" t="s">
        <v>171</v>
      </c>
      <c r="E250" s="135" t="s">
        <v>2234</v>
      </c>
      <c r="F250" s="136" t="s">
        <v>2235</v>
      </c>
      <c r="G250" s="137" t="s">
        <v>350</v>
      </c>
      <c r="H250" s="138">
        <v>28</v>
      </c>
      <c r="I250" s="139"/>
      <c r="J250" s="140">
        <f>ROUND(I250*H250,2)</f>
        <v>0</v>
      </c>
      <c r="K250" s="136" t="s">
        <v>1</v>
      </c>
      <c r="L250" s="32"/>
      <c r="M250" s="141" t="s">
        <v>1</v>
      </c>
      <c r="N250" s="142" t="s">
        <v>40</v>
      </c>
      <c r="P250" s="143">
        <f>O250*H250</f>
        <v>0</v>
      </c>
      <c r="Q250" s="143">
        <v>0</v>
      </c>
      <c r="R250" s="143">
        <f>Q250*H250</f>
        <v>0</v>
      </c>
      <c r="S250" s="143">
        <v>0</v>
      </c>
      <c r="T250" s="144">
        <f>S250*H250</f>
        <v>0</v>
      </c>
      <c r="AR250" s="145" t="s">
        <v>175</v>
      </c>
      <c r="AT250" s="145" t="s">
        <v>171</v>
      </c>
      <c r="AU250" s="145" t="s">
        <v>85</v>
      </c>
      <c r="AY250" s="17" t="s">
        <v>169</v>
      </c>
      <c r="BE250" s="146">
        <f>IF(N250="základní",J250,0)</f>
        <v>0</v>
      </c>
      <c r="BF250" s="146">
        <f>IF(N250="snížená",J250,0)</f>
        <v>0</v>
      </c>
      <c r="BG250" s="146">
        <f>IF(N250="zákl. přenesená",J250,0)</f>
        <v>0</v>
      </c>
      <c r="BH250" s="146">
        <f>IF(N250="sníž. přenesená",J250,0)</f>
        <v>0</v>
      </c>
      <c r="BI250" s="146">
        <f>IF(N250="nulová",J250,0)</f>
        <v>0</v>
      </c>
      <c r="BJ250" s="17" t="s">
        <v>83</v>
      </c>
      <c r="BK250" s="146">
        <f>ROUND(I250*H250,2)</f>
        <v>0</v>
      </c>
      <c r="BL250" s="17" t="s">
        <v>175</v>
      </c>
      <c r="BM250" s="145" t="s">
        <v>1061</v>
      </c>
    </row>
    <row r="251" spans="2:65" s="1" customFormat="1" ht="19.2">
      <c r="B251" s="32"/>
      <c r="D251" s="152" t="s">
        <v>1963</v>
      </c>
      <c r="F251" s="196" t="s">
        <v>2236</v>
      </c>
      <c r="I251" s="149"/>
      <c r="L251" s="32"/>
      <c r="M251" s="150"/>
      <c r="T251" s="56"/>
      <c r="AT251" s="17" t="s">
        <v>1963</v>
      </c>
      <c r="AU251" s="17" t="s">
        <v>85</v>
      </c>
    </row>
    <row r="252" spans="2:65" s="1" customFormat="1" ht="49.2" customHeight="1">
      <c r="B252" s="133"/>
      <c r="C252" s="134" t="s">
        <v>631</v>
      </c>
      <c r="D252" s="134" t="s">
        <v>171</v>
      </c>
      <c r="E252" s="135" t="s">
        <v>2237</v>
      </c>
      <c r="F252" s="136" t="s">
        <v>2238</v>
      </c>
      <c r="G252" s="137" t="s">
        <v>350</v>
      </c>
      <c r="H252" s="138">
        <v>28</v>
      </c>
      <c r="I252" s="139"/>
      <c r="J252" s="140">
        <f>ROUND(I252*H252,2)</f>
        <v>0</v>
      </c>
      <c r="K252" s="136" t="s">
        <v>1</v>
      </c>
      <c r="L252" s="32"/>
      <c r="M252" s="141" t="s">
        <v>1</v>
      </c>
      <c r="N252" s="142" t="s">
        <v>40</v>
      </c>
      <c r="P252" s="143">
        <f>O252*H252</f>
        <v>0</v>
      </c>
      <c r="Q252" s="143">
        <v>0</v>
      </c>
      <c r="R252" s="143">
        <f>Q252*H252</f>
        <v>0</v>
      </c>
      <c r="S252" s="143">
        <v>0</v>
      </c>
      <c r="T252" s="144">
        <f>S252*H252</f>
        <v>0</v>
      </c>
      <c r="AR252" s="145" t="s">
        <v>175</v>
      </c>
      <c r="AT252" s="145" t="s">
        <v>171</v>
      </c>
      <c r="AU252" s="145" t="s">
        <v>85</v>
      </c>
      <c r="AY252" s="17" t="s">
        <v>169</v>
      </c>
      <c r="BE252" s="146">
        <f>IF(N252="základní",J252,0)</f>
        <v>0</v>
      </c>
      <c r="BF252" s="146">
        <f>IF(N252="snížená",J252,0)</f>
        <v>0</v>
      </c>
      <c r="BG252" s="146">
        <f>IF(N252="zákl. přenesená",J252,0)</f>
        <v>0</v>
      </c>
      <c r="BH252" s="146">
        <f>IF(N252="sníž. přenesená",J252,0)</f>
        <v>0</v>
      </c>
      <c r="BI252" s="146">
        <f>IF(N252="nulová",J252,0)</f>
        <v>0</v>
      </c>
      <c r="BJ252" s="17" t="s">
        <v>83</v>
      </c>
      <c r="BK252" s="146">
        <f>ROUND(I252*H252,2)</f>
        <v>0</v>
      </c>
      <c r="BL252" s="17" t="s">
        <v>175</v>
      </c>
      <c r="BM252" s="145" t="s">
        <v>1070</v>
      </c>
    </row>
    <row r="253" spans="2:65" s="1" customFormat="1" ht="19.2">
      <c r="B253" s="32"/>
      <c r="D253" s="152" t="s">
        <v>1963</v>
      </c>
      <c r="F253" s="196" t="s">
        <v>2239</v>
      </c>
      <c r="I253" s="149"/>
      <c r="L253" s="32"/>
      <c r="M253" s="150"/>
      <c r="T253" s="56"/>
      <c r="AT253" s="17" t="s">
        <v>1963</v>
      </c>
      <c r="AU253" s="17" t="s">
        <v>85</v>
      </c>
    </row>
    <row r="254" spans="2:65" s="1" customFormat="1" ht="49.2" customHeight="1">
      <c r="B254" s="133"/>
      <c r="C254" s="134" t="s">
        <v>637</v>
      </c>
      <c r="D254" s="134" t="s">
        <v>171</v>
      </c>
      <c r="E254" s="135" t="s">
        <v>2240</v>
      </c>
      <c r="F254" s="136" t="s">
        <v>2241</v>
      </c>
      <c r="G254" s="137" t="s">
        <v>350</v>
      </c>
      <c r="H254" s="138">
        <v>4</v>
      </c>
      <c r="I254" s="139"/>
      <c r="J254" s="140">
        <f>ROUND(I254*H254,2)</f>
        <v>0</v>
      </c>
      <c r="K254" s="136" t="s">
        <v>1</v>
      </c>
      <c r="L254" s="32"/>
      <c r="M254" s="141" t="s">
        <v>1</v>
      </c>
      <c r="N254" s="142" t="s">
        <v>40</v>
      </c>
      <c r="P254" s="143">
        <f>O254*H254</f>
        <v>0</v>
      </c>
      <c r="Q254" s="143">
        <v>0</v>
      </c>
      <c r="R254" s="143">
        <f>Q254*H254</f>
        <v>0</v>
      </c>
      <c r="S254" s="143">
        <v>0</v>
      </c>
      <c r="T254" s="144">
        <f>S254*H254</f>
        <v>0</v>
      </c>
      <c r="AR254" s="145" t="s">
        <v>175</v>
      </c>
      <c r="AT254" s="145" t="s">
        <v>171</v>
      </c>
      <c r="AU254" s="145" t="s">
        <v>85</v>
      </c>
      <c r="AY254" s="17" t="s">
        <v>169</v>
      </c>
      <c r="BE254" s="146">
        <f>IF(N254="základní",J254,0)</f>
        <v>0</v>
      </c>
      <c r="BF254" s="146">
        <f>IF(N254="snížená",J254,0)</f>
        <v>0</v>
      </c>
      <c r="BG254" s="146">
        <f>IF(N254="zákl. přenesená",J254,0)</f>
        <v>0</v>
      </c>
      <c r="BH254" s="146">
        <f>IF(N254="sníž. přenesená",J254,0)</f>
        <v>0</v>
      </c>
      <c r="BI254" s="146">
        <f>IF(N254="nulová",J254,0)</f>
        <v>0</v>
      </c>
      <c r="BJ254" s="17" t="s">
        <v>83</v>
      </c>
      <c r="BK254" s="146">
        <f>ROUND(I254*H254,2)</f>
        <v>0</v>
      </c>
      <c r="BL254" s="17" t="s">
        <v>175</v>
      </c>
      <c r="BM254" s="145" t="s">
        <v>1078</v>
      </c>
    </row>
    <row r="255" spans="2:65" s="1" customFormat="1" ht="19.2">
      <c r="B255" s="32"/>
      <c r="D255" s="152" t="s">
        <v>1963</v>
      </c>
      <c r="F255" s="196" t="s">
        <v>2219</v>
      </c>
      <c r="I255" s="149"/>
      <c r="L255" s="32"/>
      <c r="M255" s="150"/>
      <c r="T255" s="56"/>
      <c r="AT255" s="17" t="s">
        <v>1963</v>
      </c>
      <c r="AU255" s="17" t="s">
        <v>85</v>
      </c>
    </row>
    <row r="256" spans="2:65" s="1" customFormat="1" ht="49.2" customHeight="1">
      <c r="B256" s="133"/>
      <c r="C256" s="134" t="s">
        <v>643</v>
      </c>
      <c r="D256" s="134" t="s">
        <v>171</v>
      </c>
      <c r="E256" s="135" t="s">
        <v>2242</v>
      </c>
      <c r="F256" s="136" t="s">
        <v>2243</v>
      </c>
      <c r="G256" s="137" t="s">
        <v>350</v>
      </c>
      <c r="H256" s="138">
        <v>14</v>
      </c>
      <c r="I256" s="139"/>
      <c r="J256" s="140">
        <f>ROUND(I256*H256,2)</f>
        <v>0</v>
      </c>
      <c r="K256" s="136" t="s">
        <v>1</v>
      </c>
      <c r="L256" s="32"/>
      <c r="M256" s="141" t="s">
        <v>1</v>
      </c>
      <c r="N256" s="142" t="s">
        <v>40</v>
      </c>
      <c r="P256" s="143">
        <f>O256*H256</f>
        <v>0</v>
      </c>
      <c r="Q256" s="143">
        <v>0</v>
      </c>
      <c r="R256" s="143">
        <f>Q256*H256</f>
        <v>0</v>
      </c>
      <c r="S256" s="143">
        <v>0</v>
      </c>
      <c r="T256" s="144">
        <f>S256*H256</f>
        <v>0</v>
      </c>
      <c r="AR256" s="145" t="s">
        <v>175</v>
      </c>
      <c r="AT256" s="145" t="s">
        <v>171</v>
      </c>
      <c r="AU256" s="145" t="s">
        <v>85</v>
      </c>
      <c r="AY256" s="17" t="s">
        <v>169</v>
      </c>
      <c r="BE256" s="146">
        <f>IF(N256="základní",J256,0)</f>
        <v>0</v>
      </c>
      <c r="BF256" s="146">
        <f>IF(N256="snížená",J256,0)</f>
        <v>0</v>
      </c>
      <c r="BG256" s="146">
        <f>IF(N256="zákl. přenesená",J256,0)</f>
        <v>0</v>
      </c>
      <c r="BH256" s="146">
        <f>IF(N256="sníž. přenesená",J256,0)</f>
        <v>0</v>
      </c>
      <c r="BI256" s="146">
        <f>IF(N256="nulová",J256,0)</f>
        <v>0</v>
      </c>
      <c r="BJ256" s="17" t="s">
        <v>83</v>
      </c>
      <c r="BK256" s="146">
        <f>ROUND(I256*H256,2)</f>
        <v>0</v>
      </c>
      <c r="BL256" s="17" t="s">
        <v>175</v>
      </c>
      <c r="BM256" s="145" t="s">
        <v>1088</v>
      </c>
    </row>
    <row r="257" spans="2:65" s="1" customFormat="1" ht="19.2">
      <c r="B257" s="32"/>
      <c r="D257" s="152" t="s">
        <v>1963</v>
      </c>
      <c r="F257" s="196" t="s">
        <v>2219</v>
      </c>
      <c r="I257" s="149"/>
      <c r="L257" s="32"/>
      <c r="M257" s="150"/>
      <c r="T257" s="56"/>
      <c r="AT257" s="17" t="s">
        <v>1963</v>
      </c>
      <c r="AU257" s="17" t="s">
        <v>85</v>
      </c>
    </row>
    <row r="258" spans="2:65" s="1" customFormat="1" ht="49.2" customHeight="1">
      <c r="B258" s="133"/>
      <c r="C258" s="134" t="s">
        <v>649</v>
      </c>
      <c r="D258" s="134" t="s">
        <v>171</v>
      </c>
      <c r="E258" s="135" t="s">
        <v>2244</v>
      </c>
      <c r="F258" s="136" t="s">
        <v>2245</v>
      </c>
      <c r="G258" s="137" t="s">
        <v>350</v>
      </c>
      <c r="H258" s="138">
        <v>2</v>
      </c>
      <c r="I258" s="139"/>
      <c r="J258" s="140">
        <f>ROUND(I258*H258,2)</f>
        <v>0</v>
      </c>
      <c r="K258" s="136" t="s">
        <v>1</v>
      </c>
      <c r="L258" s="32"/>
      <c r="M258" s="141" t="s">
        <v>1</v>
      </c>
      <c r="N258" s="142" t="s">
        <v>40</v>
      </c>
      <c r="P258" s="143">
        <f>O258*H258</f>
        <v>0</v>
      </c>
      <c r="Q258" s="143">
        <v>0</v>
      </c>
      <c r="R258" s="143">
        <f>Q258*H258</f>
        <v>0</v>
      </c>
      <c r="S258" s="143">
        <v>0</v>
      </c>
      <c r="T258" s="144">
        <f>S258*H258</f>
        <v>0</v>
      </c>
      <c r="AR258" s="145" t="s">
        <v>175</v>
      </c>
      <c r="AT258" s="145" t="s">
        <v>171</v>
      </c>
      <c r="AU258" s="145" t="s">
        <v>85</v>
      </c>
      <c r="AY258" s="17" t="s">
        <v>169</v>
      </c>
      <c r="BE258" s="146">
        <f>IF(N258="základní",J258,0)</f>
        <v>0</v>
      </c>
      <c r="BF258" s="146">
        <f>IF(N258="snížená",J258,0)</f>
        <v>0</v>
      </c>
      <c r="BG258" s="146">
        <f>IF(N258="zákl. přenesená",J258,0)</f>
        <v>0</v>
      </c>
      <c r="BH258" s="146">
        <f>IF(N258="sníž. přenesená",J258,0)</f>
        <v>0</v>
      </c>
      <c r="BI258" s="146">
        <f>IF(N258="nulová",J258,0)</f>
        <v>0</v>
      </c>
      <c r="BJ258" s="17" t="s">
        <v>83</v>
      </c>
      <c r="BK258" s="146">
        <f>ROUND(I258*H258,2)</f>
        <v>0</v>
      </c>
      <c r="BL258" s="17" t="s">
        <v>175</v>
      </c>
      <c r="BM258" s="145" t="s">
        <v>1096</v>
      </c>
    </row>
    <row r="259" spans="2:65" s="1" customFormat="1" ht="19.2">
      <c r="B259" s="32"/>
      <c r="D259" s="152" t="s">
        <v>1963</v>
      </c>
      <c r="F259" s="196" t="s">
        <v>2219</v>
      </c>
      <c r="I259" s="149"/>
      <c r="L259" s="32"/>
      <c r="M259" s="150"/>
      <c r="T259" s="56"/>
      <c r="AT259" s="17" t="s">
        <v>1963</v>
      </c>
      <c r="AU259" s="17" t="s">
        <v>85</v>
      </c>
    </row>
    <row r="260" spans="2:65" s="1" customFormat="1" ht="49.2" customHeight="1">
      <c r="B260" s="133"/>
      <c r="C260" s="134" t="s">
        <v>654</v>
      </c>
      <c r="D260" s="134" t="s">
        <v>171</v>
      </c>
      <c r="E260" s="135" t="s">
        <v>2246</v>
      </c>
      <c r="F260" s="136" t="s">
        <v>2247</v>
      </c>
      <c r="G260" s="137" t="s">
        <v>350</v>
      </c>
      <c r="H260" s="138">
        <v>4</v>
      </c>
      <c r="I260" s="139"/>
      <c r="J260" s="140">
        <f>ROUND(I260*H260,2)</f>
        <v>0</v>
      </c>
      <c r="K260" s="136" t="s">
        <v>1</v>
      </c>
      <c r="L260" s="32"/>
      <c r="M260" s="141" t="s">
        <v>1</v>
      </c>
      <c r="N260" s="142" t="s">
        <v>40</v>
      </c>
      <c r="P260" s="143">
        <f>O260*H260</f>
        <v>0</v>
      </c>
      <c r="Q260" s="143">
        <v>0</v>
      </c>
      <c r="R260" s="143">
        <f>Q260*H260</f>
        <v>0</v>
      </c>
      <c r="S260" s="143">
        <v>0</v>
      </c>
      <c r="T260" s="144">
        <f>S260*H260</f>
        <v>0</v>
      </c>
      <c r="AR260" s="145" t="s">
        <v>175</v>
      </c>
      <c r="AT260" s="145" t="s">
        <v>171</v>
      </c>
      <c r="AU260" s="145" t="s">
        <v>85</v>
      </c>
      <c r="AY260" s="17" t="s">
        <v>169</v>
      </c>
      <c r="BE260" s="146">
        <f>IF(N260="základní",J260,0)</f>
        <v>0</v>
      </c>
      <c r="BF260" s="146">
        <f>IF(N260="snížená",J260,0)</f>
        <v>0</v>
      </c>
      <c r="BG260" s="146">
        <f>IF(N260="zákl. přenesená",J260,0)</f>
        <v>0</v>
      </c>
      <c r="BH260" s="146">
        <f>IF(N260="sníž. přenesená",J260,0)</f>
        <v>0</v>
      </c>
      <c r="BI260" s="146">
        <f>IF(N260="nulová",J260,0)</f>
        <v>0</v>
      </c>
      <c r="BJ260" s="17" t="s">
        <v>83</v>
      </c>
      <c r="BK260" s="146">
        <f>ROUND(I260*H260,2)</f>
        <v>0</v>
      </c>
      <c r="BL260" s="17" t="s">
        <v>175</v>
      </c>
      <c r="BM260" s="145" t="s">
        <v>1950</v>
      </c>
    </row>
    <row r="261" spans="2:65" s="1" customFormat="1" ht="19.2">
      <c r="B261" s="32"/>
      <c r="D261" s="152" t="s">
        <v>1963</v>
      </c>
      <c r="F261" s="196" t="s">
        <v>2226</v>
      </c>
      <c r="I261" s="149"/>
      <c r="L261" s="32"/>
      <c r="M261" s="150"/>
      <c r="T261" s="56"/>
      <c r="AT261" s="17" t="s">
        <v>1963</v>
      </c>
      <c r="AU261" s="17" t="s">
        <v>85</v>
      </c>
    </row>
    <row r="262" spans="2:65" s="1" customFormat="1" ht="49.2" customHeight="1">
      <c r="B262" s="133"/>
      <c r="C262" s="134" t="s">
        <v>662</v>
      </c>
      <c r="D262" s="134" t="s">
        <v>171</v>
      </c>
      <c r="E262" s="135" t="s">
        <v>2248</v>
      </c>
      <c r="F262" s="136" t="s">
        <v>2249</v>
      </c>
      <c r="G262" s="137" t="s">
        <v>350</v>
      </c>
      <c r="H262" s="138">
        <v>14</v>
      </c>
      <c r="I262" s="139"/>
      <c r="J262" s="140">
        <f>ROUND(I262*H262,2)</f>
        <v>0</v>
      </c>
      <c r="K262" s="136" t="s">
        <v>1</v>
      </c>
      <c r="L262" s="32"/>
      <c r="M262" s="141" t="s">
        <v>1</v>
      </c>
      <c r="N262" s="142" t="s">
        <v>40</v>
      </c>
      <c r="P262" s="143">
        <f>O262*H262</f>
        <v>0</v>
      </c>
      <c r="Q262" s="143">
        <v>0</v>
      </c>
      <c r="R262" s="143">
        <f>Q262*H262</f>
        <v>0</v>
      </c>
      <c r="S262" s="143">
        <v>0</v>
      </c>
      <c r="T262" s="144">
        <f>S262*H262</f>
        <v>0</v>
      </c>
      <c r="AR262" s="145" t="s">
        <v>175</v>
      </c>
      <c r="AT262" s="145" t="s">
        <v>171</v>
      </c>
      <c r="AU262" s="145" t="s">
        <v>85</v>
      </c>
      <c r="AY262" s="17" t="s">
        <v>169</v>
      </c>
      <c r="BE262" s="146">
        <f>IF(N262="základní",J262,0)</f>
        <v>0</v>
      </c>
      <c r="BF262" s="146">
        <f>IF(N262="snížená",J262,0)</f>
        <v>0</v>
      </c>
      <c r="BG262" s="146">
        <f>IF(N262="zákl. přenesená",J262,0)</f>
        <v>0</v>
      </c>
      <c r="BH262" s="146">
        <f>IF(N262="sníž. přenesená",J262,0)</f>
        <v>0</v>
      </c>
      <c r="BI262" s="146">
        <f>IF(N262="nulová",J262,0)</f>
        <v>0</v>
      </c>
      <c r="BJ262" s="17" t="s">
        <v>83</v>
      </c>
      <c r="BK262" s="146">
        <f>ROUND(I262*H262,2)</f>
        <v>0</v>
      </c>
      <c r="BL262" s="17" t="s">
        <v>175</v>
      </c>
      <c r="BM262" s="145" t="s">
        <v>1112</v>
      </c>
    </row>
    <row r="263" spans="2:65" s="1" customFormat="1" ht="19.2">
      <c r="B263" s="32"/>
      <c r="D263" s="152" t="s">
        <v>1963</v>
      </c>
      <c r="F263" s="196" t="s">
        <v>2226</v>
      </c>
      <c r="I263" s="149"/>
      <c r="L263" s="32"/>
      <c r="M263" s="150"/>
      <c r="T263" s="56"/>
      <c r="AT263" s="17" t="s">
        <v>1963</v>
      </c>
      <c r="AU263" s="17" t="s">
        <v>85</v>
      </c>
    </row>
    <row r="264" spans="2:65" s="1" customFormat="1" ht="49.2" customHeight="1">
      <c r="B264" s="133"/>
      <c r="C264" s="134" t="s">
        <v>667</v>
      </c>
      <c r="D264" s="134" t="s">
        <v>171</v>
      </c>
      <c r="E264" s="135" t="s">
        <v>2250</v>
      </c>
      <c r="F264" s="136" t="s">
        <v>2251</v>
      </c>
      <c r="G264" s="137" t="s">
        <v>350</v>
      </c>
      <c r="H264" s="138">
        <v>1</v>
      </c>
      <c r="I264" s="139"/>
      <c r="J264" s="140">
        <f>ROUND(I264*H264,2)</f>
        <v>0</v>
      </c>
      <c r="K264" s="136" t="s">
        <v>1</v>
      </c>
      <c r="L264" s="32"/>
      <c r="M264" s="141" t="s">
        <v>1</v>
      </c>
      <c r="N264" s="142" t="s">
        <v>40</v>
      </c>
      <c r="P264" s="143">
        <f>O264*H264</f>
        <v>0</v>
      </c>
      <c r="Q264" s="143">
        <v>0</v>
      </c>
      <c r="R264" s="143">
        <f>Q264*H264</f>
        <v>0</v>
      </c>
      <c r="S264" s="143">
        <v>0</v>
      </c>
      <c r="T264" s="144">
        <f>S264*H264</f>
        <v>0</v>
      </c>
      <c r="AR264" s="145" t="s">
        <v>175</v>
      </c>
      <c r="AT264" s="145" t="s">
        <v>171</v>
      </c>
      <c r="AU264" s="145" t="s">
        <v>85</v>
      </c>
      <c r="AY264" s="17" t="s">
        <v>169</v>
      </c>
      <c r="BE264" s="146">
        <f>IF(N264="základní",J264,0)</f>
        <v>0</v>
      </c>
      <c r="BF264" s="146">
        <f>IF(N264="snížená",J264,0)</f>
        <v>0</v>
      </c>
      <c r="BG264" s="146">
        <f>IF(N264="zákl. přenesená",J264,0)</f>
        <v>0</v>
      </c>
      <c r="BH264" s="146">
        <f>IF(N264="sníž. přenesená",J264,0)</f>
        <v>0</v>
      </c>
      <c r="BI264" s="146">
        <f>IF(N264="nulová",J264,0)</f>
        <v>0</v>
      </c>
      <c r="BJ264" s="17" t="s">
        <v>83</v>
      </c>
      <c r="BK264" s="146">
        <f>ROUND(I264*H264,2)</f>
        <v>0</v>
      </c>
      <c r="BL264" s="17" t="s">
        <v>175</v>
      </c>
      <c r="BM264" s="145" t="s">
        <v>1122</v>
      </c>
    </row>
    <row r="265" spans="2:65" s="1" customFormat="1" ht="19.2">
      <c r="B265" s="32"/>
      <c r="D265" s="152" t="s">
        <v>1963</v>
      </c>
      <c r="F265" s="196" t="s">
        <v>2226</v>
      </c>
      <c r="I265" s="149"/>
      <c r="L265" s="32"/>
      <c r="M265" s="150"/>
      <c r="T265" s="56"/>
      <c r="AT265" s="17" t="s">
        <v>1963</v>
      </c>
      <c r="AU265" s="17" t="s">
        <v>85</v>
      </c>
    </row>
    <row r="266" spans="2:65" s="1" customFormat="1" ht="49.2" customHeight="1">
      <c r="B266" s="133"/>
      <c r="C266" s="134" t="s">
        <v>672</v>
      </c>
      <c r="D266" s="134" t="s">
        <v>171</v>
      </c>
      <c r="E266" s="135" t="s">
        <v>2252</v>
      </c>
      <c r="F266" s="136" t="s">
        <v>2253</v>
      </c>
      <c r="G266" s="137" t="s">
        <v>350</v>
      </c>
      <c r="H266" s="138">
        <v>18</v>
      </c>
      <c r="I266" s="139"/>
      <c r="J266" s="140">
        <f>ROUND(I266*H266,2)</f>
        <v>0</v>
      </c>
      <c r="K266" s="136" t="s">
        <v>1</v>
      </c>
      <c r="L266" s="32"/>
      <c r="M266" s="141" t="s">
        <v>1</v>
      </c>
      <c r="N266" s="142" t="s">
        <v>40</v>
      </c>
      <c r="P266" s="143">
        <f>O266*H266</f>
        <v>0</v>
      </c>
      <c r="Q266" s="143">
        <v>0</v>
      </c>
      <c r="R266" s="143">
        <f>Q266*H266</f>
        <v>0</v>
      </c>
      <c r="S266" s="143">
        <v>0</v>
      </c>
      <c r="T266" s="144">
        <f>S266*H266</f>
        <v>0</v>
      </c>
      <c r="AR266" s="145" t="s">
        <v>175</v>
      </c>
      <c r="AT266" s="145" t="s">
        <v>171</v>
      </c>
      <c r="AU266" s="145" t="s">
        <v>85</v>
      </c>
      <c r="AY266" s="17" t="s">
        <v>169</v>
      </c>
      <c r="BE266" s="146">
        <f>IF(N266="základní",J266,0)</f>
        <v>0</v>
      </c>
      <c r="BF266" s="146">
        <f>IF(N266="snížená",J266,0)</f>
        <v>0</v>
      </c>
      <c r="BG266" s="146">
        <f>IF(N266="zákl. přenesená",J266,0)</f>
        <v>0</v>
      </c>
      <c r="BH266" s="146">
        <f>IF(N266="sníž. přenesená",J266,0)</f>
        <v>0</v>
      </c>
      <c r="BI266" s="146">
        <f>IF(N266="nulová",J266,0)</f>
        <v>0</v>
      </c>
      <c r="BJ266" s="17" t="s">
        <v>83</v>
      </c>
      <c r="BK266" s="146">
        <f>ROUND(I266*H266,2)</f>
        <v>0</v>
      </c>
      <c r="BL266" s="17" t="s">
        <v>175</v>
      </c>
      <c r="BM266" s="145" t="s">
        <v>1131</v>
      </c>
    </row>
    <row r="267" spans="2:65" s="1" customFormat="1" ht="19.2">
      <c r="B267" s="32"/>
      <c r="D267" s="152" t="s">
        <v>1963</v>
      </c>
      <c r="F267" s="196" t="s">
        <v>2233</v>
      </c>
      <c r="I267" s="149"/>
      <c r="L267" s="32"/>
      <c r="M267" s="150"/>
      <c r="T267" s="56"/>
      <c r="AT267" s="17" t="s">
        <v>1963</v>
      </c>
      <c r="AU267" s="17" t="s">
        <v>85</v>
      </c>
    </row>
    <row r="268" spans="2:65" s="1" customFormat="1" ht="49.2" customHeight="1">
      <c r="B268" s="133"/>
      <c r="C268" s="134" t="s">
        <v>677</v>
      </c>
      <c r="D268" s="134" t="s">
        <v>171</v>
      </c>
      <c r="E268" s="135" t="s">
        <v>2254</v>
      </c>
      <c r="F268" s="136" t="s">
        <v>2255</v>
      </c>
      <c r="G268" s="137" t="s">
        <v>350</v>
      </c>
      <c r="H268" s="138">
        <v>28</v>
      </c>
      <c r="I268" s="139"/>
      <c r="J268" s="140">
        <f>ROUND(I268*H268,2)</f>
        <v>0</v>
      </c>
      <c r="K268" s="136" t="s">
        <v>1</v>
      </c>
      <c r="L268" s="32"/>
      <c r="M268" s="141" t="s">
        <v>1</v>
      </c>
      <c r="N268" s="142" t="s">
        <v>40</v>
      </c>
      <c r="P268" s="143">
        <f>O268*H268</f>
        <v>0</v>
      </c>
      <c r="Q268" s="143">
        <v>0</v>
      </c>
      <c r="R268" s="143">
        <f>Q268*H268</f>
        <v>0</v>
      </c>
      <c r="S268" s="143">
        <v>0</v>
      </c>
      <c r="T268" s="144">
        <f>S268*H268</f>
        <v>0</v>
      </c>
      <c r="AR268" s="145" t="s">
        <v>175</v>
      </c>
      <c r="AT268" s="145" t="s">
        <v>171</v>
      </c>
      <c r="AU268" s="145" t="s">
        <v>85</v>
      </c>
      <c r="AY268" s="17" t="s">
        <v>169</v>
      </c>
      <c r="BE268" s="146">
        <f>IF(N268="základní",J268,0)</f>
        <v>0</v>
      </c>
      <c r="BF268" s="146">
        <f>IF(N268="snížená",J268,0)</f>
        <v>0</v>
      </c>
      <c r="BG268" s="146">
        <f>IF(N268="zákl. přenesená",J268,0)</f>
        <v>0</v>
      </c>
      <c r="BH268" s="146">
        <f>IF(N268="sníž. přenesená",J268,0)</f>
        <v>0</v>
      </c>
      <c r="BI268" s="146">
        <f>IF(N268="nulová",J268,0)</f>
        <v>0</v>
      </c>
      <c r="BJ268" s="17" t="s">
        <v>83</v>
      </c>
      <c r="BK268" s="146">
        <f>ROUND(I268*H268,2)</f>
        <v>0</v>
      </c>
      <c r="BL268" s="17" t="s">
        <v>175</v>
      </c>
      <c r="BM268" s="145" t="s">
        <v>1139</v>
      </c>
    </row>
    <row r="269" spans="2:65" s="1" customFormat="1" ht="19.2">
      <c r="B269" s="32"/>
      <c r="D269" s="152" t="s">
        <v>1963</v>
      </c>
      <c r="F269" s="196" t="s">
        <v>2236</v>
      </c>
      <c r="I269" s="149"/>
      <c r="L269" s="32"/>
      <c r="M269" s="150"/>
      <c r="T269" s="56"/>
      <c r="AT269" s="17" t="s">
        <v>1963</v>
      </c>
      <c r="AU269" s="17" t="s">
        <v>85</v>
      </c>
    </row>
    <row r="270" spans="2:65" s="1" customFormat="1" ht="49.2" customHeight="1">
      <c r="B270" s="133"/>
      <c r="C270" s="134" t="s">
        <v>683</v>
      </c>
      <c r="D270" s="134" t="s">
        <v>171</v>
      </c>
      <c r="E270" s="135" t="s">
        <v>2256</v>
      </c>
      <c r="F270" s="136" t="s">
        <v>2257</v>
      </c>
      <c r="G270" s="137" t="s">
        <v>350</v>
      </c>
      <c r="H270" s="138">
        <v>28</v>
      </c>
      <c r="I270" s="139"/>
      <c r="J270" s="140">
        <f>ROUND(I270*H270,2)</f>
        <v>0</v>
      </c>
      <c r="K270" s="136" t="s">
        <v>1</v>
      </c>
      <c r="L270" s="32"/>
      <c r="M270" s="141" t="s">
        <v>1</v>
      </c>
      <c r="N270" s="142" t="s">
        <v>40</v>
      </c>
      <c r="P270" s="143">
        <f>O270*H270</f>
        <v>0</v>
      </c>
      <c r="Q270" s="143">
        <v>0</v>
      </c>
      <c r="R270" s="143">
        <f>Q270*H270</f>
        <v>0</v>
      </c>
      <c r="S270" s="143">
        <v>0</v>
      </c>
      <c r="T270" s="144">
        <f>S270*H270</f>
        <v>0</v>
      </c>
      <c r="AR270" s="145" t="s">
        <v>175</v>
      </c>
      <c r="AT270" s="145" t="s">
        <v>171</v>
      </c>
      <c r="AU270" s="145" t="s">
        <v>85</v>
      </c>
      <c r="AY270" s="17" t="s">
        <v>169</v>
      </c>
      <c r="BE270" s="146">
        <f>IF(N270="základní",J270,0)</f>
        <v>0</v>
      </c>
      <c r="BF270" s="146">
        <f>IF(N270="snížená",J270,0)</f>
        <v>0</v>
      </c>
      <c r="BG270" s="146">
        <f>IF(N270="zákl. přenesená",J270,0)</f>
        <v>0</v>
      </c>
      <c r="BH270" s="146">
        <f>IF(N270="sníž. přenesená",J270,0)</f>
        <v>0</v>
      </c>
      <c r="BI270" s="146">
        <f>IF(N270="nulová",J270,0)</f>
        <v>0</v>
      </c>
      <c r="BJ270" s="17" t="s">
        <v>83</v>
      </c>
      <c r="BK270" s="146">
        <f>ROUND(I270*H270,2)</f>
        <v>0</v>
      </c>
      <c r="BL270" s="17" t="s">
        <v>175</v>
      </c>
      <c r="BM270" s="145" t="s">
        <v>1147</v>
      </c>
    </row>
    <row r="271" spans="2:65" s="1" customFormat="1" ht="76.8">
      <c r="B271" s="32"/>
      <c r="D271" s="152" t="s">
        <v>2258</v>
      </c>
      <c r="F271" s="196" t="s">
        <v>2259</v>
      </c>
      <c r="I271" s="149"/>
      <c r="L271" s="32"/>
      <c r="M271" s="150"/>
      <c r="T271" s="56"/>
      <c r="AT271" s="17" t="s">
        <v>2258</v>
      </c>
      <c r="AU271" s="17" t="s">
        <v>85</v>
      </c>
    </row>
    <row r="272" spans="2:65" s="1" customFormat="1" ht="19.2">
      <c r="B272" s="32"/>
      <c r="D272" s="152" t="s">
        <v>1963</v>
      </c>
      <c r="F272" s="196" t="s">
        <v>2239</v>
      </c>
      <c r="I272" s="149"/>
      <c r="L272" s="32"/>
      <c r="M272" s="189"/>
      <c r="N272" s="190"/>
      <c r="O272" s="190"/>
      <c r="P272" s="190"/>
      <c r="Q272" s="190"/>
      <c r="R272" s="190"/>
      <c r="S272" s="190"/>
      <c r="T272" s="191"/>
      <c r="AT272" s="17" t="s">
        <v>1963</v>
      </c>
      <c r="AU272" s="17" t="s">
        <v>85</v>
      </c>
    </row>
    <row r="273" spans="2:12" s="1" customFormat="1" ht="6.9" customHeight="1">
      <c r="B273" s="44"/>
      <c r="C273" s="45"/>
      <c r="D273" s="45"/>
      <c r="E273" s="45"/>
      <c r="F273" s="45"/>
      <c r="G273" s="45"/>
      <c r="H273" s="45"/>
      <c r="I273" s="45"/>
      <c r="J273" s="45"/>
      <c r="K273" s="45"/>
      <c r="L273" s="32"/>
    </row>
  </sheetData>
  <autoFilter ref="C120:K272" xr:uid="{00000000-0009-0000-0000-000006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85"/>
  <sheetViews>
    <sheetView showGridLines="0" topLeftCell="A100" workbookViewId="0">
      <selection activeCell="X33" sqref="X33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31" t="s">
        <v>5</v>
      </c>
      <c r="M2" s="232"/>
      <c r="N2" s="232"/>
      <c r="O2" s="232"/>
      <c r="P2" s="232"/>
      <c r="Q2" s="232"/>
      <c r="R2" s="232"/>
      <c r="S2" s="232"/>
      <c r="T2" s="232"/>
      <c r="U2" s="232"/>
      <c r="V2" s="232"/>
      <c r="AT2" s="17" t="s">
        <v>102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" customHeight="1">
      <c r="B4" s="20"/>
      <c r="D4" s="21" t="s">
        <v>114</v>
      </c>
      <c r="L4" s="20"/>
      <c r="M4" s="89" t="s">
        <v>10</v>
      </c>
      <c r="AT4" s="17" t="s">
        <v>3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6" t="str">
        <f>'Rekapitulace stavby'!K6</f>
        <v>Zahrady GASK - hygienické zázemí pro konzumaci to-go (Bistro)</v>
      </c>
      <c r="F7" s="247"/>
      <c r="G7" s="247"/>
      <c r="H7" s="247"/>
      <c r="L7" s="20"/>
    </row>
    <row r="8" spans="2:46" s="1" customFormat="1" ht="12" customHeight="1">
      <c r="B8" s="32"/>
      <c r="D8" s="27" t="s">
        <v>121</v>
      </c>
      <c r="L8" s="32"/>
    </row>
    <row r="9" spans="2:46" s="1" customFormat="1" ht="16.5" customHeight="1">
      <c r="B9" s="32"/>
      <c r="E9" s="225" t="s">
        <v>2260</v>
      </c>
      <c r="F9" s="245"/>
      <c r="G9" s="245"/>
      <c r="H9" s="245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26</v>
      </c>
      <c r="I12" s="27" t="s">
        <v>22</v>
      </c>
      <c r="J12" s="52" t="str">
        <f>'Rekapitulace stavby'!AN8</f>
        <v>8. 2. 2024</v>
      </c>
      <c r="L12" s="32"/>
    </row>
    <row r="13" spans="2:46" s="1" customFormat="1" ht="10.95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27</v>
      </c>
      <c r="J15" s="25" t="str">
        <f>IF('Rekapitulace stavby'!AN11="","",'Rekapitulace stavby'!AN11)</f>
        <v/>
      </c>
      <c r="L15" s="32"/>
    </row>
    <row r="16" spans="2:46" s="1" customFormat="1" ht="6.9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48" t="str">
        <f>'Rekapitulace stavby'!E14</f>
        <v>Vyplň údaj</v>
      </c>
      <c r="F18" s="240"/>
      <c r="G18" s="240"/>
      <c r="H18" s="240"/>
      <c r="I18" s="27" t="s">
        <v>27</v>
      </c>
      <c r="J18" s="28" t="str">
        <f>'Rekapitulace stavby'!AN14</f>
        <v>Vyplň údaj</v>
      </c>
      <c r="L18" s="32"/>
    </row>
    <row r="19" spans="2:12" s="1" customFormat="1" ht="6.9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 xml:space="preserve"> </v>
      </c>
      <c r="I21" s="27" t="s">
        <v>27</v>
      </c>
      <c r="J21" s="25" t="str">
        <f>IF('Rekapitulace stavby'!AN17="","",'Rekapitulace stavby'!AN17)</f>
        <v/>
      </c>
      <c r="L21" s="32"/>
    </row>
    <row r="22" spans="2:12" s="1" customFormat="1" ht="6.9" customHeight="1">
      <c r="B22" s="32"/>
      <c r="L22" s="32"/>
    </row>
    <row r="23" spans="2:12" s="1" customFormat="1" ht="12" customHeight="1">
      <c r="B23" s="32"/>
      <c r="D23" s="27" t="s">
        <v>32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27</v>
      </c>
      <c r="J24" s="25" t="str">
        <f>IF('Rekapitulace stavby'!AN20="","",'Rekapitulace stavby'!AN20)</f>
        <v/>
      </c>
      <c r="L24" s="32"/>
    </row>
    <row r="25" spans="2:12" s="1" customFormat="1" ht="6.9" customHeight="1">
      <c r="B25" s="32"/>
      <c r="L25" s="32"/>
    </row>
    <row r="26" spans="2:12" s="1" customFormat="1" ht="12" customHeight="1">
      <c r="B26" s="32"/>
      <c r="D26" s="27" t="s">
        <v>33</v>
      </c>
      <c r="L26" s="32"/>
    </row>
    <row r="27" spans="2:12" s="7" customFormat="1" ht="16.5" customHeight="1">
      <c r="B27" s="90"/>
      <c r="E27" s="244" t="s">
        <v>1</v>
      </c>
      <c r="F27" s="244"/>
      <c r="G27" s="244"/>
      <c r="H27" s="244"/>
      <c r="L27" s="90"/>
    </row>
    <row r="28" spans="2:12" s="1" customFormat="1" ht="6.9" customHeight="1">
      <c r="B28" s="32"/>
      <c r="L28" s="32"/>
    </row>
    <row r="29" spans="2:12" s="1" customFormat="1" ht="6.9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1" t="s">
        <v>35</v>
      </c>
      <c r="J30" s="66">
        <f>ROUND(J120, 2)</f>
        <v>0</v>
      </c>
      <c r="L30" s="32"/>
    </row>
    <row r="31" spans="2:12" s="1" customFormat="1" ht="6.9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" customHeight="1">
      <c r="B32" s="32"/>
      <c r="F32" s="35" t="s">
        <v>37</v>
      </c>
      <c r="I32" s="35" t="s">
        <v>36</v>
      </c>
      <c r="J32" s="35" t="s">
        <v>38</v>
      </c>
      <c r="L32" s="32"/>
    </row>
    <row r="33" spans="2:12" s="1" customFormat="1" ht="14.4" customHeight="1">
      <c r="B33" s="32"/>
      <c r="D33" s="55" t="s">
        <v>39</v>
      </c>
      <c r="E33" s="27" t="s">
        <v>40</v>
      </c>
      <c r="F33" s="92">
        <f>ROUND((SUM(BE120:BE184)),  2)</f>
        <v>0</v>
      </c>
      <c r="I33" s="93">
        <v>0.21</v>
      </c>
      <c r="J33" s="92">
        <f>ROUND(((SUM(BE120:BE184))*I33),  2)</f>
        <v>0</v>
      </c>
      <c r="L33" s="32"/>
    </row>
    <row r="34" spans="2:12" s="1" customFormat="1" ht="14.4" customHeight="1">
      <c r="B34" s="32"/>
      <c r="E34" s="27" t="s">
        <v>41</v>
      </c>
      <c r="F34" s="92">
        <f>ROUND((SUM(BF120:BF184)),  2)</f>
        <v>0</v>
      </c>
      <c r="I34" s="93">
        <v>0.12</v>
      </c>
      <c r="J34" s="92">
        <f>ROUND(((SUM(BF120:BF184))*I34),  2)</f>
        <v>0</v>
      </c>
      <c r="L34" s="32"/>
    </row>
    <row r="35" spans="2:12" s="1" customFormat="1" ht="14.4" hidden="1" customHeight="1">
      <c r="B35" s="32"/>
      <c r="E35" s="27" t="s">
        <v>42</v>
      </c>
      <c r="F35" s="92">
        <f>ROUND((SUM(BG120:BG184)),  2)</f>
        <v>0</v>
      </c>
      <c r="I35" s="93">
        <v>0.21</v>
      </c>
      <c r="J35" s="92">
        <f>0</f>
        <v>0</v>
      </c>
      <c r="L35" s="32"/>
    </row>
    <row r="36" spans="2:12" s="1" customFormat="1" ht="14.4" hidden="1" customHeight="1">
      <c r="B36" s="32"/>
      <c r="E36" s="27" t="s">
        <v>43</v>
      </c>
      <c r="F36" s="92">
        <f>ROUND((SUM(BH120:BH184)),  2)</f>
        <v>0</v>
      </c>
      <c r="I36" s="93">
        <v>0.12</v>
      </c>
      <c r="J36" s="92">
        <f>0</f>
        <v>0</v>
      </c>
      <c r="L36" s="32"/>
    </row>
    <row r="37" spans="2:12" s="1" customFormat="1" ht="14.4" hidden="1" customHeight="1">
      <c r="B37" s="32"/>
      <c r="E37" s="27" t="s">
        <v>44</v>
      </c>
      <c r="F37" s="92">
        <f>ROUND((SUM(BI120:BI184)),  2)</f>
        <v>0</v>
      </c>
      <c r="I37" s="93">
        <v>0</v>
      </c>
      <c r="J37" s="92">
        <f>0</f>
        <v>0</v>
      </c>
      <c r="L37" s="32"/>
    </row>
    <row r="38" spans="2:12" s="1" customFormat="1" ht="6.9" customHeight="1">
      <c r="B38" s="32"/>
      <c r="L38" s="32"/>
    </row>
    <row r="39" spans="2:12" s="1" customFormat="1" ht="25.35" customHeight="1">
      <c r="B39" s="32"/>
      <c r="C39" s="94"/>
      <c r="D39" s="95" t="s">
        <v>45</v>
      </c>
      <c r="E39" s="57"/>
      <c r="F39" s="57"/>
      <c r="G39" s="96" t="s">
        <v>46</v>
      </c>
      <c r="H39" s="97" t="s">
        <v>47</v>
      </c>
      <c r="I39" s="57"/>
      <c r="J39" s="98">
        <f>SUM(J30:J37)</f>
        <v>0</v>
      </c>
      <c r="K39" s="99"/>
      <c r="L39" s="32"/>
    </row>
    <row r="40" spans="2:12" s="1" customFormat="1" ht="14.4" customHeight="1">
      <c r="B40" s="32"/>
      <c r="L40" s="32"/>
    </row>
    <row r="41" spans="2:12" ht="14.4" customHeight="1">
      <c r="B41" s="20"/>
      <c r="L41" s="20"/>
    </row>
    <row r="42" spans="2:12" ht="14.4" customHeight="1">
      <c r="B42" s="20"/>
      <c r="L42" s="20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48</v>
      </c>
      <c r="E50" s="42"/>
      <c r="F50" s="42"/>
      <c r="G50" s="41" t="s">
        <v>49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3" t="s">
        <v>50</v>
      </c>
      <c r="E61" s="34"/>
      <c r="F61" s="100" t="s">
        <v>51</v>
      </c>
      <c r="G61" s="43" t="s">
        <v>50</v>
      </c>
      <c r="H61" s="34"/>
      <c r="I61" s="34"/>
      <c r="J61" s="101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1" t="s">
        <v>52</v>
      </c>
      <c r="E65" s="42"/>
      <c r="F65" s="42"/>
      <c r="G65" s="41" t="s">
        <v>53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3" t="s">
        <v>50</v>
      </c>
      <c r="E76" s="34"/>
      <c r="F76" s="100" t="s">
        <v>51</v>
      </c>
      <c r="G76" s="43" t="s">
        <v>50</v>
      </c>
      <c r="H76" s="34"/>
      <c r="I76" s="34"/>
      <c r="J76" s="101" t="s">
        <v>51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" customHeight="1">
      <c r="B82" s="32"/>
      <c r="C82" s="21" t="s">
        <v>124</v>
      </c>
      <c r="L82" s="32"/>
    </row>
    <row r="83" spans="2:47" s="1" customFormat="1" ht="6.9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46" t="str">
        <f>E7</f>
        <v>Zahrady GASK - hygienické zázemí pro konzumaci to-go (Bistro)</v>
      </c>
      <c r="F85" s="247"/>
      <c r="G85" s="247"/>
      <c r="H85" s="247"/>
      <c r="L85" s="32"/>
    </row>
    <row r="86" spans="2:47" s="1" customFormat="1" ht="12" customHeight="1">
      <c r="B86" s="32"/>
      <c r="C86" s="27" t="s">
        <v>121</v>
      </c>
      <c r="L86" s="32"/>
    </row>
    <row r="87" spans="2:47" s="1" customFormat="1" ht="16.5" customHeight="1">
      <c r="B87" s="32"/>
      <c r="E87" s="225" t="str">
        <f>E9</f>
        <v>D.1.7 - Gastro zařízení</v>
      </c>
      <c r="F87" s="245"/>
      <c r="G87" s="245"/>
      <c r="H87" s="245"/>
      <c r="L87" s="32"/>
    </row>
    <row r="88" spans="2:47" s="1" customFormat="1" ht="6.9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8. 2. 2024</v>
      </c>
      <c r="L89" s="32"/>
    </row>
    <row r="90" spans="2:47" s="1" customFormat="1" ht="6.9" customHeight="1">
      <c r="B90" s="32"/>
      <c r="L90" s="32"/>
    </row>
    <row r="91" spans="2:47" s="1" customFormat="1" ht="15.15" customHeight="1">
      <c r="B91" s="32"/>
      <c r="C91" s="27" t="s">
        <v>24</v>
      </c>
      <c r="F91" s="25" t="str">
        <f>E15</f>
        <v xml:space="preserve"> </v>
      </c>
      <c r="I91" s="27" t="s">
        <v>30</v>
      </c>
      <c r="J91" s="30" t="str">
        <f>E21</f>
        <v xml:space="preserve"> </v>
      </c>
      <c r="L91" s="32"/>
    </row>
    <row r="92" spans="2:47" s="1" customFormat="1" ht="15.15" customHeight="1">
      <c r="B92" s="32"/>
      <c r="C92" s="27" t="s">
        <v>28</v>
      </c>
      <c r="F92" s="25" t="str">
        <f>IF(E18="","",E18)</f>
        <v>Vyplň údaj</v>
      </c>
      <c r="I92" s="27" t="s">
        <v>32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2" t="s">
        <v>125</v>
      </c>
      <c r="D94" s="94"/>
      <c r="E94" s="94"/>
      <c r="F94" s="94"/>
      <c r="G94" s="94"/>
      <c r="H94" s="94"/>
      <c r="I94" s="94"/>
      <c r="J94" s="103" t="s">
        <v>126</v>
      </c>
      <c r="K94" s="94"/>
      <c r="L94" s="32"/>
    </row>
    <row r="95" spans="2:47" s="1" customFormat="1" ht="10.35" customHeight="1">
      <c r="B95" s="32"/>
      <c r="L95" s="32"/>
    </row>
    <row r="96" spans="2:47" s="1" customFormat="1" ht="22.95" customHeight="1">
      <c r="B96" s="32"/>
      <c r="C96" s="104" t="s">
        <v>127</v>
      </c>
      <c r="J96" s="66">
        <f>J120</f>
        <v>0</v>
      </c>
      <c r="L96" s="32"/>
      <c r="AU96" s="17" t="s">
        <v>128</v>
      </c>
    </row>
    <row r="97" spans="2:12" s="8" customFormat="1" ht="24.9" customHeight="1">
      <c r="B97" s="105"/>
      <c r="D97" s="106" t="s">
        <v>2261</v>
      </c>
      <c r="E97" s="107"/>
      <c r="F97" s="107"/>
      <c r="G97" s="107"/>
      <c r="H97" s="107"/>
      <c r="I97" s="107"/>
      <c r="J97" s="108">
        <f>J121</f>
        <v>0</v>
      </c>
      <c r="L97" s="105"/>
    </row>
    <row r="98" spans="2:12" s="8" customFormat="1" ht="24.9" customHeight="1">
      <c r="B98" s="105"/>
      <c r="D98" s="106" t="s">
        <v>2262</v>
      </c>
      <c r="E98" s="107"/>
      <c r="F98" s="107"/>
      <c r="G98" s="107"/>
      <c r="H98" s="107"/>
      <c r="I98" s="107"/>
      <c r="J98" s="108">
        <f>J146</f>
        <v>0</v>
      </c>
      <c r="L98" s="105"/>
    </row>
    <row r="99" spans="2:12" s="8" customFormat="1" ht="24.9" customHeight="1">
      <c r="B99" s="105"/>
      <c r="D99" s="106" t="s">
        <v>2263</v>
      </c>
      <c r="E99" s="107"/>
      <c r="F99" s="107"/>
      <c r="G99" s="107"/>
      <c r="H99" s="107"/>
      <c r="I99" s="107"/>
      <c r="J99" s="108">
        <f>J174</f>
        <v>0</v>
      </c>
      <c r="L99" s="105"/>
    </row>
    <row r="100" spans="2:12" s="8" customFormat="1" ht="24.9" customHeight="1">
      <c r="B100" s="105"/>
      <c r="D100" s="106" t="s">
        <v>2264</v>
      </c>
      <c r="E100" s="107"/>
      <c r="F100" s="107"/>
      <c r="G100" s="107"/>
      <c r="H100" s="107"/>
      <c r="I100" s="107"/>
      <c r="J100" s="108">
        <f>J178</f>
        <v>0</v>
      </c>
      <c r="L100" s="105"/>
    </row>
    <row r="101" spans="2:12" s="1" customFormat="1" ht="21.75" customHeight="1">
      <c r="B101" s="32"/>
      <c r="L101" s="32"/>
    </row>
    <row r="102" spans="2:12" s="1" customFormat="1" ht="6.9" customHeight="1"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2"/>
    </row>
    <row r="106" spans="2:12" s="1" customFormat="1" ht="6.9" customHeight="1"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2"/>
    </row>
    <row r="107" spans="2:12" s="1" customFormat="1" ht="24.9" customHeight="1">
      <c r="B107" s="32"/>
      <c r="C107" s="21" t="s">
        <v>154</v>
      </c>
      <c r="L107" s="32"/>
    </row>
    <row r="108" spans="2:12" s="1" customFormat="1" ht="6.9" customHeight="1">
      <c r="B108" s="32"/>
      <c r="L108" s="32"/>
    </row>
    <row r="109" spans="2:12" s="1" customFormat="1" ht="12" customHeight="1">
      <c r="B109" s="32"/>
      <c r="C109" s="27" t="s">
        <v>16</v>
      </c>
      <c r="L109" s="32"/>
    </row>
    <row r="110" spans="2:12" s="1" customFormat="1" ht="16.5" customHeight="1">
      <c r="B110" s="32"/>
      <c r="E110" s="246" t="str">
        <f>E7</f>
        <v>Zahrady GASK - hygienické zázemí pro konzumaci to-go (Bistro)</v>
      </c>
      <c r="F110" s="247"/>
      <c r="G110" s="247"/>
      <c r="H110" s="247"/>
      <c r="L110" s="32"/>
    </row>
    <row r="111" spans="2:12" s="1" customFormat="1" ht="12" customHeight="1">
      <c r="B111" s="32"/>
      <c r="C111" s="27" t="s">
        <v>121</v>
      </c>
      <c r="L111" s="32"/>
    </row>
    <row r="112" spans="2:12" s="1" customFormat="1" ht="16.5" customHeight="1">
      <c r="B112" s="32"/>
      <c r="E112" s="225" t="str">
        <f>E9</f>
        <v>D.1.7 - Gastro zařízení</v>
      </c>
      <c r="F112" s="245"/>
      <c r="G112" s="245"/>
      <c r="H112" s="245"/>
      <c r="L112" s="32"/>
    </row>
    <row r="113" spans="2:65" s="1" customFormat="1" ht="6.9" customHeight="1">
      <c r="B113" s="32"/>
      <c r="L113" s="32"/>
    </row>
    <row r="114" spans="2:65" s="1" customFormat="1" ht="12" customHeight="1">
      <c r="B114" s="32"/>
      <c r="C114" s="27" t="s">
        <v>20</v>
      </c>
      <c r="F114" s="25" t="str">
        <f>F12</f>
        <v xml:space="preserve"> </v>
      </c>
      <c r="I114" s="27" t="s">
        <v>22</v>
      </c>
      <c r="J114" s="52" t="str">
        <f>IF(J12="","",J12)</f>
        <v>8. 2. 2024</v>
      </c>
      <c r="L114" s="32"/>
    </row>
    <row r="115" spans="2:65" s="1" customFormat="1" ht="6.9" customHeight="1">
      <c r="B115" s="32"/>
      <c r="L115" s="32"/>
    </row>
    <row r="116" spans="2:65" s="1" customFormat="1" ht="15.15" customHeight="1">
      <c r="B116" s="32"/>
      <c r="C116" s="27" t="s">
        <v>24</v>
      </c>
      <c r="F116" s="25" t="str">
        <f>E15</f>
        <v xml:space="preserve"> </v>
      </c>
      <c r="I116" s="27" t="s">
        <v>30</v>
      </c>
      <c r="J116" s="30" t="str">
        <f>E21</f>
        <v xml:space="preserve"> </v>
      </c>
      <c r="L116" s="32"/>
    </row>
    <row r="117" spans="2:65" s="1" customFormat="1" ht="15.15" customHeight="1">
      <c r="B117" s="32"/>
      <c r="C117" s="27" t="s">
        <v>28</v>
      </c>
      <c r="F117" s="25" t="str">
        <f>IF(E18="","",E18)</f>
        <v>Vyplň údaj</v>
      </c>
      <c r="I117" s="27" t="s">
        <v>32</v>
      </c>
      <c r="J117" s="30" t="str">
        <f>E24</f>
        <v xml:space="preserve"> </v>
      </c>
      <c r="L117" s="32"/>
    </row>
    <row r="118" spans="2:65" s="1" customFormat="1" ht="10.35" customHeight="1">
      <c r="B118" s="32"/>
      <c r="L118" s="32"/>
    </row>
    <row r="119" spans="2:65" s="10" customFormat="1" ht="29.25" customHeight="1">
      <c r="B119" s="113"/>
      <c r="C119" s="114" t="s">
        <v>155</v>
      </c>
      <c r="D119" s="115" t="s">
        <v>60</v>
      </c>
      <c r="E119" s="115" t="s">
        <v>56</v>
      </c>
      <c r="F119" s="115" t="s">
        <v>57</v>
      </c>
      <c r="G119" s="115" t="s">
        <v>156</v>
      </c>
      <c r="H119" s="115" t="s">
        <v>157</v>
      </c>
      <c r="I119" s="115" t="s">
        <v>158</v>
      </c>
      <c r="J119" s="115" t="s">
        <v>126</v>
      </c>
      <c r="K119" s="116" t="s">
        <v>159</v>
      </c>
      <c r="L119" s="113"/>
      <c r="M119" s="59" t="s">
        <v>1</v>
      </c>
      <c r="N119" s="60" t="s">
        <v>39</v>
      </c>
      <c r="O119" s="60" t="s">
        <v>160</v>
      </c>
      <c r="P119" s="60" t="s">
        <v>161</v>
      </c>
      <c r="Q119" s="60" t="s">
        <v>162</v>
      </c>
      <c r="R119" s="60" t="s">
        <v>163</v>
      </c>
      <c r="S119" s="60" t="s">
        <v>164</v>
      </c>
      <c r="T119" s="61" t="s">
        <v>165</v>
      </c>
    </row>
    <row r="120" spans="2:65" s="1" customFormat="1" ht="22.95" customHeight="1">
      <c r="B120" s="32"/>
      <c r="C120" s="64" t="s">
        <v>166</v>
      </c>
      <c r="J120" s="117">
        <f>BK120</f>
        <v>0</v>
      </c>
      <c r="L120" s="32"/>
      <c r="M120" s="62"/>
      <c r="N120" s="53"/>
      <c r="O120" s="53"/>
      <c r="P120" s="118">
        <f>P121+P146+P174+P178</f>
        <v>0</v>
      </c>
      <c r="Q120" s="53"/>
      <c r="R120" s="118">
        <f>R121+R146+R174+R178</f>
        <v>0</v>
      </c>
      <c r="S120" s="53"/>
      <c r="T120" s="119">
        <f>T121+T146+T174+T178</f>
        <v>0</v>
      </c>
      <c r="AT120" s="17" t="s">
        <v>74</v>
      </c>
      <c r="AU120" s="17" t="s">
        <v>128</v>
      </c>
      <c r="BK120" s="120">
        <f>BK121+BK146+BK174+BK178</f>
        <v>0</v>
      </c>
    </row>
    <row r="121" spans="2:65" s="11" customFormat="1" ht="25.95" customHeight="1">
      <c r="B121" s="121"/>
      <c r="D121" s="122" t="s">
        <v>74</v>
      </c>
      <c r="E121" s="123" t="s">
        <v>1959</v>
      </c>
      <c r="F121" s="123" t="s">
        <v>2265</v>
      </c>
      <c r="I121" s="124"/>
      <c r="J121" s="125">
        <f>BK121</f>
        <v>0</v>
      </c>
      <c r="L121" s="121"/>
      <c r="M121" s="126"/>
      <c r="P121" s="127">
        <f>SUM(P122:P145)</f>
        <v>0</v>
      </c>
      <c r="R121" s="127">
        <f>SUM(R122:R145)</f>
        <v>0</v>
      </c>
      <c r="T121" s="128">
        <f>SUM(T122:T145)</f>
        <v>0</v>
      </c>
      <c r="AR121" s="122" t="s">
        <v>83</v>
      </c>
      <c r="AT121" s="129" t="s">
        <v>74</v>
      </c>
      <c r="AU121" s="129" t="s">
        <v>75</v>
      </c>
      <c r="AY121" s="122" t="s">
        <v>169</v>
      </c>
      <c r="BK121" s="130">
        <f>SUM(BK122:BK145)</f>
        <v>0</v>
      </c>
    </row>
    <row r="122" spans="2:65" s="1" customFormat="1" ht="66.75" customHeight="1">
      <c r="B122" s="133"/>
      <c r="C122" s="134" t="s">
        <v>83</v>
      </c>
      <c r="D122" s="134" t="s">
        <v>171</v>
      </c>
      <c r="E122" s="135" t="s">
        <v>2266</v>
      </c>
      <c r="F122" s="136" t="s">
        <v>2267</v>
      </c>
      <c r="G122" s="137" t="s">
        <v>297</v>
      </c>
      <c r="H122" s="138">
        <v>1</v>
      </c>
      <c r="I122" s="139"/>
      <c r="J122" s="140">
        <f t="shared" ref="J122:J145" si="0">ROUND(I122*H122,2)</f>
        <v>0</v>
      </c>
      <c r="K122" s="136" t="s">
        <v>1</v>
      </c>
      <c r="L122" s="32"/>
      <c r="M122" s="141" t="s">
        <v>1</v>
      </c>
      <c r="N122" s="142" t="s">
        <v>40</v>
      </c>
      <c r="P122" s="143">
        <f t="shared" ref="P122:P145" si="1">O122*H122</f>
        <v>0</v>
      </c>
      <c r="Q122" s="143">
        <v>0</v>
      </c>
      <c r="R122" s="143">
        <f t="shared" ref="R122:R145" si="2">Q122*H122</f>
        <v>0</v>
      </c>
      <c r="S122" s="143">
        <v>0</v>
      </c>
      <c r="T122" s="144">
        <f t="shared" ref="T122:T145" si="3">S122*H122</f>
        <v>0</v>
      </c>
      <c r="AR122" s="145" t="s">
        <v>175</v>
      </c>
      <c r="AT122" s="145" t="s">
        <v>171</v>
      </c>
      <c r="AU122" s="145" t="s">
        <v>83</v>
      </c>
      <c r="AY122" s="17" t="s">
        <v>169</v>
      </c>
      <c r="BE122" s="146">
        <f t="shared" ref="BE122:BE145" si="4">IF(N122="základní",J122,0)</f>
        <v>0</v>
      </c>
      <c r="BF122" s="146">
        <f t="shared" ref="BF122:BF145" si="5">IF(N122="snížená",J122,0)</f>
        <v>0</v>
      </c>
      <c r="BG122" s="146">
        <f t="shared" ref="BG122:BG145" si="6">IF(N122="zákl. přenesená",J122,0)</f>
        <v>0</v>
      </c>
      <c r="BH122" s="146">
        <f t="shared" ref="BH122:BH145" si="7">IF(N122="sníž. přenesená",J122,0)</f>
        <v>0</v>
      </c>
      <c r="BI122" s="146">
        <f t="shared" ref="BI122:BI145" si="8">IF(N122="nulová",J122,0)</f>
        <v>0</v>
      </c>
      <c r="BJ122" s="17" t="s">
        <v>83</v>
      </c>
      <c r="BK122" s="146">
        <f t="shared" ref="BK122:BK145" si="9">ROUND(I122*H122,2)</f>
        <v>0</v>
      </c>
      <c r="BL122" s="17" t="s">
        <v>175</v>
      </c>
      <c r="BM122" s="145" t="s">
        <v>85</v>
      </c>
    </row>
    <row r="123" spans="2:65" s="1" customFormat="1" ht="66.75" customHeight="1">
      <c r="B123" s="133"/>
      <c r="C123" s="134" t="s">
        <v>85</v>
      </c>
      <c r="D123" s="134" t="s">
        <v>171</v>
      </c>
      <c r="E123" s="135" t="s">
        <v>2268</v>
      </c>
      <c r="F123" s="136" t="s">
        <v>2269</v>
      </c>
      <c r="G123" s="137" t="s">
        <v>297</v>
      </c>
      <c r="H123" s="138">
        <v>1</v>
      </c>
      <c r="I123" s="139"/>
      <c r="J123" s="140">
        <f t="shared" si="0"/>
        <v>0</v>
      </c>
      <c r="K123" s="136" t="s">
        <v>1</v>
      </c>
      <c r="L123" s="32"/>
      <c r="M123" s="141" t="s">
        <v>1</v>
      </c>
      <c r="N123" s="142" t="s">
        <v>40</v>
      </c>
      <c r="P123" s="143">
        <f t="shared" si="1"/>
        <v>0</v>
      </c>
      <c r="Q123" s="143">
        <v>0</v>
      </c>
      <c r="R123" s="143">
        <f t="shared" si="2"/>
        <v>0</v>
      </c>
      <c r="S123" s="143">
        <v>0</v>
      </c>
      <c r="T123" s="144">
        <f t="shared" si="3"/>
        <v>0</v>
      </c>
      <c r="AR123" s="145" t="s">
        <v>175</v>
      </c>
      <c r="AT123" s="145" t="s">
        <v>171</v>
      </c>
      <c r="AU123" s="145" t="s">
        <v>83</v>
      </c>
      <c r="AY123" s="17" t="s">
        <v>169</v>
      </c>
      <c r="BE123" s="146">
        <f t="shared" si="4"/>
        <v>0</v>
      </c>
      <c r="BF123" s="146">
        <f t="shared" si="5"/>
        <v>0</v>
      </c>
      <c r="BG123" s="146">
        <f t="shared" si="6"/>
        <v>0</v>
      </c>
      <c r="BH123" s="146">
        <f t="shared" si="7"/>
        <v>0</v>
      </c>
      <c r="BI123" s="146">
        <f t="shared" si="8"/>
        <v>0</v>
      </c>
      <c r="BJ123" s="17" t="s">
        <v>83</v>
      </c>
      <c r="BK123" s="146">
        <f t="shared" si="9"/>
        <v>0</v>
      </c>
      <c r="BL123" s="17" t="s">
        <v>175</v>
      </c>
      <c r="BM123" s="145" t="s">
        <v>175</v>
      </c>
    </row>
    <row r="124" spans="2:65" s="1" customFormat="1" ht="66.75" customHeight="1">
      <c r="B124" s="133"/>
      <c r="C124" s="134" t="s">
        <v>109</v>
      </c>
      <c r="D124" s="134" t="s">
        <v>171</v>
      </c>
      <c r="E124" s="135" t="s">
        <v>2270</v>
      </c>
      <c r="F124" s="136" t="s">
        <v>2271</v>
      </c>
      <c r="G124" s="137" t="s">
        <v>297</v>
      </c>
      <c r="H124" s="138">
        <v>1</v>
      </c>
      <c r="I124" s="139"/>
      <c r="J124" s="140">
        <f t="shared" si="0"/>
        <v>0</v>
      </c>
      <c r="K124" s="136" t="s">
        <v>1</v>
      </c>
      <c r="L124" s="32"/>
      <c r="M124" s="141" t="s">
        <v>1</v>
      </c>
      <c r="N124" s="142" t="s">
        <v>40</v>
      </c>
      <c r="P124" s="143">
        <f t="shared" si="1"/>
        <v>0</v>
      </c>
      <c r="Q124" s="143">
        <v>0</v>
      </c>
      <c r="R124" s="143">
        <f t="shared" si="2"/>
        <v>0</v>
      </c>
      <c r="S124" s="143">
        <v>0</v>
      </c>
      <c r="T124" s="144">
        <f t="shared" si="3"/>
        <v>0</v>
      </c>
      <c r="AR124" s="145" t="s">
        <v>175</v>
      </c>
      <c r="AT124" s="145" t="s">
        <v>171</v>
      </c>
      <c r="AU124" s="145" t="s">
        <v>83</v>
      </c>
      <c r="AY124" s="17" t="s">
        <v>169</v>
      </c>
      <c r="BE124" s="146">
        <f t="shared" si="4"/>
        <v>0</v>
      </c>
      <c r="BF124" s="146">
        <f t="shared" si="5"/>
        <v>0</v>
      </c>
      <c r="BG124" s="146">
        <f t="shared" si="6"/>
        <v>0</v>
      </c>
      <c r="BH124" s="146">
        <f t="shared" si="7"/>
        <v>0</v>
      </c>
      <c r="BI124" s="146">
        <f t="shared" si="8"/>
        <v>0</v>
      </c>
      <c r="BJ124" s="17" t="s">
        <v>83</v>
      </c>
      <c r="BK124" s="146">
        <f t="shared" si="9"/>
        <v>0</v>
      </c>
      <c r="BL124" s="17" t="s">
        <v>175</v>
      </c>
      <c r="BM124" s="145" t="s">
        <v>204</v>
      </c>
    </row>
    <row r="125" spans="2:65" s="1" customFormat="1" ht="24.15" customHeight="1">
      <c r="B125" s="133"/>
      <c r="C125" s="134" t="s">
        <v>175</v>
      </c>
      <c r="D125" s="134" t="s">
        <v>171</v>
      </c>
      <c r="E125" s="135" t="s">
        <v>2272</v>
      </c>
      <c r="F125" s="136" t="s">
        <v>2273</v>
      </c>
      <c r="G125" s="137" t="s">
        <v>297</v>
      </c>
      <c r="H125" s="138">
        <v>1</v>
      </c>
      <c r="I125" s="139"/>
      <c r="J125" s="140">
        <f t="shared" si="0"/>
        <v>0</v>
      </c>
      <c r="K125" s="136" t="s">
        <v>1</v>
      </c>
      <c r="L125" s="32"/>
      <c r="M125" s="141" t="s">
        <v>1</v>
      </c>
      <c r="N125" s="142" t="s">
        <v>40</v>
      </c>
      <c r="P125" s="143">
        <f t="shared" si="1"/>
        <v>0</v>
      </c>
      <c r="Q125" s="143">
        <v>0</v>
      </c>
      <c r="R125" s="143">
        <f t="shared" si="2"/>
        <v>0</v>
      </c>
      <c r="S125" s="143">
        <v>0</v>
      </c>
      <c r="T125" s="144">
        <f t="shared" si="3"/>
        <v>0</v>
      </c>
      <c r="AR125" s="145" t="s">
        <v>175</v>
      </c>
      <c r="AT125" s="145" t="s">
        <v>171</v>
      </c>
      <c r="AU125" s="145" t="s">
        <v>83</v>
      </c>
      <c r="AY125" s="17" t="s">
        <v>169</v>
      </c>
      <c r="BE125" s="146">
        <f t="shared" si="4"/>
        <v>0</v>
      </c>
      <c r="BF125" s="146">
        <f t="shared" si="5"/>
        <v>0</v>
      </c>
      <c r="BG125" s="146">
        <f t="shared" si="6"/>
        <v>0</v>
      </c>
      <c r="BH125" s="146">
        <f t="shared" si="7"/>
        <v>0</v>
      </c>
      <c r="BI125" s="146">
        <f t="shared" si="8"/>
        <v>0</v>
      </c>
      <c r="BJ125" s="17" t="s">
        <v>83</v>
      </c>
      <c r="BK125" s="146">
        <f t="shared" si="9"/>
        <v>0</v>
      </c>
      <c r="BL125" s="17" t="s">
        <v>175</v>
      </c>
      <c r="BM125" s="145" t="s">
        <v>223</v>
      </c>
    </row>
    <row r="126" spans="2:65" s="1" customFormat="1" ht="24.15" customHeight="1">
      <c r="B126" s="133"/>
      <c r="C126" s="134" t="s">
        <v>195</v>
      </c>
      <c r="D126" s="134" t="s">
        <v>171</v>
      </c>
      <c r="E126" s="135" t="s">
        <v>2274</v>
      </c>
      <c r="F126" s="136" t="s">
        <v>2275</v>
      </c>
      <c r="G126" s="137" t="s">
        <v>297</v>
      </c>
      <c r="H126" s="138">
        <v>1</v>
      </c>
      <c r="I126" s="139"/>
      <c r="J126" s="140">
        <f t="shared" si="0"/>
        <v>0</v>
      </c>
      <c r="K126" s="136" t="s">
        <v>1</v>
      </c>
      <c r="L126" s="32"/>
      <c r="M126" s="141" t="s">
        <v>1</v>
      </c>
      <c r="N126" s="142" t="s">
        <v>40</v>
      </c>
      <c r="P126" s="143">
        <f t="shared" si="1"/>
        <v>0</v>
      </c>
      <c r="Q126" s="143">
        <v>0</v>
      </c>
      <c r="R126" s="143">
        <f t="shared" si="2"/>
        <v>0</v>
      </c>
      <c r="S126" s="143">
        <v>0</v>
      </c>
      <c r="T126" s="144">
        <f t="shared" si="3"/>
        <v>0</v>
      </c>
      <c r="AR126" s="145" t="s">
        <v>175</v>
      </c>
      <c r="AT126" s="145" t="s">
        <v>171</v>
      </c>
      <c r="AU126" s="145" t="s">
        <v>83</v>
      </c>
      <c r="AY126" s="17" t="s">
        <v>169</v>
      </c>
      <c r="BE126" s="146">
        <f t="shared" si="4"/>
        <v>0</v>
      </c>
      <c r="BF126" s="146">
        <f t="shared" si="5"/>
        <v>0</v>
      </c>
      <c r="BG126" s="146">
        <f t="shared" si="6"/>
        <v>0</v>
      </c>
      <c r="BH126" s="146">
        <f t="shared" si="7"/>
        <v>0</v>
      </c>
      <c r="BI126" s="146">
        <f t="shared" si="8"/>
        <v>0</v>
      </c>
      <c r="BJ126" s="17" t="s">
        <v>83</v>
      </c>
      <c r="BK126" s="146">
        <f t="shared" si="9"/>
        <v>0</v>
      </c>
      <c r="BL126" s="17" t="s">
        <v>175</v>
      </c>
      <c r="BM126" s="145" t="s">
        <v>235</v>
      </c>
    </row>
    <row r="127" spans="2:65" s="1" customFormat="1" ht="24.15" customHeight="1">
      <c r="B127" s="133"/>
      <c r="C127" s="134" t="s">
        <v>204</v>
      </c>
      <c r="D127" s="134" t="s">
        <v>171</v>
      </c>
      <c r="E127" s="135" t="s">
        <v>2276</v>
      </c>
      <c r="F127" s="136" t="s">
        <v>2277</v>
      </c>
      <c r="G127" s="137" t="s">
        <v>297</v>
      </c>
      <c r="H127" s="138">
        <v>1</v>
      </c>
      <c r="I127" s="139"/>
      <c r="J127" s="140">
        <f t="shared" si="0"/>
        <v>0</v>
      </c>
      <c r="K127" s="136" t="s">
        <v>1</v>
      </c>
      <c r="L127" s="32"/>
      <c r="M127" s="141" t="s">
        <v>1</v>
      </c>
      <c r="N127" s="142" t="s">
        <v>40</v>
      </c>
      <c r="P127" s="143">
        <f t="shared" si="1"/>
        <v>0</v>
      </c>
      <c r="Q127" s="143">
        <v>0</v>
      </c>
      <c r="R127" s="143">
        <f t="shared" si="2"/>
        <v>0</v>
      </c>
      <c r="S127" s="143">
        <v>0</v>
      </c>
      <c r="T127" s="144">
        <f t="shared" si="3"/>
        <v>0</v>
      </c>
      <c r="AR127" s="145" t="s">
        <v>175</v>
      </c>
      <c r="AT127" s="145" t="s">
        <v>171</v>
      </c>
      <c r="AU127" s="145" t="s">
        <v>83</v>
      </c>
      <c r="AY127" s="17" t="s">
        <v>169</v>
      </c>
      <c r="BE127" s="146">
        <f t="shared" si="4"/>
        <v>0</v>
      </c>
      <c r="BF127" s="146">
        <f t="shared" si="5"/>
        <v>0</v>
      </c>
      <c r="BG127" s="146">
        <f t="shared" si="6"/>
        <v>0</v>
      </c>
      <c r="BH127" s="146">
        <f t="shared" si="7"/>
        <v>0</v>
      </c>
      <c r="BI127" s="146">
        <f t="shared" si="8"/>
        <v>0</v>
      </c>
      <c r="BJ127" s="17" t="s">
        <v>83</v>
      </c>
      <c r="BK127" s="146">
        <f t="shared" si="9"/>
        <v>0</v>
      </c>
      <c r="BL127" s="17" t="s">
        <v>175</v>
      </c>
      <c r="BM127" s="145" t="s">
        <v>8</v>
      </c>
    </row>
    <row r="128" spans="2:65" s="1" customFormat="1" ht="24.15" customHeight="1">
      <c r="B128" s="133"/>
      <c r="C128" s="134" t="s">
        <v>213</v>
      </c>
      <c r="D128" s="134" t="s">
        <v>171</v>
      </c>
      <c r="E128" s="135" t="s">
        <v>2278</v>
      </c>
      <c r="F128" s="136" t="s">
        <v>2279</v>
      </c>
      <c r="G128" s="137" t="s">
        <v>297</v>
      </c>
      <c r="H128" s="138">
        <v>1</v>
      </c>
      <c r="I128" s="139"/>
      <c r="J128" s="140">
        <f t="shared" si="0"/>
        <v>0</v>
      </c>
      <c r="K128" s="136" t="s">
        <v>1</v>
      </c>
      <c r="L128" s="32"/>
      <c r="M128" s="141" t="s">
        <v>1</v>
      </c>
      <c r="N128" s="142" t="s">
        <v>40</v>
      </c>
      <c r="P128" s="143">
        <f t="shared" si="1"/>
        <v>0</v>
      </c>
      <c r="Q128" s="143">
        <v>0</v>
      </c>
      <c r="R128" s="143">
        <f t="shared" si="2"/>
        <v>0</v>
      </c>
      <c r="S128" s="143">
        <v>0</v>
      </c>
      <c r="T128" s="144">
        <f t="shared" si="3"/>
        <v>0</v>
      </c>
      <c r="AR128" s="145" t="s">
        <v>175</v>
      </c>
      <c r="AT128" s="145" t="s">
        <v>171</v>
      </c>
      <c r="AU128" s="145" t="s">
        <v>83</v>
      </c>
      <c r="AY128" s="17" t="s">
        <v>169</v>
      </c>
      <c r="BE128" s="146">
        <f t="shared" si="4"/>
        <v>0</v>
      </c>
      <c r="BF128" s="146">
        <f t="shared" si="5"/>
        <v>0</v>
      </c>
      <c r="BG128" s="146">
        <f t="shared" si="6"/>
        <v>0</v>
      </c>
      <c r="BH128" s="146">
        <f t="shared" si="7"/>
        <v>0</v>
      </c>
      <c r="BI128" s="146">
        <f t="shared" si="8"/>
        <v>0</v>
      </c>
      <c r="BJ128" s="17" t="s">
        <v>83</v>
      </c>
      <c r="BK128" s="146">
        <f t="shared" si="9"/>
        <v>0</v>
      </c>
      <c r="BL128" s="17" t="s">
        <v>175</v>
      </c>
      <c r="BM128" s="145" t="s">
        <v>255</v>
      </c>
    </row>
    <row r="129" spans="2:65" s="1" customFormat="1" ht="37.950000000000003" customHeight="1">
      <c r="B129" s="133"/>
      <c r="C129" s="134" t="s">
        <v>223</v>
      </c>
      <c r="D129" s="134" t="s">
        <v>171</v>
      </c>
      <c r="E129" s="135" t="s">
        <v>2280</v>
      </c>
      <c r="F129" s="136" t="s">
        <v>2281</v>
      </c>
      <c r="G129" s="137" t="s">
        <v>297</v>
      </c>
      <c r="H129" s="138">
        <v>1</v>
      </c>
      <c r="I129" s="139"/>
      <c r="J129" s="140">
        <f t="shared" si="0"/>
        <v>0</v>
      </c>
      <c r="K129" s="136" t="s">
        <v>1</v>
      </c>
      <c r="L129" s="32"/>
      <c r="M129" s="141" t="s">
        <v>1</v>
      </c>
      <c r="N129" s="142" t="s">
        <v>40</v>
      </c>
      <c r="P129" s="143">
        <f t="shared" si="1"/>
        <v>0</v>
      </c>
      <c r="Q129" s="143">
        <v>0</v>
      </c>
      <c r="R129" s="143">
        <f t="shared" si="2"/>
        <v>0</v>
      </c>
      <c r="S129" s="143">
        <v>0</v>
      </c>
      <c r="T129" s="144">
        <f t="shared" si="3"/>
        <v>0</v>
      </c>
      <c r="AR129" s="145" t="s">
        <v>175</v>
      </c>
      <c r="AT129" s="145" t="s">
        <v>171</v>
      </c>
      <c r="AU129" s="145" t="s">
        <v>83</v>
      </c>
      <c r="AY129" s="17" t="s">
        <v>169</v>
      </c>
      <c r="BE129" s="146">
        <f t="shared" si="4"/>
        <v>0</v>
      </c>
      <c r="BF129" s="146">
        <f t="shared" si="5"/>
        <v>0</v>
      </c>
      <c r="BG129" s="146">
        <f t="shared" si="6"/>
        <v>0</v>
      </c>
      <c r="BH129" s="146">
        <f t="shared" si="7"/>
        <v>0</v>
      </c>
      <c r="BI129" s="146">
        <f t="shared" si="8"/>
        <v>0</v>
      </c>
      <c r="BJ129" s="17" t="s">
        <v>83</v>
      </c>
      <c r="BK129" s="146">
        <f t="shared" si="9"/>
        <v>0</v>
      </c>
      <c r="BL129" s="17" t="s">
        <v>175</v>
      </c>
      <c r="BM129" s="145" t="s">
        <v>266</v>
      </c>
    </row>
    <row r="130" spans="2:65" s="1" customFormat="1" ht="33" customHeight="1">
      <c r="B130" s="133"/>
      <c r="C130" s="134" t="s">
        <v>229</v>
      </c>
      <c r="D130" s="134" t="s">
        <v>171</v>
      </c>
      <c r="E130" s="135" t="s">
        <v>2282</v>
      </c>
      <c r="F130" s="136" t="s">
        <v>2283</v>
      </c>
      <c r="G130" s="137" t="s">
        <v>297</v>
      </c>
      <c r="H130" s="138">
        <v>1</v>
      </c>
      <c r="I130" s="139"/>
      <c r="J130" s="140">
        <f t="shared" si="0"/>
        <v>0</v>
      </c>
      <c r="K130" s="136" t="s">
        <v>1</v>
      </c>
      <c r="L130" s="32"/>
      <c r="M130" s="141" t="s">
        <v>1</v>
      </c>
      <c r="N130" s="142" t="s">
        <v>40</v>
      </c>
      <c r="P130" s="143">
        <f t="shared" si="1"/>
        <v>0</v>
      </c>
      <c r="Q130" s="143">
        <v>0</v>
      </c>
      <c r="R130" s="143">
        <f t="shared" si="2"/>
        <v>0</v>
      </c>
      <c r="S130" s="143">
        <v>0</v>
      </c>
      <c r="T130" s="144">
        <f t="shared" si="3"/>
        <v>0</v>
      </c>
      <c r="AR130" s="145" t="s">
        <v>175</v>
      </c>
      <c r="AT130" s="145" t="s">
        <v>171</v>
      </c>
      <c r="AU130" s="145" t="s">
        <v>83</v>
      </c>
      <c r="AY130" s="17" t="s">
        <v>169</v>
      </c>
      <c r="BE130" s="146">
        <f t="shared" si="4"/>
        <v>0</v>
      </c>
      <c r="BF130" s="146">
        <f t="shared" si="5"/>
        <v>0</v>
      </c>
      <c r="BG130" s="146">
        <f t="shared" si="6"/>
        <v>0</v>
      </c>
      <c r="BH130" s="146">
        <f t="shared" si="7"/>
        <v>0</v>
      </c>
      <c r="BI130" s="146">
        <f t="shared" si="8"/>
        <v>0</v>
      </c>
      <c r="BJ130" s="17" t="s">
        <v>83</v>
      </c>
      <c r="BK130" s="146">
        <f t="shared" si="9"/>
        <v>0</v>
      </c>
      <c r="BL130" s="17" t="s">
        <v>175</v>
      </c>
      <c r="BM130" s="145" t="s">
        <v>278</v>
      </c>
    </row>
    <row r="131" spans="2:65" s="1" customFormat="1" ht="37.950000000000003" customHeight="1">
      <c r="B131" s="133"/>
      <c r="C131" s="134" t="s">
        <v>235</v>
      </c>
      <c r="D131" s="134" t="s">
        <v>171</v>
      </c>
      <c r="E131" s="135" t="s">
        <v>2284</v>
      </c>
      <c r="F131" s="136" t="s">
        <v>2285</v>
      </c>
      <c r="G131" s="137" t="s">
        <v>297</v>
      </c>
      <c r="H131" s="138">
        <v>1</v>
      </c>
      <c r="I131" s="139"/>
      <c r="J131" s="140">
        <f t="shared" si="0"/>
        <v>0</v>
      </c>
      <c r="K131" s="136" t="s">
        <v>1</v>
      </c>
      <c r="L131" s="32"/>
      <c r="M131" s="141" t="s">
        <v>1</v>
      </c>
      <c r="N131" s="142" t="s">
        <v>40</v>
      </c>
      <c r="P131" s="143">
        <f t="shared" si="1"/>
        <v>0</v>
      </c>
      <c r="Q131" s="143">
        <v>0</v>
      </c>
      <c r="R131" s="143">
        <f t="shared" si="2"/>
        <v>0</v>
      </c>
      <c r="S131" s="143">
        <v>0</v>
      </c>
      <c r="T131" s="144">
        <f t="shared" si="3"/>
        <v>0</v>
      </c>
      <c r="AR131" s="145" t="s">
        <v>175</v>
      </c>
      <c r="AT131" s="145" t="s">
        <v>171</v>
      </c>
      <c r="AU131" s="145" t="s">
        <v>83</v>
      </c>
      <c r="AY131" s="17" t="s">
        <v>169</v>
      </c>
      <c r="BE131" s="146">
        <f t="shared" si="4"/>
        <v>0</v>
      </c>
      <c r="BF131" s="146">
        <f t="shared" si="5"/>
        <v>0</v>
      </c>
      <c r="BG131" s="146">
        <f t="shared" si="6"/>
        <v>0</v>
      </c>
      <c r="BH131" s="146">
        <f t="shared" si="7"/>
        <v>0</v>
      </c>
      <c r="BI131" s="146">
        <f t="shared" si="8"/>
        <v>0</v>
      </c>
      <c r="BJ131" s="17" t="s">
        <v>83</v>
      </c>
      <c r="BK131" s="146">
        <f t="shared" si="9"/>
        <v>0</v>
      </c>
      <c r="BL131" s="17" t="s">
        <v>175</v>
      </c>
      <c r="BM131" s="145" t="s">
        <v>290</v>
      </c>
    </row>
    <row r="132" spans="2:65" s="1" customFormat="1" ht="24.15" customHeight="1">
      <c r="B132" s="133"/>
      <c r="C132" s="134" t="s">
        <v>240</v>
      </c>
      <c r="D132" s="134" t="s">
        <v>171</v>
      </c>
      <c r="E132" s="135" t="s">
        <v>2286</v>
      </c>
      <c r="F132" s="136" t="s">
        <v>2287</v>
      </c>
      <c r="G132" s="137" t="s">
        <v>297</v>
      </c>
      <c r="H132" s="138">
        <v>1</v>
      </c>
      <c r="I132" s="139"/>
      <c r="J132" s="140">
        <f t="shared" si="0"/>
        <v>0</v>
      </c>
      <c r="K132" s="136" t="s">
        <v>1</v>
      </c>
      <c r="L132" s="32"/>
      <c r="M132" s="141" t="s">
        <v>1</v>
      </c>
      <c r="N132" s="142" t="s">
        <v>40</v>
      </c>
      <c r="P132" s="143">
        <f t="shared" si="1"/>
        <v>0</v>
      </c>
      <c r="Q132" s="143">
        <v>0</v>
      </c>
      <c r="R132" s="143">
        <f t="shared" si="2"/>
        <v>0</v>
      </c>
      <c r="S132" s="143">
        <v>0</v>
      </c>
      <c r="T132" s="144">
        <f t="shared" si="3"/>
        <v>0</v>
      </c>
      <c r="AR132" s="145" t="s">
        <v>175</v>
      </c>
      <c r="AT132" s="145" t="s">
        <v>171</v>
      </c>
      <c r="AU132" s="145" t="s">
        <v>83</v>
      </c>
      <c r="AY132" s="17" t="s">
        <v>169</v>
      </c>
      <c r="BE132" s="146">
        <f t="shared" si="4"/>
        <v>0</v>
      </c>
      <c r="BF132" s="146">
        <f t="shared" si="5"/>
        <v>0</v>
      </c>
      <c r="BG132" s="146">
        <f t="shared" si="6"/>
        <v>0</v>
      </c>
      <c r="BH132" s="146">
        <f t="shared" si="7"/>
        <v>0</v>
      </c>
      <c r="BI132" s="146">
        <f t="shared" si="8"/>
        <v>0</v>
      </c>
      <c r="BJ132" s="17" t="s">
        <v>83</v>
      </c>
      <c r="BK132" s="146">
        <f t="shared" si="9"/>
        <v>0</v>
      </c>
      <c r="BL132" s="17" t="s">
        <v>175</v>
      </c>
      <c r="BM132" s="145" t="s">
        <v>299</v>
      </c>
    </row>
    <row r="133" spans="2:65" s="1" customFormat="1" ht="24.15" customHeight="1">
      <c r="B133" s="133"/>
      <c r="C133" s="134" t="s">
        <v>8</v>
      </c>
      <c r="D133" s="134" t="s">
        <v>171</v>
      </c>
      <c r="E133" s="135" t="s">
        <v>2288</v>
      </c>
      <c r="F133" s="136" t="s">
        <v>2289</v>
      </c>
      <c r="G133" s="137" t="s">
        <v>297</v>
      </c>
      <c r="H133" s="138">
        <v>1</v>
      </c>
      <c r="I133" s="139"/>
      <c r="J133" s="140">
        <f t="shared" si="0"/>
        <v>0</v>
      </c>
      <c r="K133" s="136" t="s">
        <v>1</v>
      </c>
      <c r="L133" s="32"/>
      <c r="M133" s="141" t="s">
        <v>1</v>
      </c>
      <c r="N133" s="142" t="s">
        <v>40</v>
      </c>
      <c r="P133" s="143">
        <f t="shared" si="1"/>
        <v>0</v>
      </c>
      <c r="Q133" s="143">
        <v>0</v>
      </c>
      <c r="R133" s="143">
        <f t="shared" si="2"/>
        <v>0</v>
      </c>
      <c r="S133" s="143">
        <v>0</v>
      </c>
      <c r="T133" s="144">
        <f t="shared" si="3"/>
        <v>0</v>
      </c>
      <c r="AR133" s="145" t="s">
        <v>175</v>
      </c>
      <c r="AT133" s="145" t="s">
        <v>171</v>
      </c>
      <c r="AU133" s="145" t="s">
        <v>83</v>
      </c>
      <c r="AY133" s="17" t="s">
        <v>169</v>
      </c>
      <c r="BE133" s="146">
        <f t="shared" si="4"/>
        <v>0</v>
      </c>
      <c r="BF133" s="146">
        <f t="shared" si="5"/>
        <v>0</v>
      </c>
      <c r="BG133" s="146">
        <f t="shared" si="6"/>
        <v>0</v>
      </c>
      <c r="BH133" s="146">
        <f t="shared" si="7"/>
        <v>0</v>
      </c>
      <c r="BI133" s="146">
        <f t="shared" si="8"/>
        <v>0</v>
      </c>
      <c r="BJ133" s="17" t="s">
        <v>83</v>
      </c>
      <c r="BK133" s="146">
        <f t="shared" si="9"/>
        <v>0</v>
      </c>
      <c r="BL133" s="17" t="s">
        <v>175</v>
      </c>
      <c r="BM133" s="145" t="s">
        <v>307</v>
      </c>
    </row>
    <row r="134" spans="2:65" s="1" customFormat="1" ht="76.349999999999994" customHeight="1">
      <c r="B134" s="133"/>
      <c r="C134" s="134" t="s">
        <v>248</v>
      </c>
      <c r="D134" s="134" t="s">
        <v>171</v>
      </c>
      <c r="E134" s="135" t="s">
        <v>2290</v>
      </c>
      <c r="F134" s="136" t="s">
        <v>2291</v>
      </c>
      <c r="G134" s="137" t="s">
        <v>297</v>
      </c>
      <c r="H134" s="138">
        <v>1</v>
      </c>
      <c r="I134" s="139"/>
      <c r="J134" s="140">
        <f t="shared" si="0"/>
        <v>0</v>
      </c>
      <c r="K134" s="136" t="s">
        <v>1</v>
      </c>
      <c r="L134" s="32"/>
      <c r="M134" s="141" t="s">
        <v>1</v>
      </c>
      <c r="N134" s="142" t="s">
        <v>40</v>
      </c>
      <c r="P134" s="143">
        <f t="shared" si="1"/>
        <v>0</v>
      </c>
      <c r="Q134" s="143">
        <v>0</v>
      </c>
      <c r="R134" s="143">
        <f t="shared" si="2"/>
        <v>0</v>
      </c>
      <c r="S134" s="143">
        <v>0</v>
      </c>
      <c r="T134" s="144">
        <f t="shared" si="3"/>
        <v>0</v>
      </c>
      <c r="AR134" s="145" t="s">
        <v>175</v>
      </c>
      <c r="AT134" s="145" t="s">
        <v>171</v>
      </c>
      <c r="AU134" s="145" t="s">
        <v>83</v>
      </c>
      <c r="AY134" s="17" t="s">
        <v>169</v>
      </c>
      <c r="BE134" s="146">
        <f t="shared" si="4"/>
        <v>0</v>
      </c>
      <c r="BF134" s="146">
        <f t="shared" si="5"/>
        <v>0</v>
      </c>
      <c r="BG134" s="146">
        <f t="shared" si="6"/>
        <v>0</v>
      </c>
      <c r="BH134" s="146">
        <f t="shared" si="7"/>
        <v>0</v>
      </c>
      <c r="BI134" s="146">
        <f t="shared" si="8"/>
        <v>0</v>
      </c>
      <c r="BJ134" s="17" t="s">
        <v>83</v>
      </c>
      <c r="BK134" s="146">
        <f t="shared" si="9"/>
        <v>0</v>
      </c>
      <c r="BL134" s="17" t="s">
        <v>175</v>
      </c>
      <c r="BM134" s="145" t="s">
        <v>315</v>
      </c>
    </row>
    <row r="135" spans="2:65" s="1" customFormat="1" ht="37.950000000000003" customHeight="1">
      <c r="B135" s="133"/>
      <c r="C135" s="134" t="s">
        <v>255</v>
      </c>
      <c r="D135" s="134" t="s">
        <v>171</v>
      </c>
      <c r="E135" s="135" t="s">
        <v>2292</v>
      </c>
      <c r="F135" s="136" t="s">
        <v>2293</v>
      </c>
      <c r="G135" s="137" t="s">
        <v>297</v>
      </c>
      <c r="H135" s="138">
        <v>1</v>
      </c>
      <c r="I135" s="139"/>
      <c r="J135" s="140">
        <f t="shared" si="0"/>
        <v>0</v>
      </c>
      <c r="K135" s="136" t="s">
        <v>1</v>
      </c>
      <c r="L135" s="32"/>
      <c r="M135" s="141" t="s">
        <v>1</v>
      </c>
      <c r="N135" s="142" t="s">
        <v>40</v>
      </c>
      <c r="P135" s="143">
        <f t="shared" si="1"/>
        <v>0</v>
      </c>
      <c r="Q135" s="143">
        <v>0</v>
      </c>
      <c r="R135" s="143">
        <f t="shared" si="2"/>
        <v>0</v>
      </c>
      <c r="S135" s="143">
        <v>0</v>
      </c>
      <c r="T135" s="144">
        <f t="shared" si="3"/>
        <v>0</v>
      </c>
      <c r="AR135" s="145" t="s">
        <v>175</v>
      </c>
      <c r="AT135" s="145" t="s">
        <v>171</v>
      </c>
      <c r="AU135" s="145" t="s">
        <v>83</v>
      </c>
      <c r="AY135" s="17" t="s">
        <v>169</v>
      </c>
      <c r="BE135" s="146">
        <f t="shared" si="4"/>
        <v>0</v>
      </c>
      <c r="BF135" s="146">
        <f t="shared" si="5"/>
        <v>0</v>
      </c>
      <c r="BG135" s="146">
        <f t="shared" si="6"/>
        <v>0</v>
      </c>
      <c r="BH135" s="146">
        <f t="shared" si="7"/>
        <v>0</v>
      </c>
      <c r="BI135" s="146">
        <f t="shared" si="8"/>
        <v>0</v>
      </c>
      <c r="BJ135" s="17" t="s">
        <v>83</v>
      </c>
      <c r="BK135" s="146">
        <f t="shared" si="9"/>
        <v>0</v>
      </c>
      <c r="BL135" s="17" t="s">
        <v>175</v>
      </c>
      <c r="BM135" s="145" t="s">
        <v>323</v>
      </c>
    </row>
    <row r="136" spans="2:65" s="1" customFormat="1" ht="33" customHeight="1">
      <c r="B136" s="133"/>
      <c r="C136" s="134" t="s">
        <v>261</v>
      </c>
      <c r="D136" s="134" t="s">
        <v>171</v>
      </c>
      <c r="E136" s="135" t="s">
        <v>2294</v>
      </c>
      <c r="F136" s="136" t="s">
        <v>2283</v>
      </c>
      <c r="G136" s="137" t="s">
        <v>297</v>
      </c>
      <c r="H136" s="138">
        <v>1</v>
      </c>
      <c r="I136" s="139"/>
      <c r="J136" s="140">
        <f t="shared" si="0"/>
        <v>0</v>
      </c>
      <c r="K136" s="136" t="s">
        <v>1</v>
      </c>
      <c r="L136" s="32"/>
      <c r="M136" s="141" t="s">
        <v>1</v>
      </c>
      <c r="N136" s="142" t="s">
        <v>40</v>
      </c>
      <c r="P136" s="143">
        <f t="shared" si="1"/>
        <v>0</v>
      </c>
      <c r="Q136" s="143">
        <v>0</v>
      </c>
      <c r="R136" s="143">
        <f t="shared" si="2"/>
        <v>0</v>
      </c>
      <c r="S136" s="143">
        <v>0</v>
      </c>
      <c r="T136" s="144">
        <f t="shared" si="3"/>
        <v>0</v>
      </c>
      <c r="AR136" s="145" t="s">
        <v>175</v>
      </c>
      <c r="AT136" s="145" t="s">
        <v>171</v>
      </c>
      <c r="AU136" s="145" t="s">
        <v>83</v>
      </c>
      <c r="AY136" s="17" t="s">
        <v>169</v>
      </c>
      <c r="BE136" s="146">
        <f t="shared" si="4"/>
        <v>0</v>
      </c>
      <c r="BF136" s="146">
        <f t="shared" si="5"/>
        <v>0</v>
      </c>
      <c r="BG136" s="146">
        <f t="shared" si="6"/>
        <v>0</v>
      </c>
      <c r="BH136" s="146">
        <f t="shared" si="7"/>
        <v>0</v>
      </c>
      <c r="BI136" s="146">
        <f t="shared" si="8"/>
        <v>0</v>
      </c>
      <c r="BJ136" s="17" t="s">
        <v>83</v>
      </c>
      <c r="BK136" s="146">
        <f t="shared" si="9"/>
        <v>0</v>
      </c>
      <c r="BL136" s="17" t="s">
        <v>175</v>
      </c>
      <c r="BM136" s="145" t="s">
        <v>332</v>
      </c>
    </row>
    <row r="137" spans="2:65" s="1" customFormat="1" ht="37.950000000000003" customHeight="1">
      <c r="B137" s="133"/>
      <c r="C137" s="134" t="s">
        <v>266</v>
      </c>
      <c r="D137" s="134" t="s">
        <v>171</v>
      </c>
      <c r="E137" s="135" t="s">
        <v>2295</v>
      </c>
      <c r="F137" s="136" t="s">
        <v>2296</v>
      </c>
      <c r="G137" s="137" t="s">
        <v>297</v>
      </c>
      <c r="H137" s="138">
        <v>1</v>
      </c>
      <c r="I137" s="139"/>
      <c r="J137" s="140">
        <f t="shared" si="0"/>
        <v>0</v>
      </c>
      <c r="K137" s="136" t="s">
        <v>1</v>
      </c>
      <c r="L137" s="32"/>
      <c r="M137" s="141" t="s">
        <v>1</v>
      </c>
      <c r="N137" s="142" t="s">
        <v>40</v>
      </c>
      <c r="P137" s="143">
        <f t="shared" si="1"/>
        <v>0</v>
      </c>
      <c r="Q137" s="143">
        <v>0</v>
      </c>
      <c r="R137" s="143">
        <f t="shared" si="2"/>
        <v>0</v>
      </c>
      <c r="S137" s="143">
        <v>0</v>
      </c>
      <c r="T137" s="144">
        <f t="shared" si="3"/>
        <v>0</v>
      </c>
      <c r="AR137" s="145" t="s">
        <v>175</v>
      </c>
      <c r="AT137" s="145" t="s">
        <v>171</v>
      </c>
      <c r="AU137" s="145" t="s">
        <v>83</v>
      </c>
      <c r="AY137" s="17" t="s">
        <v>169</v>
      </c>
      <c r="BE137" s="146">
        <f t="shared" si="4"/>
        <v>0</v>
      </c>
      <c r="BF137" s="146">
        <f t="shared" si="5"/>
        <v>0</v>
      </c>
      <c r="BG137" s="146">
        <f t="shared" si="6"/>
        <v>0</v>
      </c>
      <c r="BH137" s="146">
        <f t="shared" si="7"/>
        <v>0</v>
      </c>
      <c r="BI137" s="146">
        <f t="shared" si="8"/>
        <v>0</v>
      </c>
      <c r="BJ137" s="17" t="s">
        <v>83</v>
      </c>
      <c r="BK137" s="146">
        <f t="shared" si="9"/>
        <v>0</v>
      </c>
      <c r="BL137" s="17" t="s">
        <v>175</v>
      </c>
      <c r="BM137" s="145" t="s">
        <v>342</v>
      </c>
    </row>
    <row r="138" spans="2:65" s="1" customFormat="1" ht="78" customHeight="1">
      <c r="B138" s="133"/>
      <c r="C138" s="134" t="s">
        <v>272</v>
      </c>
      <c r="D138" s="134" t="s">
        <v>171</v>
      </c>
      <c r="E138" s="135" t="s">
        <v>2297</v>
      </c>
      <c r="F138" s="136" t="s">
        <v>2298</v>
      </c>
      <c r="G138" s="137" t="s">
        <v>297</v>
      </c>
      <c r="H138" s="138">
        <v>1</v>
      </c>
      <c r="I138" s="139"/>
      <c r="J138" s="140">
        <f t="shared" si="0"/>
        <v>0</v>
      </c>
      <c r="K138" s="136" t="s">
        <v>1</v>
      </c>
      <c r="L138" s="32"/>
      <c r="M138" s="141" t="s">
        <v>1</v>
      </c>
      <c r="N138" s="142" t="s">
        <v>40</v>
      </c>
      <c r="P138" s="143">
        <f t="shared" si="1"/>
        <v>0</v>
      </c>
      <c r="Q138" s="143">
        <v>0</v>
      </c>
      <c r="R138" s="143">
        <f t="shared" si="2"/>
        <v>0</v>
      </c>
      <c r="S138" s="143">
        <v>0</v>
      </c>
      <c r="T138" s="144">
        <f t="shared" si="3"/>
        <v>0</v>
      </c>
      <c r="AR138" s="145" t="s">
        <v>175</v>
      </c>
      <c r="AT138" s="145" t="s">
        <v>171</v>
      </c>
      <c r="AU138" s="145" t="s">
        <v>83</v>
      </c>
      <c r="AY138" s="17" t="s">
        <v>169</v>
      </c>
      <c r="BE138" s="146">
        <f t="shared" si="4"/>
        <v>0</v>
      </c>
      <c r="BF138" s="146">
        <f t="shared" si="5"/>
        <v>0</v>
      </c>
      <c r="BG138" s="146">
        <f t="shared" si="6"/>
        <v>0</v>
      </c>
      <c r="BH138" s="146">
        <f t="shared" si="7"/>
        <v>0</v>
      </c>
      <c r="BI138" s="146">
        <f t="shared" si="8"/>
        <v>0</v>
      </c>
      <c r="BJ138" s="17" t="s">
        <v>83</v>
      </c>
      <c r="BK138" s="146">
        <f t="shared" si="9"/>
        <v>0</v>
      </c>
      <c r="BL138" s="17" t="s">
        <v>175</v>
      </c>
      <c r="BM138" s="145" t="s">
        <v>354</v>
      </c>
    </row>
    <row r="139" spans="2:65" s="1" customFormat="1" ht="24.15" customHeight="1">
      <c r="B139" s="133"/>
      <c r="C139" s="134" t="s">
        <v>278</v>
      </c>
      <c r="D139" s="134" t="s">
        <v>171</v>
      </c>
      <c r="E139" s="135" t="s">
        <v>2299</v>
      </c>
      <c r="F139" s="136" t="s">
        <v>2300</v>
      </c>
      <c r="G139" s="137" t="s">
        <v>297</v>
      </c>
      <c r="H139" s="138">
        <v>1</v>
      </c>
      <c r="I139" s="139"/>
      <c r="J139" s="140">
        <f t="shared" si="0"/>
        <v>0</v>
      </c>
      <c r="K139" s="136" t="s">
        <v>1</v>
      </c>
      <c r="L139" s="32"/>
      <c r="M139" s="141" t="s">
        <v>1</v>
      </c>
      <c r="N139" s="142" t="s">
        <v>40</v>
      </c>
      <c r="P139" s="143">
        <f t="shared" si="1"/>
        <v>0</v>
      </c>
      <c r="Q139" s="143">
        <v>0</v>
      </c>
      <c r="R139" s="143">
        <f t="shared" si="2"/>
        <v>0</v>
      </c>
      <c r="S139" s="143">
        <v>0</v>
      </c>
      <c r="T139" s="144">
        <f t="shared" si="3"/>
        <v>0</v>
      </c>
      <c r="AR139" s="145" t="s">
        <v>175</v>
      </c>
      <c r="AT139" s="145" t="s">
        <v>171</v>
      </c>
      <c r="AU139" s="145" t="s">
        <v>83</v>
      </c>
      <c r="AY139" s="17" t="s">
        <v>169</v>
      </c>
      <c r="BE139" s="146">
        <f t="shared" si="4"/>
        <v>0</v>
      </c>
      <c r="BF139" s="146">
        <f t="shared" si="5"/>
        <v>0</v>
      </c>
      <c r="BG139" s="146">
        <f t="shared" si="6"/>
        <v>0</v>
      </c>
      <c r="BH139" s="146">
        <f t="shared" si="7"/>
        <v>0</v>
      </c>
      <c r="BI139" s="146">
        <f t="shared" si="8"/>
        <v>0</v>
      </c>
      <c r="BJ139" s="17" t="s">
        <v>83</v>
      </c>
      <c r="BK139" s="146">
        <f t="shared" si="9"/>
        <v>0</v>
      </c>
      <c r="BL139" s="17" t="s">
        <v>175</v>
      </c>
      <c r="BM139" s="145" t="s">
        <v>367</v>
      </c>
    </row>
    <row r="140" spans="2:65" s="1" customFormat="1" ht="24.15" customHeight="1">
      <c r="B140" s="133"/>
      <c r="C140" s="134" t="s">
        <v>285</v>
      </c>
      <c r="D140" s="134" t="s">
        <v>171</v>
      </c>
      <c r="E140" s="135" t="s">
        <v>2301</v>
      </c>
      <c r="F140" s="136" t="s">
        <v>2302</v>
      </c>
      <c r="G140" s="137" t="s">
        <v>297</v>
      </c>
      <c r="H140" s="138">
        <v>1</v>
      </c>
      <c r="I140" s="139"/>
      <c r="J140" s="140">
        <f t="shared" si="0"/>
        <v>0</v>
      </c>
      <c r="K140" s="136" t="s">
        <v>1</v>
      </c>
      <c r="L140" s="32"/>
      <c r="M140" s="141" t="s">
        <v>1</v>
      </c>
      <c r="N140" s="142" t="s">
        <v>40</v>
      </c>
      <c r="P140" s="143">
        <f t="shared" si="1"/>
        <v>0</v>
      </c>
      <c r="Q140" s="143">
        <v>0</v>
      </c>
      <c r="R140" s="143">
        <f t="shared" si="2"/>
        <v>0</v>
      </c>
      <c r="S140" s="143">
        <v>0</v>
      </c>
      <c r="T140" s="144">
        <f t="shared" si="3"/>
        <v>0</v>
      </c>
      <c r="AR140" s="145" t="s">
        <v>175</v>
      </c>
      <c r="AT140" s="145" t="s">
        <v>171</v>
      </c>
      <c r="AU140" s="145" t="s">
        <v>83</v>
      </c>
      <c r="AY140" s="17" t="s">
        <v>169</v>
      </c>
      <c r="BE140" s="146">
        <f t="shared" si="4"/>
        <v>0</v>
      </c>
      <c r="BF140" s="146">
        <f t="shared" si="5"/>
        <v>0</v>
      </c>
      <c r="BG140" s="146">
        <f t="shared" si="6"/>
        <v>0</v>
      </c>
      <c r="BH140" s="146">
        <f t="shared" si="7"/>
        <v>0</v>
      </c>
      <c r="BI140" s="146">
        <f t="shared" si="8"/>
        <v>0</v>
      </c>
      <c r="BJ140" s="17" t="s">
        <v>83</v>
      </c>
      <c r="BK140" s="146">
        <f t="shared" si="9"/>
        <v>0</v>
      </c>
      <c r="BL140" s="17" t="s">
        <v>175</v>
      </c>
      <c r="BM140" s="145" t="s">
        <v>379</v>
      </c>
    </row>
    <row r="141" spans="2:65" s="1" customFormat="1" ht="76.349999999999994" customHeight="1">
      <c r="B141" s="133"/>
      <c r="C141" s="134" t="s">
        <v>290</v>
      </c>
      <c r="D141" s="134" t="s">
        <v>171</v>
      </c>
      <c r="E141" s="135" t="s">
        <v>2303</v>
      </c>
      <c r="F141" s="136" t="s">
        <v>2304</v>
      </c>
      <c r="G141" s="137" t="s">
        <v>297</v>
      </c>
      <c r="H141" s="138">
        <v>1</v>
      </c>
      <c r="I141" s="139"/>
      <c r="J141" s="140">
        <f t="shared" si="0"/>
        <v>0</v>
      </c>
      <c r="K141" s="136" t="s">
        <v>1</v>
      </c>
      <c r="L141" s="32"/>
      <c r="M141" s="141" t="s">
        <v>1</v>
      </c>
      <c r="N141" s="142" t="s">
        <v>40</v>
      </c>
      <c r="P141" s="143">
        <f t="shared" si="1"/>
        <v>0</v>
      </c>
      <c r="Q141" s="143">
        <v>0</v>
      </c>
      <c r="R141" s="143">
        <f t="shared" si="2"/>
        <v>0</v>
      </c>
      <c r="S141" s="143">
        <v>0</v>
      </c>
      <c r="T141" s="144">
        <f t="shared" si="3"/>
        <v>0</v>
      </c>
      <c r="AR141" s="145" t="s">
        <v>175</v>
      </c>
      <c r="AT141" s="145" t="s">
        <v>171</v>
      </c>
      <c r="AU141" s="145" t="s">
        <v>83</v>
      </c>
      <c r="AY141" s="17" t="s">
        <v>169</v>
      </c>
      <c r="BE141" s="146">
        <f t="shared" si="4"/>
        <v>0</v>
      </c>
      <c r="BF141" s="146">
        <f t="shared" si="5"/>
        <v>0</v>
      </c>
      <c r="BG141" s="146">
        <f t="shared" si="6"/>
        <v>0</v>
      </c>
      <c r="BH141" s="146">
        <f t="shared" si="7"/>
        <v>0</v>
      </c>
      <c r="BI141" s="146">
        <f t="shared" si="8"/>
        <v>0</v>
      </c>
      <c r="BJ141" s="17" t="s">
        <v>83</v>
      </c>
      <c r="BK141" s="146">
        <f t="shared" si="9"/>
        <v>0</v>
      </c>
      <c r="BL141" s="17" t="s">
        <v>175</v>
      </c>
      <c r="BM141" s="145" t="s">
        <v>391</v>
      </c>
    </row>
    <row r="142" spans="2:65" s="1" customFormat="1" ht="24.15" customHeight="1">
      <c r="B142" s="133"/>
      <c r="C142" s="134" t="s">
        <v>7</v>
      </c>
      <c r="D142" s="134" t="s">
        <v>171</v>
      </c>
      <c r="E142" s="135" t="s">
        <v>2305</v>
      </c>
      <c r="F142" s="136" t="s">
        <v>2306</v>
      </c>
      <c r="G142" s="137" t="s">
        <v>297</v>
      </c>
      <c r="H142" s="138">
        <v>1</v>
      </c>
      <c r="I142" s="139"/>
      <c r="J142" s="140">
        <f t="shared" si="0"/>
        <v>0</v>
      </c>
      <c r="K142" s="136" t="s">
        <v>1</v>
      </c>
      <c r="L142" s="32"/>
      <c r="M142" s="141" t="s">
        <v>1</v>
      </c>
      <c r="N142" s="142" t="s">
        <v>40</v>
      </c>
      <c r="P142" s="143">
        <f t="shared" si="1"/>
        <v>0</v>
      </c>
      <c r="Q142" s="143">
        <v>0</v>
      </c>
      <c r="R142" s="143">
        <f t="shared" si="2"/>
        <v>0</v>
      </c>
      <c r="S142" s="143">
        <v>0</v>
      </c>
      <c r="T142" s="144">
        <f t="shared" si="3"/>
        <v>0</v>
      </c>
      <c r="AR142" s="145" t="s">
        <v>175</v>
      </c>
      <c r="AT142" s="145" t="s">
        <v>171</v>
      </c>
      <c r="AU142" s="145" t="s">
        <v>83</v>
      </c>
      <c r="AY142" s="17" t="s">
        <v>169</v>
      </c>
      <c r="BE142" s="146">
        <f t="shared" si="4"/>
        <v>0</v>
      </c>
      <c r="BF142" s="146">
        <f t="shared" si="5"/>
        <v>0</v>
      </c>
      <c r="BG142" s="146">
        <f t="shared" si="6"/>
        <v>0</v>
      </c>
      <c r="BH142" s="146">
        <f t="shared" si="7"/>
        <v>0</v>
      </c>
      <c r="BI142" s="146">
        <f t="shared" si="8"/>
        <v>0</v>
      </c>
      <c r="BJ142" s="17" t="s">
        <v>83</v>
      </c>
      <c r="BK142" s="146">
        <f t="shared" si="9"/>
        <v>0</v>
      </c>
      <c r="BL142" s="17" t="s">
        <v>175</v>
      </c>
      <c r="BM142" s="145" t="s">
        <v>404</v>
      </c>
    </row>
    <row r="143" spans="2:65" s="1" customFormat="1" ht="16.5" customHeight="1">
      <c r="B143" s="133"/>
      <c r="C143" s="134" t="s">
        <v>299</v>
      </c>
      <c r="D143" s="134" t="s">
        <v>171</v>
      </c>
      <c r="E143" s="135" t="s">
        <v>2307</v>
      </c>
      <c r="F143" s="136" t="s">
        <v>2308</v>
      </c>
      <c r="G143" s="137" t="s">
        <v>297</v>
      </c>
      <c r="H143" s="138">
        <v>1</v>
      </c>
      <c r="I143" s="139"/>
      <c r="J143" s="140">
        <f t="shared" si="0"/>
        <v>0</v>
      </c>
      <c r="K143" s="136" t="s">
        <v>1</v>
      </c>
      <c r="L143" s="32"/>
      <c r="M143" s="141" t="s">
        <v>1</v>
      </c>
      <c r="N143" s="142" t="s">
        <v>40</v>
      </c>
      <c r="P143" s="143">
        <f t="shared" si="1"/>
        <v>0</v>
      </c>
      <c r="Q143" s="143">
        <v>0</v>
      </c>
      <c r="R143" s="143">
        <f t="shared" si="2"/>
        <v>0</v>
      </c>
      <c r="S143" s="143">
        <v>0</v>
      </c>
      <c r="T143" s="144">
        <f t="shared" si="3"/>
        <v>0</v>
      </c>
      <c r="AR143" s="145" t="s">
        <v>175</v>
      </c>
      <c r="AT143" s="145" t="s">
        <v>171</v>
      </c>
      <c r="AU143" s="145" t="s">
        <v>83</v>
      </c>
      <c r="AY143" s="17" t="s">
        <v>169</v>
      </c>
      <c r="BE143" s="146">
        <f t="shared" si="4"/>
        <v>0</v>
      </c>
      <c r="BF143" s="146">
        <f t="shared" si="5"/>
        <v>0</v>
      </c>
      <c r="BG143" s="146">
        <f t="shared" si="6"/>
        <v>0</v>
      </c>
      <c r="BH143" s="146">
        <f t="shared" si="7"/>
        <v>0</v>
      </c>
      <c r="BI143" s="146">
        <f t="shared" si="8"/>
        <v>0</v>
      </c>
      <c r="BJ143" s="17" t="s">
        <v>83</v>
      </c>
      <c r="BK143" s="146">
        <f t="shared" si="9"/>
        <v>0</v>
      </c>
      <c r="BL143" s="17" t="s">
        <v>175</v>
      </c>
      <c r="BM143" s="145" t="s">
        <v>420</v>
      </c>
    </row>
    <row r="144" spans="2:65" s="1" customFormat="1" ht="16.5" customHeight="1">
      <c r="B144" s="133"/>
      <c r="C144" s="134" t="s">
        <v>303</v>
      </c>
      <c r="D144" s="134" t="s">
        <v>171</v>
      </c>
      <c r="E144" s="135" t="s">
        <v>2309</v>
      </c>
      <c r="F144" s="136" t="s">
        <v>2310</v>
      </c>
      <c r="G144" s="137" t="s">
        <v>297</v>
      </c>
      <c r="H144" s="138">
        <v>1</v>
      </c>
      <c r="I144" s="139"/>
      <c r="J144" s="140">
        <f t="shared" si="0"/>
        <v>0</v>
      </c>
      <c r="K144" s="136" t="s">
        <v>1</v>
      </c>
      <c r="L144" s="32"/>
      <c r="M144" s="141" t="s">
        <v>1</v>
      </c>
      <c r="N144" s="142" t="s">
        <v>40</v>
      </c>
      <c r="P144" s="143">
        <f t="shared" si="1"/>
        <v>0</v>
      </c>
      <c r="Q144" s="143">
        <v>0</v>
      </c>
      <c r="R144" s="143">
        <f t="shared" si="2"/>
        <v>0</v>
      </c>
      <c r="S144" s="143">
        <v>0</v>
      </c>
      <c r="T144" s="144">
        <f t="shared" si="3"/>
        <v>0</v>
      </c>
      <c r="AR144" s="145" t="s">
        <v>175</v>
      </c>
      <c r="AT144" s="145" t="s">
        <v>171</v>
      </c>
      <c r="AU144" s="145" t="s">
        <v>83</v>
      </c>
      <c r="AY144" s="17" t="s">
        <v>169</v>
      </c>
      <c r="BE144" s="146">
        <f t="shared" si="4"/>
        <v>0</v>
      </c>
      <c r="BF144" s="146">
        <f t="shared" si="5"/>
        <v>0</v>
      </c>
      <c r="BG144" s="146">
        <f t="shared" si="6"/>
        <v>0</v>
      </c>
      <c r="BH144" s="146">
        <f t="shared" si="7"/>
        <v>0</v>
      </c>
      <c r="BI144" s="146">
        <f t="shared" si="8"/>
        <v>0</v>
      </c>
      <c r="BJ144" s="17" t="s">
        <v>83</v>
      </c>
      <c r="BK144" s="146">
        <f t="shared" si="9"/>
        <v>0</v>
      </c>
      <c r="BL144" s="17" t="s">
        <v>175</v>
      </c>
      <c r="BM144" s="145" t="s">
        <v>439</v>
      </c>
    </row>
    <row r="145" spans="2:65" s="1" customFormat="1" ht="16.5" customHeight="1">
      <c r="B145" s="133"/>
      <c r="C145" s="134" t="s">
        <v>307</v>
      </c>
      <c r="D145" s="134" t="s">
        <v>171</v>
      </c>
      <c r="E145" s="135" t="s">
        <v>2311</v>
      </c>
      <c r="F145" s="136" t="s">
        <v>2312</v>
      </c>
      <c r="G145" s="137" t="s">
        <v>297</v>
      </c>
      <c r="H145" s="138">
        <v>2</v>
      </c>
      <c r="I145" s="139"/>
      <c r="J145" s="140">
        <f t="shared" si="0"/>
        <v>0</v>
      </c>
      <c r="K145" s="136" t="s">
        <v>1</v>
      </c>
      <c r="L145" s="32"/>
      <c r="M145" s="141" t="s">
        <v>1</v>
      </c>
      <c r="N145" s="142" t="s">
        <v>40</v>
      </c>
      <c r="P145" s="143">
        <f t="shared" si="1"/>
        <v>0</v>
      </c>
      <c r="Q145" s="143">
        <v>0</v>
      </c>
      <c r="R145" s="143">
        <f t="shared" si="2"/>
        <v>0</v>
      </c>
      <c r="S145" s="143">
        <v>0</v>
      </c>
      <c r="T145" s="144">
        <f t="shared" si="3"/>
        <v>0</v>
      </c>
      <c r="AR145" s="145" t="s">
        <v>175</v>
      </c>
      <c r="AT145" s="145" t="s">
        <v>171</v>
      </c>
      <c r="AU145" s="145" t="s">
        <v>83</v>
      </c>
      <c r="AY145" s="17" t="s">
        <v>169</v>
      </c>
      <c r="BE145" s="146">
        <f t="shared" si="4"/>
        <v>0</v>
      </c>
      <c r="BF145" s="146">
        <f t="shared" si="5"/>
        <v>0</v>
      </c>
      <c r="BG145" s="146">
        <f t="shared" si="6"/>
        <v>0</v>
      </c>
      <c r="BH145" s="146">
        <f t="shared" si="7"/>
        <v>0</v>
      </c>
      <c r="BI145" s="146">
        <f t="shared" si="8"/>
        <v>0</v>
      </c>
      <c r="BJ145" s="17" t="s">
        <v>83</v>
      </c>
      <c r="BK145" s="146">
        <f t="shared" si="9"/>
        <v>0</v>
      </c>
      <c r="BL145" s="17" t="s">
        <v>175</v>
      </c>
      <c r="BM145" s="145" t="s">
        <v>451</v>
      </c>
    </row>
    <row r="146" spans="2:65" s="11" customFormat="1" ht="25.95" customHeight="1">
      <c r="B146" s="121"/>
      <c r="D146" s="122" t="s">
        <v>74</v>
      </c>
      <c r="E146" s="123" t="s">
        <v>1976</v>
      </c>
      <c r="F146" s="123" t="s">
        <v>2313</v>
      </c>
      <c r="I146" s="124"/>
      <c r="J146" s="125">
        <f>BK146</f>
        <v>0</v>
      </c>
      <c r="L146" s="121"/>
      <c r="M146" s="126"/>
      <c r="P146" s="127">
        <f>SUM(P147:P173)</f>
        <v>0</v>
      </c>
      <c r="R146" s="127">
        <f>SUM(R147:R173)</f>
        <v>0</v>
      </c>
      <c r="T146" s="128">
        <f>SUM(T147:T173)</f>
        <v>0</v>
      </c>
      <c r="AR146" s="122" t="s">
        <v>83</v>
      </c>
      <c r="AT146" s="129" t="s">
        <v>74</v>
      </c>
      <c r="AU146" s="129" t="s">
        <v>75</v>
      </c>
      <c r="AY146" s="122" t="s">
        <v>169</v>
      </c>
      <c r="BK146" s="130">
        <f>SUM(BK147:BK173)</f>
        <v>0</v>
      </c>
    </row>
    <row r="147" spans="2:65" s="1" customFormat="1" ht="66.75" customHeight="1">
      <c r="B147" s="133"/>
      <c r="C147" s="134" t="s">
        <v>311</v>
      </c>
      <c r="D147" s="134" t="s">
        <v>171</v>
      </c>
      <c r="E147" s="135" t="s">
        <v>2314</v>
      </c>
      <c r="F147" s="136" t="s">
        <v>2315</v>
      </c>
      <c r="G147" s="137" t="s">
        <v>297</v>
      </c>
      <c r="H147" s="138">
        <v>1</v>
      </c>
      <c r="I147" s="139"/>
      <c r="J147" s="140">
        <f t="shared" ref="J147:J173" si="10">ROUND(I147*H147,2)</f>
        <v>0</v>
      </c>
      <c r="K147" s="136" t="s">
        <v>1</v>
      </c>
      <c r="L147" s="32"/>
      <c r="M147" s="141" t="s">
        <v>1</v>
      </c>
      <c r="N147" s="142" t="s">
        <v>40</v>
      </c>
      <c r="P147" s="143">
        <f t="shared" ref="P147:P173" si="11">O147*H147</f>
        <v>0</v>
      </c>
      <c r="Q147" s="143">
        <v>0</v>
      </c>
      <c r="R147" s="143">
        <f t="shared" ref="R147:R173" si="12">Q147*H147</f>
        <v>0</v>
      </c>
      <c r="S147" s="143">
        <v>0</v>
      </c>
      <c r="T147" s="144">
        <f t="shared" ref="T147:T173" si="13">S147*H147</f>
        <v>0</v>
      </c>
      <c r="AR147" s="145" t="s">
        <v>175</v>
      </c>
      <c r="AT147" s="145" t="s">
        <v>171</v>
      </c>
      <c r="AU147" s="145" t="s">
        <v>83</v>
      </c>
      <c r="AY147" s="17" t="s">
        <v>169</v>
      </c>
      <c r="BE147" s="146">
        <f t="shared" ref="BE147:BE173" si="14">IF(N147="základní",J147,0)</f>
        <v>0</v>
      </c>
      <c r="BF147" s="146">
        <f t="shared" ref="BF147:BF173" si="15">IF(N147="snížená",J147,0)</f>
        <v>0</v>
      </c>
      <c r="BG147" s="146">
        <f t="shared" ref="BG147:BG173" si="16">IF(N147="zákl. přenesená",J147,0)</f>
        <v>0</v>
      </c>
      <c r="BH147" s="146">
        <f t="shared" ref="BH147:BH173" si="17">IF(N147="sníž. přenesená",J147,0)</f>
        <v>0</v>
      </c>
      <c r="BI147" s="146">
        <f t="shared" ref="BI147:BI173" si="18">IF(N147="nulová",J147,0)</f>
        <v>0</v>
      </c>
      <c r="BJ147" s="17" t="s">
        <v>83</v>
      </c>
      <c r="BK147" s="146">
        <f t="shared" ref="BK147:BK173" si="19">ROUND(I147*H147,2)</f>
        <v>0</v>
      </c>
      <c r="BL147" s="17" t="s">
        <v>175</v>
      </c>
      <c r="BM147" s="145" t="s">
        <v>464</v>
      </c>
    </row>
    <row r="148" spans="2:65" s="1" customFormat="1" ht="37.950000000000003" customHeight="1">
      <c r="B148" s="133"/>
      <c r="C148" s="134" t="s">
        <v>315</v>
      </c>
      <c r="D148" s="134" t="s">
        <v>171</v>
      </c>
      <c r="E148" s="135" t="s">
        <v>2316</v>
      </c>
      <c r="F148" s="136" t="s">
        <v>2281</v>
      </c>
      <c r="G148" s="137" t="s">
        <v>297</v>
      </c>
      <c r="H148" s="138">
        <v>1</v>
      </c>
      <c r="I148" s="139"/>
      <c r="J148" s="140">
        <f t="shared" si="10"/>
        <v>0</v>
      </c>
      <c r="K148" s="136" t="s">
        <v>1</v>
      </c>
      <c r="L148" s="32"/>
      <c r="M148" s="141" t="s">
        <v>1</v>
      </c>
      <c r="N148" s="142" t="s">
        <v>40</v>
      </c>
      <c r="P148" s="143">
        <f t="shared" si="11"/>
        <v>0</v>
      </c>
      <c r="Q148" s="143">
        <v>0</v>
      </c>
      <c r="R148" s="143">
        <f t="shared" si="12"/>
        <v>0</v>
      </c>
      <c r="S148" s="143">
        <v>0</v>
      </c>
      <c r="T148" s="144">
        <f t="shared" si="13"/>
        <v>0</v>
      </c>
      <c r="AR148" s="145" t="s">
        <v>175</v>
      </c>
      <c r="AT148" s="145" t="s">
        <v>171</v>
      </c>
      <c r="AU148" s="145" t="s">
        <v>83</v>
      </c>
      <c r="AY148" s="17" t="s">
        <v>169</v>
      </c>
      <c r="BE148" s="146">
        <f t="shared" si="14"/>
        <v>0</v>
      </c>
      <c r="BF148" s="146">
        <f t="shared" si="15"/>
        <v>0</v>
      </c>
      <c r="BG148" s="146">
        <f t="shared" si="16"/>
        <v>0</v>
      </c>
      <c r="BH148" s="146">
        <f t="shared" si="17"/>
        <v>0</v>
      </c>
      <c r="BI148" s="146">
        <f t="shared" si="18"/>
        <v>0</v>
      </c>
      <c r="BJ148" s="17" t="s">
        <v>83</v>
      </c>
      <c r="BK148" s="146">
        <f t="shared" si="19"/>
        <v>0</v>
      </c>
      <c r="BL148" s="17" t="s">
        <v>175</v>
      </c>
      <c r="BM148" s="145" t="s">
        <v>476</v>
      </c>
    </row>
    <row r="149" spans="2:65" s="1" customFormat="1" ht="33" customHeight="1">
      <c r="B149" s="133"/>
      <c r="C149" s="134" t="s">
        <v>319</v>
      </c>
      <c r="D149" s="134" t="s">
        <v>171</v>
      </c>
      <c r="E149" s="135" t="s">
        <v>2317</v>
      </c>
      <c r="F149" s="136" t="s">
        <v>2283</v>
      </c>
      <c r="G149" s="137" t="s">
        <v>297</v>
      </c>
      <c r="H149" s="138">
        <v>1</v>
      </c>
      <c r="I149" s="139"/>
      <c r="J149" s="140">
        <f t="shared" si="10"/>
        <v>0</v>
      </c>
      <c r="K149" s="136" t="s">
        <v>1</v>
      </c>
      <c r="L149" s="32"/>
      <c r="M149" s="141" t="s">
        <v>1</v>
      </c>
      <c r="N149" s="142" t="s">
        <v>40</v>
      </c>
      <c r="P149" s="143">
        <f t="shared" si="11"/>
        <v>0</v>
      </c>
      <c r="Q149" s="143">
        <v>0</v>
      </c>
      <c r="R149" s="143">
        <f t="shared" si="12"/>
        <v>0</v>
      </c>
      <c r="S149" s="143">
        <v>0</v>
      </c>
      <c r="T149" s="144">
        <f t="shared" si="13"/>
        <v>0</v>
      </c>
      <c r="AR149" s="145" t="s">
        <v>175</v>
      </c>
      <c r="AT149" s="145" t="s">
        <v>171</v>
      </c>
      <c r="AU149" s="145" t="s">
        <v>83</v>
      </c>
      <c r="AY149" s="17" t="s">
        <v>169</v>
      </c>
      <c r="BE149" s="146">
        <f t="shared" si="14"/>
        <v>0</v>
      </c>
      <c r="BF149" s="146">
        <f t="shared" si="15"/>
        <v>0</v>
      </c>
      <c r="BG149" s="146">
        <f t="shared" si="16"/>
        <v>0</v>
      </c>
      <c r="BH149" s="146">
        <f t="shared" si="17"/>
        <v>0</v>
      </c>
      <c r="BI149" s="146">
        <f t="shared" si="18"/>
        <v>0</v>
      </c>
      <c r="BJ149" s="17" t="s">
        <v>83</v>
      </c>
      <c r="BK149" s="146">
        <f t="shared" si="19"/>
        <v>0</v>
      </c>
      <c r="BL149" s="17" t="s">
        <v>175</v>
      </c>
      <c r="BM149" s="145" t="s">
        <v>486</v>
      </c>
    </row>
    <row r="150" spans="2:65" s="1" customFormat="1" ht="76.349999999999994" customHeight="1">
      <c r="B150" s="133"/>
      <c r="C150" s="134" t="s">
        <v>323</v>
      </c>
      <c r="D150" s="134" t="s">
        <v>171</v>
      </c>
      <c r="E150" s="135" t="s">
        <v>2318</v>
      </c>
      <c r="F150" s="136" t="s">
        <v>2319</v>
      </c>
      <c r="G150" s="137" t="s">
        <v>297</v>
      </c>
      <c r="H150" s="138">
        <v>1</v>
      </c>
      <c r="I150" s="139"/>
      <c r="J150" s="140">
        <f t="shared" si="10"/>
        <v>0</v>
      </c>
      <c r="K150" s="136" t="s">
        <v>1</v>
      </c>
      <c r="L150" s="32"/>
      <c r="M150" s="141" t="s">
        <v>1</v>
      </c>
      <c r="N150" s="142" t="s">
        <v>40</v>
      </c>
      <c r="P150" s="143">
        <f t="shared" si="11"/>
        <v>0</v>
      </c>
      <c r="Q150" s="143">
        <v>0</v>
      </c>
      <c r="R150" s="143">
        <f t="shared" si="12"/>
        <v>0</v>
      </c>
      <c r="S150" s="143">
        <v>0</v>
      </c>
      <c r="T150" s="144">
        <f t="shared" si="13"/>
        <v>0</v>
      </c>
      <c r="AR150" s="145" t="s">
        <v>175</v>
      </c>
      <c r="AT150" s="145" t="s">
        <v>171</v>
      </c>
      <c r="AU150" s="145" t="s">
        <v>83</v>
      </c>
      <c r="AY150" s="17" t="s">
        <v>169</v>
      </c>
      <c r="BE150" s="146">
        <f t="shared" si="14"/>
        <v>0</v>
      </c>
      <c r="BF150" s="146">
        <f t="shared" si="15"/>
        <v>0</v>
      </c>
      <c r="BG150" s="146">
        <f t="shared" si="16"/>
        <v>0</v>
      </c>
      <c r="BH150" s="146">
        <f t="shared" si="17"/>
        <v>0</v>
      </c>
      <c r="BI150" s="146">
        <f t="shared" si="18"/>
        <v>0</v>
      </c>
      <c r="BJ150" s="17" t="s">
        <v>83</v>
      </c>
      <c r="BK150" s="146">
        <f t="shared" si="19"/>
        <v>0</v>
      </c>
      <c r="BL150" s="17" t="s">
        <v>175</v>
      </c>
      <c r="BM150" s="145" t="s">
        <v>498</v>
      </c>
    </row>
    <row r="151" spans="2:65" s="1" customFormat="1" ht="37.950000000000003" customHeight="1">
      <c r="B151" s="133"/>
      <c r="C151" s="134" t="s">
        <v>327</v>
      </c>
      <c r="D151" s="134" t="s">
        <v>171</v>
      </c>
      <c r="E151" s="135" t="s">
        <v>2320</v>
      </c>
      <c r="F151" s="136" t="s">
        <v>2321</v>
      </c>
      <c r="G151" s="137" t="s">
        <v>297</v>
      </c>
      <c r="H151" s="138">
        <v>1</v>
      </c>
      <c r="I151" s="139"/>
      <c r="J151" s="140">
        <f t="shared" si="10"/>
        <v>0</v>
      </c>
      <c r="K151" s="136" t="s">
        <v>1</v>
      </c>
      <c r="L151" s="32"/>
      <c r="M151" s="141" t="s">
        <v>1</v>
      </c>
      <c r="N151" s="142" t="s">
        <v>40</v>
      </c>
      <c r="P151" s="143">
        <f t="shared" si="11"/>
        <v>0</v>
      </c>
      <c r="Q151" s="143">
        <v>0</v>
      </c>
      <c r="R151" s="143">
        <f t="shared" si="12"/>
        <v>0</v>
      </c>
      <c r="S151" s="143">
        <v>0</v>
      </c>
      <c r="T151" s="144">
        <f t="shared" si="13"/>
        <v>0</v>
      </c>
      <c r="AR151" s="145" t="s">
        <v>175</v>
      </c>
      <c r="AT151" s="145" t="s">
        <v>171</v>
      </c>
      <c r="AU151" s="145" t="s">
        <v>83</v>
      </c>
      <c r="AY151" s="17" t="s">
        <v>169</v>
      </c>
      <c r="BE151" s="146">
        <f t="shared" si="14"/>
        <v>0</v>
      </c>
      <c r="BF151" s="146">
        <f t="shared" si="15"/>
        <v>0</v>
      </c>
      <c r="BG151" s="146">
        <f t="shared" si="16"/>
        <v>0</v>
      </c>
      <c r="BH151" s="146">
        <f t="shared" si="17"/>
        <v>0</v>
      </c>
      <c r="BI151" s="146">
        <f t="shared" si="18"/>
        <v>0</v>
      </c>
      <c r="BJ151" s="17" t="s">
        <v>83</v>
      </c>
      <c r="BK151" s="146">
        <f t="shared" si="19"/>
        <v>0</v>
      </c>
      <c r="BL151" s="17" t="s">
        <v>175</v>
      </c>
      <c r="BM151" s="145" t="s">
        <v>508</v>
      </c>
    </row>
    <row r="152" spans="2:65" s="1" customFormat="1" ht="66.75" customHeight="1">
      <c r="B152" s="133"/>
      <c r="C152" s="134" t="s">
        <v>332</v>
      </c>
      <c r="D152" s="134" t="s">
        <v>171</v>
      </c>
      <c r="E152" s="135" t="s">
        <v>2322</v>
      </c>
      <c r="F152" s="136" t="s">
        <v>2323</v>
      </c>
      <c r="G152" s="137" t="s">
        <v>297</v>
      </c>
      <c r="H152" s="138">
        <v>1</v>
      </c>
      <c r="I152" s="139"/>
      <c r="J152" s="140">
        <f t="shared" si="10"/>
        <v>0</v>
      </c>
      <c r="K152" s="136" t="s">
        <v>1</v>
      </c>
      <c r="L152" s="32"/>
      <c r="M152" s="141" t="s">
        <v>1</v>
      </c>
      <c r="N152" s="142" t="s">
        <v>40</v>
      </c>
      <c r="P152" s="143">
        <f t="shared" si="11"/>
        <v>0</v>
      </c>
      <c r="Q152" s="143">
        <v>0</v>
      </c>
      <c r="R152" s="143">
        <f t="shared" si="12"/>
        <v>0</v>
      </c>
      <c r="S152" s="143">
        <v>0</v>
      </c>
      <c r="T152" s="144">
        <f t="shared" si="13"/>
        <v>0</v>
      </c>
      <c r="AR152" s="145" t="s">
        <v>175</v>
      </c>
      <c r="AT152" s="145" t="s">
        <v>171</v>
      </c>
      <c r="AU152" s="145" t="s">
        <v>83</v>
      </c>
      <c r="AY152" s="17" t="s">
        <v>169</v>
      </c>
      <c r="BE152" s="146">
        <f t="shared" si="14"/>
        <v>0</v>
      </c>
      <c r="BF152" s="146">
        <f t="shared" si="15"/>
        <v>0</v>
      </c>
      <c r="BG152" s="146">
        <f t="shared" si="16"/>
        <v>0</v>
      </c>
      <c r="BH152" s="146">
        <f t="shared" si="17"/>
        <v>0</v>
      </c>
      <c r="BI152" s="146">
        <f t="shared" si="18"/>
        <v>0</v>
      </c>
      <c r="BJ152" s="17" t="s">
        <v>83</v>
      </c>
      <c r="BK152" s="146">
        <f t="shared" si="19"/>
        <v>0</v>
      </c>
      <c r="BL152" s="17" t="s">
        <v>175</v>
      </c>
      <c r="BM152" s="145" t="s">
        <v>517</v>
      </c>
    </row>
    <row r="153" spans="2:65" s="1" customFormat="1" ht="37.950000000000003" customHeight="1">
      <c r="B153" s="133"/>
      <c r="C153" s="134" t="s">
        <v>337</v>
      </c>
      <c r="D153" s="134" t="s">
        <v>171</v>
      </c>
      <c r="E153" s="135" t="s">
        <v>2324</v>
      </c>
      <c r="F153" s="136" t="s">
        <v>2325</v>
      </c>
      <c r="G153" s="137" t="s">
        <v>297</v>
      </c>
      <c r="H153" s="138">
        <v>1</v>
      </c>
      <c r="I153" s="139"/>
      <c r="J153" s="140">
        <f t="shared" si="10"/>
        <v>0</v>
      </c>
      <c r="K153" s="136" t="s">
        <v>1</v>
      </c>
      <c r="L153" s="32"/>
      <c r="M153" s="141" t="s">
        <v>1</v>
      </c>
      <c r="N153" s="142" t="s">
        <v>40</v>
      </c>
      <c r="P153" s="143">
        <f t="shared" si="11"/>
        <v>0</v>
      </c>
      <c r="Q153" s="143">
        <v>0</v>
      </c>
      <c r="R153" s="143">
        <f t="shared" si="12"/>
        <v>0</v>
      </c>
      <c r="S153" s="143">
        <v>0</v>
      </c>
      <c r="T153" s="144">
        <f t="shared" si="13"/>
        <v>0</v>
      </c>
      <c r="AR153" s="145" t="s">
        <v>175</v>
      </c>
      <c r="AT153" s="145" t="s">
        <v>171</v>
      </c>
      <c r="AU153" s="145" t="s">
        <v>83</v>
      </c>
      <c r="AY153" s="17" t="s">
        <v>169</v>
      </c>
      <c r="BE153" s="146">
        <f t="shared" si="14"/>
        <v>0</v>
      </c>
      <c r="BF153" s="146">
        <f t="shared" si="15"/>
        <v>0</v>
      </c>
      <c r="BG153" s="146">
        <f t="shared" si="16"/>
        <v>0</v>
      </c>
      <c r="BH153" s="146">
        <f t="shared" si="17"/>
        <v>0</v>
      </c>
      <c r="BI153" s="146">
        <f t="shared" si="18"/>
        <v>0</v>
      </c>
      <c r="BJ153" s="17" t="s">
        <v>83</v>
      </c>
      <c r="BK153" s="146">
        <f t="shared" si="19"/>
        <v>0</v>
      </c>
      <c r="BL153" s="17" t="s">
        <v>175</v>
      </c>
      <c r="BM153" s="145" t="s">
        <v>1646</v>
      </c>
    </row>
    <row r="154" spans="2:65" s="1" customFormat="1" ht="44.25" customHeight="1">
      <c r="B154" s="133"/>
      <c r="C154" s="134" t="s">
        <v>342</v>
      </c>
      <c r="D154" s="134" t="s">
        <v>171</v>
      </c>
      <c r="E154" s="135" t="s">
        <v>2326</v>
      </c>
      <c r="F154" s="136" t="s">
        <v>2327</v>
      </c>
      <c r="G154" s="137" t="s">
        <v>297</v>
      </c>
      <c r="H154" s="138">
        <v>1</v>
      </c>
      <c r="I154" s="139"/>
      <c r="J154" s="140">
        <f t="shared" si="10"/>
        <v>0</v>
      </c>
      <c r="K154" s="136" t="s">
        <v>1</v>
      </c>
      <c r="L154" s="32"/>
      <c r="M154" s="141" t="s">
        <v>1</v>
      </c>
      <c r="N154" s="142" t="s">
        <v>40</v>
      </c>
      <c r="P154" s="143">
        <f t="shared" si="11"/>
        <v>0</v>
      </c>
      <c r="Q154" s="143">
        <v>0</v>
      </c>
      <c r="R154" s="143">
        <f t="shared" si="12"/>
        <v>0</v>
      </c>
      <c r="S154" s="143">
        <v>0</v>
      </c>
      <c r="T154" s="144">
        <f t="shared" si="13"/>
        <v>0</v>
      </c>
      <c r="AR154" s="145" t="s">
        <v>175</v>
      </c>
      <c r="AT154" s="145" t="s">
        <v>171</v>
      </c>
      <c r="AU154" s="145" t="s">
        <v>83</v>
      </c>
      <c r="AY154" s="17" t="s">
        <v>169</v>
      </c>
      <c r="BE154" s="146">
        <f t="shared" si="14"/>
        <v>0</v>
      </c>
      <c r="BF154" s="146">
        <f t="shared" si="15"/>
        <v>0</v>
      </c>
      <c r="BG154" s="146">
        <f t="shared" si="16"/>
        <v>0</v>
      </c>
      <c r="BH154" s="146">
        <f t="shared" si="17"/>
        <v>0</v>
      </c>
      <c r="BI154" s="146">
        <f t="shared" si="18"/>
        <v>0</v>
      </c>
      <c r="BJ154" s="17" t="s">
        <v>83</v>
      </c>
      <c r="BK154" s="146">
        <f t="shared" si="19"/>
        <v>0</v>
      </c>
      <c r="BL154" s="17" t="s">
        <v>175</v>
      </c>
      <c r="BM154" s="145" t="s">
        <v>1649</v>
      </c>
    </row>
    <row r="155" spans="2:65" s="1" customFormat="1" ht="37.950000000000003" customHeight="1">
      <c r="B155" s="133"/>
      <c r="C155" s="134" t="s">
        <v>347</v>
      </c>
      <c r="D155" s="134" t="s">
        <v>171</v>
      </c>
      <c r="E155" s="135" t="s">
        <v>2328</v>
      </c>
      <c r="F155" s="136" t="s">
        <v>2329</v>
      </c>
      <c r="G155" s="137" t="s">
        <v>297</v>
      </c>
      <c r="H155" s="138">
        <v>1</v>
      </c>
      <c r="I155" s="139"/>
      <c r="J155" s="140">
        <f t="shared" si="10"/>
        <v>0</v>
      </c>
      <c r="K155" s="136" t="s">
        <v>1</v>
      </c>
      <c r="L155" s="32"/>
      <c r="M155" s="141" t="s">
        <v>1</v>
      </c>
      <c r="N155" s="142" t="s">
        <v>40</v>
      </c>
      <c r="P155" s="143">
        <f t="shared" si="11"/>
        <v>0</v>
      </c>
      <c r="Q155" s="143">
        <v>0</v>
      </c>
      <c r="R155" s="143">
        <f t="shared" si="12"/>
        <v>0</v>
      </c>
      <c r="S155" s="143">
        <v>0</v>
      </c>
      <c r="T155" s="144">
        <f t="shared" si="13"/>
        <v>0</v>
      </c>
      <c r="AR155" s="145" t="s">
        <v>175</v>
      </c>
      <c r="AT155" s="145" t="s">
        <v>171</v>
      </c>
      <c r="AU155" s="145" t="s">
        <v>83</v>
      </c>
      <c r="AY155" s="17" t="s">
        <v>169</v>
      </c>
      <c r="BE155" s="146">
        <f t="shared" si="14"/>
        <v>0</v>
      </c>
      <c r="BF155" s="146">
        <f t="shared" si="15"/>
        <v>0</v>
      </c>
      <c r="BG155" s="146">
        <f t="shared" si="16"/>
        <v>0</v>
      </c>
      <c r="BH155" s="146">
        <f t="shared" si="17"/>
        <v>0</v>
      </c>
      <c r="BI155" s="146">
        <f t="shared" si="18"/>
        <v>0</v>
      </c>
      <c r="BJ155" s="17" t="s">
        <v>83</v>
      </c>
      <c r="BK155" s="146">
        <f t="shared" si="19"/>
        <v>0</v>
      </c>
      <c r="BL155" s="17" t="s">
        <v>175</v>
      </c>
      <c r="BM155" s="145" t="s">
        <v>533</v>
      </c>
    </row>
    <row r="156" spans="2:65" s="1" customFormat="1" ht="37.950000000000003" customHeight="1">
      <c r="B156" s="133"/>
      <c r="C156" s="134" t="s">
        <v>354</v>
      </c>
      <c r="D156" s="134" t="s">
        <v>171</v>
      </c>
      <c r="E156" s="135" t="s">
        <v>2330</v>
      </c>
      <c r="F156" s="136" t="s">
        <v>2331</v>
      </c>
      <c r="G156" s="137" t="s">
        <v>297</v>
      </c>
      <c r="H156" s="138">
        <v>1</v>
      </c>
      <c r="I156" s="139"/>
      <c r="J156" s="140">
        <f t="shared" si="10"/>
        <v>0</v>
      </c>
      <c r="K156" s="136" t="s">
        <v>1</v>
      </c>
      <c r="L156" s="32"/>
      <c r="M156" s="141" t="s">
        <v>1</v>
      </c>
      <c r="N156" s="142" t="s">
        <v>40</v>
      </c>
      <c r="P156" s="143">
        <f t="shared" si="11"/>
        <v>0</v>
      </c>
      <c r="Q156" s="143">
        <v>0</v>
      </c>
      <c r="R156" s="143">
        <f t="shared" si="12"/>
        <v>0</v>
      </c>
      <c r="S156" s="143">
        <v>0</v>
      </c>
      <c r="T156" s="144">
        <f t="shared" si="13"/>
        <v>0</v>
      </c>
      <c r="AR156" s="145" t="s">
        <v>175</v>
      </c>
      <c r="AT156" s="145" t="s">
        <v>171</v>
      </c>
      <c r="AU156" s="145" t="s">
        <v>83</v>
      </c>
      <c r="AY156" s="17" t="s">
        <v>169</v>
      </c>
      <c r="BE156" s="146">
        <f t="shared" si="14"/>
        <v>0</v>
      </c>
      <c r="BF156" s="146">
        <f t="shared" si="15"/>
        <v>0</v>
      </c>
      <c r="BG156" s="146">
        <f t="shared" si="16"/>
        <v>0</v>
      </c>
      <c r="BH156" s="146">
        <f t="shared" si="17"/>
        <v>0</v>
      </c>
      <c r="BI156" s="146">
        <f t="shared" si="18"/>
        <v>0</v>
      </c>
      <c r="BJ156" s="17" t="s">
        <v>83</v>
      </c>
      <c r="BK156" s="146">
        <f t="shared" si="19"/>
        <v>0</v>
      </c>
      <c r="BL156" s="17" t="s">
        <v>175</v>
      </c>
      <c r="BM156" s="145" t="s">
        <v>544</v>
      </c>
    </row>
    <row r="157" spans="2:65" s="1" customFormat="1" ht="66.75" customHeight="1">
      <c r="B157" s="133"/>
      <c r="C157" s="134" t="s">
        <v>361</v>
      </c>
      <c r="D157" s="134" t="s">
        <v>171</v>
      </c>
      <c r="E157" s="135" t="s">
        <v>2332</v>
      </c>
      <c r="F157" s="136" t="s">
        <v>2333</v>
      </c>
      <c r="G157" s="137" t="s">
        <v>297</v>
      </c>
      <c r="H157" s="138">
        <v>1</v>
      </c>
      <c r="I157" s="139"/>
      <c r="J157" s="140">
        <f t="shared" si="10"/>
        <v>0</v>
      </c>
      <c r="K157" s="136" t="s">
        <v>1</v>
      </c>
      <c r="L157" s="32"/>
      <c r="M157" s="141" t="s">
        <v>1</v>
      </c>
      <c r="N157" s="142" t="s">
        <v>40</v>
      </c>
      <c r="P157" s="143">
        <f t="shared" si="11"/>
        <v>0</v>
      </c>
      <c r="Q157" s="143">
        <v>0</v>
      </c>
      <c r="R157" s="143">
        <f t="shared" si="12"/>
        <v>0</v>
      </c>
      <c r="S157" s="143">
        <v>0</v>
      </c>
      <c r="T157" s="144">
        <f t="shared" si="13"/>
        <v>0</v>
      </c>
      <c r="AR157" s="145" t="s">
        <v>175</v>
      </c>
      <c r="AT157" s="145" t="s">
        <v>171</v>
      </c>
      <c r="AU157" s="145" t="s">
        <v>83</v>
      </c>
      <c r="AY157" s="17" t="s">
        <v>169</v>
      </c>
      <c r="BE157" s="146">
        <f t="shared" si="14"/>
        <v>0</v>
      </c>
      <c r="BF157" s="146">
        <f t="shared" si="15"/>
        <v>0</v>
      </c>
      <c r="BG157" s="146">
        <f t="shared" si="16"/>
        <v>0</v>
      </c>
      <c r="BH157" s="146">
        <f t="shared" si="17"/>
        <v>0</v>
      </c>
      <c r="BI157" s="146">
        <f t="shared" si="18"/>
        <v>0</v>
      </c>
      <c r="BJ157" s="17" t="s">
        <v>83</v>
      </c>
      <c r="BK157" s="146">
        <f t="shared" si="19"/>
        <v>0</v>
      </c>
      <c r="BL157" s="17" t="s">
        <v>175</v>
      </c>
      <c r="BM157" s="145" t="s">
        <v>554</v>
      </c>
    </row>
    <row r="158" spans="2:65" s="1" customFormat="1" ht="24.15" customHeight="1">
      <c r="B158" s="133"/>
      <c r="C158" s="134" t="s">
        <v>367</v>
      </c>
      <c r="D158" s="134" t="s">
        <v>171</v>
      </c>
      <c r="E158" s="135" t="s">
        <v>2334</v>
      </c>
      <c r="F158" s="136" t="s">
        <v>2335</v>
      </c>
      <c r="G158" s="137" t="s">
        <v>297</v>
      </c>
      <c r="H158" s="138">
        <v>1</v>
      </c>
      <c r="I158" s="139"/>
      <c r="J158" s="140">
        <f t="shared" si="10"/>
        <v>0</v>
      </c>
      <c r="K158" s="136" t="s">
        <v>1</v>
      </c>
      <c r="L158" s="32"/>
      <c r="M158" s="141" t="s">
        <v>1</v>
      </c>
      <c r="N158" s="142" t="s">
        <v>40</v>
      </c>
      <c r="P158" s="143">
        <f t="shared" si="11"/>
        <v>0</v>
      </c>
      <c r="Q158" s="143">
        <v>0</v>
      </c>
      <c r="R158" s="143">
        <f t="shared" si="12"/>
        <v>0</v>
      </c>
      <c r="S158" s="143">
        <v>0</v>
      </c>
      <c r="T158" s="144">
        <f t="shared" si="13"/>
        <v>0</v>
      </c>
      <c r="AR158" s="145" t="s">
        <v>175</v>
      </c>
      <c r="AT158" s="145" t="s">
        <v>171</v>
      </c>
      <c r="AU158" s="145" t="s">
        <v>83</v>
      </c>
      <c r="AY158" s="17" t="s">
        <v>169</v>
      </c>
      <c r="BE158" s="146">
        <f t="shared" si="14"/>
        <v>0</v>
      </c>
      <c r="BF158" s="146">
        <f t="shared" si="15"/>
        <v>0</v>
      </c>
      <c r="BG158" s="146">
        <f t="shared" si="16"/>
        <v>0</v>
      </c>
      <c r="BH158" s="146">
        <f t="shared" si="17"/>
        <v>0</v>
      </c>
      <c r="BI158" s="146">
        <f t="shared" si="18"/>
        <v>0</v>
      </c>
      <c r="BJ158" s="17" t="s">
        <v>83</v>
      </c>
      <c r="BK158" s="146">
        <f t="shared" si="19"/>
        <v>0</v>
      </c>
      <c r="BL158" s="17" t="s">
        <v>175</v>
      </c>
      <c r="BM158" s="145" t="s">
        <v>563</v>
      </c>
    </row>
    <row r="159" spans="2:65" s="1" customFormat="1" ht="16.5" customHeight="1">
      <c r="B159" s="133"/>
      <c r="C159" s="134" t="s">
        <v>373</v>
      </c>
      <c r="D159" s="134" t="s">
        <v>171</v>
      </c>
      <c r="E159" s="135" t="s">
        <v>2336</v>
      </c>
      <c r="F159" s="136" t="s">
        <v>2337</v>
      </c>
      <c r="G159" s="137" t="s">
        <v>297</v>
      </c>
      <c r="H159" s="138">
        <v>1</v>
      </c>
      <c r="I159" s="139"/>
      <c r="J159" s="140">
        <f t="shared" si="10"/>
        <v>0</v>
      </c>
      <c r="K159" s="136" t="s">
        <v>1</v>
      </c>
      <c r="L159" s="32"/>
      <c r="M159" s="141" t="s">
        <v>1</v>
      </c>
      <c r="N159" s="142" t="s">
        <v>40</v>
      </c>
      <c r="P159" s="143">
        <f t="shared" si="11"/>
        <v>0</v>
      </c>
      <c r="Q159" s="143">
        <v>0</v>
      </c>
      <c r="R159" s="143">
        <f t="shared" si="12"/>
        <v>0</v>
      </c>
      <c r="S159" s="143">
        <v>0</v>
      </c>
      <c r="T159" s="144">
        <f t="shared" si="13"/>
        <v>0</v>
      </c>
      <c r="AR159" s="145" t="s">
        <v>175</v>
      </c>
      <c r="AT159" s="145" t="s">
        <v>171</v>
      </c>
      <c r="AU159" s="145" t="s">
        <v>83</v>
      </c>
      <c r="AY159" s="17" t="s">
        <v>169</v>
      </c>
      <c r="BE159" s="146">
        <f t="shared" si="14"/>
        <v>0</v>
      </c>
      <c r="BF159" s="146">
        <f t="shared" si="15"/>
        <v>0</v>
      </c>
      <c r="BG159" s="146">
        <f t="shared" si="16"/>
        <v>0</v>
      </c>
      <c r="BH159" s="146">
        <f t="shared" si="17"/>
        <v>0</v>
      </c>
      <c r="BI159" s="146">
        <f t="shared" si="18"/>
        <v>0</v>
      </c>
      <c r="BJ159" s="17" t="s">
        <v>83</v>
      </c>
      <c r="BK159" s="146">
        <f t="shared" si="19"/>
        <v>0</v>
      </c>
      <c r="BL159" s="17" t="s">
        <v>175</v>
      </c>
      <c r="BM159" s="145" t="s">
        <v>573</v>
      </c>
    </row>
    <row r="160" spans="2:65" s="1" customFormat="1" ht="33" customHeight="1">
      <c r="B160" s="133"/>
      <c r="C160" s="134" t="s">
        <v>379</v>
      </c>
      <c r="D160" s="134" t="s">
        <v>171</v>
      </c>
      <c r="E160" s="135" t="s">
        <v>2338</v>
      </c>
      <c r="F160" s="136" t="s">
        <v>2283</v>
      </c>
      <c r="G160" s="137" t="s">
        <v>297</v>
      </c>
      <c r="H160" s="138">
        <v>1</v>
      </c>
      <c r="I160" s="139"/>
      <c r="J160" s="140">
        <f t="shared" si="10"/>
        <v>0</v>
      </c>
      <c r="K160" s="136" t="s">
        <v>1</v>
      </c>
      <c r="L160" s="32"/>
      <c r="M160" s="141" t="s">
        <v>1</v>
      </c>
      <c r="N160" s="142" t="s">
        <v>40</v>
      </c>
      <c r="P160" s="143">
        <f t="shared" si="11"/>
        <v>0</v>
      </c>
      <c r="Q160" s="143">
        <v>0</v>
      </c>
      <c r="R160" s="143">
        <f t="shared" si="12"/>
        <v>0</v>
      </c>
      <c r="S160" s="143">
        <v>0</v>
      </c>
      <c r="T160" s="144">
        <f t="shared" si="13"/>
        <v>0</v>
      </c>
      <c r="AR160" s="145" t="s">
        <v>175</v>
      </c>
      <c r="AT160" s="145" t="s">
        <v>171</v>
      </c>
      <c r="AU160" s="145" t="s">
        <v>83</v>
      </c>
      <c r="AY160" s="17" t="s">
        <v>169</v>
      </c>
      <c r="BE160" s="146">
        <f t="shared" si="14"/>
        <v>0</v>
      </c>
      <c r="BF160" s="146">
        <f t="shared" si="15"/>
        <v>0</v>
      </c>
      <c r="BG160" s="146">
        <f t="shared" si="16"/>
        <v>0</v>
      </c>
      <c r="BH160" s="146">
        <f t="shared" si="17"/>
        <v>0</v>
      </c>
      <c r="BI160" s="146">
        <f t="shared" si="18"/>
        <v>0</v>
      </c>
      <c r="BJ160" s="17" t="s">
        <v>83</v>
      </c>
      <c r="BK160" s="146">
        <f t="shared" si="19"/>
        <v>0</v>
      </c>
      <c r="BL160" s="17" t="s">
        <v>175</v>
      </c>
      <c r="BM160" s="145" t="s">
        <v>599</v>
      </c>
    </row>
    <row r="161" spans="2:65" s="1" customFormat="1" ht="66.75" customHeight="1">
      <c r="B161" s="133"/>
      <c r="C161" s="134" t="s">
        <v>385</v>
      </c>
      <c r="D161" s="134" t="s">
        <v>171</v>
      </c>
      <c r="E161" s="135" t="s">
        <v>2339</v>
      </c>
      <c r="F161" s="136" t="s">
        <v>2340</v>
      </c>
      <c r="G161" s="137" t="s">
        <v>297</v>
      </c>
      <c r="H161" s="138">
        <v>1</v>
      </c>
      <c r="I161" s="139"/>
      <c r="J161" s="140">
        <f t="shared" si="10"/>
        <v>0</v>
      </c>
      <c r="K161" s="136" t="s">
        <v>1</v>
      </c>
      <c r="L161" s="32"/>
      <c r="M161" s="141" t="s">
        <v>1</v>
      </c>
      <c r="N161" s="142" t="s">
        <v>40</v>
      </c>
      <c r="P161" s="143">
        <f t="shared" si="11"/>
        <v>0</v>
      </c>
      <c r="Q161" s="143">
        <v>0</v>
      </c>
      <c r="R161" s="143">
        <f t="shared" si="12"/>
        <v>0</v>
      </c>
      <c r="S161" s="143">
        <v>0</v>
      </c>
      <c r="T161" s="144">
        <f t="shared" si="13"/>
        <v>0</v>
      </c>
      <c r="AR161" s="145" t="s">
        <v>175</v>
      </c>
      <c r="AT161" s="145" t="s">
        <v>171</v>
      </c>
      <c r="AU161" s="145" t="s">
        <v>83</v>
      </c>
      <c r="AY161" s="17" t="s">
        <v>169</v>
      </c>
      <c r="BE161" s="146">
        <f t="shared" si="14"/>
        <v>0</v>
      </c>
      <c r="BF161" s="146">
        <f t="shared" si="15"/>
        <v>0</v>
      </c>
      <c r="BG161" s="146">
        <f t="shared" si="16"/>
        <v>0</v>
      </c>
      <c r="BH161" s="146">
        <f t="shared" si="17"/>
        <v>0</v>
      </c>
      <c r="BI161" s="146">
        <f t="shared" si="18"/>
        <v>0</v>
      </c>
      <c r="BJ161" s="17" t="s">
        <v>83</v>
      </c>
      <c r="BK161" s="146">
        <f t="shared" si="19"/>
        <v>0</v>
      </c>
      <c r="BL161" s="17" t="s">
        <v>175</v>
      </c>
      <c r="BM161" s="145" t="s">
        <v>609</v>
      </c>
    </row>
    <row r="162" spans="2:65" s="1" customFormat="1" ht="66.75" customHeight="1">
      <c r="B162" s="133"/>
      <c r="C162" s="134" t="s">
        <v>391</v>
      </c>
      <c r="D162" s="134" t="s">
        <v>171</v>
      </c>
      <c r="E162" s="135" t="s">
        <v>2341</v>
      </c>
      <c r="F162" s="136" t="s">
        <v>2342</v>
      </c>
      <c r="G162" s="137" t="s">
        <v>297</v>
      </c>
      <c r="H162" s="138">
        <v>1</v>
      </c>
      <c r="I162" s="139"/>
      <c r="J162" s="140">
        <f t="shared" si="10"/>
        <v>0</v>
      </c>
      <c r="K162" s="136" t="s">
        <v>1</v>
      </c>
      <c r="L162" s="32"/>
      <c r="M162" s="141" t="s">
        <v>1</v>
      </c>
      <c r="N162" s="142" t="s">
        <v>40</v>
      </c>
      <c r="P162" s="143">
        <f t="shared" si="11"/>
        <v>0</v>
      </c>
      <c r="Q162" s="143">
        <v>0</v>
      </c>
      <c r="R162" s="143">
        <f t="shared" si="12"/>
        <v>0</v>
      </c>
      <c r="S162" s="143">
        <v>0</v>
      </c>
      <c r="T162" s="144">
        <f t="shared" si="13"/>
        <v>0</v>
      </c>
      <c r="AR162" s="145" t="s">
        <v>175</v>
      </c>
      <c r="AT162" s="145" t="s">
        <v>171</v>
      </c>
      <c r="AU162" s="145" t="s">
        <v>83</v>
      </c>
      <c r="AY162" s="17" t="s">
        <v>169</v>
      </c>
      <c r="BE162" s="146">
        <f t="shared" si="14"/>
        <v>0</v>
      </c>
      <c r="BF162" s="146">
        <f t="shared" si="15"/>
        <v>0</v>
      </c>
      <c r="BG162" s="146">
        <f t="shared" si="16"/>
        <v>0</v>
      </c>
      <c r="BH162" s="146">
        <f t="shared" si="17"/>
        <v>0</v>
      </c>
      <c r="BI162" s="146">
        <f t="shared" si="18"/>
        <v>0</v>
      </c>
      <c r="BJ162" s="17" t="s">
        <v>83</v>
      </c>
      <c r="BK162" s="146">
        <f t="shared" si="19"/>
        <v>0</v>
      </c>
      <c r="BL162" s="17" t="s">
        <v>175</v>
      </c>
      <c r="BM162" s="145" t="s">
        <v>618</v>
      </c>
    </row>
    <row r="163" spans="2:65" s="1" customFormat="1" ht="37.950000000000003" customHeight="1">
      <c r="B163" s="133"/>
      <c r="C163" s="134" t="s">
        <v>397</v>
      </c>
      <c r="D163" s="134" t="s">
        <v>171</v>
      </c>
      <c r="E163" s="135" t="s">
        <v>2343</v>
      </c>
      <c r="F163" s="136" t="s">
        <v>2281</v>
      </c>
      <c r="G163" s="137" t="s">
        <v>297</v>
      </c>
      <c r="H163" s="138">
        <v>1</v>
      </c>
      <c r="I163" s="139"/>
      <c r="J163" s="140">
        <f t="shared" si="10"/>
        <v>0</v>
      </c>
      <c r="K163" s="136" t="s">
        <v>1</v>
      </c>
      <c r="L163" s="32"/>
      <c r="M163" s="141" t="s">
        <v>1</v>
      </c>
      <c r="N163" s="142" t="s">
        <v>40</v>
      </c>
      <c r="P163" s="143">
        <f t="shared" si="11"/>
        <v>0</v>
      </c>
      <c r="Q163" s="143">
        <v>0</v>
      </c>
      <c r="R163" s="143">
        <f t="shared" si="12"/>
        <v>0</v>
      </c>
      <c r="S163" s="143">
        <v>0</v>
      </c>
      <c r="T163" s="144">
        <f t="shared" si="13"/>
        <v>0</v>
      </c>
      <c r="AR163" s="145" t="s">
        <v>175</v>
      </c>
      <c r="AT163" s="145" t="s">
        <v>171</v>
      </c>
      <c r="AU163" s="145" t="s">
        <v>83</v>
      </c>
      <c r="AY163" s="17" t="s">
        <v>169</v>
      </c>
      <c r="BE163" s="146">
        <f t="shared" si="14"/>
        <v>0</v>
      </c>
      <c r="BF163" s="146">
        <f t="shared" si="15"/>
        <v>0</v>
      </c>
      <c r="BG163" s="146">
        <f t="shared" si="16"/>
        <v>0</v>
      </c>
      <c r="BH163" s="146">
        <f t="shared" si="17"/>
        <v>0</v>
      </c>
      <c r="BI163" s="146">
        <f t="shared" si="18"/>
        <v>0</v>
      </c>
      <c r="BJ163" s="17" t="s">
        <v>83</v>
      </c>
      <c r="BK163" s="146">
        <f t="shared" si="19"/>
        <v>0</v>
      </c>
      <c r="BL163" s="17" t="s">
        <v>175</v>
      </c>
      <c r="BM163" s="145" t="s">
        <v>631</v>
      </c>
    </row>
    <row r="164" spans="2:65" s="1" customFormat="1" ht="37.950000000000003" customHeight="1">
      <c r="B164" s="133"/>
      <c r="C164" s="134" t="s">
        <v>404</v>
      </c>
      <c r="D164" s="134" t="s">
        <v>171</v>
      </c>
      <c r="E164" s="135" t="s">
        <v>2344</v>
      </c>
      <c r="F164" s="136" t="s">
        <v>2345</v>
      </c>
      <c r="G164" s="137" t="s">
        <v>297</v>
      </c>
      <c r="H164" s="138">
        <v>1</v>
      </c>
      <c r="I164" s="139"/>
      <c r="J164" s="140">
        <f t="shared" si="10"/>
        <v>0</v>
      </c>
      <c r="K164" s="136" t="s">
        <v>1</v>
      </c>
      <c r="L164" s="32"/>
      <c r="M164" s="141" t="s">
        <v>1</v>
      </c>
      <c r="N164" s="142" t="s">
        <v>40</v>
      </c>
      <c r="P164" s="143">
        <f t="shared" si="11"/>
        <v>0</v>
      </c>
      <c r="Q164" s="143">
        <v>0</v>
      </c>
      <c r="R164" s="143">
        <f t="shared" si="12"/>
        <v>0</v>
      </c>
      <c r="S164" s="143">
        <v>0</v>
      </c>
      <c r="T164" s="144">
        <f t="shared" si="13"/>
        <v>0</v>
      </c>
      <c r="AR164" s="145" t="s">
        <v>175</v>
      </c>
      <c r="AT164" s="145" t="s">
        <v>171</v>
      </c>
      <c r="AU164" s="145" t="s">
        <v>83</v>
      </c>
      <c r="AY164" s="17" t="s">
        <v>169</v>
      </c>
      <c r="BE164" s="146">
        <f t="shared" si="14"/>
        <v>0</v>
      </c>
      <c r="BF164" s="146">
        <f t="shared" si="15"/>
        <v>0</v>
      </c>
      <c r="BG164" s="146">
        <f t="shared" si="16"/>
        <v>0</v>
      </c>
      <c r="BH164" s="146">
        <f t="shared" si="17"/>
        <v>0</v>
      </c>
      <c r="BI164" s="146">
        <f t="shared" si="18"/>
        <v>0</v>
      </c>
      <c r="BJ164" s="17" t="s">
        <v>83</v>
      </c>
      <c r="BK164" s="146">
        <f t="shared" si="19"/>
        <v>0</v>
      </c>
      <c r="BL164" s="17" t="s">
        <v>175</v>
      </c>
      <c r="BM164" s="145" t="s">
        <v>643</v>
      </c>
    </row>
    <row r="165" spans="2:65" s="1" customFormat="1" ht="33" customHeight="1">
      <c r="B165" s="133"/>
      <c r="C165" s="134" t="s">
        <v>412</v>
      </c>
      <c r="D165" s="134" t="s">
        <v>171</v>
      </c>
      <c r="E165" s="135" t="s">
        <v>2346</v>
      </c>
      <c r="F165" s="136" t="s">
        <v>2283</v>
      </c>
      <c r="G165" s="137" t="s">
        <v>297</v>
      </c>
      <c r="H165" s="138">
        <v>1</v>
      </c>
      <c r="I165" s="139"/>
      <c r="J165" s="140">
        <f t="shared" si="10"/>
        <v>0</v>
      </c>
      <c r="K165" s="136" t="s">
        <v>1</v>
      </c>
      <c r="L165" s="32"/>
      <c r="M165" s="141" t="s">
        <v>1</v>
      </c>
      <c r="N165" s="142" t="s">
        <v>40</v>
      </c>
      <c r="P165" s="143">
        <f t="shared" si="11"/>
        <v>0</v>
      </c>
      <c r="Q165" s="143">
        <v>0</v>
      </c>
      <c r="R165" s="143">
        <f t="shared" si="12"/>
        <v>0</v>
      </c>
      <c r="S165" s="143">
        <v>0</v>
      </c>
      <c r="T165" s="144">
        <f t="shared" si="13"/>
        <v>0</v>
      </c>
      <c r="AR165" s="145" t="s">
        <v>175</v>
      </c>
      <c r="AT165" s="145" t="s">
        <v>171</v>
      </c>
      <c r="AU165" s="145" t="s">
        <v>83</v>
      </c>
      <c r="AY165" s="17" t="s">
        <v>169</v>
      </c>
      <c r="BE165" s="146">
        <f t="shared" si="14"/>
        <v>0</v>
      </c>
      <c r="BF165" s="146">
        <f t="shared" si="15"/>
        <v>0</v>
      </c>
      <c r="BG165" s="146">
        <f t="shared" si="16"/>
        <v>0</v>
      </c>
      <c r="BH165" s="146">
        <f t="shared" si="17"/>
        <v>0</v>
      </c>
      <c r="BI165" s="146">
        <f t="shared" si="18"/>
        <v>0</v>
      </c>
      <c r="BJ165" s="17" t="s">
        <v>83</v>
      </c>
      <c r="BK165" s="146">
        <f t="shared" si="19"/>
        <v>0</v>
      </c>
      <c r="BL165" s="17" t="s">
        <v>175</v>
      </c>
      <c r="BM165" s="145" t="s">
        <v>654</v>
      </c>
    </row>
    <row r="166" spans="2:65" s="1" customFormat="1" ht="37.950000000000003" customHeight="1">
      <c r="B166" s="133"/>
      <c r="C166" s="134" t="s">
        <v>420</v>
      </c>
      <c r="D166" s="134" t="s">
        <v>171</v>
      </c>
      <c r="E166" s="135" t="s">
        <v>2347</v>
      </c>
      <c r="F166" s="136" t="s">
        <v>2348</v>
      </c>
      <c r="G166" s="137" t="s">
        <v>297</v>
      </c>
      <c r="H166" s="138">
        <v>1</v>
      </c>
      <c r="I166" s="139"/>
      <c r="J166" s="140">
        <f t="shared" si="10"/>
        <v>0</v>
      </c>
      <c r="K166" s="136" t="s">
        <v>1</v>
      </c>
      <c r="L166" s="32"/>
      <c r="M166" s="141" t="s">
        <v>1</v>
      </c>
      <c r="N166" s="142" t="s">
        <v>40</v>
      </c>
      <c r="P166" s="143">
        <f t="shared" si="11"/>
        <v>0</v>
      </c>
      <c r="Q166" s="143">
        <v>0</v>
      </c>
      <c r="R166" s="143">
        <f t="shared" si="12"/>
        <v>0</v>
      </c>
      <c r="S166" s="143">
        <v>0</v>
      </c>
      <c r="T166" s="144">
        <f t="shared" si="13"/>
        <v>0</v>
      </c>
      <c r="AR166" s="145" t="s">
        <v>175</v>
      </c>
      <c r="AT166" s="145" t="s">
        <v>171</v>
      </c>
      <c r="AU166" s="145" t="s">
        <v>83</v>
      </c>
      <c r="AY166" s="17" t="s">
        <v>169</v>
      </c>
      <c r="BE166" s="146">
        <f t="shared" si="14"/>
        <v>0</v>
      </c>
      <c r="BF166" s="146">
        <f t="shared" si="15"/>
        <v>0</v>
      </c>
      <c r="BG166" s="146">
        <f t="shared" si="16"/>
        <v>0</v>
      </c>
      <c r="BH166" s="146">
        <f t="shared" si="17"/>
        <v>0</v>
      </c>
      <c r="BI166" s="146">
        <f t="shared" si="18"/>
        <v>0</v>
      </c>
      <c r="BJ166" s="17" t="s">
        <v>83</v>
      </c>
      <c r="BK166" s="146">
        <f t="shared" si="19"/>
        <v>0</v>
      </c>
      <c r="BL166" s="17" t="s">
        <v>175</v>
      </c>
      <c r="BM166" s="145" t="s">
        <v>667</v>
      </c>
    </row>
    <row r="167" spans="2:65" s="1" customFormat="1" ht="66.75" customHeight="1">
      <c r="B167" s="133"/>
      <c r="C167" s="134" t="s">
        <v>426</v>
      </c>
      <c r="D167" s="134" t="s">
        <v>171</v>
      </c>
      <c r="E167" s="135" t="s">
        <v>2349</v>
      </c>
      <c r="F167" s="136" t="s">
        <v>2350</v>
      </c>
      <c r="G167" s="137" t="s">
        <v>297</v>
      </c>
      <c r="H167" s="138">
        <v>1</v>
      </c>
      <c r="I167" s="139"/>
      <c r="J167" s="140">
        <f t="shared" si="10"/>
        <v>0</v>
      </c>
      <c r="K167" s="136" t="s">
        <v>1</v>
      </c>
      <c r="L167" s="32"/>
      <c r="M167" s="141" t="s">
        <v>1</v>
      </c>
      <c r="N167" s="142" t="s">
        <v>40</v>
      </c>
      <c r="P167" s="143">
        <f t="shared" si="11"/>
        <v>0</v>
      </c>
      <c r="Q167" s="143">
        <v>0</v>
      </c>
      <c r="R167" s="143">
        <f t="shared" si="12"/>
        <v>0</v>
      </c>
      <c r="S167" s="143">
        <v>0</v>
      </c>
      <c r="T167" s="144">
        <f t="shared" si="13"/>
        <v>0</v>
      </c>
      <c r="AR167" s="145" t="s">
        <v>175</v>
      </c>
      <c r="AT167" s="145" t="s">
        <v>171</v>
      </c>
      <c r="AU167" s="145" t="s">
        <v>83</v>
      </c>
      <c r="AY167" s="17" t="s">
        <v>169</v>
      </c>
      <c r="BE167" s="146">
        <f t="shared" si="14"/>
        <v>0</v>
      </c>
      <c r="BF167" s="146">
        <f t="shared" si="15"/>
        <v>0</v>
      </c>
      <c r="BG167" s="146">
        <f t="shared" si="16"/>
        <v>0</v>
      </c>
      <c r="BH167" s="146">
        <f t="shared" si="17"/>
        <v>0</v>
      </c>
      <c r="BI167" s="146">
        <f t="shared" si="18"/>
        <v>0</v>
      </c>
      <c r="BJ167" s="17" t="s">
        <v>83</v>
      </c>
      <c r="BK167" s="146">
        <f t="shared" si="19"/>
        <v>0</v>
      </c>
      <c r="BL167" s="17" t="s">
        <v>175</v>
      </c>
      <c r="BM167" s="145" t="s">
        <v>677</v>
      </c>
    </row>
    <row r="168" spans="2:65" s="1" customFormat="1" ht="62.7" customHeight="1">
      <c r="B168" s="133"/>
      <c r="C168" s="134" t="s">
        <v>439</v>
      </c>
      <c r="D168" s="134" t="s">
        <v>171</v>
      </c>
      <c r="E168" s="135" t="s">
        <v>2351</v>
      </c>
      <c r="F168" s="136" t="s">
        <v>2352</v>
      </c>
      <c r="G168" s="137" t="s">
        <v>297</v>
      </c>
      <c r="H168" s="138">
        <v>1</v>
      </c>
      <c r="I168" s="139"/>
      <c r="J168" s="140">
        <f t="shared" si="10"/>
        <v>0</v>
      </c>
      <c r="K168" s="136" t="s">
        <v>1</v>
      </c>
      <c r="L168" s="32"/>
      <c r="M168" s="141" t="s">
        <v>1</v>
      </c>
      <c r="N168" s="142" t="s">
        <v>40</v>
      </c>
      <c r="P168" s="143">
        <f t="shared" si="11"/>
        <v>0</v>
      </c>
      <c r="Q168" s="143">
        <v>0</v>
      </c>
      <c r="R168" s="143">
        <f t="shared" si="12"/>
        <v>0</v>
      </c>
      <c r="S168" s="143">
        <v>0</v>
      </c>
      <c r="T168" s="144">
        <f t="shared" si="13"/>
        <v>0</v>
      </c>
      <c r="AR168" s="145" t="s">
        <v>175</v>
      </c>
      <c r="AT168" s="145" t="s">
        <v>171</v>
      </c>
      <c r="AU168" s="145" t="s">
        <v>83</v>
      </c>
      <c r="AY168" s="17" t="s">
        <v>169</v>
      </c>
      <c r="BE168" s="146">
        <f t="shared" si="14"/>
        <v>0</v>
      </c>
      <c r="BF168" s="146">
        <f t="shared" si="15"/>
        <v>0</v>
      </c>
      <c r="BG168" s="146">
        <f t="shared" si="16"/>
        <v>0</v>
      </c>
      <c r="BH168" s="146">
        <f t="shared" si="17"/>
        <v>0</v>
      </c>
      <c r="BI168" s="146">
        <f t="shared" si="18"/>
        <v>0</v>
      </c>
      <c r="BJ168" s="17" t="s">
        <v>83</v>
      </c>
      <c r="BK168" s="146">
        <f t="shared" si="19"/>
        <v>0</v>
      </c>
      <c r="BL168" s="17" t="s">
        <v>175</v>
      </c>
      <c r="BM168" s="145" t="s">
        <v>688</v>
      </c>
    </row>
    <row r="169" spans="2:65" s="1" customFormat="1" ht="76.349999999999994" customHeight="1">
      <c r="B169" s="133"/>
      <c r="C169" s="134" t="s">
        <v>446</v>
      </c>
      <c r="D169" s="134" t="s">
        <v>171</v>
      </c>
      <c r="E169" s="135" t="s">
        <v>2353</v>
      </c>
      <c r="F169" s="136" t="s">
        <v>2354</v>
      </c>
      <c r="G169" s="137" t="s">
        <v>297</v>
      </c>
      <c r="H169" s="138">
        <v>1</v>
      </c>
      <c r="I169" s="139"/>
      <c r="J169" s="140">
        <f t="shared" si="10"/>
        <v>0</v>
      </c>
      <c r="K169" s="136" t="s">
        <v>1</v>
      </c>
      <c r="L169" s="32"/>
      <c r="M169" s="141" t="s">
        <v>1</v>
      </c>
      <c r="N169" s="142" t="s">
        <v>40</v>
      </c>
      <c r="P169" s="143">
        <f t="shared" si="11"/>
        <v>0</v>
      </c>
      <c r="Q169" s="143">
        <v>0</v>
      </c>
      <c r="R169" s="143">
        <f t="shared" si="12"/>
        <v>0</v>
      </c>
      <c r="S169" s="143">
        <v>0</v>
      </c>
      <c r="T169" s="144">
        <f t="shared" si="13"/>
        <v>0</v>
      </c>
      <c r="AR169" s="145" t="s">
        <v>175</v>
      </c>
      <c r="AT169" s="145" t="s">
        <v>171</v>
      </c>
      <c r="AU169" s="145" t="s">
        <v>83</v>
      </c>
      <c r="AY169" s="17" t="s">
        <v>169</v>
      </c>
      <c r="BE169" s="146">
        <f t="shared" si="14"/>
        <v>0</v>
      </c>
      <c r="BF169" s="146">
        <f t="shared" si="15"/>
        <v>0</v>
      </c>
      <c r="BG169" s="146">
        <f t="shared" si="16"/>
        <v>0</v>
      </c>
      <c r="BH169" s="146">
        <f t="shared" si="17"/>
        <v>0</v>
      </c>
      <c r="BI169" s="146">
        <f t="shared" si="18"/>
        <v>0</v>
      </c>
      <c r="BJ169" s="17" t="s">
        <v>83</v>
      </c>
      <c r="BK169" s="146">
        <f t="shared" si="19"/>
        <v>0</v>
      </c>
      <c r="BL169" s="17" t="s">
        <v>175</v>
      </c>
      <c r="BM169" s="145" t="s">
        <v>699</v>
      </c>
    </row>
    <row r="170" spans="2:65" s="1" customFormat="1" ht="16.5" customHeight="1">
      <c r="B170" s="133"/>
      <c r="C170" s="134" t="s">
        <v>451</v>
      </c>
      <c r="D170" s="134" t="s">
        <v>171</v>
      </c>
      <c r="E170" s="135" t="s">
        <v>2355</v>
      </c>
      <c r="F170" s="136" t="s">
        <v>2356</v>
      </c>
      <c r="G170" s="137" t="s">
        <v>297</v>
      </c>
      <c r="H170" s="138">
        <v>1</v>
      </c>
      <c r="I170" s="139"/>
      <c r="J170" s="140">
        <f t="shared" si="10"/>
        <v>0</v>
      </c>
      <c r="K170" s="136" t="s">
        <v>1</v>
      </c>
      <c r="L170" s="32"/>
      <c r="M170" s="141" t="s">
        <v>1</v>
      </c>
      <c r="N170" s="142" t="s">
        <v>40</v>
      </c>
      <c r="P170" s="143">
        <f t="shared" si="11"/>
        <v>0</v>
      </c>
      <c r="Q170" s="143">
        <v>0</v>
      </c>
      <c r="R170" s="143">
        <f t="shared" si="12"/>
        <v>0</v>
      </c>
      <c r="S170" s="143">
        <v>0</v>
      </c>
      <c r="T170" s="144">
        <f t="shared" si="13"/>
        <v>0</v>
      </c>
      <c r="AR170" s="145" t="s">
        <v>175</v>
      </c>
      <c r="AT170" s="145" t="s">
        <v>171</v>
      </c>
      <c r="AU170" s="145" t="s">
        <v>83</v>
      </c>
      <c r="AY170" s="17" t="s">
        <v>169</v>
      </c>
      <c r="BE170" s="146">
        <f t="shared" si="14"/>
        <v>0</v>
      </c>
      <c r="BF170" s="146">
        <f t="shared" si="15"/>
        <v>0</v>
      </c>
      <c r="BG170" s="146">
        <f t="shared" si="16"/>
        <v>0</v>
      </c>
      <c r="BH170" s="146">
        <f t="shared" si="17"/>
        <v>0</v>
      </c>
      <c r="BI170" s="146">
        <f t="shared" si="18"/>
        <v>0</v>
      </c>
      <c r="BJ170" s="17" t="s">
        <v>83</v>
      </c>
      <c r="BK170" s="146">
        <f t="shared" si="19"/>
        <v>0</v>
      </c>
      <c r="BL170" s="17" t="s">
        <v>175</v>
      </c>
      <c r="BM170" s="145" t="s">
        <v>711</v>
      </c>
    </row>
    <row r="171" spans="2:65" s="1" customFormat="1" ht="24.15" customHeight="1">
      <c r="B171" s="133"/>
      <c r="C171" s="134" t="s">
        <v>458</v>
      </c>
      <c r="D171" s="134" t="s">
        <v>171</v>
      </c>
      <c r="E171" s="135" t="s">
        <v>2357</v>
      </c>
      <c r="F171" s="136" t="s">
        <v>2358</v>
      </c>
      <c r="G171" s="137" t="s">
        <v>297</v>
      </c>
      <c r="H171" s="138">
        <v>1</v>
      </c>
      <c r="I171" s="139"/>
      <c r="J171" s="140">
        <f t="shared" si="10"/>
        <v>0</v>
      </c>
      <c r="K171" s="136" t="s">
        <v>1</v>
      </c>
      <c r="L171" s="32"/>
      <c r="M171" s="141" t="s">
        <v>1</v>
      </c>
      <c r="N171" s="142" t="s">
        <v>40</v>
      </c>
      <c r="P171" s="143">
        <f t="shared" si="11"/>
        <v>0</v>
      </c>
      <c r="Q171" s="143">
        <v>0</v>
      </c>
      <c r="R171" s="143">
        <f t="shared" si="12"/>
        <v>0</v>
      </c>
      <c r="S171" s="143">
        <v>0</v>
      </c>
      <c r="T171" s="144">
        <f t="shared" si="13"/>
        <v>0</v>
      </c>
      <c r="AR171" s="145" t="s">
        <v>175</v>
      </c>
      <c r="AT171" s="145" t="s">
        <v>171</v>
      </c>
      <c r="AU171" s="145" t="s">
        <v>83</v>
      </c>
      <c r="AY171" s="17" t="s">
        <v>169</v>
      </c>
      <c r="BE171" s="146">
        <f t="shared" si="14"/>
        <v>0</v>
      </c>
      <c r="BF171" s="146">
        <f t="shared" si="15"/>
        <v>0</v>
      </c>
      <c r="BG171" s="146">
        <f t="shared" si="16"/>
        <v>0</v>
      </c>
      <c r="BH171" s="146">
        <f t="shared" si="17"/>
        <v>0</v>
      </c>
      <c r="BI171" s="146">
        <f t="shared" si="18"/>
        <v>0</v>
      </c>
      <c r="BJ171" s="17" t="s">
        <v>83</v>
      </c>
      <c r="BK171" s="146">
        <f t="shared" si="19"/>
        <v>0</v>
      </c>
      <c r="BL171" s="17" t="s">
        <v>175</v>
      </c>
      <c r="BM171" s="145" t="s">
        <v>721</v>
      </c>
    </row>
    <row r="172" spans="2:65" s="1" customFormat="1" ht="24.15" customHeight="1">
      <c r="B172" s="133"/>
      <c r="C172" s="134" t="s">
        <v>464</v>
      </c>
      <c r="D172" s="134" t="s">
        <v>171</v>
      </c>
      <c r="E172" s="135" t="s">
        <v>2359</v>
      </c>
      <c r="F172" s="136" t="s">
        <v>2358</v>
      </c>
      <c r="G172" s="137" t="s">
        <v>297</v>
      </c>
      <c r="H172" s="138">
        <v>1</v>
      </c>
      <c r="I172" s="139"/>
      <c r="J172" s="140">
        <f t="shared" si="10"/>
        <v>0</v>
      </c>
      <c r="K172" s="136" t="s">
        <v>1</v>
      </c>
      <c r="L172" s="32"/>
      <c r="M172" s="141" t="s">
        <v>1</v>
      </c>
      <c r="N172" s="142" t="s">
        <v>40</v>
      </c>
      <c r="P172" s="143">
        <f t="shared" si="11"/>
        <v>0</v>
      </c>
      <c r="Q172" s="143">
        <v>0</v>
      </c>
      <c r="R172" s="143">
        <f t="shared" si="12"/>
        <v>0</v>
      </c>
      <c r="S172" s="143">
        <v>0</v>
      </c>
      <c r="T172" s="144">
        <f t="shared" si="13"/>
        <v>0</v>
      </c>
      <c r="AR172" s="145" t="s">
        <v>175</v>
      </c>
      <c r="AT172" s="145" t="s">
        <v>171</v>
      </c>
      <c r="AU172" s="145" t="s">
        <v>83</v>
      </c>
      <c r="AY172" s="17" t="s">
        <v>169</v>
      </c>
      <c r="BE172" s="146">
        <f t="shared" si="14"/>
        <v>0</v>
      </c>
      <c r="BF172" s="146">
        <f t="shared" si="15"/>
        <v>0</v>
      </c>
      <c r="BG172" s="146">
        <f t="shared" si="16"/>
        <v>0</v>
      </c>
      <c r="BH172" s="146">
        <f t="shared" si="17"/>
        <v>0</v>
      </c>
      <c r="BI172" s="146">
        <f t="shared" si="18"/>
        <v>0</v>
      </c>
      <c r="BJ172" s="17" t="s">
        <v>83</v>
      </c>
      <c r="BK172" s="146">
        <f t="shared" si="19"/>
        <v>0</v>
      </c>
      <c r="BL172" s="17" t="s">
        <v>175</v>
      </c>
      <c r="BM172" s="145" t="s">
        <v>732</v>
      </c>
    </row>
    <row r="173" spans="2:65" s="1" customFormat="1" ht="16.5" customHeight="1">
      <c r="B173" s="133"/>
      <c r="C173" s="134" t="s">
        <v>470</v>
      </c>
      <c r="D173" s="134" t="s">
        <v>171</v>
      </c>
      <c r="E173" s="135" t="s">
        <v>2360</v>
      </c>
      <c r="F173" s="136" t="s">
        <v>2312</v>
      </c>
      <c r="G173" s="137" t="s">
        <v>297</v>
      </c>
      <c r="H173" s="138">
        <v>3</v>
      </c>
      <c r="I173" s="139"/>
      <c r="J173" s="140">
        <f t="shared" si="10"/>
        <v>0</v>
      </c>
      <c r="K173" s="136" t="s">
        <v>1</v>
      </c>
      <c r="L173" s="32"/>
      <c r="M173" s="141" t="s">
        <v>1</v>
      </c>
      <c r="N173" s="142" t="s">
        <v>40</v>
      </c>
      <c r="P173" s="143">
        <f t="shared" si="11"/>
        <v>0</v>
      </c>
      <c r="Q173" s="143">
        <v>0</v>
      </c>
      <c r="R173" s="143">
        <f t="shared" si="12"/>
        <v>0</v>
      </c>
      <c r="S173" s="143">
        <v>0</v>
      </c>
      <c r="T173" s="144">
        <f t="shared" si="13"/>
        <v>0</v>
      </c>
      <c r="AR173" s="145" t="s">
        <v>175</v>
      </c>
      <c r="AT173" s="145" t="s">
        <v>171</v>
      </c>
      <c r="AU173" s="145" t="s">
        <v>83</v>
      </c>
      <c r="AY173" s="17" t="s">
        <v>169</v>
      </c>
      <c r="BE173" s="146">
        <f t="shared" si="14"/>
        <v>0</v>
      </c>
      <c r="BF173" s="146">
        <f t="shared" si="15"/>
        <v>0</v>
      </c>
      <c r="BG173" s="146">
        <f t="shared" si="16"/>
        <v>0</v>
      </c>
      <c r="BH173" s="146">
        <f t="shared" si="17"/>
        <v>0</v>
      </c>
      <c r="BI173" s="146">
        <f t="shared" si="18"/>
        <v>0</v>
      </c>
      <c r="BJ173" s="17" t="s">
        <v>83</v>
      </c>
      <c r="BK173" s="146">
        <f t="shared" si="19"/>
        <v>0</v>
      </c>
      <c r="BL173" s="17" t="s">
        <v>175</v>
      </c>
      <c r="BM173" s="145" t="s">
        <v>743</v>
      </c>
    </row>
    <row r="174" spans="2:65" s="11" customFormat="1" ht="25.95" customHeight="1">
      <c r="B174" s="121"/>
      <c r="D174" s="122" t="s">
        <v>74</v>
      </c>
      <c r="E174" s="123" t="s">
        <v>1986</v>
      </c>
      <c r="F174" s="123" t="s">
        <v>2361</v>
      </c>
      <c r="I174" s="124"/>
      <c r="J174" s="125">
        <f>BK174</f>
        <v>0</v>
      </c>
      <c r="L174" s="121"/>
      <c r="M174" s="126"/>
      <c r="P174" s="127">
        <f>SUM(P175:P177)</f>
        <v>0</v>
      </c>
      <c r="R174" s="127">
        <f>SUM(R175:R177)</f>
        <v>0</v>
      </c>
      <c r="T174" s="128">
        <f>SUM(T175:T177)</f>
        <v>0</v>
      </c>
      <c r="AR174" s="122" t="s">
        <v>83</v>
      </c>
      <c r="AT174" s="129" t="s">
        <v>74</v>
      </c>
      <c r="AU174" s="129" t="s">
        <v>75</v>
      </c>
      <c r="AY174" s="122" t="s">
        <v>169</v>
      </c>
      <c r="BK174" s="130">
        <f>SUM(BK175:BK177)</f>
        <v>0</v>
      </c>
    </row>
    <row r="175" spans="2:65" s="1" customFormat="1" ht="24.15" customHeight="1">
      <c r="B175" s="133"/>
      <c r="C175" s="134" t="s">
        <v>476</v>
      </c>
      <c r="D175" s="134" t="s">
        <v>171</v>
      </c>
      <c r="E175" s="135" t="s">
        <v>2362</v>
      </c>
      <c r="F175" s="136" t="s">
        <v>2363</v>
      </c>
      <c r="G175" s="137" t="s">
        <v>297</v>
      </c>
      <c r="H175" s="138">
        <v>1</v>
      </c>
      <c r="I175" s="139"/>
      <c r="J175" s="140">
        <f>ROUND(I175*H175,2)</f>
        <v>0</v>
      </c>
      <c r="K175" s="136" t="s">
        <v>1</v>
      </c>
      <c r="L175" s="32"/>
      <c r="M175" s="141" t="s">
        <v>1</v>
      </c>
      <c r="N175" s="142" t="s">
        <v>40</v>
      </c>
      <c r="P175" s="143">
        <f>O175*H175</f>
        <v>0</v>
      </c>
      <c r="Q175" s="143">
        <v>0</v>
      </c>
      <c r="R175" s="143">
        <f>Q175*H175</f>
        <v>0</v>
      </c>
      <c r="S175" s="143">
        <v>0</v>
      </c>
      <c r="T175" s="144">
        <f>S175*H175</f>
        <v>0</v>
      </c>
      <c r="AR175" s="145" t="s">
        <v>175</v>
      </c>
      <c r="AT175" s="145" t="s">
        <v>171</v>
      </c>
      <c r="AU175" s="145" t="s">
        <v>83</v>
      </c>
      <c r="AY175" s="17" t="s">
        <v>169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7" t="s">
        <v>83</v>
      </c>
      <c r="BK175" s="146">
        <f>ROUND(I175*H175,2)</f>
        <v>0</v>
      </c>
      <c r="BL175" s="17" t="s">
        <v>175</v>
      </c>
      <c r="BM175" s="145" t="s">
        <v>755</v>
      </c>
    </row>
    <row r="176" spans="2:65" s="1" customFormat="1" ht="55.5" customHeight="1">
      <c r="B176" s="133"/>
      <c r="C176" s="134" t="s">
        <v>480</v>
      </c>
      <c r="D176" s="134" t="s">
        <v>171</v>
      </c>
      <c r="E176" s="135" t="s">
        <v>2364</v>
      </c>
      <c r="F176" s="136" t="s">
        <v>2365</v>
      </c>
      <c r="G176" s="137" t="s">
        <v>297</v>
      </c>
      <c r="H176" s="138">
        <v>1</v>
      </c>
      <c r="I176" s="139"/>
      <c r="J176" s="140">
        <f>ROUND(I176*H176,2)</f>
        <v>0</v>
      </c>
      <c r="K176" s="136" t="s">
        <v>1</v>
      </c>
      <c r="L176" s="32"/>
      <c r="M176" s="141" t="s">
        <v>1</v>
      </c>
      <c r="N176" s="142" t="s">
        <v>40</v>
      </c>
      <c r="P176" s="143">
        <f>O176*H176</f>
        <v>0</v>
      </c>
      <c r="Q176" s="143">
        <v>0</v>
      </c>
      <c r="R176" s="143">
        <f>Q176*H176</f>
        <v>0</v>
      </c>
      <c r="S176" s="143">
        <v>0</v>
      </c>
      <c r="T176" s="144">
        <f>S176*H176</f>
        <v>0</v>
      </c>
      <c r="AR176" s="145" t="s">
        <v>175</v>
      </c>
      <c r="AT176" s="145" t="s">
        <v>171</v>
      </c>
      <c r="AU176" s="145" t="s">
        <v>83</v>
      </c>
      <c r="AY176" s="17" t="s">
        <v>169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7" t="s">
        <v>83</v>
      </c>
      <c r="BK176" s="146">
        <f>ROUND(I176*H176,2)</f>
        <v>0</v>
      </c>
      <c r="BL176" s="17" t="s">
        <v>175</v>
      </c>
      <c r="BM176" s="145" t="s">
        <v>765</v>
      </c>
    </row>
    <row r="177" spans="2:65" s="1" customFormat="1" ht="62.7" customHeight="1">
      <c r="B177" s="133"/>
      <c r="C177" s="134" t="s">
        <v>486</v>
      </c>
      <c r="D177" s="134" t="s">
        <v>171</v>
      </c>
      <c r="E177" s="135" t="s">
        <v>2366</v>
      </c>
      <c r="F177" s="136" t="s">
        <v>2367</v>
      </c>
      <c r="G177" s="137" t="s">
        <v>297</v>
      </c>
      <c r="H177" s="138">
        <v>1</v>
      </c>
      <c r="I177" s="139"/>
      <c r="J177" s="140">
        <f>ROUND(I177*H177,2)</f>
        <v>0</v>
      </c>
      <c r="K177" s="136" t="s">
        <v>1</v>
      </c>
      <c r="L177" s="32"/>
      <c r="M177" s="141" t="s">
        <v>1</v>
      </c>
      <c r="N177" s="142" t="s">
        <v>40</v>
      </c>
      <c r="P177" s="143">
        <f>O177*H177</f>
        <v>0</v>
      </c>
      <c r="Q177" s="143">
        <v>0</v>
      </c>
      <c r="R177" s="143">
        <f>Q177*H177</f>
        <v>0</v>
      </c>
      <c r="S177" s="143">
        <v>0</v>
      </c>
      <c r="T177" s="144">
        <f>S177*H177</f>
        <v>0</v>
      </c>
      <c r="AR177" s="145" t="s">
        <v>175</v>
      </c>
      <c r="AT177" s="145" t="s">
        <v>171</v>
      </c>
      <c r="AU177" s="145" t="s">
        <v>83</v>
      </c>
      <c r="AY177" s="17" t="s">
        <v>169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7" t="s">
        <v>83</v>
      </c>
      <c r="BK177" s="146">
        <f>ROUND(I177*H177,2)</f>
        <v>0</v>
      </c>
      <c r="BL177" s="17" t="s">
        <v>175</v>
      </c>
      <c r="BM177" s="145" t="s">
        <v>775</v>
      </c>
    </row>
    <row r="178" spans="2:65" s="11" customFormat="1" ht="25.95" customHeight="1">
      <c r="B178" s="121"/>
      <c r="D178" s="122" t="s">
        <v>74</v>
      </c>
      <c r="E178" s="123" t="s">
        <v>1991</v>
      </c>
      <c r="F178" s="123" t="s">
        <v>2368</v>
      </c>
      <c r="I178" s="124"/>
      <c r="J178" s="125">
        <f>BK178</f>
        <v>0</v>
      </c>
      <c r="L178" s="121"/>
      <c r="M178" s="126"/>
      <c r="P178" s="127">
        <f>SUM(P179:P184)</f>
        <v>0</v>
      </c>
      <c r="R178" s="127">
        <f>SUM(R179:R184)</f>
        <v>0</v>
      </c>
      <c r="T178" s="128">
        <f>SUM(T179:T184)</f>
        <v>0</v>
      </c>
      <c r="AR178" s="122" t="s">
        <v>83</v>
      </c>
      <c r="AT178" s="129" t="s">
        <v>74</v>
      </c>
      <c r="AU178" s="129" t="s">
        <v>75</v>
      </c>
      <c r="AY178" s="122" t="s">
        <v>169</v>
      </c>
      <c r="BK178" s="130">
        <f>SUM(BK179:BK184)</f>
        <v>0</v>
      </c>
    </row>
    <row r="179" spans="2:65" s="1" customFormat="1" ht="66.75" customHeight="1">
      <c r="B179" s="133"/>
      <c r="C179" s="134" t="s">
        <v>493</v>
      </c>
      <c r="D179" s="134" t="s">
        <v>171</v>
      </c>
      <c r="E179" s="135" t="s">
        <v>2369</v>
      </c>
      <c r="F179" s="136" t="s">
        <v>2370</v>
      </c>
      <c r="G179" s="137" t="s">
        <v>297</v>
      </c>
      <c r="H179" s="138">
        <v>1</v>
      </c>
      <c r="I179" s="139"/>
      <c r="J179" s="140">
        <f>ROUND(I179*H179,2)</f>
        <v>0</v>
      </c>
      <c r="K179" s="136" t="s">
        <v>1</v>
      </c>
      <c r="L179" s="32"/>
      <c r="M179" s="141" t="s">
        <v>1</v>
      </c>
      <c r="N179" s="142" t="s">
        <v>40</v>
      </c>
      <c r="P179" s="143">
        <f>O179*H179</f>
        <v>0</v>
      </c>
      <c r="Q179" s="143">
        <v>0</v>
      </c>
      <c r="R179" s="143">
        <f>Q179*H179</f>
        <v>0</v>
      </c>
      <c r="S179" s="143">
        <v>0</v>
      </c>
      <c r="T179" s="144">
        <f>S179*H179</f>
        <v>0</v>
      </c>
      <c r="AR179" s="145" t="s">
        <v>175</v>
      </c>
      <c r="AT179" s="145" t="s">
        <v>171</v>
      </c>
      <c r="AU179" s="145" t="s">
        <v>83</v>
      </c>
      <c r="AY179" s="17" t="s">
        <v>169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7" t="s">
        <v>83</v>
      </c>
      <c r="BK179" s="146">
        <f>ROUND(I179*H179,2)</f>
        <v>0</v>
      </c>
      <c r="BL179" s="17" t="s">
        <v>175</v>
      </c>
      <c r="BM179" s="145" t="s">
        <v>784</v>
      </c>
    </row>
    <row r="180" spans="2:65" s="1" customFormat="1" ht="37.950000000000003" customHeight="1">
      <c r="B180" s="133"/>
      <c r="C180" s="134" t="s">
        <v>498</v>
      </c>
      <c r="D180" s="134" t="s">
        <v>171</v>
      </c>
      <c r="E180" s="135" t="s">
        <v>2371</v>
      </c>
      <c r="F180" s="136" t="s">
        <v>2281</v>
      </c>
      <c r="G180" s="137" t="s">
        <v>297</v>
      </c>
      <c r="H180" s="138">
        <v>1</v>
      </c>
      <c r="I180" s="139"/>
      <c r="J180" s="140">
        <f>ROUND(I180*H180,2)</f>
        <v>0</v>
      </c>
      <c r="K180" s="136" t="s">
        <v>1</v>
      </c>
      <c r="L180" s="32"/>
      <c r="M180" s="141" t="s">
        <v>1</v>
      </c>
      <c r="N180" s="142" t="s">
        <v>40</v>
      </c>
      <c r="P180" s="143">
        <f>O180*H180</f>
        <v>0</v>
      </c>
      <c r="Q180" s="143">
        <v>0</v>
      </c>
      <c r="R180" s="143">
        <f>Q180*H180</f>
        <v>0</v>
      </c>
      <c r="S180" s="143">
        <v>0</v>
      </c>
      <c r="T180" s="144">
        <f>S180*H180</f>
        <v>0</v>
      </c>
      <c r="AR180" s="145" t="s">
        <v>175</v>
      </c>
      <c r="AT180" s="145" t="s">
        <v>171</v>
      </c>
      <c r="AU180" s="145" t="s">
        <v>83</v>
      </c>
      <c r="AY180" s="17" t="s">
        <v>169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7" t="s">
        <v>83</v>
      </c>
      <c r="BK180" s="146">
        <f>ROUND(I180*H180,2)</f>
        <v>0</v>
      </c>
      <c r="BL180" s="17" t="s">
        <v>175</v>
      </c>
      <c r="BM180" s="145" t="s">
        <v>794</v>
      </c>
    </row>
    <row r="181" spans="2:65" s="1" customFormat="1" ht="33" customHeight="1">
      <c r="B181" s="133"/>
      <c r="C181" s="134" t="s">
        <v>503</v>
      </c>
      <c r="D181" s="134" t="s">
        <v>171</v>
      </c>
      <c r="E181" s="135" t="s">
        <v>2372</v>
      </c>
      <c r="F181" s="136" t="s">
        <v>2283</v>
      </c>
      <c r="G181" s="137" t="s">
        <v>297</v>
      </c>
      <c r="H181" s="138">
        <v>1</v>
      </c>
      <c r="I181" s="139"/>
      <c r="J181" s="140">
        <f>ROUND(I181*H181,2)</f>
        <v>0</v>
      </c>
      <c r="K181" s="136" t="s">
        <v>1</v>
      </c>
      <c r="L181" s="32"/>
      <c r="M181" s="141" t="s">
        <v>1</v>
      </c>
      <c r="N181" s="142" t="s">
        <v>40</v>
      </c>
      <c r="P181" s="143">
        <f>O181*H181</f>
        <v>0</v>
      </c>
      <c r="Q181" s="143">
        <v>0</v>
      </c>
      <c r="R181" s="143">
        <f>Q181*H181</f>
        <v>0</v>
      </c>
      <c r="S181" s="143">
        <v>0</v>
      </c>
      <c r="T181" s="144">
        <f>S181*H181</f>
        <v>0</v>
      </c>
      <c r="AR181" s="145" t="s">
        <v>175</v>
      </c>
      <c r="AT181" s="145" t="s">
        <v>171</v>
      </c>
      <c r="AU181" s="145" t="s">
        <v>83</v>
      </c>
      <c r="AY181" s="17" t="s">
        <v>169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7" t="s">
        <v>83</v>
      </c>
      <c r="BK181" s="146">
        <f>ROUND(I181*H181,2)</f>
        <v>0</v>
      </c>
      <c r="BL181" s="17" t="s">
        <v>175</v>
      </c>
      <c r="BM181" s="145" t="s">
        <v>804</v>
      </c>
    </row>
    <row r="182" spans="2:65" s="1" customFormat="1" ht="16.5" customHeight="1">
      <c r="B182" s="133"/>
      <c r="C182" s="134" t="s">
        <v>508</v>
      </c>
      <c r="D182" s="134" t="s">
        <v>171</v>
      </c>
      <c r="E182" s="135" t="s">
        <v>2373</v>
      </c>
      <c r="F182" s="136" t="s">
        <v>2312</v>
      </c>
      <c r="G182" s="137" t="s">
        <v>297</v>
      </c>
      <c r="H182" s="138">
        <v>1</v>
      </c>
      <c r="I182" s="139"/>
      <c r="J182" s="140">
        <f>ROUND(I182*H182,2)</f>
        <v>0</v>
      </c>
      <c r="K182" s="136" t="s">
        <v>1</v>
      </c>
      <c r="L182" s="32"/>
      <c r="M182" s="141" t="s">
        <v>1</v>
      </c>
      <c r="N182" s="142" t="s">
        <v>40</v>
      </c>
      <c r="P182" s="143">
        <f>O182*H182</f>
        <v>0</v>
      </c>
      <c r="Q182" s="143">
        <v>0</v>
      </c>
      <c r="R182" s="143">
        <f>Q182*H182</f>
        <v>0</v>
      </c>
      <c r="S182" s="143">
        <v>0</v>
      </c>
      <c r="T182" s="144">
        <f>S182*H182</f>
        <v>0</v>
      </c>
      <c r="AR182" s="145" t="s">
        <v>175</v>
      </c>
      <c r="AT182" s="145" t="s">
        <v>171</v>
      </c>
      <c r="AU182" s="145" t="s">
        <v>83</v>
      </c>
      <c r="AY182" s="17" t="s">
        <v>169</v>
      </c>
      <c r="BE182" s="146">
        <f>IF(N182="základní",J182,0)</f>
        <v>0</v>
      </c>
      <c r="BF182" s="146">
        <f>IF(N182="snížená",J182,0)</f>
        <v>0</v>
      </c>
      <c r="BG182" s="146">
        <f>IF(N182="zákl. přenesená",J182,0)</f>
        <v>0</v>
      </c>
      <c r="BH182" s="146">
        <f>IF(N182="sníž. přenesená",J182,0)</f>
        <v>0</v>
      </c>
      <c r="BI182" s="146">
        <f>IF(N182="nulová",J182,0)</f>
        <v>0</v>
      </c>
      <c r="BJ182" s="17" t="s">
        <v>83</v>
      </c>
      <c r="BK182" s="146">
        <f>ROUND(I182*H182,2)</f>
        <v>0</v>
      </c>
      <c r="BL182" s="17" t="s">
        <v>175</v>
      </c>
      <c r="BM182" s="145" t="s">
        <v>819</v>
      </c>
    </row>
    <row r="183" spans="2:65" s="1" customFormat="1" ht="28.8">
      <c r="B183" s="32"/>
      <c r="D183" s="152" t="s">
        <v>1963</v>
      </c>
      <c r="F183" s="196" t="s">
        <v>2374</v>
      </c>
      <c r="I183" s="149"/>
      <c r="L183" s="32"/>
      <c r="M183" s="150"/>
      <c r="T183" s="56"/>
      <c r="AT183" s="17" t="s">
        <v>1963</v>
      </c>
      <c r="AU183" s="17" t="s">
        <v>83</v>
      </c>
    </row>
    <row r="184" spans="2:65" s="1" customFormat="1" ht="16.5" customHeight="1">
      <c r="B184" s="133"/>
      <c r="C184" s="134" t="s">
        <v>513</v>
      </c>
      <c r="D184" s="134" t="s">
        <v>171</v>
      </c>
      <c r="E184" s="135" t="s">
        <v>2375</v>
      </c>
      <c r="F184" s="136" t="s">
        <v>2376</v>
      </c>
      <c r="G184" s="137" t="s">
        <v>344</v>
      </c>
      <c r="H184" s="138">
        <v>1</v>
      </c>
      <c r="I184" s="139"/>
      <c r="J184" s="140">
        <f>ROUND(I184*H184,2)</f>
        <v>0</v>
      </c>
      <c r="K184" s="136" t="s">
        <v>1</v>
      </c>
      <c r="L184" s="32"/>
      <c r="M184" s="192" t="s">
        <v>1</v>
      </c>
      <c r="N184" s="193" t="s">
        <v>40</v>
      </c>
      <c r="O184" s="190"/>
      <c r="P184" s="194">
        <f>O184*H184</f>
        <v>0</v>
      </c>
      <c r="Q184" s="194">
        <v>0</v>
      </c>
      <c r="R184" s="194">
        <f>Q184*H184</f>
        <v>0</v>
      </c>
      <c r="S184" s="194">
        <v>0</v>
      </c>
      <c r="T184" s="195">
        <f>S184*H184</f>
        <v>0</v>
      </c>
      <c r="AR184" s="145" t="s">
        <v>175</v>
      </c>
      <c r="AT184" s="145" t="s">
        <v>171</v>
      </c>
      <c r="AU184" s="145" t="s">
        <v>83</v>
      </c>
      <c r="AY184" s="17" t="s">
        <v>169</v>
      </c>
      <c r="BE184" s="146">
        <f>IF(N184="základní",J184,0)</f>
        <v>0</v>
      </c>
      <c r="BF184" s="146">
        <f>IF(N184="snížená",J184,0)</f>
        <v>0</v>
      </c>
      <c r="BG184" s="146">
        <f>IF(N184="zákl. přenesená",J184,0)</f>
        <v>0</v>
      </c>
      <c r="BH184" s="146">
        <f>IF(N184="sníž. přenesená",J184,0)</f>
        <v>0</v>
      </c>
      <c r="BI184" s="146">
        <f>IF(N184="nulová",J184,0)</f>
        <v>0</v>
      </c>
      <c r="BJ184" s="17" t="s">
        <v>83</v>
      </c>
      <c r="BK184" s="146">
        <f>ROUND(I184*H184,2)</f>
        <v>0</v>
      </c>
      <c r="BL184" s="17" t="s">
        <v>175</v>
      </c>
      <c r="BM184" s="145" t="s">
        <v>2377</v>
      </c>
    </row>
    <row r="185" spans="2:65" s="1" customFormat="1" ht="6.9" customHeight="1">
      <c r="B185" s="44"/>
      <c r="C185" s="45"/>
      <c r="D185" s="45"/>
      <c r="E185" s="45"/>
      <c r="F185" s="45"/>
      <c r="G185" s="45"/>
      <c r="H185" s="45"/>
      <c r="I185" s="45"/>
      <c r="J185" s="45"/>
      <c r="K185" s="45"/>
      <c r="L185" s="32"/>
    </row>
  </sheetData>
  <autoFilter ref="C119:K184" xr:uid="{00000000-0009-0000-0000-000007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49"/>
  <sheetViews>
    <sheetView showGridLines="0" topLeftCell="A121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31" t="s">
        <v>5</v>
      </c>
      <c r="M2" s="232"/>
      <c r="N2" s="232"/>
      <c r="O2" s="232"/>
      <c r="P2" s="232"/>
      <c r="Q2" s="232"/>
      <c r="R2" s="232"/>
      <c r="S2" s="232"/>
      <c r="T2" s="232"/>
      <c r="U2" s="232"/>
      <c r="V2" s="232"/>
      <c r="AT2" s="17" t="s">
        <v>105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" customHeight="1">
      <c r="B4" s="20"/>
      <c r="D4" s="21" t="s">
        <v>114</v>
      </c>
      <c r="L4" s="20"/>
      <c r="M4" s="89" t="s">
        <v>10</v>
      </c>
      <c r="AT4" s="17" t="s">
        <v>3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6" t="str">
        <f>'Rekapitulace stavby'!K6</f>
        <v>Zahrady GASK - hygienické zázemí pro konzumaci to-go (Bistro)</v>
      </c>
      <c r="F7" s="247"/>
      <c r="G7" s="247"/>
      <c r="H7" s="247"/>
      <c r="L7" s="20"/>
    </row>
    <row r="8" spans="2:46" s="1" customFormat="1" ht="12" customHeight="1">
      <c r="B8" s="32"/>
      <c r="D8" s="27" t="s">
        <v>121</v>
      </c>
      <c r="L8" s="32"/>
    </row>
    <row r="9" spans="2:46" s="1" customFormat="1" ht="16.5" customHeight="1">
      <c r="B9" s="32"/>
      <c r="E9" s="225" t="s">
        <v>2378</v>
      </c>
      <c r="F9" s="245"/>
      <c r="G9" s="245"/>
      <c r="H9" s="245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8. 2. 2024</v>
      </c>
      <c r="L12" s="32"/>
    </row>
    <row r="13" spans="2:46" s="1" customFormat="1" ht="10.95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27</v>
      </c>
      <c r="J15" s="25" t="str">
        <f>IF('Rekapitulace stavby'!AN11="","",'Rekapitulace stavby'!AN11)</f>
        <v/>
      </c>
      <c r="L15" s="32"/>
    </row>
    <row r="16" spans="2:46" s="1" customFormat="1" ht="6.9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48" t="str">
        <f>'Rekapitulace stavby'!E14</f>
        <v>Vyplň údaj</v>
      </c>
      <c r="F18" s="240"/>
      <c r="G18" s="240"/>
      <c r="H18" s="240"/>
      <c r="I18" s="27" t="s">
        <v>27</v>
      </c>
      <c r="J18" s="28" t="str">
        <f>'Rekapitulace stavby'!AN14</f>
        <v>Vyplň údaj</v>
      </c>
      <c r="L18" s="32"/>
    </row>
    <row r="19" spans="2:12" s="1" customFormat="1" ht="6.9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 xml:space="preserve"> </v>
      </c>
      <c r="I21" s="27" t="s">
        <v>27</v>
      </c>
      <c r="J21" s="25" t="str">
        <f>IF('Rekapitulace stavby'!AN17="","",'Rekapitulace stavby'!AN17)</f>
        <v/>
      </c>
      <c r="L21" s="32"/>
    </row>
    <row r="22" spans="2:12" s="1" customFormat="1" ht="6.9" customHeight="1">
      <c r="B22" s="32"/>
      <c r="L22" s="32"/>
    </row>
    <row r="23" spans="2:12" s="1" customFormat="1" ht="12" customHeight="1">
      <c r="B23" s="32"/>
      <c r="D23" s="27" t="s">
        <v>32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27</v>
      </c>
      <c r="J24" s="25" t="str">
        <f>IF('Rekapitulace stavby'!AN20="","",'Rekapitulace stavby'!AN20)</f>
        <v/>
      </c>
      <c r="L24" s="32"/>
    </row>
    <row r="25" spans="2:12" s="1" customFormat="1" ht="6.9" customHeight="1">
      <c r="B25" s="32"/>
      <c r="L25" s="32"/>
    </row>
    <row r="26" spans="2:12" s="1" customFormat="1" ht="12" customHeight="1">
      <c r="B26" s="32"/>
      <c r="D26" s="27" t="s">
        <v>33</v>
      </c>
      <c r="L26" s="32"/>
    </row>
    <row r="27" spans="2:12" s="7" customFormat="1" ht="16.5" customHeight="1">
      <c r="B27" s="90"/>
      <c r="E27" s="244" t="s">
        <v>1</v>
      </c>
      <c r="F27" s="244"/>
      <c r="G27" s="244"/>
      <c r="H27" s="244"/>
      <c r="L27" s="90"/>
    </row>
    <row r="28" spans="2:12" s="1" customFormat="1" ht="6.9" customHeight="1">
      <c r="B28" s="32"/>
      <c r="L28" s="32"/>
    </row>
    <row r="29" spans="2:12" s="1" customFormat="1" ht="6.9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1" t="s">
        <v>35</v>
      </c>
      <c r="J30" s="66">
        <f>ROUND(J122, 2)</f>
        <v>0</v>
      </c>
      <c r="L30" s="32"/>
    </row>
    <row r="31" spans="2:12" s="1" customFormat="1" ht="6.9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" customHeight="1">
      <c r="B32" s="32"/>
      <c r="F32" s="35" t="s">
        <v>37</v>
      </c>
      <c r="I32" s="35" t="s">
        <v>36</v>
      </c>
      <c r="J32" s="35" t="s">
        <v>38</v>
      </c>
      <c r="L32" s="32"/>
    </row>
    <row r="33" spans="2:12" s="1" customFormat="1" ht="14.4" customHeight="1">
      <c r="B33" s="32"/>
      <c r="D33" s="55" t="s">
        <v>39</v>
      </c>
      <c r="E33" s="27" t="s">
        <v>40</v>
      </c>
      <c r="F33" s="92">
        <f>ROUND((SUM(BE122:BE148)),  2)</f>
        <v>0</v>
      </c>
      <c r="I33" s="93">
        <v>0.21</v>
      </c>
      <c r="J33" s="92">
        <f>ROUND(((SUM(BE122:BE148))*I33),  2)</f>
        <v>0</v>
      </c>
      <c r="L33" s="32"/>
    </row>
    <row r="34" spans="2:12" s="1" customFormat="1" ht="14.4" customHeight="1">
      <c r="B34" s="32"/>
      <c r="E34" s="27" t="s">
        <v>41</v>
      </c>
      <c r="F34" s="92">
        <f>ROUND((SUM(BF122:BF148)),  2)</f>
        <v>0</v>
      </c>
      <c r="I34" s="93">
        <v>0.12</v>
      </c>
      <c r="J34" s="92">
        <f>ROUND(((SUM(BF122:BF148))*I34),  2)</f>
        <v>0</v>
      </c>
      <c r="L34" s="32"/>
    </row>
    <row r="35" spans="2:12" s="1" customFormat="1" ht="14.4" hidden="1" customHeight="1">
      <c r="B35" s="32"/>
      <c r="E35" s="27" t="s">
        <v>42</v>
      </c>
      <c r="F35" s="92">
        <f>ROUND((SUM(BG122:BG148)),  2)</f>
        <v>0</v>
      </c>
      <c r="I35" s="93">
        <v>0.21</v>
      </c>
      <c r="J35" s="92">
        <f>0</f>
        <v>0</v>
      </c>
      <c r="L35" s="32"/>
    </row>
    <row r="36" spans="2:12" s="1" customFormat="1" ht="14.4" hidden="1" customHeight="1">
      <c r="B36" s="32"/>
      <c r="E36" s="27" t="s">
        <v>43</v>
      </c>
      <c r="F36" s="92">
        <f>ROUND((SUM(BH122:BH148)),  2)</f>
        <v>0</v>
      </c>
      <c r="I36" s="93">
        <v>0.12</v>
      </c>
      <c r="J36" s="92">
        <f>0</f>
        <v>0</v>
      </c>
      <c r="L36" s="32"/>
    </row>
    <row r="37" spans="2:12" s="1" customFormat="1" ht="14.4" hidden="1" customHeight="1">
      <c r="B37" s="32"/>
      <c r="E37" s="27" t="s">
        <v>44</v>
      </c>
      <c r="F37" s="92">
        <f>ROUND((SUM(BI122:BI148)),  2)</f>
        <v>0</v>
      </c>
      <c r="I37" s="93">
        <v>0</v>
      </c>
      <c r="J37" s="92">
        <f>0</f>
        <v>0</v>
      </c>
      <c r="L37" s="32"/>
    </row>
    <row r="38" spans="2:12" s="1" customFormat="1" ht="6.9" customHeight="1">
      <c r="B38" s="32"/>
      <c r="L38" s="32"/>
    </row>
    <row r="39" spans="2:12" s="1" customFormat="1" ht="25.35" customHeight="1">
      <c r="B39" s="32"/>
      <c r="C39" s="94"/>
      <c r="D39" s="95" t="s">
        <v>45</v>
      </c>
      <c r="E39" s="57"/>
      <c r="F39" s="57"/>
      <c r="G39" s="96" t="s">
        <v>46</v>
      </c>
      <c r="H39" s="97" t="s">
        <v>47</v>
      </c>
      <c r="I39" s="57"/>
      <c r="J39" s="98">
        <f>SUM(J30:J37)</f>
        <v>0</v>
      </c>
      <c r="K39" s="99"/>
      <c r="L39" s="32"/>
    </row>
    <row r="40" spans="2:12" s="1" customFormat="1" ht="14.4" customHeight="1">
      <c r="B40" s="32"/>
      <c r="L40" s="32"/>
    </row>
    <row r="41" spans="2:12" ht="14.4" customHeight="1">
      <c r="B41" s="20"/>
      <c r="L41" s="20"/>
    </row>
    <row r="42" spans="2:12" ht="14.4" customHeight="1">
      <c r="B42" s="20"/>
      <c r="L42" s="20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48</v>
      </c>
      <c r="E50" s="42"/>
      <c r="F50" s="42"/>
      <c r="G50" s="41" t="s">
        <v>49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3" t="s">
        <v>50</v>
      </c>
      <c r="E61" s="34"/>
      <c r="F61" s="100" t="s">
        <v>51</v>
      </c>
      <c r="G61" s="43" t="s">
        <v>50</v>
      </c>
      <c r="H61" s="34"/>
      <c r="I61" s="34"/>
      <c r="J61" s="101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1" t="s">
        <v>52</v>
      </c>
      <c r="E65" s="42"/>
      <c r="F65" s="42"/>
      <c r="G65" s="41" t="s">
        <v>53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3" t="s">
        <v>50</v>
      </c>
      <c r="E76" s="34"/>
      <c r="F76" s="100" t="s">
        <v>51</v>
      </c>
      <c r="G76" s="43" t="s">
        <v>50</v>
      </c>
      <c r="H76" s="34"/>
      <c r="I76" s="34"/>
      <c r="J76" s="101" t="s">
        <v>51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" customHeight="1">
      <c r="B82" s="32"/>
      <c r="C82" s="21" t="s">
        <v>124</v>
      </c>
      <c r="L82" s="32"/>
    </row>
    <row r="83" spans="2:47" s="1" customFormat="1" ht="6.9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46" t="str">
        <f>E7</f>
        <v>Zahrady GASK - hygienické zázemí pro konzumaci to-go (Bistro)</v>
      </c>
      <c r="F85" s="247"/>
      <c r="G85" s="247"/>
      <c r="H85" s="247"/>
      <c r="L85" s="32"/>
    </row>
    <row r="86" spans="2:47" s="1" customFormat="1" ht="12" customHeight="1">
      <c r="B86" s="32"/>
      <c r="C86" s="27" t="s">
        <v>121</v>
      </c>
      <c r="L86" s="32"/>
    </row>
    <row r="87" spans="2:47" s="1" customFormat="1" ht="16.5" customHeight="1">
      <c r="B87" s="32"/>
      <c r="E87" s="225" t="str">
        <f>E9</f>
        <v>VRN - Vedlejší rozpočtové náklady</v>
      </c>
      <c r="F87" s="245"/>
      <c r="G87" s="245"/>
      <c r="H87" s="245"/>
      <c r="L87" s="32"/>
    </row>
    <row r="88" spans="2:47" s="1" customFormat="1" ht="6.9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Kutná Hora</v>
      </c>
      <c r="I89" s="27" t="s">
        <v>22</v>
      </c>
      <c r="J89" s="52" t="str">
        <f>IF(J12="","",J12)</f>
        <v>8. 2. 2024</v>
      </c>
      <c r="L89" s="32"/>
    </row>
    <row r="90" spans="2:47" s="1" customFormat="1" ht="6.9" customHeight="1">
      <c r="B90" s="32"/>
      <c r="L90" s="32"/>
    </row>
    <row r="91" spans="2:47" s="1" customFormat="1" ht="15.15" customHeight="1">
      <c r="B91" s="32"/>
      <c r="C91" s="27" t="s">
        <v>24</v>
      </c>
      <c r="F91" s="25" t="str">
        <f>E15</f>
        <v xml:space="preserve"> </v>
      </c>
      <c r="I91" s="27" t="s">
        <v>30</v>
      </c>
      <c r="J91" s="30" t="str">
        <f>E21</f>
        <v xml:space="preserve"> </v>
      </c>
      <c r="L91" s="32"/>
    </row>
    <row r="92" spans="2:47" s="1" customFormat="1" ht="15.15" customHeight="1">
      <c r="B92" s="32"/>
      <c r="C92" s="27" t="s">
        <v>28</v>
      </c>
      <c r="F92" s="25" t="str">
        <f>IF(E18="","",E18)</f>
        <v>Vyplň údaj</v>
      </c>
      <c r="I92" s="27" t="s">
        <v>32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2" t="s">
        <v>125</v>
      </c>
      <c r="D94" s="94"/>
      <c r="E94" s="94"/>
      <c r="F94" s="94"/>
      <c r="G94" s="94"/>
      <c r="H94" s="94"/>
      <c r="I94" s="94"/>
      <c r="J94" s="103" t="s">
        <v>126</v>
      </c>
      <c r="K94" s="94"/>
      <c r="L94" s="32"/>
    </row>
    <row r="95" spans="2:47" s="1" customFormat="1" ht="10.35" customHeight="1">
      <c r="B95" s="32"/>
      <c r="L95" s="32"/>
    </row>
    <row r="96" spans="2:47" s="1" customFormat="1" ht="22.95" customHeight="1">
      <c r="B96" s="32"/>
      <c r="C96" s="104" t="s">
        <v>127</v>
      </c>
      <c r="J96" s="66">
        <f>J122</f>
        <v>0</v>
      </c>
      <c r="L96" s="32"/>
      <c r="AU96" s="17" t="s">
        <v>128</v>
      </c>
    </row>
    <row r="97" spans="2:12" s="8" customFormat="1" ht="24.9" customHeight="1">
      <c r="B97" s="105"/>
      <c r="D97" s="106" t="s">
        <v>2378</v>
      </c>
      <c r="E97" s="107"/>
      <c r="F97" s="107"/>
      <c r="G97" s="107"/>
      <c r="H97" s="107"/>
      <c r="I97" s="107"/>
      <c r="J97" s="108">
        <f>J123</f>
        <v>0</v>
      </c>
      <c r="L97" s="105"/>
    </row>
    <row r="98" spans="2:12" s="9" customFormat="1" ht="19.95" customHeight="1">
      <c r="B98" s="109"/>
      <c r="D98" s="110" t="s">
        <v>2379</v>
      </c>
      <c r="E98" s="111"/>
      <c r="F98" s="111"/>
      <c r="G98" s="111"/>
      <c r="H98" s="111"/>
      <c r="I98" s="111"/>
      <c r="J98" s="112">
        <f>J124</f>
        <v>0</v>
      </c>
      <c r="L98" s="109"/>
    </row>
    <row r="99" spans="2:12" s="9" customFormat="1" ht="19.95" customHeight="1">
      <c r="B99" s="109"/>
      <c r="D99" s="110" t="s">
        <v>2380</v>
      </c>
      <c r="E99" s="111"/>
      <c r="F99" s="111"/>
      <c r="G99" s="111"/>
      <c r="H99" s="111"/>
      <c r="I99" s="111"/>
      <c r="J99" s="112">
        <f>J129</f>
        <v>0</v>
      </c>
      <c r="L99" s="109"/>
    </row>
    <row r="100" spans="2:12" s="9" customFormat="1" ht="19.95" customHeight="1">
      <c r="B100" s="109"/>
      <c r="D100" s="110" t="s">
        <v>2381</v>
      </c>
      <c r="E100" s="111"/>
      <c r="F100" s="111"/>
      <c r="G100" s="111"/>
      <c r="H100" s="111"/>
      <c r="I100" s="111"/>
      <c r="J100" s="112">
        <f>J134</f>
        <v>0</v>
      </c>
      <c r="L100" s="109"/>
    </row>
    <row r="101" spans="2:12" s="9" customFormat="1" ht="19.95" customHeight="1">
      <c r="B101" s="109"/>
      <c r="D101" s="110" t="s">
        <v>2382</v>
      </c>
      <c r="E101" s="111"/>
      <c r="F101" s="111"/>
      <c r="G101" s="111"/>
      <c r="H101" s="111"/>
      <c r="I101" s="111"/>
      <c r="J101" s="112">
        <f>J143</f>
        <v>0</v>
      </c>
      <c r="L101" s="109"/>
    </row>
    <row r="102" spans="2:12" s="9" customFormat="1" ht="19.95" customHeight="1">
      <c r="B102" s="109"/>
      <c r="D102" s="110" t="s">
        <v>2383</v>
      </c>
      <c r="E102" s="111"/>
      <c r="F102" s="111"/>
      <c r="G102" s="111"/>
      <c r="H102" s="111"/>
      <c r="I102" s="111"/>
      <c r="J102" s="112">
        <f>J146</f>
        <v>0</v>
      </c>
      <c r="L102" s="109"/>
    </row>
    <row r="103" spans="2:12" s="1" customFormat="1" ht="21.75" customHeight="1">
      <c r="B103" s="32"/>
      <c r="L103" s="32"/>
    </row>
    <row r="104" spans="2:12" s="1" customFormat="1" ht="6.9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2"/>
    </row>
    <row r="108" spans="2:12" s="1" customFormat="1" ht="6.9" customHeight="1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2"/>
    </row>
    <row r="109" spans="2:12" s="1" customFormat="1" ht="24.9" customHeight="1">
      <c r="B109" s="32"/>
      <c r="C109" s="21" t="s">
        <v>154</v>
      </c>
      <c r="L109" s="32"/>
    </row>
    <row r="110" spans="2:12" s="1" customFormat="1" ht="6.9" customHeight="1">
      <c r="B110" s="32"/>
      <c r="L110" s="32"/>
    </row>
    <row r="111" spans="2:12" s="1" customFormat="1" ht="12" customHeight="1">
      <c r="B111" s="32"/>
      <c r="C111" s="27" t="s">
        <v>16</v>
      </c>
      <c r="L111" s="32"/>
    </row>
    <row r="112" spans="2:12" s="1" customFormat="1" ht="16.5" customHeight="1">
      <c r="B112" s="32"/>
      <c r="E112" s="246" t="str">
        <f>E7</f>
        <v>Zahrady GASK - hygienické zázemí pro konzumaci to-go (Bistro)</v>
      </c>
      <c r="F112" s="247"/>
      <c r="G112" s="247"/>
      <c r="H112" s="247"/>
      <c r="L112" s="32"/>
    </row>
    <row r="113" spans="2:65" s="1" customFormat="1" ht="12" customHeight="1">
      <c r="B113" s="32"/>
      <c r="C113" s="27" t="s">
        <v>121</v>
      </c>
      <c r="L113" s="32"/>
    </row>
    <row r="114" spans="2:65" s="1" customFormat="1" ht="16.5" customHeight="1">
      <c r="B114" s="32"/>
      <c r="E114" s="225" t="str">
        <f>E9</f>
        <v>VRN - Vedlejší rozpočtové náklady</v>
      </c>
      <c r="F114" s="245"/>
      <c r="G114" s="245"/>
      <c r="H114" s="245"/>
      <c r="L114" s="32"/>
    </row>
    <row r="115" spans="2:65" s="1" customFormat="1" ht="6.9" customHeight="1">
      <c r="B115" s="32"/>
      <c r="L115" s="32"/>
    </row>
    <row r="116" spans="2:65" s="1" customFormat="1" ht="12" customHeight="1">
      <c r="B116" s="32"/>
      <c r="C116" s="27" t="s">
        <v>20</v>
      </c>
      <c r="F116" s="25" t="str">
        <f>F12</f>
        <v>Kutná Hora</v>
      </c>
      <c r="I116" s="27" t="s">
        <v>22</v>
      </c>
      <c r="J116" s="52" t="str">
        <f>IF(J12="","",J12)</f>
        <v>8. 2. 2024</v>
      </c>
      <c r="L116" s="32"/>
    </row>
    <row r="117" spans="2:65" s="1" customFormat="1" ht="6.9" customHeight="1">
      <c r="B117" s="32"/>
      <c r="L117" s="32"/>
    </row>
    <row r="118" spans="2:65" s="1" customFormat="1" ht="15.15" customHeight="1">
      <c r="B118" s="32"/>
      <c r="C118" s="27" t="s">
        <v>24</v>
      </c>
      <c r="F118" s="25" t="str">
        <f>E15</f>
        <v xml:space="preserve"> </v>
      </c>
      <c r="I118" s="27" t="s">
        <v>30</v>
      </c>
      <c r="J118" s="30" t="str">
        <f>E21</f>
        <v xml:space="preserve"> </v>
      </c>
      <c r="L118" s="32"/>
    </row>
    <row r="119" spans="2:65" s="1" customFormat="1" ht="15.15" customHeight="1">
      <c r="B119" s="32"/>
      <c r="C119" s="27" t="s">
        <v>28</v>
      </c>
      <c r="F119" s="25" t="str">
        <f>IF(E18="","",E18)</f>
        <v>Vyplň údaj</v>
      </c>
      <c r="I119" s="27" t="s">
        <v>32</v>
      </c>
      <c r="J119" s="30" t="str">
        <f>E24</f>
        <v xml:space="preserve"> </v>
      </c>
      <c r="L119" s="32"/>
    </row>
    <row r="120" spans="2:65" s="1" customFormat="1" ht="10.35" customHeight="1">
      <c r="B120" s="32"/>
      <c r="L120" s="32"/>
    </row>
    <row r="121" spans="2:65" s="10" customFormat="1" ht="29.25" customHeight="1">
      <c r="B121" s="113"/>
      <c r="C121" s="114" t="s">
        <v>155</v>
      </c>
      <c r="D121" s="115" t="s">
        <v>60</v>
      </c>
      <c r="E121" s="115" t="s">
        <v>56</v>
      </c>
      <c r="F121" s="115" t="s">
        <v>57</v>
      </c>
      <c r="G121" s="115" t="s">
        <v>156</v>
      </c>
      <c r="H121" s="115" t="s">
        <v>157</v>
      </c>
      <c r="I121" s="115" t="s">
        <v>158</v>
      </c>
      <c r="J121" s="115" t="s">
        <v>126</v>
      </c>
      <c r="K121" s="116" t="s">
        <v>159</v>
      </c>
      <c r="L121" s="113"/>
      <c r="M121" s="59" t="s">
        <v>1</v>
      </c>
      <c r="N121" s="60" t="s">
        <v>39</v>
      </c>
      <c r="O121" s="60" t="s">
        <v>160</v>
      </c>
      <c r="P121" s="60" t="s">
        <v>161</v>
      </c>
      <c r="Q121" s="60" t="s">
        <v>162</v>
      </c>
      <c r="R121" s="60" t="s">
        <v>163</v>
      </c>
      <c r="S121" s="60" t="s">
        <v>164</v>
      </c>
      <c r="T121" s="61" t="s">
        <v>165</v>
      </c>
    </row>
    <row r="122" spans="2:65" s="1" customFormat="1" ht="22.95" customHeight="1">
      <c r="B122" s="32"/>
      <c r="C122" s="64" t="s">
        <v>166</v>
      </c>
      <c r="J122" s="117">
        <f>BK122</f>
        <v>0</v>
      </c>
      <c r="L122" s="32"/>
      <c r="M122" s="62"/>
      <c r="N122" s="53"/>
      <c r="O122" s="53"/>
      <c r="P122" s="118">
        <f>P123</f>
        <v>0</v>
      </c>
      <c r="Q122" s="53"/>
      <c r="R122" s="118">
        <f>R123</f>
        <v>0</v>
      </c>
      <c r="S122" s="53"/>
      <c r="T122" s="119">
        <f>T123</f>
        <v>0</v>
      </c>
      <c r="AT122" s="17" t="s">
        <v>74</v>
      </c>
      <c r="AU122" s="17" t="s">
        <v>128</v>
      </c>
      <c r="BK122" s="120">
        <f>BK123</f>
        <v>0</v>
      </c>
    </row>
    <row r="123" spans="2:65" s="11" customFormat="1" ht="25.95" customHeight="1">
      <c r="B123" s="121"/>
      <c r="D123" s="122" t="s">
        <v>74</v>
      </c>
      <c r="E123" s="123" t="s">
        <v>103</v>
      </c>
      <c r="F123" s="123" t="s">
        <v>104</v>
      </c>
      <c r="I123" s="124"/>
      <c r="J123" s="125">
        <f>BK123</f>
        <v>0</v>
      </c>
      <c r="L123" s="121"/>
      <c r="M123" s="126"/>
      <c r="P123" s="127">
        <f>P124+P129+P134+P143+P146</f>
        <v>0</v>
      </c>
      <c r="R123" s="127">
        <f>R124+R129+R134+R143+R146</f>
        <v>0</v>
      </c>
      <c r="T123" s="128">
        <f>T124+T129+T134+T143+T146</f>
        <v>0</v>
      </c>
      <c r="AR123" s="122" t="s">
        <v>195</v>
      </c>
      <c r="AT123" s="129" t="s">
        <v>74</v>
      </c>
      <c r="AU123" s="129" t="s">
        <v>75</v>
      </c>
      <c r="AY123" s="122" t="s">
        <v>169</v>
      </c>
      <c r="BK123" s="130">
        <f>BK124+BK129+BK134+BK143+BK146</f>
        <v>0</v>
      </c>
    </row>
    <row r="124" spans="2:65" s="11" customFormat="1" ht="22.95" customHeight="1">
      <c r="B124" s="121"/>
      <c r="D124" s="122" t="s">
        <v>74</v>
      </c>
      <c r="E124" s="131" t="s">
        <v>2384</v>
      </c>
      <c r="F124" s="131" t="s">
        <v>2385</v>
      </c>
      <c r="I124" s="124"/>
      <c r="J124" s="132">
        <f>BK124</f>
        <v>0</v>
      </c>
      <c r="L124" s="121"/>
      <c r="M124" s="126"/>
      <c r="P124" s="127">
        <f>SUM(P125:P128)</f>
        <v>0</v>
      </c>
      <c r="R124" s="127">
        <f>SUM(R125:R128)</f>
        <v>0</v>
      </c>
      <c r="T124" s="128">
        <f>SUM(T125:T128)</f>
        <v>0</v>
      </c>
      <c r="AR124" s="122" t="s">
        <v>195</v>
      </c>
      <c r="AT124" s="129" t="s">
        <v>74</v>
      </c>
      <c r="AU124" s="129" t="s">
        <v>83</v>
      </c>
      <c r="AY124" s="122" t="s">
        <v>169</v>
      </c>
      <c r="BK124" s="130">
        <f>SUM(BK125:BK128)</f>
        <v>0</v>
      </c>
    </row>
    <row r="125" spans="2:65" s="1" customFormat="1" ht="16.5" customHeight="1">
      <c r="B125" s="133"/>
      <c r="C125" s="134" t="s">
        <v>83</v>
      </c>
      <c r="D125" s="134" t="s">
        <v>171</v>
      </c>
      <c r="E125" s="135" t="s">
        <v>2386</v>
      </c>
      <c r="F125" s="136" t="s">
        <v>2387</v>
      </c>
      <c r="G125" s="137" t="s">
        <v>525</v>
      </c>
      <c r="H125" s="138">
        <v>1</v>
      </c>
      <c r="I125" s="139"/>
      <c r="J125" s="140">
        <f>ROUND(I125*H125,2)</f>
        <v>0</v>
      </c>
      <c r="K125" s="136" t="s">
        <v>174</v>
      </c>
      <c r="L125" s="32"/>
      <c r="M125" s="141" t="s">
        <v>1</v>
      </c>
      <c r="N125" s="142" t="s">
        <v>40</v>
      </c>
      <c r="P125" s="143">
        <f>O125*H125</f>
        <v>0</v>
      </c>
      <c r="Q125" s="143">
        <v>0</v>
      </c>
      <c r="R125" s="143">
        <f>Q125*H125</f>
        <v>0</v>
      </c>
      <c r="S125" s="143">
        <v>0</v>
      </c>
      <c r="T125" s="144">
        <f>S125*H125</f>
        <v>0</v>
      </c>
      <c r="AR125" s="145" t="s">
        <v>2388</v>
      </c>
      <c r="AT125" s="145" t="s">
        <v>171</v>
      </c>
      <c r="AU125" s="145" t="s">
        <v>85</v>
      </c>
      <c r="AY125" s="17" t="s">
        <v>169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7" t="s">
        <v>83</v>
      </c>
      <c r="BK125" s="146">
        <f>ROUND(I125*H125,2)</f>
        <v>0</v>
      </c>
      <c r="BL125" s="17" t="s">
        <v>2388</v>
      </c>
      <c r="BM125" s="145" t="s">
        <v>2389</v>
      </c>
    </row>
    <row r="126" spans="2:65" s="1" customFormat="1">
      <c r="B126" s="32"/>
      <c r="D126" s="147" t="s">
        <v>177</v>
      </c>
      <c r="F126" s="148" t="s">
        <v>2390</v>
      </c>
      <c r="I126" s="149"/>
      <c r="L126" s="32"/>
      <c r="M126" s="150"/>
      <c r="T126" s="56"/>
      <c r="AT126" s="17" t="s">
        <v>177</v>
      </c>
      <c r="AU126" s="17" t="s">
        <v>85</v>
      </c>
    </row>
    <row r="127" spans="2:65" s="1" customFormat="1" ht="16.5" customHeight="1">
      <c r="B127" s="133"/>
      <c r="C127" s="134" t="s">
        <v>85</v>
      </c>
      <c r="D127" s="134" t="s">
        <v>171</v>
      </c>
      <c r="E127" s="135" t="s">
        <v>2391</v>
      </c>
      <c r="F127" s="136" t="s">
        <v>2392</v>
      </c>
      <c r="G127" s="137" t="s">
        <v>525</v>
      </c>
      <c r="H127" s="138">
        <v>1</v>
      </c>
      <c r="I127" s="139"/>
      <c r="J127" s="140">
        <f>ROUND(I127*H127,2)</f>
        <v>0</v>
      </c>
      <c r="K127" s="136" t="s">
        <v>174</v>
      </c>
      <c r="L127" s="32"/>
      <c r="M127" s="141" t="s">
        <v>1</v>
      </c>
      <c r="N127" s="142" t="s">
        <v>40</v>
      </c>
      <c r="P127" s="143">
        <f>O127*H127</f>
        <v>0</v>
      </c>
      <c r="Q127" s="143">
        <v>0</v>
      </c>
      <c r="R127" s="143">
        <f>Q127*H127</f>
        <v>0</v>
      </c>
      <c r="S127" s="143">
        <v>0</v>
      </c>
      <c r="T127" s="144">
        <f>S127*H127</f>
        <v>0</v>
      </c>
      <c r="AR127" s="145" t="s">
        <v>2388</v>
      </c>
      <c r="AT127" s="145" t="s">
        <v>171</v>
      </c>
      <c r="AU127" s="145" t="s">
        <v>85</v>
      </c>
      <c r="AY127" s="17" t="s">
        <v>169</v>
      </c>
      <c r="BE127" s="146">
        <f>IF(N127="základní",J127,0)</f>
        <v>0</v>
      </c>
      <c r="BF127" s="146">
        <f>IF(N127="snížená",J127,0)</f>
        <v>0</v>
      </c>
      <c r="BG127" s="146">
        <f>IF(N127="zákl. přenesená",J127,0)</f>
        <v>0</v>
      </c>
      <c r="BH127" s="146">
        <f>IF(N127="sníž. přenesená",J127,0)</f>
        <v>0</v>
      </c>
      <c r="BI127" s="146">
        <f>IF(N127="nulová",J127,0)</f>
        <v>0</v>
      </c>
      <c r="BJ127" s="17" t="s">
        <v>83</v>
      </c>
      <c r="BK127" s="146">
        <f>ROUND(I127*H127,2)</f>
        <v>0</v>
      </c>
      <c r="BL127" s="17" t="s">
        <v>2388</v>
      </c>
      <c r="BM127" s="145" t="s">
        <v>2393</v>
      </c>
    </row>
    <row r="128" spans="2:65" s="1" customFormat="1">
      <c r="B128" s="32"/>
      <c r="D128" s="147" t="s">
        <v>177</v>
      </c>
      <c r="F128" s="148" t="s">
        <v>2394</v>
      </c>
      <c r="I128" s="149"/>
      <c r="L128" s="32"/>
      <c r="M128" s="150"/>
      <c r="T128" s="56"/>
      <c r="AT128" s="17" t="s">
        <v>177</v>
      </c>
      <c r="AU128" s="17" t="s">
        <v>85</v>
      </c>
    </row>
    <row r="129" spans="2:65" s="11" customFormat="1" ht="22.95" customHeight="1">
      <c r="B129" s="121"/>
      <c r="D129" s="122" t="s">
        <v>74</v>
      </c>
      <c r="E129" s="131" t="s">
        <v>2395</v>
      </c>
      <c r="F129" s="131" t="s">
        <v>2396</v>
      </c>
      <c r="I129" s="124"/>
      <c r="J129" s="132">
        <f>BK129</f>
        <v>0</v>
      </c>
      <c r="L129" s="121"/>
      <c r="M129" s="126"/>
      <c r="P129" s="127">
        <f>SUM(P130:P133)</f>
        <v>0</v>
      </c>
      <c r="R129" s="127">
        <f>SUM(R130:R133)</f>
        <v>0</v>
      </c>
      <c r="T129" s="128">
        <f>SUM(T130:T133)</f>
        <v>0</v>
      </c>
      <c r="AR129" s="122" t="s">
        <v>195</v>
      </c>
      <c r="AT129" s="129" t="s">
        <v>74</v>
      </c>
      <c r="AU129" s="129" t="s">
        <v>83</v>
      </c>
      <c r="AY129" s="122" t="s">
        <v>169</v>
      </c>
      <c r="BK129" s="130">
        <f>SUM(BK130:BK133)</f>
        <v>0</v>
      </c>
    </row>
    <row r="130" spans="2:65" s="1" customFormat="1" ht="16.5" customHeight="1">
      <c r="B130" s="133"/>
      <c r="C130" s="134" t="s">
        <v>109</v>
      </c>
      <c r="D130" s="134" t="s">
        <v>171</v>
      </c>
      <c r="E130" s="135" t="s">
        <v>2397</v>
      </c>
      <c r="F130" s="136" t="s">
        <v>2396</v>
      </c>
      <c r="G130" s="137" t="s">
        <v>525</v>
      </c>
      <c r="H130" s="138">
        <v>1</v>
      </c>
      <c r="I130" s="139"/>
      <c r="J130" s="140">
        <f>ROUND(I130*H130,2)</f>
        <v>0</v>
      </c>
      <c r="K130" s="136" t="s">
        <v>174</v>
      </c>
      <c r="L130" s="32"/>
      <c r="M130" s="141" t="s">
        <v>1</v>
      </c>
      <c r="N130" s="142" t="s">
        <v>40</v>
      </c>
      <c r="P130" s="143">
        <f>O130*H130</f>
        <v>0</v>
      </c>
      <c r="Q130" s="143">
        <v>0</v>
      </c>
      <c r="R130" s="143">
        <f>Q130*H130</f>
        <v>0</v>
      </c>
      <c r="S130" s="143">
        <v>0</v>
      </c>
      <c r="T130" s="144">
        <f>S130*H130</f>
        <v>0</v>
      </c>
      <c r="AR130" s="145" t="s">
        <v>2388</v>
      </c>
      <c r="AT130" s="145" t="s">
        <v>171</v>
      </c>
      <c r="AU130" s="145" t="s">
        <v>85</v>
      </c>
      <c r="AY130" s="17" t="s">
        <v>169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7" t="s">
        <v>83</v>
      </c>
      <c r="BK130" s="146">
        <f>ROUND(I130*H130,2)</f>
        <v>0</v>
      </c>
      <c r="BL130" s="17" t="s">
        <v>2388</v>
      </c>
      <c r="BM130" s="145" t="s">
        <v>2398</v>
      </c>
    </row>
    <row r="131" spans="2:65" s="1" customFormat="1">
      <c r="B131" s="32"/>
      <c r="D131" s="147" t="s">
        <v>177</v>
      </c>
      <c r="F131" s="148" t="s">
        <v>2399</v>
      </c>
      <c r="I131" s="149"/>
      <c r="L131" s="32"/>
      <c r="M131" s="150"/>
      <c r="T131" s="56"/>
      <c r="AT131" s="17" t="s">
        <v>177</v>
      </c>
      <c r="AU131" s="17" t="s">
        <v>85</v>
      </c>
    </row>
    <row r="132" spans="2:65" s="1" customFormat="1" ht="16.5" customHeight="1">
      <c r="B132" s="133"/>
      <c r="C132" s="134" t="s">
        <v>175</v>
      </c>
      <c r="D132" s="134" t="s">
        <v>171</v>
      </c>
      <c r="E132" s="135" t="s">
        <v>2400</v>
      </c>
      <c r="F132" s="136" t="s">
        <v>2401</v>
      </c>
      <c r="G132" s="137" t="s">
        <v>525</v>
      </c>
      <c r="H132" s="138">
        <v>1</v>
      </c>
      <c r="I132" s="139"/>
      <c r="J132" s="140">
        <f>ROUND(I132*H132,2)</f>
        <v>0</v>
      </c>
      <c r="K132" s="136" t="s">
        <v>174</v>
      </c>
      <c r="L132" s="32"/>
      <c r="M132" s="141" t="s">
        <v>1</v>
      </c>
      <c r="N132" s="142" t="s">
        <v>40</v>
      </c>
      <c r="P132" s="143">
        <f>O132*H132</f>
        <v>0</v>
      </c>
      <c r="Q132" s="143">
        <v>0</v>
      </c>
      <c r="R132" s="143">
        <f>Q132*H132</f>
        <v>0</v>
      </c>
      <c r="S132" s="143">
        <v>0</v>
      </c>
      <c r="T132" s="144">
        <f>S132*H132</f>
        <v>0</v>
      </c>
      <c r="AR132" s="145" t="s">
        <v>2388</v>
      </c>
      <c r="AT132" s="145" t="s">
        <v>171</v>
      </c>
      <c r="AU132" s="145" t="s">
        <v>85</v>
      </c>
      <c r="AY132" s="17" t="s">
        <v>169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7" t="s">
        <v>83</v>
      </c>
      <c r="BK132" s="146">
        <f>ROUND(I132*H132,2)</f>
        <v>0</v>
      </c>
      <c r="BL132" s="17" t="s">
        <v>2388</v>
      </c>
      <c r="BM132" s="145" t="s">
        <v>2402</v>
      </c>
    </row>
    <row r="133" spans="2:65" s="1" customFormat="1">
      <c r="B133" s="32"/>
      <c r="D133" s="147" t="s">
        <v>177</v>
      </c>
      <c r="F133" s="148" t="s">
        <v>2403</v>
      </c>
      <c r="I133" s="149"/>
      <c r="L133" s="32"/>
      <c r="M133" s="150"/>
      <c r="T133" s="56"/>
      <c r="AT133" s="17" t="s">
        <v>177</v>
      </c>
      <c r="AU133" s="17" t="s">
        <v>85</v>
      </c>
    </row>
    <row r="134" spans="2:65" s="11" customFormat="1" ht="22.95" customHeight="1">
      <c r="B134" s="121"/>
      <c r="D134" s="122" t="s">
        <v>74</v>
      </c>
      <c r="E134" s="131" t="s">
        <v>2404</v>
      </c>
      <c r="F134" s="131" t="s">
        <v>2405</v>
      </c>
      <c r="I134" s="124"/>
      <c r="J134" s="132">
        <f>BK134</f>
        <v>0</v>
      </c>
      <c r="L134" s="121"/>
      <c r="M134" s="126"/>
      <c r="P134" s="127">
        <f>SUM(P135:P142)</f>
        <v>0</v>
      </c>
      <c r="R134" s="127">
        <f>SUM(R135:R142)</f>
        <v>0</v>
      </c>
      <c r="T134" s="128">
        <f>SUM(T135:T142)</f>
        <v>0</v>
      </c>
      <c r="AR134" s="122" t="s">
        <v>195</v>
      </c>
      <c r="AT134" s="129" t="s">
        <v>74</v>
      </c>
      <c r="AU134" s="129" t="s">
        <v>83</v>
      </c>
      <c r="AY134" s="122" t="s">
        <v>169</v>
      </c>
      <c r="BK134" s="130">
        <f>SUM(BK135:BK142)</f>
        <v>0</v>
      </c>
    </row>
    <row r="135" spans="2:65" s="1" customFormat="1" ht="16.5" customHeight="1">
      <c r="B135" s="133"/>
      <c r="C135" s="134" t="s">
        <v>195</v>
      </c>
      <c r="D135" s="134" t="s">
        <v>171</v>
      </c>
      <c r="E135" s="135" t="s">
        <v>2406</v>
      </c>
      <c r="F135" s="136" t="s">
        <v>2405</v>
      </c>
      <c r="G135" s="137" t="s">
        <v>525</v>
      </c>
      <c r="H135" s="138">
        <v>1</v>
      </c>
      <c r="I135" s="139"/>
      <c r="J135" s="140">
        <f>ROUND(I135*H135,2)</f>
        <v>0</v>
      </c>
      <c r="K135" s="136" t="s">
        <v>174</v>
      </c>
      <c r="L135" s="32"/>
      <c r="M135" s="141" t="s">
        <v>1</v>
      </c>
      <c r="N135" s="142" t="s">
        <v>40</v>
      </c>
      <c r="P135" s="143">
        <f>O135*H135</f>
        <v>0</v>
      </c>
      <c r="Q135" s="143">
        <v>0</v>
      </c>
      <c r="R135" s="143">
        <f>Q135*H135</f>
        <v>0</v>
      </c>
      <c r="S135" s="143">
        <v>0</v>
      </c>
      <c r="T135" s="144">
        <f>S135*H135</f>
        <v>0</v>
      </c>
      <c r="AR135" s="145" t="s">
        <v>2388</v>
      </c>
      <c r="AT135" s="145" t="s">
        <v>171</v>
      </c>
      <c r="AU135" s="145" t="s">
        <v>85</v>
      </c>
      <c r="AY135" s="17" t="s">
        <v>169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7" t="s">
        <v>83</v>
      </c>
      <c r="BK135" s="146">
        <f>ROUND(I135*H135,2)</f>
        <v>0</v>
      </c>
      <c r="BL135" s="17" t="s">
        <v>2388</v>
      </c>
      <c r="BM135" s="145" t="s">
        <v>2407</v>
      </c>
    </row>
    <row r="136" spans="2:65" s="1" customFormat="1">
      <c r="B136" s="32"/>
      <c r="D136" s="147" t="s">
        <v>177</v>
      </c>
      <c r="F136" s="148" t="s">
        <v>2408</v>
      </c>
      <c r="I136" s="149"/>
      <c r="L136" s="32"/>
      <c r="M136" s="150"/>
      <c r="T136" s="56"/>
      <c r="AT136" s="17" t="s">
        <v>177</v>
      </c>
      <c r="AU136" s="17" t="s">
        <v>85</v>
      </c>
    </row>
    <row r="137" spans="2:65" s="1" customFormat="1" ht="16.5" customHeight="1">
      <c r="B137" s="133"/>
      <c r="C137" s="134" t="s">
        <v>204</v>
      </c>
      <c r="D137" s="134" t="s">
        <v>171</v>
      </c>
      <c r="E137" s="135" t="s">
        <v>2409</v>
      </c>
      <c r="F137" s="136" t="s">
        <v>2410</v>
      </c>
      <c r="G137" s="137" t="s">
        <v>525</v>
      </c>
      <c r="H137" s="138">
        <v>1</v>
      </c>
      <c r="I137" s="139"/>
      <c r="J137" s="140">
        <f>ROUND(I137*H137,2)</f>
        <v>0</v>
      </c>
      <c r="K137" s="136" t="s">
        <v>174</v>
      </c>
      <c r="L137" s="32"/>
      <c r="M137" s="141" t="s">
        <v>1</v>
      </c>
      <c r="N137" s="142" t="s">
        <v>40</v>
      </c>
      <c r="P137" s="143">
        <f>O137*H137</f>
        <v>0</v>
      </c>
      <c r="Q137" s="143">
        <v>0</v>
      </c>
      <c r="R137" s="143">
        <f>Q137*H137</f>
        <v>0</v>
      </c>
      <c r="S137" s="143">
        <v>0</v>
      </c>
      <c r="T137" s="144">
        <f>S137*H137</f>
        <v>0</v>
      </c>
      <c r="AR137" s="145" t="s">
        <v>2388</v>
      </c>
      <c r="AT137" s="145" t="s">
        <v>171</v>
      </c>
      <c r="AU137" s="145" t="s">
        <v>85</v>
      </c>
      <c r="AY137" s="17" t="s">
        <v>169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7" t="s">
        <v>83</v>
      </c>
      <c r="BK137" s="146">
        <f>ROUND(I137*H137,2)</f>
        <v>0</v>
      </c>
      <c r="BL137" s="17" t="s">
        <v>2388</v>
      </c>
      <c r="BM137" s="145" t="s">
        <v>2411</v>
      </c>
    </row>
    <row r="138" spans="2:65" s="1" customFormat="1">
      <c r="B138" s="32"/>
      <c r="D138" s="147" t="s">
        <v>177</v>
      </c>
      <c r="F138" s="148" t="s">
        <v>2412</v>
      </c>
      <c r="I138" s="149"/>
      <c r="L138" s="32"/>
      <c r="M138" s="150"/>
      <c r="T138" s="56"/>
      <c r="AT138" s="17" t="s">
        <v>177</v>
      </c>
      <c r="AU138" s="17" t="s">
        <v>85</v>
      </c>
    </row>
    <row r="139" spans="2:65" s="1" customFormat="1" ht="16.5" customHeight="1">
      <c r="B139" s="133"/>
      <c r="C139" s="134" t="s">
        <v>213</v>
      </c>
      <c r="D139" s="134" t="s">
        <v>171</v>
      </c>
      <c r="E139" s="135" t="s">
        <v>2413</v>
      </c>
      <c r="F139" s="136" t="s">
        <v>2414</v>
      </c>
      <c r="G139" s="137" t="s">
        <v>525</v>
      </c>
      <c r="H139" s="138">
        <v>1</v>
      </c>
      <c r="I139" s="139"/>
      <c r="J139" s="140">
        <f>ROUND(I139*H139,2)</f>
        <v>0</v>
      </c>
      <c r="K139" s="136" t="s">
        <v>174</v>
      </c>
      <c r="L139" s="32"/>
      <c r="M139" s="141" t="s">
        <v>1</v>
      </c>
      <c r="N139" s="142" t="s">
        <v>40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2388</v>
      </c>
      <c r="AT139" s="145" t="s">
        <v>171</v>
      </c>
      <c r="AU139" s="145" t="s">
        <v>85</v>
      </c>
      <c r="AY139" s="17" t="s">
        <v>169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7" t="s">
        <v>83</v>
      </c>
      <c r="BK139" s="146">
        <f>ROUND(I139*H139,2)</f>
        <v>0</v>
      </c>
      <c r="BL139" s="17" t="s">
        <v>2388</v>
      </c>
      <c r="BM139" s="145" t="s">
        <v>2415</v>
      </c>
    </row>
    <row r="140" spans="2:65" s="1" customFormat="1">
      <c r="B140" s="32"/>
      <c r="D140" s="147" t="s">
        <v>177</v>
      </c>
      <c r="F140" s="148" t="s">
        <v>2416</v>
      </c>
      <c r="I140" s="149"/>
      <c r="L140" s="32"/>
      <c r="M140" s="150"/>
      <c r="T140" s="56"/>
      <c r="AT140" s="17" t="s">
        <v>177</v>
      </c>
      <c r="AU140" s="17" t="s">
        <v>85</v>
      </c>
    </row>
    <row r="141" spans="2:65" s="1" customFormat="1" ht="16.5" customHeight="1">
      <c r="B141" s="133"/>
      <c r="C141" s="134" t="s">
        <v>223</v>
      </c>
      <c r="D141" s="134" t="s">
        <v>171</v>
      </c>
      <c r="E141" s="135" t="s">
        <v>2417</v>
      </c>
      <c r="F141" s="136" t="s">
        <v>2418</v>
      </c>
      <c r="G141" s="137" t="s">
        <v>525</v>
      </c>
      <c r="H141" s="138">
        <v>1</v>
      </c>
      <c r="I141" s="139"/>
      <c r="J141" s="140">
        <f>ROUND(I141*H141,2)</f>
        <v>0</v>
      </c>
      <c r="K141" s="136" t="s">
        <v>174</v>
      </c>
      <c r="L141" s="32"/>
      <c r="M141" s="141" t="s">
        <v>1</v>
      </c>
      <c r="N141" s="142" t="s">
        <v>40</v>
      </c>
      <c r="P141" s="143">
        <f>O141*H141</f>
        <v>0</v>
      </c>
      <c r="Q141" s="143">
        <v>0</v>
      </c>
      <c r="R141" s="143">
        <f>Q141*H141</f>
        <v>0</v>
      </c>
      <c r="S141" s="143">
        <v>0</v>
      </c>
      <c r="T141" s="144">
        <f>S141*H141</f>
        <v>0</v>
      </c>
      <c r="AR141" s="145" t="s">
        <v>2388</v>
      </c>
      <c r="AT141" s="145" t="s">
        <v>171</v>
      </c>
      <c r="AU141" s="145" t="s">
        <v>85</v>
      </c>
      <c r="AY141" s="17" t="s">
        <v>169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7" t="s">
        <v>83</v>
      </c>
      <c r="BK141" s="146">
        <f>ROUND(I141*H141,2)</f>
        <v>0</v>
      </c>
      <c r="BL141" s="17" t="s">
        <v>2388</v>
      </c>
      <c r="BM141" s="145" t="s">
        <v>2419</v>
      </c>
    </row>
    <row r="142" spans="2:65" s="1" customFormat="1">
      <c r="B142" s="32"/>
      <c r="D142" s="147" t="s">
        <v>177</v>
      </c>
      <c r="F142" s="148" t="s">
        <v>2420</v>
      </c>
      <c r="I142" s="149"/>
      <c r="L142" s="32"/>
      <c r="M142" s="150"/>
      <c r="T142" s="56"/>
      <c r="AT142" s="17" t="s">
        <v>177</v>
      </c>
      <c r="AU142" s="17" t="s">
        <v>85</v>
      </c>
    </row>
    <row r="143" spans="2:65" s="11" customFormat="1" ht="22.95" customHeight="1">
      <c r="B143" s="121"/>
      <c r="D143" s="122" t="s">
        <v>74</v>
      </c>
      <c r="E143" s="131" t="s">
        <v>2421</v>
      </c>
      <c r="F143" s="131" t="s">
        <v>2422</v>
      </c>
      <c r="I143" s="124"/>
      <c r="J143" s="132">
        <f>BK143</f>
        <v>0</v>
      </c>
      <c r="L143" s="121"/>
      <c r="M143" s="126"/>
      <c r="P143" s="127">
        <f>SUM(P144:P145)</f>
        <v>0</v>
      </c>
      <c r="R143" s="127">
        <f>SUM(R144:R145)</f>
        <v>0</v>
      </c>
      <c r="T143" s="128">
        <f>SUM(T144:T145)</f>
        <v>0</v>
      </c>
      <c r="AR143" s="122" t="s">
        <v>195</v>
      </c>
      <c r="AT143" s="129" t="s">
        <v>74</v>
      </c>
      <c r="AU143" s="129" t="s">
        <v>83</v>
      </c>
      <c r="AY143" s="122" t="s">
        <v>169</v>
      </c>
      <c r="BK143" s="130">
        <f>SUM(BK144:BK145)</f>
        <v>0</v>
      </c>
    </row>
    <row r="144" spans="2:65" s="1" customFormat="1" ht="16.5" customHeight="1">
      <c r="B144" s="133"/>
      <c r="C144" s="134" t="s">
        <v>229</v>
      </c>
      <c r="D144" s="134" t="s">
        <v>171</v>
      </c>
      <c r="E144" s="135" t="s">
        <v>2423</v>
      </c>
      <c r="F144" s="136" t="s">
        <v>2424</v>
      </c>
      <c r="G144" s="137" t="s">
        <v>525</v>
      </c>
      <c r="H144" s="138">
        <v>1</v>
      </c>
      <c r="I144" s="139"/>
      <c r="J144" s="140">
        <f>ROUND(I144*H144,2)</f>
        <v>0</v>
      </c>
      <c r="K144" s="136" t="s">
        <v>174</v>
      </c>
      <c r="L144" s="32"/>
      <c r="M144" s="141" t="s">
        <v>1</v>
      </c>
      <c r="N144" s="142" t="s">
        <v>40</v>
      </c>
      <c r="P144" s="143">
        <f>O144*H144</f>
        <v>0</v>
      </c>
      <c r="Q144" s="143">
        <v>0</v>
      </c>
      <c r="R144" s="143">
        <f>Q144*H144</f>
        <v>0</v>
      </c>
      <c r="S144" s="143">
        <v>0</v>
      </c>
      <c r="T144" s="144">
        <f>S144*H144</f>
        <v>0</v>
      </c>
      <c r="AR144" s="145" t="s">
        <v>2388</v>
      </c>
      <c r="AT144" s="145" t="s">
        <v>171</v>
      </c>
      <c r="AU144" s="145" t="s">
        <v>85</v>
      </c>
      <c r="AY144" s="17" t="s">
        <v>169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7" t="s">
        <v>83</v>
      </c>
      <c r="BK144" s="146">
        <f>ROUND(I144*H144,2)</f>
        <v>0</v>
      </c>
      <c r="BL144" s="17" t="s">
        <v>2388</v>
      </c>
      <c r="BM144" s="145" t="s">
        <v>2425</v>
      </c>
    </row>
    <row r="145" spans="2:65" s="1" customFormat="1">
      <c r="B145" s="32"/>
      <c r="D145" s="147" t="s">
        <v>177</v>
      </c>
      <c r="F145" s="148" t="s">
        <v>2426</v>
      </c>
      <c r="I145" s="149"/>
      <c r="L145" s="32"/>
      <c r="M145" s="150"/>
      <c r="T145" s="56"/>
      <c r="AT145" s="17" t="s">
        <v>177</v>
      </c>
      <c r="AU145" s="17" t="s">
        <v>85</v>
      </c>
    </row>
    <row r="146" spans="2:65" s="11" customFormat="1" ht="22.95" customHeight="1">
      <c r="B146" s="121"/>
      <c r="D146" s="122" t="s">
        <v>74</v>
      </c>
      <c r="E146" s="131" t="s">
        <v>2427</v>
      </c>
      <c r="F146" s="131" t="s">
        <v>2428</v>
      </c>
      <c r="I146" s="124"/>
      <c r="J146" s="132">
        <f>BK146</f>
        <v>0</v>
      </c>
      <c r="L146" s="121"/>
      <c r="M146" s="126"/>
      <c r="P146" s="127">
        <f>SUM(P147:P148)</f>
        <v>0</v>
      </c>
      <c r="R146" s="127">
        <f>SUM(R147:R148)</f>
        <v>0</v>
      </c>
      <c r="T146" s="128">
        <f>SUM(T147:T148)</f>
        <v>0</v>
      </c>
      <c r="AR146" s="122" t="s">
        <v>195</v>
      </c>
      <c r="AT146" s="129" t="s">
        <v>74</v>
      </c>
      <c r="AU146" s="129" t="s">
        <v>83</v>
      </c>
      <c r="AY146" s="122" t="s">
        <v>169</v>
      </c>
      <c r="BK146" s="130">
        <f>SUM(BK147:BK148)</f>
        <v>0</v>
      </c>
    </row>
    <row r="147" spans="2:65" s="1" customFormat="1" ht="24.15" customHeight="1">
      <c r="B147" s="133"/>
      <c r="C147" s="134" t="s">
        <v>235</v>
      </c>
      <c r="D147" s="134" t="s">
        <v>171</v>
      </c>
      <c r="E147" s="135" t="s">
        <v>2429</v>
      </c>
      <c r="F147" s="136" t="s">
        <v>2430</v>
      </c>
      <c r="G147" s="137" t="s">
        <v>525</v>
      </c>
      <c r="H147" s="138">
        <v>1</v>
      </c>
      <c r="I147" s="139"/>
      <c r="J147" s="140">
        <f>ROUND(I147*H147,2)</f>
        <v>0</v>
      </c>
      <c r="K147" s="136" t="s">
        <v>174</v>
      </c>
      <c r="L147" s="32"/>
      <c r="M147" s="141" t="s">
        <v>1</v>
      </c>
      <c r="N147" s="142" t="s">
        <v>40</v>
      </c>
      <c r="P147" s="143">
        <f>O147*H147</f>
        <v>0</v>
      </c>
      <c r="Q147" s="143">
        <v>0</v>
      </c>
      <c r="R147" s="143">
        <f>Q147*H147</f>
        <v>0</v>
      </c>
      <c r="S147" s="143">
        <v>0</v>
      </c>
      <c r="T147" s="144">
        <f>S147*H147</f>
        <v>0</v>
      </c>
      <c r="AR147" s="145" t="s">
        <v>2388</v>
      </c>
      <c r="AT147" s="145" t="s">
        <v>171</v>
      </c>
      <c r="AU147" s="145" t="s">
        <v>85</v>
      </c>
      <c r="AY147" s="17" t="s">
        <v>169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7" t="s">
        <v>83</v>
      </c>
      <c r="BK147" s="146">
        <f>ROUND(I147*H147,2)</f>
        <v>0</v>
      </c>
      <c r="BL147" s="17" t="s">
        <v>2388</v>
      </c>
      <c r="BM147" s="145" t="s">
        <v>2431</v>
      </c>
    </row>
    <row r="148" spans="2:65" s="1" customFormat="1">
      <c r="B148" s="32"/>
      <c r="D148" s="147" t="s">
        <v>177</v>
      </c>
      <c r="F148" s="148" t="s">
        <v>2432</v>
      </c>
      <c r="I148" s="149"/>
      <c r="L148" s="32"/>
      <c r="M148" s="189"/>
      <c r="N148" s="190"/>
      <c r="O148" s="190"/>
      <c r="P148" s="190"/>
      <c r="Q148" s="190"/>
      <c r="R148" s="190"/>
      <c r="S148" s="190"/>
      <c r="T148" s="191"/>
      <c r="AT148" s="17" t="s">
        <v>177</v>
      </c>
      <c r="AU148" s="17" t="s">
        <v>85</v>
      </c>
    </row>
    <row r="149" spans="2:65" s="1" customFormat="1" ht="6.9" customHeight="1">
      <c r="B149" s="44"/>
      <c r="C149" s="45"/>
      <c r="D149" s="45"/>
      <c r="E149" s="45"/>
      <c r="F149" s="45"/>
      <c r="G149" s="45"/>
      <c r="H149" s="45"/>
      <c r="I149" s="45"/>
      <c r="J149" s="45"/>
      <c r="K149" s="45"/>
      <c r="L149" s="32"/>
    </row>
  </sheetData>
  <autoFilter ref="C121:K148" xr:uid="{00000000-0009-0000-0000-000008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hyperlinks>
    <hyperlink ref="F126" r:id="rId1" xr:uid="{00000000-0004-0000-0800-000000000000}"/>
    <hyperlink ref="F128" r:id="rId2" xr:uid="{00000000-0004-0000-0800-000001000000}"/>
    <hyperlink ref="F131" r:id="rId3" xr:uid="{00000000-0004-0000-0800-000002000000}"/>
    <hyperlink ref="F133" r:id="rId4" xr:uid="{00000000-0004-0000-0800-000003000000}"/>
    <hyperlink ref="F136" r:id="rId5" xr:uid="{00000000-0004-0000-0800-000004000000}"/>
    <hyperlink ref="F138" r:id="rId6" xr:uid="{00000000-0004-0000-0800-000005000000}"/>
    <hyperlink ref="F140" r:id="rId7" xr:uid="{00000000-0004-0000-0800-000006000000}"/>
    <hyperlink ref="F142" r:id="rId8" xr:uid="{00000000-0004-0000-0800-000007000000}"/>
    <hyperlink ref="F145" r:id="rId9" xr:uid="{00000000-0004-0000-0800-000008000000}"/>
    <hyperlink ref="F148" r:id="rId10" xr:uid="{00000000-0004-0000-0800-000009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H61"/>
  <sheetViews>
    <sheetView showGridLines="0" topLeftCell="A6" workbookViewId="0"/>
  </sheetViews>
  <sheetFormatPr defaultRowHeight="10.199999999999999"/>
  <cols>
    <col min="1" max="1" width="8.28515625" customWidth="1"/>
    <col min="2" max="2" width="1.7109375" customWidth="1"/>
    <col min="3" max="3" width="25" customWidth="1"/>
    <col min="4" max="4" width="75.85546875" customWidth="1"/>
    <col min="5" max="5" width="13.28515625" customWidth="1"/>
    <col min="6" max="6" width="20" customWidth="1"/>
    <col min="7" max="7" width="1.7109375" customWidth="1"/>
    <col min="8" max="8" width="8.28515625" customWidth="1"/>
  </cols>
  <sheetData>
    <row r="1" spans="2:8" ht="11.25" customHeight="1"/>
    <row r="2" spans="2:8" ht="36.9" customHeight="1"/>
    <row r="3" spans="2:8" ht="6.9" customHeight="1">
      <c r="B3" s="18"/>
      <c r="C3" s="19"/>
      <c r="D3" s="19"/>
      <c r="E3" s="19"/>
      <c r="F3" s="19"/>
      <c r="G3" s="19"/>
      <c r="H3" s="20"/>
    </row>
    <row r="4" spans="2:8" ht="24.9" customHeight="1">
      <c r="B4" s="20"/>
      <c r="C4" s="21" t="s">
        <v>2433</v>
      </c>
      <c r="H4" s="20"/>
    </row>
    <row r="5" spans="2:8" ht="12" customHeight="1">
      <c r="B5" s="20"/>
      <c r="C5" s="24" t="s">
        <v>13</v>
      </c>
      <c r="D5" s="244" t="s">
        <v>14</v>
      </c>
      <c r="E5" s="232"/>
      <c r="F5" s="232"/>
      <c r="H5" s="20"/>
    </row>
    <row r="6" spans="2:8" ht="36.9" customHeight="1">
      <c r="B6" s="20"/>
      <c r="C6" s="26" t="s">
        <v>16</v>
      </c>
      <c r="D6" s="241" t="s">
        <v>17</v>
      </c>
      <c r="E6" s="232"/>
      <c r="F6" s="232"/>
      <c r="H6" s="20"/>
    </row>
    <row r="7" spans="2:8" ht="16.5" customHeight="1">
      <c r="B7" s="20"/>
      <c r="C7" s="27" t="s">
        <v>22</v>
      </c>
      <c r="D7" s="52" t="str">
        <f>'Rekapitulace stavby'!AN8</f>
        <v>8. 2. 2024</v>
      </c>
      <c r="H7" s="20"/>
    </row>
    <row r="8" spans="2:8" s="1" customFormat="1" ht="10.95" customHeight="1">
      <c r="B8" s="32"/>
      <c r="H8" s="32"/>
    </row>
    <row r="9" spans="2:8" s="10" customFormat="1" ht="29.25" customHeight="1">
      <c r="B9" s="113"/>
      <c r="C9" s="114" t="s">
        <v>56</v>
      </c>
      <c r="D9" s="115" t="s">
        <v>57</v>
      </c>
      <c r="E9" s="115" t="s">
        <v>156</v>
      </c>
      <c r="F9" s="116" t="s">
        <v>2434</v>
      </c>
      <c r="H9" s="113"/>
    </row>
    <row r="10" spans="2:8" s="1" customFormat="1" ht="26.4" customHeight="1">
      <c r="B10" s="32"/>
      <c r="C10" s="197" t="s">
        <v>2435</v>
      </c>
      <c r="D10" s="197" t="s">
        <v>81</v>
      </c>
      <c r="H10" s="32"/>
    </row>
    <row r="11" spans="2:8" s="1" customFormat="1" ht="16.95" customHeight="1">
      <c r="B11" s="32"/>
      <c r="C11" s="198" t="s">
        <v>118</v>
      </c>
      <c r="D11" s="199" t="s">
        <v>119</v>
      </c>
      <c r="E11" s="200" t="s">
        <v>112</v>
      </c>
      <c r="F11" s="201">
        <v>120</v>
      </c>
      <c r="H11" s="32"/>
    </row>
    <row r="12" spans="2:8" s="1" customFormat="1" ht="16.95" customHeight="1">
      <c r="B12" s="32"/>
      <c r="C12" s="202" t="s">
        <v>1</v>
      </c>
      <c r="D12" s="202" t="s">
        <v>115</v>
      </c>
      <c r="E12" s="17" t="s">
        <v>1</v>
      </c>
      <c r="F12" s="203">
        <v>120</v>
      </c>
      <c r="H12" s="32"/>
    </row>
    <row r="13" spans="2:8" s="1" customFormat="1" ht="16.95" customHeight="1">
      <c r="B13" s="32"/>
      <c r="C13" s="204" t="s">
        <v>2436</v>
      </c>
      <c r="H13" s="32"/>
    </row>
    <row r="14" spans="2:8" s="1" customFormat="1" ht="20.399999999999999">
      <c r="B14" s="32"/>
      <c r="C14" s="202" t="s">
        <v>673</v>
      </c>
      <c r="D14" s="202" t="s">
        <v>674</v>
      </c>
      <c r="E14" s="17" t="s">
        <v>112</v>
      </c>
      <c r="F14" s="203">
        <v>120</v>
      </c>
      <c r="H14" s="32"/>
    </row>
    <row r="15" spans="2:8" s="1" customFormat="1" ht="20.399999999999999">
      <c r="B15" s="32"/>
      <c r="C15" s="202" t="s">
        <v>689</v>
      </c>
      <c r="D15" s="202" t="s">
        <v>690</v>
      </c>
      <c r="E15" s="17" t="s">
        <v>112</v>
      </c>
      <c r="F15" s="203">
        <v>120</v>
      </c>
      <c r="H15" s="32"/>
    </row>
    <row r="16" spans="2:8" s="1" customFormat="1" ht="20.399999999999999">
      <c r="B16" s="32"/>
      <c r="C16" s="202" t="s">
        <v>727</v>
      </c>
      <c r="D16" s="202" t="s">
        <v>728</v>
      </c>
      <c r="E16" s="17" t="s">
        <v>112</v>
      </c>
      <c r="F16" s="203">
        <v>240</v>
      </c>
      <c r="H16" s="32"/>
    </row>
    <row r="17" spans="2:8" s="1" customFormat="1" ht="20.399999999999999">
      <c r="B17" s="32"/>
      <c r="C17" s="202" t="s">
        <v>733</v>
      </c>
      <c r="D17" s="202" t="s">
        <v>734</v>
      </c>
      <c r="E17" s="17" t="s">
        <v>112</v>
      </c>
      <c r="F17" s="203">
        <v>122.4</v>
      </c>
      <c r="H17" s="32"/>
    </row>
    <row r="18" spans="2:8" s="1" customFormat="1" ht="16.95" customHeight="1">
      <c r="B18" s="32"/>
      <c r="C18" s="202" t="s">
        <v>695</v>
      </c>
      <c r="D18" s="202" t="s">
        <v>696</v>
      </c>
      <c r="E18" s="17" t="s">
        <v>252</v>
      </c>
      <c r="F18" s="203">
        <v>10.8</v>
      </c>
      <c r="H18" s="32"/>
    </row>
    <row r="19" spans="2:8" s="1" customFormat="1" ht="16.95" customHeight="1">
      <c r="B19" s="32"/>
      <c r="C19" s="202" t="s">
        <v>678</v>
      </c>
      <c r="D19" s="202" t="s">
        <v>679</v>
      </c>
      <c r="E19" s="17" t="s">
        <v>112</v>
      </c>
      <c r="F19" s="203">
        <v>132</v>
      </c>
      <c r="H19" s="32"/>
    </row>
    <row r="20" spans="2:8" s="1" customFormat="1" ht="16.95" customHeight="1">
      <c r="B20" s="32"/>
      <c r="C20" s="198" t="s">
        <v>120</v>
      </c>
      <c r="D20" s="199" t="s">
        <v>119</v>
      </c>
      <c r="E20" s="200" t="s">
        <v>112</v>
      </c>
      <c r="F20" s="201">
        <v>120</v>
      </c>
      <c r="H20" s="32"/>
    </row>
    <row r="21" spans="2:8" s="1" customFormat="1" ht="16.95" customHeight="1">
      <c r="B21" s="32"/>
      <c r="C21" s="202" t="s">
        <v>1</v>
      </c>
      <c r="D21" s="202" t="s">
        <v>2437</v>
      </c>
      <c r="E21" s="17" t="s">
        <v>1</v>
      </c>
      <c r="F21" s="203">
        <v>120</v>
      </c>
      <c r="H21" s="32"/>
    </row>
    <row r="22" spans="2:8" s="1" customFormat="1" ht="16.95" customHeight="1">
      <c r="B22" s="32"/>
      <c r="C22" s="204" t="s">
        <v>2436</v>
      </c>
      <c r="H22" s="32"/>
    </row>
    <row r="23" spans="2:8" s="1" customFormat="1" ht="16.95" customHeight="1">
      <c r="B23" s="32"/>
      <c r="C23" s="202" t="s">
        <v>684</v>
      </c>
      <c r="D23" s="202" t="s">
        <v>685</v>
      </c>
      <c r="E23" s="17" t="s">
        <v>112</v>
      </c>
      <c r="F23" s="203">
        <v>132</v>
      </c>
      <c r="H23" s="32"/>
    </row>
    <row r="24" spans="2:8" s="1" customFormat="1" ht="16.95" customHeight="1">
      <c r="B24" s="32"/>
      <c r="C24" s="198" t="s">
        <v>115</v>
      </c>
      <c r="D24" s="199" t="s">
        <v>116</v>
      </c>
      <c r="E24" s="200" t="s">
        <v>1</v>
      </c>
      <c r="F24" s="201">
        <v>120</v>
      </c>
      <c r="H24" s="32"/>
    </row>
    <row r="25" spans="2:8" s="1" customFormat="1" ht="16.95" customHeight="1">
      <c r="B25" s="32"/>
      <c r="C25" s="202" t="s">
        <v>1</v>
      </c>
      <c r="D25" s="202" t="s">
        <v>2438</v>
      </c>
      <c r="E25" s="17" t="s">
        <v>1</v>
      </c>
      <c r="F25" s="203">
        <v>120</v>
      </c>
      <c r="H25" s="32"/>
    </row>
    <row r="26" spans="2:8" s="1" customFormat="1" ht="16.95" customHeight="1">
      <c r="B26" s="32"/>
      <c r="C26" s="204" t="s">
        <v>2436</v>
      </c>
      <c r="H26" s="32"/>
    </row>
    <row r="27" spans="2:8" s="1" customFormat="1" ht="16.95" customHeight="1">
      <c r="B27" s="32"/>
      <c r="C27" s="202" t="s">
        <v>644</v>
      </c>
      <c r="D27" s="202" t="s">
        <v>645</v>
      </c>
      <c r="E27" s="17" t="s">
        <v>112</v>
      </c>
      <c r="F27" s="203">
        <v>144</v>
      </c>
      <c r="H27" s="32"/>
    </row>
    <row r="28" spans="2:8" s="1" customFormat="1" ht="16.95" customHeight="1">
      <c r="B28" s="32"/>
      <c r="C28" s="202" t="s">
        <v>878</v>
      </c>
      <c r="D28" s="202" t="s">
        <v>879</v>
      </c>
      <c r="E28" s="17" t="s">
        <v>112</v>
      </c>
      <c r="F28" s="203">
        <v>120</v>
      </c>
      <c r="H28" s="32"/>
    </row>
    <row r="29" spans="2:8" s="1" customFormat="1" ht="16.95" customHeight="1">
      <c r="B29" s="32"/>
      <c r="C29" s="202" t="s">
        <v>882</v>
      </c>
      <c r="D29" s="202" t="s">
        <v>883</v>
      </c>
      <c r="E29" s="17" t="s">
        <v>207</v>
      </c>
      <c r="F29" s="203">
        <v>5.76</v>
      </c>
      <c r="H29" s="32"/>
    </row>
    <row r="30" spans="2:8" s="1" customFormat="1" ht="16.95" customHeight="1">
      <c r="B30" s="32"/>
      <c r="C30" s="198" t="s">
        <v>110</v>
      </c>
      <c r="D30" s="199" t="s">
        <v>111</v>
      </c>
      <c r="E30" s="200" t="s">
        <v>112</v>
      </c>
      <c r="F30" s="201">
        <v>108.64</v>
      </c>
      <c r="H30" s="32"/>
    </row>
    <row r="31" spans="2:8" s="1" customFormat="1" ht="16.95" customHeight="1">
      <c r="B31" s="32"/>
      <c r="C31" s="202" t="s">
        <v>1</v>
      </c>
      <c r="D31" s="202" t="s">
        <v>2439</v>
      </c>
      <c r="E31" s="17" t="s">
        <v>1</v>
      </c>
      <c r="F31" s="203">
        <v>108.64</v>
      </c>
      <c r="H31" s="32"/>
    </row>
    <row r="32" spans="2:8" s="1" customFormat="1" ht="16.95" customHeight="1">
      <c r="B32" s="32"/>
      <c r="C32" s="204" t="s">
        <v>2436</v>
      </c>
      <c r="H32" s="32"/>
    </row>
    <row r="33" spans="2:8" s="1" customFormat="1" ht="16.95" customHeight="1">
      <c r="B33" s="32"/>
      <c r="C33" s="202" t="s">
        <v>368</v>
      </c>
      <c r="D33" s="202" t="s">
        <v>369</v>
      </c>
      <c r="E33" s="17" t="s">
        <v>207</v>
      </c>
      <c r="F33" s="203">
        <v>19.555</v>
      </c>
      <c r="H33" s="32"/>
    </row>
    <row r="34" spans="2:8" s="1" customFormat="1" ht="16.95" customHeight="1">
      <c r="B34" s="32"/>
      <c r="C34" s="202" t="s">
        <v>487</v>
      </c>
      <c r="D34" s="202" t="s">
        <v>488</v>
      </c>
      <c r="E34" s="17" t="s">
        <v>252</v>
      </c>
      <c r="F34" s="203">
        <v>0.14699999999999999</v>
      </c>
      <c r="H34" s="32"/>
    </row>
    <row r="35" spans="2:8" s="1" customFormat="1" ht="16.95" customHeight="1">
      <c r="B35" s="32"/>
      <c r="C35" s="202" t="s">
        <v>494</v>
      </c>
      <c r="D35" s="202" t="s">
        <v>495</v>
      </c>
      <c r="E35" s="17" t="s">
        <v>112</v>
      </c>
      <c r="F35" s="203">
        <v>108.64</v>
      </c>
      <c r="H35" s="32"/>
    </row>
    <row r="36" spans="2:8" s="1" customFormat="1" ht="16.95" customHeight="1">
      <c r="B36" s="32"/>
      <c r="C36" s="202" t="s">
        <v>600</v>
      </c>
      <c r="D36" s="202" t="s">
        <v>601</v>
      </c>
      <c r="E36" s="17" t="s">
        <v>112</v>
      </c>
      <c r="F36" s="203">
        <v>108.64</v>
      </c>
      <c r="H36" s="32"/>
    </row>
    <row r="37" spans="2:8" s="1" customFormat="1" ht="16.95" customHeight="1">
      <c r="B37" s="32"/>
      <c r="C37" s="202" t="s">
        <v>619</v>
      </c>
      <c r="D37" s="202" t="s">
        <v>620</v>
      </c>
      <c r="E37" s="17" t="s">
        <v>112</v>
      </c>
      <c r="F37" s="203">
        <v>217.28</v>
      </c>
      <c r="H37" s="32"/>
    </row>
    <row r="38" spans="2:8" s="1" customFormat="1" ht="16.95" customHeight="1">
      <c r="B38" s="32"/>
      <c r="C38" s="202" t="s">
        <v>707</v>
      </c>
      <c r="D38" s="202" t="s">
        <v>708</v>
      </c>
      <c r="E38" s="17" t="s">
        <v>112</v>
      </c>
      <c r="F38" s="203">
        <v>108.64</v>
      </c>
      <c r="H38" s="32"/>
    </row>
    <row r="39" spans="2:8" s="1" customFormat="1" ht="16.95" customHeight="1">
      <c r="B39" s="32"/>
      <c r="C39" s="202" t="s">
        <v>820</v>
      </c>
      <c r="D39" s="202" t="s">
        <v>821</v>
      </c>
      <c r="E39" s="17" t="s">
        <v>112</v>
      </c>
      <c r="F39" s="203">
        <v>108.64</v>
      </c>
      <c r="H39" s="32"/>
    </row>
    <row r="40" spans="2:8" s="1" customFormat="1" ht="16.95" customHeight="1">
      <c r="B40" s="32"/>
      <c r="C40" s="198" t="s">
        <v>2440</v>
      </c>
      <c r="D40" s="199" t="s">
        <v>2441</v>
      </c>
      <c r="E40" s="200" t="s">
        <v>1</v>
      </c>
      <c r="F40" s="201">
        <v>56.569000000000003</v>
      </c>
      <c r="H40" s="32"/>
    </row>
    <row r="41" spans="2:8" s="1" customFormat="1" ht="16.95" customHeight="1">
      <c r="B41" s="32"/>
      <c r="C41" s="202" t="s">
        <v>1</v>
      </c>
      <c r="D41" s="202" t="s">
        <v>2442</v>
      </c>
      <c r="E41" s="17" t="s">
        <v>1</v>
      </c>
      <c r="F41" s="203">
        <v>56.569000000000003</v>
      </c>
      <c r="H41" s="32"/>
    </row>
    <row r="42" spans="2:8" s="1" customFormat="1" ht="16.95" customHeight="1">
      <c r="B42" s="32"/>
      <c r="C42" s="202" t="s">
        <v>1</v>
      </c>
      <c r="D42" s="202" t="s">
        <v>203</v>
      </c>
      <c r="E42" s="17" t="s">
        <v>1</v>
      </c>
      <c r="F42" s="203">
        <v>56.569000000000003</v>
      </c>
      <c r="H42" s="32"/>
    </row>
    <row r="43" spans="2:8" s="1" customFormat="1" ht="16.95" customHeight="1">
      <c r="B43" s="32"/>
      <c r="C43" s="198" t="s">
        <v>2443</v>
      </c>
      <c r="D43" s="199" t="s">
        <v>2444</v>
      </c>
      <c r="E43" s="200" t="s">
        <v>1</v>
      </c>
      <c r="F43" s="201">
        <v>146.28800000000001</v>
      </c>
      <c r="H43" s="32"/>
    </row>
    <row r="44" spans="2:8" s="1" customFormat="1" ht="16.95" customHeight="1">
      <c r="B44" s="32"/>
      <c r="C44" s="202" t="s">
        <v>1</v>
      </c>
      <c r="D44" s="202" t="s">
        <v>2445</v>
      </c>
      <c r="E44" s="17" t="s">
        <v>1</v>
      </c>
      <c r="F44" s="203">
        <v>146.28800000000001</v>
      </c>
      <c r="H44" s="32"/>
    </row>
    <row r="45" spans="2:8" s="1" customFormat="1" ht="16.95" customHeight="1">
      <c r="B45" s="32"/>
      <c r="C45" s="202" t="s">
        <v>1</v>
      </c>
      <c r="D45" s="202" t="s">
        <v>203</v>
      </c>
      <c r="E45" s="17" t="s">
        <v>1</v>
      </c>
      <c r="F45" s="203">
        <v>146.28800000000001</v>
      </c>
      <c r="H45" s="32"/>
    </row>
    <row r="46" spans="2:8" s="1" customFormat="1" ht="16.95" customHeight="1">
      <c r="B46" s="32"/>
      <c r="C46" s="198" t="s">
        <v>106</v>
      </c>
      <c r="D46" s="199" t="s">
        <v>107</v>
      </c>
      <c r="E46" s="200" t="s">
        <v>1</v>
      </c>
      <c r="F46" s="201">
        <v>4.2830000000000004</v>
      </c>
      <c r="H46" s="32"/>
    </row>
    <row r="47" spans="2:8" s="1" customFormat="1" ht="16.95" customHeight="1">
      <c r="B47" s="32"/>
      <c r="C47" s="202" t="s">
        <v>1</v>
      </c>
      <c r="D47" s="202" t="s">
        <v>108</v>
      </c>
      <c r="E47" s="17" t="s">
        <v>1</v>
      </c>
      <c r="F47" s="203">
        <v>4.2830000000000004</v>
      </c>
      <c r="H47" s="32"/>
    </row>
    <row r="48" spans="2:8" s="1" customFormat="1" ht="16.95" customHeight="1">
      <c r="B48" s="32"/>
      <c r="C48" s="202" t="s">
        <v>1</v>
      </c>
      <c r="D48" s="202" t="s">
        <v>203</v>
      </c>
      <c r="E48" s="17" t="s">
        <v>1</v>
      </c>
      <c r="F48" s="203">
        <v>4.2830000000000004</v>
      </c>
      <c r="H48" s="32"/>
    </row>
    <row r="49" spans="2:8" s="1" customFormat="1" ht="16.95" customHeight="1">
      <c r="B49" s="32"/>
      <c r="C49" s="204" t="s">
        <v>2436</v>
      </c>
      <c r="H49" s="32"/>
    </row>
    <row r="50" spans="2:8" s="1" customFormat="1" ht="16.95" customHeight="1">
      <c r="B50" s="32"/>
      <c r="C50" s="202" t="s">
        <v>362</v>
      </c>
      <c r="D50" s="202" t="s">
        <v>363</v>
      </c>
      <c r="E50" s="17" t="s">
        <v>207</v>
      </c>
      <c r="F50" s="203">
        <v>4.2830000000000004</v>
      </c>
      <c r="H50" s="32"/>
    </row>
    <row r="51" spans="2:8" s="1" customFormat="1" ht="16.95" customHeight="1">
      <c r="B51" s="32"/>
      <c r="C51" s="198" t="s">
        <v>2446</v>
      </c>
      <c r="D51" s="199" t="s">
        <v>2447</v>
      </c>
      <c r="E51" s="200" t="s">
        <v>1</v>
      </c>
      <c r="F51" s="201">
        <v>99.531000000000006</v>
      </c>
      <c r="H51" s="32"/>
    </row>
    <row r="52" spans="2:8" s="1" customFormat="1" ht="16.95" customHeight="1">
      <c r="B52" s="32"/>
      <c r="C52" s="202" t="s">
        <v>1</v>
      </c>
      <c r="D52" s="202" t="s">
        <v>2448</v>
      </c>
      <c r="E52" s="17" t="s">
        <v>1</v>
      </c>
      <c r="F52" s="203">
        <v>99.531000000000006</v>
      </c>
      <c r="H52" s="32"/>
    </row>
    <row r="53" spans="2:8" s="1" customFormat="1" ht="16.95" customHeight="1">
      <c r="B53" s="32"/>
      <c r="C53" s="202" t="s">
        <v>1</v>
      </c>
      <c r="D53" s="202" t="s">
        <v>203</v>
      </c>
      <c r="E53" s="17" t="s">
        <v>1</v>
      </c>
      <c r="F53" s="203">
        <v>99.531000000000006</v>
      </c>
      <c r="H53" s="32"/>
    </row>
    <row r="54" spans="2:8" s="1" customFormat="1" ht="16.95" customHeight="1">
      <c r="B54" s="32"/>
      <c r="C54" s="198" t="s">
        <v>2449</v>
      </c>
      <c r="D54" s="199" t="s">
        <v>2450</v>
      </c>
      <c r="E54" s="200" t="s">
        <v>1</v>
      </c>
      <c r="F54" s="201">
        <v>385.66</v>
      </c>
      <c r="H54" s="32"/>
    </row>
    <row r="55" spans="2:8" s="1" customFormat="1" ht="16.95" customHeight="1">
      <c r="B55" s="32"/>
      <c r="C55" s="202" t="s">
        <v>1</v>
      </c>
      <c r="D55" s="202" t="s">
        <v>2451</v>
      </c>
      <c r="E55" s="17" t="s">
        <v>1</v>
      </c>
      <c r="F55" s="203">
        <v>385.66</v>
      </c>
      <c r="H55" s="32"/>
    </row>
    <row r="56" spans="2:8" s="1" customFormat="1" ht="16.95" customHeight="1">
      <c r="B56" s="32"/>
      <c r="C56" s="202" t="s">
        <v>1</v>
      </c>
      <c r="D56" s="202" t="s">
        <v>203</v>
      </c>
      <c r="E56" s="17" t="s">
        <v>1</v>
      </c>
      <c r="F56" s="203">
        <v>385.66</v>
      </c>
      <c r="H56" s="32"/>
    </row>
    <row r="57" spans="2:8" s="1" customFormat="1" ht="16.95" customHeight="1">
      <c r="B57" s="32"/>
      <c r="C57" s="198" t="s">
        <v>2452</v>
      </c>
      <c r="D57" s="199" t="s">
        <v>2453</v>
      </c>
      <c r="E57" s="200" t="s">
        <v>1</v>
      </c>
      <c r="F57" s="201">
        <v>87.12</v>
      </c>
      <c r="H57" s="32"/>
    </row>
    <row r="58" spans="2:8" s="1" customFormat="1" ht="16.95" customHeight="1">
      <c r="B58" s="32"/>
      <c r="C58" s="202" t="s">
        <v>1</v>
      </c>
      <c r="D58" s="202" t="s">
        <v>2454</v>
      </c>
      <c r="E58" s="17" t="s">
        <v>1</v>
      </c>
      <c r="F58" s="203">
        <v>87.12</v>
      </c>
      <c r="H58" s="32"/>
    </row>
    <row r="59" spans="2:8" s="1" customFormat="1" ht="16.95" customHeight="1">
      <c r="B59" s="32"/>
      <c r="C59" s="202" t="s">
        <v>1</v>
      </c>
      <c r="D59" s="202" t="s">
        <v>203</v>
      </c>
      <c r="E59" s="17" t="s">
        <v>1</v>
      </c>
      <c r="F59" s="203">
        <v>87.12</v>
      </c>
      <c r="H59" s="32"/>
    </row>
    <row r="60" spans="2:8" s="1" customFormat="1" ht="7.35" customHeight="1">
      <c r="B60" s="44"/>
      <c r="C60" s="45"/>
      <c r="D60" s="45"/>
      <c r="E60" s="45"/>
      <c r="F60" s="45"/>
      <c r="G60" s="45"/>
      <c r="H60" s="32"/>
    </row>
    <row r="61" spans="2:8" s="1" customFormat="1"/>
  </sheetData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20</vt:i4>
      </vt:variant>
    </vt:vector>
  </HeadingPairs>
  <TitlesOfParts>
    <vt:vector size="30" baseType="lpstr">
      <vt:lpstr>Rekapitulace stavby</vt:lpstr>
      <vt:lpstr>D.1.1 - Stavebně architek...</vt:lpstr>
      <vt:lpstr>D.1.2 - Elektroinstalace ...</vt:lpstr>
      <vt:lpstr>D.1.3 - Slaboproud</vt:lpstr>
      <vt:lpstr>D.1.4 - Vytápění</vt:lpstr>
      <vt:lpstr>D.1.5 - Vzduchotechnika</vt:lpstr>
      <vt:lpstr>D.1.6 - Zdravotně technic...</vt:lpstr>
      <vt:lpstr>D.1.7 - Gastro zařízení</vt:lpstr>
      <vt:lpstr>VRN - Vedlejší rozpočtové...</vt:lpstr>
      <vt:lpstr>Seznam figur</vt:lpstr>
      <vt:lpstr>'D.1.1 - Stavebně architek...'!Názvy_tisku</vt:lpstr>
      <vt:lpstr>'D.1.2 - Elektroinstalace ...'!Názvy_tisku</vt:lpstr>
      <vt:lpstr>'D.1.3 - Slaboproud'!Názvy_tisku</vt:lpstr>
      <vt:lpstr>'D.1.4 - Vytápění'!Názvy_tisku</vt:lpstr>
      <vt:lpstr>'D.1.5 - Vzduchotechnika'!Názvy_tisku</vt:lpstr>
      <vt:lpstr>'D.1.6 - Zdravotně technic...'!Názvy_tisku</vt:lpstr>
      <vt:lpstr>'D.1.7 - Gastro zařízení'!Názvy_tisku</vt:lpstr>
      <vt:lpstr>'Rekapitulace stavby'!Názvy_tisku</vt:lpstr>
      <vt:lpstr>'Seznam figur'!Názvy_tisku</vt:lpstr>
      <vt:lpstr>'VRN - Vedlejší rozpočtové...'!Názvy_tisku</vt:lpstr>
      <vt:lpstr>'D.1.1 - Stavebně architek...'!Oblast_tisku</vt:lpstr>
      <vt:lpstr>'D.1.2 - Elektroinstalace ...'!Oblast_tisku</vt:lpstr>
      <vt:lpstr>'D.1.3 - Slaboproud'!Oblast_tisku</vt:lpstr>
      <vt:lpstr>'D.1.4 - Vytápění'!Oblast_tisku</vt:lpstr>
      <vt:lpstr>'D.1.5 - Vzduchotechnika'!Oblast_tisku</vt:lpstr>
      <vt:lpstr>'D.1.6 - Zdravotně technic...'!Oblast_tisku</vt:lpstr>
      <vt:lpstr>'D.1.7 - Gastro zařízení'!Oblast_tisku</vt:lpstr>
      <vt:lpstr>'Rekapitulace stavby'!Oblast_tisku</vt:lpstr>
      <vt:lpstr>'Seznam figur'!Oblast_tisku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PC-LENOVO-P\Petr</dc:creator>
  <cp:lastModifiedBy>Simona Čudová</cp:lastModifiedBy>
  <dcterms:created xsi:type="dcterms:W3CDTF">2024-04-23T07:10:59Z</dcterms:created>
  <dcterms:modified xsi:type="dcterms:W3CDTF">2024-05-03T08:34:14Z</dcterms:modified>
</cp:coreProperties>
</file>