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29040" windowHeight="17520" activeTab="1"/>
  </bookViews>
  <sheets>
    <sheet name="Krycí list rozpočtu" sheetId="3" r:id="rId1"/>
    <sheet name="rozpočet" sheetId="1" r:id="rId2"/>
    <sheet name="sanace" sheetId="4" r:id="rId3"/>
  </sheets>
  <definedNames>
    <definedName name="_xlnm.Print_Area" localSheetId="1">'rozpočet'!$A$4:$F$34</definedName>
  </definedNames>
  <calcPr calcId="191029"/>
  <extLst/>
</workbook>
</file>

<file path=xl/sharedStrings.xml><?xml version="1.0" encoding="utf-8"?>
<sst xmlns="http://schemas.openxmlformats.org/spreadsheetml/2006/main" count="171" uniqueCount="113">
  <si>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</si>
  <si>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</si>
  <si>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</si>
  <si>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</si>
  <si>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</si>
  <si>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</si>
  <si>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</si>
  <si>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</si>
  <si>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</si>
  <si>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</si>
  <si>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</si>
  <si>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</si>
  <si>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</si>
  <si>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</si>
  <si>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</si>
  <si>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</si>
  <si>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</si>
  <si>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</si>
  <si>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</si>
  <si>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</si>
  <si>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</si>
  <si>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</si>
  <si>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</si>
  <si>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</si>
  <si>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</si>
  <si>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</si>
  <si>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</si>
  <si>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</si>
  <si>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</si>
  <si>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</si>
  <si>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</si>
  <si>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</si>
  <si>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</si>
  <si>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</si>
  <si>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</si>
  <si>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</si>
  <si>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</si>
  <si>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</si>
  <si>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</si>
  <si>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</si>
  <si>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</si>
  <si>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</si>
  <si>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</si>
  <si>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</si>
  <si>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</si>
  <si>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</si>
  <si>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</si>
  <si>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</si>
  <si>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</si>
  <si>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</si>
  <si>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</si>
  <si>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</si>
  <si>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</si>
  <si>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</si>
  <si>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</si>
  <si>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</si>
  <si>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</si>
  <si>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</si>
  <si>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</si>
  <si>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</si>
  <si>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</si>
  <si>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</si>
  <si>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</si>
  <si>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</si>
  <si>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</si>
  <si>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</si>
  <si>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</si>
  <si>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</si>
  <si>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</si>
  <si>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</si>
  <si>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</si>
  <si>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</si>
  <si>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</si>
  <si>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</si>
  <si>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574C06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</si>
  <si>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</si>
  <si>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</si>
  <si>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</si>
  <si>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</si>
  <si>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</si>
  <si>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</si>
  <si>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</si>
  <si>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</si>
  <si>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</si>
  <si>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</si>
  <si>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</si>
  <si>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</si>
  <si>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</si>
  <si>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</si>
  <si>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</si>
  <si>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ASFALTOVÝ BETON PRO LOŽNÍ VRSTVY ACL 16+, 16S - TL. 70MM</t>
  </si>
  <si>
    <t>VRSTVY PRO OBNOVU A OPRAVY Z KAMENIVA ZPEV CEMENTEM - TL. 130 MM</t>
  </si>
  <si>
    <t>vyrovnávka asfalt. bet. ACL 16+ , 16S</t>
  </si>
  <si>
    <t xml:space="preserve">asfalt. beton ACO 11+, 11S  50/70 tl. 50 mm,  </t>
  </si>
  <si>
    <t>výšková úprava poklopů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</si>
  <si>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</si>
  <si>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</si>
  <si>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</si>
  <si>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</si>
  <si>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</si>
  <si>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 xml:space="preserve"> poplatky na likvidaci odpadů nekontaminovaných</t>
  </si>
  <si>
    <t>směrové sloupky z plast. hmot včetně odrazového pásku</t>
  </si>
  <si>
    <t>VDZ - barvou hladké - dodávka a pokládka</t>
  </si>
  <si>
    <t>VDZ - plastem hladké - dodávka a pokládka</t>
  </si>
  <si>
    <t>INFILTRAČNÍ POSTŘIK Z EMULZE DO 1,0KG/M2</t>
  </si>
  <si>
    <t>Stavba:     III/10163 Nehvizdy - Horoušany</t>
  </si>
  <si>
    <t xml:space="preserve">Objekt:  silnice   III/10163               km  0,000 - 2,900  </t>
  </si>
  <si>
    <t>rozpočet:  OTSKP 2023</t>
  </si>
  <si>
    <r>
      <t xml:space="preserve">Zpracoval:  </t>
    </r>
    <r>
      <rPr>
        <sz val="9"/>
        <rFont val="Arial CE"/>
        <family val="2"/>
      </rPr>
      <t xml:space="preserve"> Tomáš Pecka</t>
    </r>
  </si>
  <si>
    <t>Datum:   14.11.2023</t>
  </si>
  <si>
    <t>III/10163 Nehvizdy - Horoušany</t>
  </si>
  <si>
    <t>staničení km 0,000 - 2,900</t>
  </si>
  <si>
    <t>Tomáš Pecka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</si>
</sst>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8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29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3" fontId="20" fillId="0" borderId="6" xfId="0" applyNumberFormat="1" applyFont="1" applyBorder="1" applyAlignment="1" applyProtection="1">
      <alignment vertical="center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 applyAlignment="1" applyProtection="1">
      <alignment vertical="top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11" fontId="11" fillId="0" borderId="20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1" xfId="0" applyNumberFormat="1" applyFont="1" applyBorder="1" applyAlignment="1" applyProtection="1">
      <alignment horizontal="right" vertical="center"/>
      <protection/>
    </xf>
    <xf numFmtId="4" fontId="19" fillId="0" borderId="24" xfId="0" applyNumberFormat="1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horizontal="center" vertical="center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21" fillId="0" borderId="26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1" fillId="2" borderId="27" xfId="0" applyFont="1" applyFill="1" applyBorder="1" applyAlignment="1" applyProtection="1">
      <alignment vertical="top" wrapText="1"/>
      <protection/>
    </xf>
    <xf numFmtId="0" fontId="21" fillId="0" borderId="25" xfId="0" applyFont="1" applyBorder="1" applyAlignment="1" applyProtection="1">
      <alignment horizontal="right" vertical="top"/>
      <protection/>
    </xf>
    <xf numFmtId="0" fontId="1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4" fontId="10" fillId="4" borderId="11" xfId="0" applyNumberFormat="1" applyFont="1" applyFill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49" fontId="23" fillId="0" borderId="28" xfId="0" applyNumberFormat="1" applyFont="1" applyBorder="1" applyAlignment="1" applyProtection="1">
      <alignment horizontal="left" vertical="center"/>
      <protection/>
    </xf>
    <xf numFmtId="0" fontId="23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49" fontId="26" fillId="0" borderId="31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49" fontId="23" fillId="0" borderId="31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32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3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3" fillId="5" borderId="34" xfId="0" applyNumberFormat="1" applyFont="1" applyFill="1" applyBorder="1" applyAlignment="1" applyProtection="1">
      <alignment horizontal="center" vertical="center"/>
      <protection/>
    </xf>
    <xf numFmtId="0" fontId="23" fillId="5" borderId="18" xfId="0" applyFont="1" applyFill="1" applyBorder="1" applyAlignment="1" applyProtection="1">
      <alignment horizontal="center" vertical="center"/>
      <protection/>
    </xf>
    <xf numFmtId="0" fontId="23" fillId="5" borderId="35" xfId="0" applyFont="1" applyFill="1" applyBorder="1" applyAlignment="1" applyProtection="1">
      <alignment horizontal="center" vertical="center"/>
      <protection/>
    </xf>
    <xf numFmtId="49" fontId="23" fillId="0" borderId="29" xfId="0" applyNumberFormat="1" applyFont="1" applyBorder="1" applyAlignment="1" applyProtection="1">
      <alignment horizontal="left" vertical="center"/>
      <protection/>
    </xf>
    <xf numFmtId="49" fontId="23" fillId="0" borderId="36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33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33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38" xfId="0" applyNumberFormat="1" applyFont="1" applyBorder="1" applyAlignment="1" applyProtection="1">
      <alignment horizontal="center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left" vertical="center"/>
      <protection/>
    </xf>
    <xf numFmtId="49" fontId="18" fillId="0" borderId="41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7" fillId="0" borderId="34" xfId="0" applyNumberFormat="1" applyFont="1" applyBorder="1" applyAlignment="1" applyProtection="1">
      <alignment horizontal="center" vertical="center"/>
      <protection/>
    </xf>
    <xf numFmtId="14" fontId="27" fillId="0" borderId="42" xfId="0" applyNumberFormat="1" applyFont="1" applyBorder="1" applyAlignment="1" applyProtection="1">
      <alignment horizontal="center" vertical="center"/>
      <protection/>
    </xf>
    <xf numFmtId="14" fontId="27" fillId="0" borderId="43" xfId="0" applyNumberFormat="1" applyFont="1" applyBorder="1" applyAlignment="1" applyProtection="1">
      <alignment horizontal="center" vertical="center"/>
      <protection/>
    </xf>
    <xf numFmtId="14" fontId="27" fillId="0" borderId="44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7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8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horizontal="left" vertical="center"/>
      <protection/>
    </xf>
    <xf numFmtId="49" fontId="27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34" xfId="0" applyNumberFormat="1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49" fontId="23" fillId="5" borderId="18" xfId="0" applyNumberFormat="1" applyFont="1" applyFill="1" applyBorder="1" applyAlignment="1" applyProtection="1">
      <alignment horizontal="center" vertical="center"/>
      <protection/>
    </xf>
    <xf numFmtId="49" fontId="23" fillId="5" borderId="42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46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6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9" fillId="0" borderId="47" xfId="0" applyNumberFormat="1" applyFont="1" applyBorder="1" applyAlignment="1" applyProtection="1">
      <alignment horizontal="center" vertical="center" wrapText="1"/>
      <protection/>
    </xf>
    <xf numFmtId="0" fontId="28" fillId="0" borderId="48" xfId="0" applyFont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7" xfId="0" applyNumberFormat="1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7" fillId="0" borderId="19" xfId="0" applyNumberFormat="1" applyFont="1" applyBorder="1" applyAlignment="1" applyProtection="1">
      <alignment horizontal="left" vertical="center"/>
      <protection/>
    </xf>
    <xf numFmtId="49" fontId="20" fillId="0" borderId="34" xfId="0" applyNumberFormat="1" applyFont="1" applyBorder="1" applyAlignment="1" applyProtection="1">
      <alignment horizontal="center" vertical="center"/>
      <protection/>
    </xf>
    <xf numFmtId="0" fontId="27" fillId="0" borderId="42" xfId="0" applyFont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L9" sqref="L9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7" customHeight="1" thickBot="1">
      <c r="A1" s="207" t="s">
        <v>18</v>
      </c>
      <c r="B1" s="208"/>
      <c r="C1" s="208"/>
      <c r="D1" s="208"/>
      <c r="E1" s="208"/>
      <c r="F1" s="208"/>
      <c r="G1" s="208"/>
      <c r="H1" s="208"/>
      <c r="I1" s="208"/>
    </row>
    <row r="2" spans="1:9" ht="12.75" customHeight="1">
      <c r="A2" s="209" t="s">
        <v>19</v>
      </c>
      <c r="B2" s="210"/>
      <c r="C2" s="211" t="s">
        <v>110</v>
      </c>
      <c r="D2" s="212"/>
      <c r="E2" s="215" t="s">
        <v>20</v>
      </c>
      <c r="F2" s="216" t="s">
        <v>84</v>
      </c>
      <c r="G2" s="217"/>
      <c r="H2" s="215" t="s">
        <v>21</v>
      </c>
      <c r="I2" s="222"/>
    </row>
    <row r="3" spans="1:9" ht="10.5">
      <c r="A3" s="178"/>
      <c r="B3" s="177"/>
      <c r="C3" s="213"/>
      <c r="D3" s="214"/>
      <c r="E3" s="177"/>
      <c r="F3" s="218"/>
      <c r="G3" s="219"/>
      <c r="H3" s="177"/>
      <c r="I3" s="221"/>
    </row>
    <row r="4" spans="1:9" ht="12.75" customHeight="1">
      <c r="A4" s="176" t="s">
        <v>22</v>
      </c>
      <c r="B4" s="177"/>
      <c r="C4" s="223" t="s">
        <v>89</v>
      </c>
      <c r="D4" s="224"/>
      <c r="E4" s="183" t="s">
        <v>23</v>
      </c>
      <c r="F4" s="183"/>
      <c r="G4" s="177"/>
      <c r="H4" s="183" t="s">
        <v>21</v>
      </c>
      <c r="I4" s="227"/>
    </row>
    <row r="5" spans="1:9" ht="12.75" customHeight="1">
      <c r="A5" s="178"/>
      <c r="B5" s="177"/>
      <c r="C5" s="225"/>
      <c r="D5" s="226"/>
      <c r="E5" s="177"/>
      <c r="F5" s="177"/>
      <c r="G5" s="177"/>
      <c r="H5" s="177"/>
      <c r="I5" s="175"/>
    </row>
    <row r="6" spans="1:9" ht="13.15" customHeight="1">
      <c r="A6" s="176" t="s">
        <v>24</v>
      </c>
      <c r="B6" s="177"/>
      <c r="C6" s="192" t="s">
        <v>111</v>
      </c>
      <c r="D6" s="193"/>
      <c r="E6" s="183" t="s">
        <v>25</v>
      </c>
      <c r="F6" s="190"/>
      <c r="G6" s="185"/>
      <c r="H6" s="183" t="s">
        <v>21</v>
      </c>
      <c r="I6" s="220"/>
    </row>
    <row r="7" spans="1:9" ht="10.5">
      <c r="A7" s="178"/>
      <c r="B7" s="177"/>
      <c r="C7" s="194"/>
      <c r="D7" s="195"/>
      <c r="E7" s="177"/>
      <c r="F7" s="185"/>
      <c r="G7" s="185"/>
      <c r="H7" s="177"/>
      <c r="I7" s="221"/>
    </row>
    <row r="8" spans="1:9" ht="10.5">
      <c r="A8" s="176" t="s">
        <v>85</v>
      </c>
      <c r="B8" s="177"/>
      <c r="C8" s="179"/>
      <c r="D8" s="180"/>
      <c r="E8" s="183" t="s">
        <v>86</v>
      </c>
      <c r="F8" s="184" t="s">
        <v>112</v>
      </c>
      <c r="G8" s="185"/>
      <c r="H8" s="186" t="s">
        <v>87</v>
      </c>
      <c r="I8" s="188"/>
    </row>
    <row r="9" spans="1:9" ht="10.5">
      <c r="A9" s="178"/>
      <c r="B9" s="177"/>
      <c r="C9" s="181"/>
      <c r="D9" s="182"/>
      <c r="E9" s="177"/>
      <c r="F9" s="185"/>
      <c r="G9" s="185"/>
      <c r="H9" s="187"/>
      <c r="I9" s="189"/>
    </row>
    <row r="10" spans="1:9" ht="10.5">
      <c r="A10" s="176" t="s">
        <v>88</v>
      </c>
      <c r="B10" s="177"/>
      <c r="C10" s="190"/>
      <c r="D10" s="185"/>
      <c r="E10" s="183" t="s">
        <v>26</v>
      </c>
      <c r="F10" s="191" t="s">
        <v>112</v>
      </c>
      <c r="G10" s="185"/>
      <c r="H10" s="183" t="s">
        <v>27</v>
      </c>
      <c r="I10" s="174"/>
    </row>
    <row r="11" spans="1:9" ht="10.5">
      <c r="A11" s="178"/>
      <c r="B11" s="177"/>
      <c r="C11" s="185"/>
      <c r="D11" s="185"/>
      <c r="E11" s="177"/>
      <c r="F11" s="185"/>
      <c r="G11" s="185"/>
      <c r="H11" s="177"/>
      <c r="I11" s="175"/>
    </row>
    <row r="12" spans="1:9" ht="23.45" customHeight="1" thickBot="1">
      <c r="A12" s="166" t="s">
        <v>28</v>
      </c>
      <c r="B12" s="167"/>
      <c r="C12" s="167"/>
      <c r="D12" s="167"/>
      <c r="E12" s="167"/>
      <c r="F12" s="167"/>
      <c r="G12" s="167"/>
      <c r="H12" s="167"/>
      <c r="I12" s="168"/>
    </row>
    <row r="13" spans="1:9" ht="26.45" customHeight="1">
      <c r="A13" s="41" t="s">
        <v>29</v>
      </c>
      <c r="B13" s="169" t="s">
        <v>30</v>
      </c>
      <c r="C13" s="170"/>
      <c r="D13" s="42" t="s">
        <v>31</v>
      </c>
      <c r="E13" s="171" t="s">
        <v>32</v>
      </c>
      <c r="F13" s="172"/>
      <c r="G13" s="42" t="s">
        <v>33</v>
      </c>
      <c r="H13" s="171" t="s">
        <v>34</v>
      </c>
      <c r="I13" s="173"/>
    </row>
    <row r="14" spans="1:9" ht="15.2" customHeight="1">
      <c r="A14" s="43" t="s">
        <v>35</v>
      </c>
      <c r="B14" s="44" t="s">
        <v>36</v>
      </c>
      <c r="C14" s="45">
        <f>SUM(rozpočet!F31)</f>
        <v>0</v>
      </c>
      <c r="D14" s="159" t="s">
        <v>37</v>
      </c>
      <c r="E14" s="160"/>
      <c r="F14" s="45">
        <v>0</v>
      </c>
      <c r="G14" s="161" t="s">
        <v>38</v>
      </c>
      <c r="H14" s="162"/>
      <c r="I14" s="46">
        <v>0</v>
      </c>
    </row>
    <row r="15" spans="1:11" ht="15.2" customHeight="1">
      <c r="A15" s="43"/>
      <c r="B15" s="44" t="s">
        <v>39</v>
      </c>
      <c r="C15" s="45">
        <v>0</v>
      </c>
      <c r="D15" s="159" t="s">
        <v>40</v>
      </c>
      <c r="E15" s="160"/>
      <c r="F15" s="45">
        <v>0</v>
      </c>
      <c r="G15" s="161" t="s">
        <v>41</v>
      </c>
      <c r="H15" s="162"/>
      <c r="I15" s="46">
        <v>0</v>
      </c>
      <c r="K15" s="47"/>
    </row>
    <row r="16" spans="1:9" ht="15.2" customHeight="1">
      <c r="A16" s="43" t="s">
        <v>42</v>
      </c>
      <c r="B16" s="44" t="s">
        <v>36</v>
      </c>
      <c r="C16" s="45">
        <v>0</v>
      </c>
      <c r="D16" s="159" t="s">
        <v>43</v>
      </c>
      <c r="E16" s="160"/>
      <c r="F16" s="45">
        <v>0</v>
      </c>
      <c r="G16" s="161" t="s">
        <v>44</v>
      </c>
      <c r="H16" s="162"/>
      <c r="I16" s="46">
        <v>0</v>
      </c>
    </row>
    <row r="17" spans="1:9" ht="15.2" customHeight="1">
      <c r="A17" s="43"/>
      <c r="B17" s="44" t="s">
        <v>39</v>
      </c>
      <c r="C17" s="45">
        <v>0</v>
      </c>
      <c r="D17" s="159"/>
      <c r="E17" s="160"/>
      <c r="F17" s="48"/>
      <c r="G17" s="161" t="s">
        <v>45</v>
      </c>
      <c r="H17" s="162"/>
      <c r="I17" s="46">
        <v>0</v>
      </c>
    </row>
    <row r="18" spans="1:9" ht="15.2" customHeight="1">
      <c r="A18" s="43" t="s">
        <v>46</v>
      </c>
      <c r="B18" s="44" t="s">
        <v>36</v>
      </c>
      <c r="C18" s="45">
        <v>0</v>
      </c>
      <c r="D18" s="159"/>
      <c r="E18" s="160"/>
      <c r="F18" s="48"/>
      <c r="G18" s="161" t="s">
        <v>47</v>
      </c>
      <c r="H18" s="162"/>
      <c r="I18" s="46">
        <v>0</v>
      </c>
    </row>
    <row r="19" spans="1:9" ht="15.2" customHeight="1">
      <c r="A19" s="43"/>
      <c r="B19" s="44" t="s">
        <v>39</v>
      </c>
      <c r="C19" s="45">
        <v>0</v>
      </c>
      <c r="D19" s="159"/>
      <c r="E19" s="160"/>
      <c r="F19" s="48"/>
      <c r="G19" s="161" t="s">
        <v>48</v>
      </c>
      <c r="H19" s="162"/>
      <c r="I19" s="46">
        <v>0</v>
      </c>
    </row>
    <row r="20" spans="1:9" ht="15.2" customHeight="1">
      <c r="A20" s="157" t="s">
        <v>49</v>
      </c>
      <c r="B20" s="158"/>
      <c r="C20" s="45">
        <v>0</v>
      </c>
      <c r="D20" s="159"/>
      <c r="E20" s="160"/>
      <c r="F20" s="48"/>
      <c r="G20" s="161"/>
      <c r="H20" s="162"/>
      <c r="I20" s="49"/>
    </row>
    <row r="21" spans="1:9" ht="15.2" customHeight="1">
      <c r="A21" s="157" t="s">
        <v>50</v>
      </c>
      <c r="B21" s="158"/>
      <c r="C21" s="45">
        <v>0</v>
      </c>
      <c r="D21" s="159"/>
      <c r="E21" s="160"/>
      <c r="F21" s="48"/>
      <c r="G21" s="161"/>
      <c r="H21" s="162"/>
      <c r="I21" s="49"/>
    </row>
    <row r="22" spans="1:9" ht="16.7" customHeight="1">
      <c r="A22" s="157" t="s">
        <v>51</v>
      </c>
      <c r="B22" s="158"/>
      <c r="C22" s="45">
        <f>SUM(C14:C21)</f>
        <v>0</v>
      </c>
      <c r="D22" s="163" t="s">
        <v>52</v>
      </c>
      <c r="E22" s="164"/>
      <c r="F22" s="45">
        <f>SUM(F14:F21)</f>
        <v>0</v>
      </c>
      <c r="G22" s="165" t="s">
        <v>53</v>
      </c>
      <c r="H22" s="158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2" customHeight="1">
      <c r="A24" s="147" t="s">
        <v>54</v>
      </c>
      <c r="B24" s="148"/>
      <c r="C24" s="53">
        <v>0</v>
      </c>
      <c r="I24" s="54"/>
    </row>
    <row r="25" spans="1:9" ht="15.2" customHeight="1">
      <c r="A25" s="147" t="s">
        <v>55</v>
      </c>
      <c r="B25" s="148"/>
      <c r="C25" s="53">
        <v>0</v>
      </c>
      <c r="D25" s="149" t="s">
        <v>56</v>
      </c>
      <c r="E25" s="150"/>
      <c r="F25" s="53">
        <f>ROUND(C25*(14/100),2)</f>
        <v>0</v>
      </c>
      <c r="G25" s="151" t="s">
        <v>13</v>
      </c>
      <c r="H25" s="148"/>
      <c r="I25" s="55">
        <f>SUM(C24:C26)</f>
        <v>0</v>
      </c>
    </row>
    <row r="26" spans="1:9" ht="15.2" customHeight="1">
      <c r="A26" s="147" t="s">
        <v>57</v>
      </c>
      <c r="B26" s="148"/>
      <c r="C26" s="53">
        <f>C22+F22*I22</f>
        <v>0</v>
      </c>
      <c r="D26" s="149" t="s">
        <v>6</v>
      </c>
      <c r="E26" s="150"/>
      <c r="F26" s="53">
        <f>ROUND(C26*(21/100),2)</f>
        <v>0</v>
      </c>
      <c r="G26" s="151" t="s">
        <v>58</v>
      </c>
      <c r="H26" s="148"/>
      <c r="I26" s="55">
        <f>SUM(F25:F26)+I25</f>
        <v>0</v>
      </c>
    </row>
    <row r="27" spans="1:9" ht="10.5">
      <c r="A27" s="56"/>
      <c r="I27" s="54"/>
    </row>
    <row r="28" spans="1:9" ht="14.45" customHeight="1">
      <c r="A28" s="198"/>
      <c r="B28" s="199"/>
      <c r="C28" s="200"/>
      <c r="D28" s="152"/>
      <c r="E28" s="196"/>
      <c r="F28" s="197"/>
      <c r="G28" s="152" t="s">
        <v>59</v>
      </c>
      <c r="H28" s="153"/>
      <c r="I28" s="154"/>
    </row>
    <row r="29" spans="1:9" ht="14.45" customHeight="1">
      <c r="A29" s="201"/>
      <c r="B29" s="202"/>
      <c r="C29" s="203"/>
      <c r="D29" s="144"/>
      <c r="E29" s="145"/>
      <c r="F29" s="146"/>
      <c r="G29" s="144"/>
      <c r="H29" s="142"/>
      <c r="I29" s="143"/>
    </row>
    <row r="30" spans="1:9" ht="14.45" customHeight="1">
      <c r="A30" s="201"/>
      <c r="B30" s="202"/>
      <c r="C30" s="203"/>
      <c r="D30" s="144"/>
      <c r="E30" s="145"/>
      <c r="F30" s="146"/>
      <c r="G30" s="141"/>
      <c r="H30" s="142"/>
      <c r="I30" s="143"/>
    </row>
    <row r="31" spans="1:9" ht="14.45" customHeight="1">
      <c r="A31" s="201"/>
      <c r="B31" s="202"/>
      <c r="C31" s="203"/>
      <c r="D31" s="144"/>
      <c r="E31" s="145"/>
      <c r="F31" s="146"/>
      <c r="G31" s="144"/>
      <c r="H31" s="142"/>
      <c r="I31" s="143"/>
    </row>
    <row r="32" spans="1:9" ht="14.45" customHeight="1" thickBot="1">
      <c r="A32" s="204"/>
      <c r="B32" s="205"/>
      <c r="C32" s="206"/>
      <c r="D32" s="138"/>
      <c r="E32" s="155"/>
      <c r="F32" s="156"/>
      <c r="G32" s="138"/>
      <c r="H32" s="139"/>
      <c r="I32" s="140"/>
    </row>
    <row r="34" spans="2:5" ht="10.5">
      <c r="B34" s="125"/>
      <c r="C34" s="125"/>
      <c r="D34" s="125"/>
      <c r="E34" s="125"/>
    </row>
    <row r="35" spans="1:5" ht="10.5">
      <c r="A35" s="126"/>
      <c r="B35" s="125"/>
      <c r="C35" s="125"/>
      <c r="D35" s="125"/>
      <c r="E35" s="125"/>
    </row>
    <row r="36" spans="1:5" ht="10.5">
      <c r="A36" s="127"/>
      <c r="B36" s="126"/>
      <c r="C36" s="126"/>
      <c r="D36" s="126"/>
      <c r="E36" s="126"/>
    </row>
    <row r="37" spans="1:5" ht="10.5">
      <c r="A37" s="127"/>
      <c r="B37" s="126"/>
      <c r="C37" s="126"/>
      <c r="D37" s="126"/>
      <c r="E37" s="126"/>
    </row>
    <row r="38" spans="1:5" ht="10.5">
      <c r="A38" s="127"/>
      <c r="B38" s="126"/>
      <c r="C38" s="126"/>
      <c r="D38" s="126"/>
      <c r="E38" s="126"/>
    </row>
    <row r="39" spans="1:5" ht="10.5">
      <c r="A39" s="127"/>
      <c r="B39" s="126"/>
      <c r="C39" s="126"/>
      <c r="D39" s="126"/>
      <c r="E39" s="126"/>
    </row>
    <row r="40" spans="1:5" ht="10.5">
      <c r="A40" s="127"/>
      <c r="B40" s="126"/>
      <c r="C40" s="126"/>
      <c r="D40" s="126"/>
      <c r="E40" s="126"/>
    </row>
    <row r="41" spans="2:5" ht="10.5">
      <c r="B41" s="125"/>
      <c r="C41" s="125"/>
      <c r="D41" s="125"/>
      <c r="E41" s="125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showGridLines="0" tabSelected="1" zoomScale="120" zoomScaleNormal="120" workbookViewId="0" topLeftCell="A6">
      <selection activeCell="M21" sqref="M2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2.5" style="5" customWidth="1"/>
    <col min="7" max="7" width="14.33203125" style="69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28" t="s">
        <v>5</v>
      </c>
      <c r="B1" s="228"/>
      <c r="C1" s="228"/>
      <c r="D1" s="228"/>
      <c r="E1" s="228"/>
      <c r="F1" s="228"/>
      <c r="G1" s="1"/>
    </row>
    <row r="2" spans="1:7" ht="12.75" customHeight="1">
      <c r="A2" s="18" t="s">
        <v>105</v>
      </c>
      <c r="B2" s="6"/>
      <c r="C2" s="19" t="s">
        <v>5</v>
      </c>
      <c r="D2" s="6"/>
      <c r="E2" s="6"/>
      <c r="F2" s="6"/>
      <c r="G2" s="65"/>
    </row>
    <row r="3" spans="1:7" ht="12.75" customHeight="1">
      <c r="A3" s="18" t="s">
        <v>106</v>
      </c>
      <c r="B3" s="6"/>
      <c r="C3" s="6"/>
      <c r="D3" s="6"/>
      <c r="E3" s="13"/>
      <c r="F3" s="6"/>
      <c r="G3" s="65"/>
    </row>
    <row r="4" spans="1:7" ht="13.15" customHeight="1">
      <c r="A4" s="7"/>
      <c r="B4" s="6"/>
      <c r="C4" s="7"/>
      <c r="D4" s="6"/>
      <c r="E4" s="6"/>
      <c r="F4" s="6"/>
      <c r="G4" s="65"/>
    </row>
    <row r="5" spans="1:7" ht="1.5" customHeight="1">
      <c r="A5" s="8"/>
      <c r="B5" s="9"/>
      <c r="C5" s="10"/>
      <c r="D5" s="9"/>
      <c r="E5" s="11"/>
      <c r="F5" s="12"/>
      <c r="G5" s="66"/>
    </row>
    <row r="6" spans="1:7" ht="20.25" customHeight="1">
      <c r="A6" s="13" t="s">
        <v>15</v>
      </c>
      <c r="B6" s="13"/>
      <c r="C6" s="16"/>
      <c r="D6" s="13"/>
      <c r="E6" s="13"/>
      <c r="F6" s="13"/>
      <c r="G6" s="67"/>
    </row>
    <row r="7" spans="1:7" ht="12.75" customHeight="1">
      <c r="A7" s="13" t="s">
        <v>1</v>
      </c>
      <c r="B7" s="13"/>
      <c r="C7" s="16"/>
      <c r="D7" s="13" t="s">
        <v>108</v>
      </c>
      <c r="E7" s="13"/>
      <c r="F7" s="62" t="s">
        <v>5</v>
      </c>
      <c r="G7" s="67" t="s">
        <v>62</v>
      </c>
    </row>
    <row r="8" spans="1:11" ht="12.75" customHeight="1">
      <c r="A8" s="13" t="s">
        <v>107</v>
      </c>
      <c r="B8" s="14"/>
      <c r="C8" s="17"/>
      <c r="D8" s="13" t="s">
        <v>109</v>
      </c>
      <c r="E8" s="128" t="s">
        <v>5</v>
      </c>
      <c r="F8" s="63" t="s">
        <v>5</v>
      </c>
      <c r="G8" s="67" t="s">
        <v>63</v>
      </c>
      <c r="K8" s="1">
        <v>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8"/>
    </row>
    <row r="10" ht="24" customHeight="1" thickBot="1"/>
    <row r="11" spans="1:10" s="20" customFormat="1" ht="52.5" customHeight="1" thickBot="1">
      <c r="A11" s="123" t="s">
        <v>82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70" t="s">
        <v>72</v>
      </c>
      <c r="H11" s="71" t="s">
        <v>73</v>
      </c>
      <c r="I11" s="58"/>
      <c r="J11" s="58" t="s">
        <v>64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88">
        <v>1</v>
      </c>
      <c r="E12" s="132"/>
      <c r="F12" s="89">
        <f aca="true" t="shared" si="0" ref="F12:F30">E12*D12</f>
        <v>0</v>
      </c>
      <c r="G12" s="72"/>
      <c r="H12" s="73"/>
      <c r="I12" s="74"/>
      <c r="J12" s="58"/>
    </row>
    <row r="13" spans="1:10" s="20" customFormat="1" ht="15">
      <c r="A13" s="27">
        <v>113728</v>
      </c>
      <c r="B13" s="28" t="s">
        <v>70</v>
      </c>
      <c r="C13" s="29" t="s">
        <v>65</v>
      </c>
      <c r="D13" s="90">
        <v>1943</v>
      </c>
      <c r="E13" s="133"/>
      <c r="F13" s="91">
        <f t="shared" si="0"/>
        <v>0</v>
      </c>
      <c r="G13" s="75" t="s">
        <v>5</v>
      </c>
      <c r="H13" s="76" t="s">
        <v>5</v>
      </c>
      <c r="I13" s="77"/>
      <c r="J13" s="59"/>
    </row>
    <row r="14" spans="1:10" s="20" customFormat="1" ht="15">
      <c r="A14" s="27">
        <v>919111</v>
      </c>
      <c r="B14" s="28" t="s">
        <v>69</v>
      </c>
      <c r="C14" s="29" t="s">
        <v>17</v>
      </c>
      <c r="D14" s="90">
        <v>34</v>
      </c>
      <c r="E14" s="133"/>
      <c r="F14" s="91">
        <f t="shared" si="0"/>
        <v>0</v>
      </c>
      <c r="G14" s="75"/>
      <c r="H14" s="78"/>
      <c r="I14" s="77"/>
      <c r="J14" s="59" t="s">
        <v>5</v>
      </c>
    </row>
    <row r="15" spans="1:10" s="20" customFormat="1" ht="15">
      <c r="A15" s="27">
        <v>93818</v>
      </c>
      <c r="B15" s="28" t="s">
        <v>68</v>
      </c>
      <c r="C15" s="29" t="s">
        <v>2</v>
      </c>
      <c r="D15" s="90">
        <v>19430</v>
      </c>
      <c r="E15" s="133"/>
      <c r="F15" s="91">
        <f t="shared" si="0"/>
        <v>0</v>
      </c>
      <c r="G15" s="75"/>
      <c r="H15" s="78"/>
      <c r="I15" s="77"/>
      <c r="J15" s="59" t="s">
        <v>5</v>
      </c>
    </row>
    <row r="16" spans="1:10" s="20" customFormat="1" ht="15">
      <c r="A16" s="27" t="s">
        <v>74</v>
      </c>
      <c r="B16" s="28" t="s">
        <v>92</v>
      </c>
      <c r="C16" s="29" t="s">
        <v>65</v>
      </c>
      <c r="D16" s="90">
        <v>950.73</v>
      </c>
      <c r="E16" s="133"/>
      <c r="F16" s="91">
        <f t="shared" si="0"/>
        <v>0</v>
      </c>
      <c r="G16" s="75"/>
      <c r="H16" s="78"/>
      <c r="I16" s="77"/>
      <c r="J16" s="59"/>
    </row>
    <row r="17" spans="1:10" s="20" customFormat="1" ht="15">
      <c r="A17" s="27">
        <v>572223</v>
      </c>
      <c r="B17" s="28" t="s">
        <v>67</v>
      </c>
      <c r="C17" s="29" t="s">
        <v>2</v>
      </c>
      <c r="D17" s="90">
        <v>38444.6</v>
      </c>
      <c r="E17" s="133"/>
      <c r="F17" s="91">
        <f t="shared" si="0"/>
        <v>0</v>
      </c>
      <c r="G17" s="75"/>
      <c r="H17" s="78"/>
      <c r="I17" s="77"/>
      <c r="J17" s="59"/>
    </row>
    <row r="18" spans="1:10" s="57" customFormat="1" ht="15">
      <c r="A18" s="92" t="s">
        <v>66</v>
      </c>
      <c r="B18" s="93" t="s">
        <v>93</v>
      </c>
      <c r="C18" s="29" t="s">
        <v>2</v>
      </c>
      <c r="D18" s="90">
        <v>19430</v>
      </c>
      <c r="E18" s="134"/>
      <c r="F18" s="94">
        <f t="shared" si="0"/>
        <v>0</v>
      </c>
      <c r="G18" s="75"/>
      <c r="H18" s="78"/>
      <c r="I18" s="77"/>
      <c r="J18" s="59"/>
    </row>
    <row r="19" spans="1:10" s="20" customFormat="1" ht="22.5" customHeight="1">
      <c r="A19" s="27" t="s">
        <v>11</v>
      </c>
      <c r="B19" s="28" t="s">
        <v>60</v>
      </c>
      <c r="C19" s="29" t="s">
        <v>2</v>
      </c>
      <c r="D19" s="90">
        <v>600</v>
      </c>
      <c r="E19" s="133">
        <f>SUM(sanace!F13)</f>
        <v>0</v>
      </c>
      <c r="F19" s="91">
        <f t="shared" si="0"/>
        <v>0</v>
      </c>
      <c r="G19" s="75"/>
      <c r="H19" s="78"/>
      <c r="I19" s="77"/>
      <c r="J19" s="61" t="s">
        <v>5</v>
      </c>
    </row>
    <row r="20" spans="1:10" s="20" customFormat="1" ht="15">
      <c r="A20" s="27">
        <v>89921</v>
      </c>
      <c r="B20" s="28" t="s">
        <v>94</v>
      </c>
      <c r="C20" s="29" t="s">
        <v>61</v>
      </c>
      <c r="D20" s="90">
        <v>25</v>
      </c>
      <c r="E20" s="133"/>
      <c r="F20" s="91">
        <f t="shared" si="0"/>
        <v>0</v>
      </c>
      <c r="G20" s="79"/>
      <c r="H20" s="80"/>
      <c r="I20" s="81"/>
      <c r="J20" s="60"/>
    </row>
    <row r="21" spans="1:10" s="20" customFormat="1" ht="15">
      <c r="A21" s="27">
        <v>89923</v>
      </c>
      <c r="B21" s="28" t="s">
        <v>71</v>
      </c>
      <c r="C21" s="29" t="s">
        <v>61</v>
      </c>
      <c r="D21" s="90">
        <v>4</v>
      </c>
      <c r="E21" s="133"/>
      <c r="F21" s="91">
        <f t="shared" si="0"/>
        <v>0</v>
      </c>
      <c r="G21" s="75"/>
      <c r="H21" s="78"/>
      <c r="I21" s="77"/>
      <c r="J21" s="61" t="s">
        <v>5</v>
      </c>
    </row>
    <row r="22" spans="1:10" s="20" customFormat="1" ht="15">
      <c r="A22" s="27">
        <v>113761</v>
      </c>
      <c r="B22" s="28" t="s">
        <v>95</v>
      </c>
      <c r="C22" s="29" t="s">
        <v>4</v>
      </c>
      <c r="D22" s="90">
        <v>3084.8</v>
      </c>
      <c r="E22" s="133"/>
      <c r="F22" s="91">
        <f t="shared" si="0"/>
        <v>0</v>
      </c>
      <c r="G22" s="75"/>
      <c r="H22" s="78"/>
      <c r="I22" s="77"/>
      <c r="J22" s="59" t="s">
        <v>5</v>
      </c>
    </row>
    <row r="23" spans="1:10" s="20" customFormat="1" ht="15">
      <c r="A23" s="27">
        <v>931311</v>
      </c>
      <c r="B23" s="28" t="s">
        <v>96</v>
      </c>
      <c r="C23" s="29" t="s">
        <v>4</v>
      </c>
      <c r="D23" s="90">
        <v>3084.8</v>
      </c>
      <c r="E23" s="133"/>
      <c r="F23" s="91">
        <f t="shared" si="0"/>
        <v>0</v>
      </c>
      <c r="G23" s="75"/>
      <c r="H23" s="78"/>
      <c r="I23" s="77"/>
      <c r="J23" s="59" t="s">
        <v>5</v>
      </c>
    </row>
    <row r="24" spans="1:10" s="20" customFormat="1" ht="15">
      <c r="A24" s="27">
        <v>12922</v>
      </c>
      <c r="B24" s="28" t="s">
        <v>97</v>
      </c>
      <c r="C24" s="29" t="s">
        <v>2</v>
      </c>
      <c r="D24" s="90">
        <v>2200</v>
      </c>
      <c r="E24" s="135"/>
      <c r="F24" s="91">
        <f t="shared" si="0"/>
        <v>0</v>
      </c>
      <c r="G24" s="75">
        <v>0.126</v>
      </c>
      <c r="H24" s="76">
        <f>D24*G24</f>
        <v>277.2</v>
      </c>
      <c r="I24" s="77"/>
      <c r="J24" s="59"/>
    </row>
    <row r="25" spans="1:10" s="20" customFormat="1" ht="15">
      <c r="A25" s="27">
        <v>56962</v>
      </c>
      <c r="B25" s="28" t="s">
        <v>98</v>
      </c>
      <c r="C25" s="29" t="s">
        <v>2</v>
      </c>
      <c r="D25" s="90">
        <v>2200</v>
      </c>
      <c r="E25" s="135"/>
      <c r="F25" s="91">
        <f t="shared" si="0"/>
        <v>0</v>
      </c>
      <c r="G25" s="75"/>
      <c r="H25" s="78"/>
      <c r="I25" s="77"/>
      <c r="J25" s="59"/>
    </row>
    <row r="26" spans="1:10" s="20" customFormat="1" ht="15">
      <c r="A26" s="27">
        <v>12932</v>
      </c>
      <c r="B26" s="28" t="s">
        <v>99</v>
      </c>
      <c r="C26" s="29" t="s">
        <v>4</v>
      </c>
      <c r="D26" s="90">
        <v>3000</v>
      </c>
      <c r="E26" s="135"/>
      <c r="F26" s="91">
        <f t="shared" si="0"/>
        <v>0</v>
      </c>
      <c r="G26" s="75">
        <v>0.63</v>
      </c>
      <c r="H26" s="82">
        <f>D26*G26</f>
        <v>1890</v>
      </c>
      <c r="I26" s="77"/>
      <c r="J26" s="59"/>
    </row>
    <row r="27" spans="1:10" s="20" customFormat="1" ht="15.75" customHeight="1">
      <c r="A27" s="95" t="s">
        <v>75</v>
      </c>
      <c r="B27" s="28" t="s">
        <v>100</v>
      </c>
      <c r="C27" s="29" t="s">
        <v>3</v>
      </c>
      <c r="D27" s="90">
        <v>2408</v>
      </c>
      <c r="E27" s="135"/>
      <c r="F27" s="91">
        <f t="shared" si="0"/>
        <v>0</v>
      </c>
      <c r="G27" s="75"/>
      <c r="H27" s="78"/>
      <c r="I27" s="77"/>
      <c r="J27" s="59"/>
    </row>
    <row r="28" spans="1:10" s="20" customFormat="1" ht="15.75" customHeight="1">
      <c r="A28" s="27">
        <v>91228</v>
      </c>
      <c r="B28" s="28" t="s">
        <v>101</v>
      </c>
      <c r="C28" s="29" t="s">
        <v>61</v>
      </c>
      <c r="D28" s="39">
        <v>88</v>
      </c>
      <c r="E28" s="133"/>
      <c r="F28" s="91">
        <f t="shared" si="0"/>
        <v>0</v>
      </c>
      <c r="G28" s="75"/>
      <c r="H28" s="78"/>
      <c r="I28" s="77"/>
      <c r="J28" s="59"/>
    </row>
    <row r="29" spans="1:10" s="20" customFormat="1" ht="15">
      <c r="A29" s="96">
        <v>915111</v>
      </c>
      <c r="B29" s="37" t="s">
        <v>102</v>
      </c>
      <c r="C29" s="38" t="s">
        <v>2</v>
      </c>
      <c r="D29" s="39">
        <v>725</v>
      </c>
      <c r="E29" s="136"/>
      <c r="F29" s="97">
        <f t="shared" si="0"/>
        <v>0</v>
      </c>
      <c r="G29" s="72"/>
      <c r="H29" s="73"/>
      <c r="I29" s="74"/>
      <c r="J29" s="58"/>
    </row>
    <row r="30" spans="1:10" s="20" customFormat="1" ht="15.75" thickBot="1">
      <c r="A30" s="98">
        <v>915211</v>
      </c>
      <c r="B30" s="34" t="s">
        <v>103</v>
      </c>
      <c r="C30" s="99" t="s">
        <v>2</v>
      </c>
      <c r="D30" s="100">
        <v>725</v>
      </c>
      <c r="E30" s="137"/>
      <c r="F30" s="101">
        <f t="shared" si="0"/>
        <v>0</v>
      </c>
      <c r="G30" s="85"/>
      <c r="H30" s="85"/>
      <c r="I30" s="86"/>
      <c r="J30" s="87" t="s">
        <v>5</v>
      </c>
    </row>
    <row r="31" spans="1:9" s="20" customFormat="1" ht="15">
      <c r="A31" s="102"/>
      <c r="B31" s="103" t="s">
        <v>13</v>
      </c>
      <c r="C31" s="103"/>
      <c r="D31" s="103"/>
      <c r="E31" s="104" t="s">
        <v>5</v>
      </c>
      <c r="F31" s="105">
        <f>SUM(F12:F30)</f>
        <v>0</v>
      </c>
      <c r="G31" s="83"/>
      <c r="H31" s="83"/>
      <c r="I31" s="84"/>
    </row>
    <row r="32" spans="1:9" s="20" customFormat="1" ht="15">
      <c r="A32" s="30"/>
      <c r="B32" s="28" t="s">
        <v>6</v>
      </c>
      <c r="C32" s="28"/>
      <c r="D32" s="28"/>
      <c r="E32" s="31" t="s">
        <v>5</v>
      </c>
      <c r="F32" s="32">
        <f>F31*0.21</f>
        <v>0</v>
      </c>
      <c r="G32" s="83"/>
      <c r="H32" s="83"/>
      <c r="I32" s="84"/>
    </row>
    <row r="33" spans="1:9" s="20" customFormat="1" ht="15.75" thickBot="1">
      <c r="A33" s="33"/>
      <c r="B33" s="34" t="s">
        <v>14</v>
      </c>
      <c r="C33" s="34"/>
      <c r="D33" s="34"/>
      <c r="E33" s="35" t="s">
        <v>5</v>
      </c>
      <c r="F33" s="36">
        <f>F32+F31</f>
        <v>0</v>
      </c>
      <c r="G33" s="83"/>
      <c r="H33" s="83"/>
      <c r="I33" s="84"/>
    </row>
    <row r="34" spans="7:10" ht="24" customHeight="1">
      <c r="G34" s="83"/>
      <c r="H34" s="83"/>
      <c r="I34" s="84"/>
      <c r="J34" s="20"/>
    </row>
    <row r="35" spans="7:10" ht="12" customHeight="1">
      <c r="G35" s="83"/>
      <c r="H35" s="83"/>
      <c r="I35" s="84"/>
      <c r="J35" s="20"/>
    </row>
    <row r="36" spans="7:10" ht="12" customHeight="1">
      <c r="G36" s="83"/>
      <c r="H36" s="83"/>
      <c r="I36" s="84"/>
      <c r="J36" s="20"/>
    </row>
    <row r="37" spans="7:10" ht="12" customHeight="1">
      <c r="G37" s="83"/>
      <c r="H37" s="83"/>
      <c r="I37" s="20"/>
      <c r="J37" s="20"/>
    </row>
    <row r="38" spans="7:10" ht="12" customHeight="1">
      <c r="G38" s="83"/>
      <c r="H38" s="83"/>
      <c r="I38" s="20"/>
      <c r="J38" s="20"/>
    </row>
    <row r="39" spans="7:10" ht="12" customHeight="1">
      <c r="G39" s="83"/>
      <c r="H39" s="83"/>
      <c r="I39" s="20"/>
      <c r="J39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showGridLines="0" zoomScale="120" zoomScaleNormal="120" workbookViewId="0" topLeftCell="B1">
      <selection activeCell="E10" sqref="E10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28" t="s">
        <v>5</v>
      </c>
      <c r="B1" s="228"/>
      <c r="C1" s="228"/>
      <c r="D1" s="228"/>
      <c r="E1" s="228"/>
      <c r="F1" s="228"/>
      <c r="G1" s="228"/>
    </row>
    <row r="2" spans="1:7" ht="21.75" customHeight="1">
      <c r="A2" s="106" t="s">
        <v>76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106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123" t="s">
        <v>82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77</v>
      </c>
      <c r="C6" s="26" t="s">
        <v>2</v>
      </c>
      <c r="D6" s="107">
        <v>1</v>
      </c>
      <c r="E6" s="129"/>
      <c r="F6" s="46">
        <f aca="true" t="shared" si="0" ref="F6:F11">E6*D6</f>
        <v>0</v>
      </c>
      <c r="I6" s="84"/>
      <c r="K6" s="108"/>
    </row>
    <row r="7" spans="1:11" s="111" customFormat="1" ht="30">
      <c r="A7" s="95" t="s">
        <v>81</v>
      </c>
      <c r="B7" s="109" t="s">
        <v>78</v>
      </c>
      <c r="C7" s="29" t="s">
        <v>3</v>
      </c>
      <c r="D7" s="110">
        <v>0.92</v>
      </c>
      <c r="E7" s="130"/>
      <c r="F7" s="46">
        <f t="shared" si="0"/>
        <v>0</v>
      </c>
      <c r="I7" s="112"/>
      <c r="K7" s="113"/>
    </row>
    <row r="8" spans="1:11" s="20" customFormat="1" ht="15">
      <c r="A8" s="27">
        <v>122938</v>
      </c>
      <c r="B8" s="28" t="s">
        <v>79</v>
      </c>
      <c r="C8" s="29" t="s">
        <v>65</v>
      </c>
      <c r="D8" s="110">
        <v>0.35</v>
      </c>
      <c r="E8" s="130"/>
      <c r="F8" s="46">
        <f t="shared" si="0"/>
        <v>0</v>
      </c>
      <c r="I8" s="84"/>
      <c r="K8" s="108"/>
    </row>
    <row r="9" spans="1:11" s="20" customFormat="1" ht="15">
      <c r="A9" s="27">
        <v>56333</v>
      </c>
      <c r="B9" s="28" t="s">
        <v>80</v>
      </c>
      <c r="C9" s="29" t="s">
        <v>2</v>
      </c>
      <c r="D9" s="110">
        <v>1</v>
      </c>
      <c r="E9" s="130"/>
      <c r="F9" s="46">
        <f t="shared" si="0"/>
        <v>0</v>
      </c>
      <c r="I9" s="84"/>
      <c r="K9" s="108"/>
    </row>
    <row r="10" spans="1:11" s="20" customFormat="1" ht="15">
      <c r="A10" s="27">
        <v>567104</v>
      </c>
      <c r="B10" s="28" t="s">
        <v>91</v>
      </c>
      <c r="C10" s="29" t="s">
        <v>65</v>
      </c>
      <c r="D10" s="110">
        <v>0.13</v>
      </c>
      <c r="E10" s="130"/>
      <c r="F10" s="46">
        <f t="shared" si="0"/>
        <v>0</v>
      </c>
      <c r="I10" s="84"/>
      <c r="K10" s="108"/>
    </row>
    <row r="11" spans="1:11" s="20" customFormat="1" ht="15">
      <c r="A11" s="27">
        <v>572123</v>
      </c>
      <c r="B11" s="28" t="s">
        <v>104</v>
      </c>
      <c r="C11" s="29" t="s">
        <v>2</v>
      </c>
      <c r="D11" s="110">
        <v>1</v>
      </c>
      <c r="E11" s="130"/>
      <c r="F11" s="46">
        <f t="shared" si="0"/>
        <v>0</v>
      </c>
      <c r="I11" s="84"/>
      <c r="K11" s="108"/>
    </row>
    <row r="12" spans="1:11" s="20" customFormat="1" ht="15.75" thickBot="1">
      <c r="A12" s="114" t="s">
        <v>74</v>
      </c>
      <c r="B12" s="37" t="s">
        <v>90</v>
      </c>
      <c r="C12" s="38" t="s">
        <v>65</v>
      </c>
      <c r="D12" s="115">
        <v>0.07</v>
      </c>
      <c r="E12" s="131"/>
      <c r="F12" s="116">
        <f>ROUND(E12*D12,0)</f>
        <v>0</v>
      </c>
      <c r="I12" s="84"/>
      <c r="K12" s="108"/>
    </row>
    <row r="13" spans="1:6" s="122" customFormat="1" ht="16.5" thickBot="1">
      <c r="A13" s="117"/>
      <c r="B13" s="118" t="s">
        <v>83</v>
      </c>
      <c r="C13" s="119" t="s">
        <v>2</v>
      </c>
      <c r="D13" s="124">
        <v>1</v>
      </c>
      <c r="E13" s="120" t="s">
        <v>5</v>
      </c>
      <c r="F13" s="121">
        <f>SUM(F6:F12)</f>
        <v>0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2023-11-14T12:11:37Z</dcterms:modified>
  <cp:category/>
  <cp:version/>
  <cp:contentType/>
  <cp:contentStatus/>
</cp:coreProperties>
</file>