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I:\23_001 UNIS_SOS_SPOJU_KOLIN\_ODEVZDANO\230719 DOKUMENTACE_VV\F. VYKAZ VYMER\"/>
    </mc:Choice>
  </mc:AlternateContent>
  <xr:revisionPtr revIDLastSave="0" documentId="13_ncr:1_{5268582A-A19F-4281-9377-95E741E38756}" xr6:coauthVersionLast="47" xr6:coauthVersionMax="47" xr10:uidLastSave="{00000000-0000-0000-0000-000000000000}"/>
  <bookViews>
    <workbookView xWindow="30612" yWindow="-108" windowWidth="30936" windowHeight="16896" activeTab="9" xr2:uid="{00000000-000D-0000-FFFF-FFFF00000000}"/>
  </bookViews>
  <sheets>
    <sheet name="Pokyny pro vyplnění" sheetId="11" r:id="rId1"/>
    <sheet name="Stavba" sheetId="1" r:id="rId2"/>
    <sheet name="VzorPolozky" sheetId="10" state="hidden" r:id="rId3"/>
    <sheet name="1 1 Pol" sheetId="12" r:id="rId4"/>
    <sheet name="1 3 Pol" sheetId="13" r:id="rId5"/>
    <sheet name="1 3a Pol" sheetId="14" r:id="rId6"/>
    <sheet name="1 4a Pol" sheetId="15" r:id="rId7"/>
    <sheet name="1 4b Pol" sheetId="16" r:id="rId8"/>
    <sheet name="1 5 Pol" sheetId="17" r:id="rId9"/>
    <sheet name="1 5 P1" sheetId="18" r:id="rId10"/>
  </sheets>
  <externalReferences>
    <externalReference r:id="rId11"/>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1 Pol'!$1:$7</definedName>
    <definedName name="_xlnm.Print_Titles" localSheetId="4">'1 3 Pol'!$1:$7</definedName>
    <definedName name="_xlnm.Print_Titles" localSheetId="5">'1 3a Pol'!$1:$7</definedName>
    <definedName name="_xlnm.Print_Titles" localSheetId="6">'1 4a Pol'!$1:$7</definedName>
    <definedName name="_xlnm.Print_Titles" localSheetId="7">'1 4b Pol'!$1:$7</definedName>
    <definedName name="_xlnm.Print_Titles" localSheetId="9">'1 5 P1'!$1:$7</definedName>
    <definedName name="_xlnm.Print_Titles" localSheetId="8">'1 5 Pol'!$1:$7</definedName>
    <definedName name="oadresa">Stavba!$D$6</definedName>
    <definedName name="Objednatel" localSheetId="1">Stavba!$D$5</definedName>
    <definedName name="Objekt" localSheetId="1">Stavba!$B$38</definedName>
    <definedName name="_xlnm.Print_Area" localSheetId="3">'1 1 Pol'!$A$1:$T$367</definedName>
    <definedName name="_xlnm.Print_Area" localSheetId="4">'1 3 Pol'!$A$1:$T$95</definedName>
    <definedName name="_xlnm.Print_Area" localSheetId="5">'1 3a Pol'!$A$1:$T$233</definedName>
    <definedName name="_xlnm.Print_Area" localSheetId="6">'1 4a Pol'!$A$1:$T$83</definedName>
    <definedName name="_xlnm.Print_Area" localSheetId="7">'1 4b Pol'!$A$1:$T$48</definedName>
    <definedName name="_xlnm.Print_Area" localSheetId="9">'1 5 P1'!$A$1:$T$117</definedName>
    <definedName name="_xlnm.Print_Area" localSheetId="8">'1 5 Pol'!$A$1:$T$98</definedName>
    <definedName name="_xlnm.Print_Area" localSheetId="1">Stavba!$A$1:$J$138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5" i="1" l="1"/>
  <c r="F47" i="1"/>
  <c r="F45" i="1"/>
  <c r="G9" i="18"/>
  <c r="I9" i="18"/>
  <c r="K9" i="18"/>
  <c r="O9" i="18"/>
  <c r="Q9" i="18"/>
  <c r="V9" i="18"/>
  <c r="G10" i="18"/>
  <c r="M10" i="18" s="1"/>
  <c r="I10" i="18"/>
  <c r="K10" i="18"/>
  <c r="O10" i="18"/>
  <c r="Q10" i="18"/>
  <c r="V10" i="18"/>
  <c r="G11" i="18"/>
  <c r="M11" i="18" s="1"/>
  <c r="I11" i="18"/>
  <c r="K11" i="18"/>
  <c r="O11" i="18"/>
  <c r="Q11" i="18"/>
  <c r="V11" i="18"/>
  <c r="G12" i="18"/>
  <c r="M12" i="18" s="1"/>
  <c r="I12" i="18"/>
  <c r="K12" i="18"/>
  <c r="O12" i="18"/>
  <c r="Q12" i="18"/>
  <c r="V12" i="18"/>
  <c r="G13" i="18"/>
  <c r="M13" i="18" s="1"/>
  <c r="I13" i="18"/>
  <c r="K13" i="18"/>
  <c r="O13" i="18"/>
  <c r="Q13" i="18"/>
  <c r="V13" i="18"/>
  <c r="G14" i="18"/>
  <c r="M14" i="18" s="1"/>
  <c r="I14" i="18"/>
  <c r="K14" i="18"/>
  <c r="O14" i="18"/>
  <c r="Q14" i="18"/>
  <c r="V14" i="18"/>
  <c r="G15" i="18"/>
  <c r="M15" i="18" s="1"/>
  <c r="I15" i="18"/>
  <c r="K15" i="18"/>
  <c r="O15" i="18"/>
  <c r="Q15" i="18"/>
  <c r="V15" i="18"/>
  <c r="G16" i="18"/>
  <c r="M16" i="18" s="1"/>
  <c r="I16" i="18"/>
  <c r="K16" i="18"/>
  <c r="O16" i="18"/>
  <c r="Q16" i="18"/>
  <c r="V16" i="18"/>
  <c r="G17" i="18"/>
  <c r="I17" i="18"/>
  <c r="K17" i="18"/>
  <c r="M17" i="18"/>
  <c r="O17" i="18"/>
  <c r="Q17" i="18"/>
  <c r="V17" i="18"/>
  <c r="G18" i="18"/>
  <c r="M18" i="18" s="1"/>
  <c r="I18" i="18"/>
  <c r="K18" i="18"/>
  <c r="O18" i="18"/>
  <c r="Q18" i="18"/>
  <c r="V18" i="18"/>
  <c r="G19" i="18"/>
  <c r="M19" i="18" s="1"/>
  <c r="I19" i="18"/>
  <c r="K19" i="18"/>
  <c r="O19" i="18"/>
  <c r="Q19" i="18"/>
  <c r="V19" i="18"/>
  <c r="G20" i="18"/>
  <c r="M20" i="18" s="1"/>
  <c r="I20" i="18"/>
  <c r="K20" i="18"/>
  <c r="O20" i="18"/>
  <c r="Q20" i="18"/>
  <c r="V20" i="18"/>
  <c r="G22" i="18"/>
  <c r="M22" i="18" s="1"/>
  <c r="I22" i="18"/>
  <c r="K22" i="18"/>
  <c r="O22" i="18"/>
  <c r="Q22" i="18"/>
  <c r="V22" i="18"/>
  <c r="G23" i="18"/>
  <c r="M23" i="18" s="1"/>
  <c r="I23" i="18"/>
  <c r="K23" i="18"/>
  <c r="O23" i="18"/>
  <c r="Q23" i="18"/>
  <c r="V23" i="18"/>
  <c r="G24" i="18"/>
  <c r="M24" i="18" s="1"/>
  <c r="I24" i="18"/>
  <c r="K24" i="18"/>
  <c r="O24" i="18"/>
  <c r="Q24" i="18"/>
  <c r="V24" i="18"/>
  <c r="V21" i="18" s="1"/>
  <c r="G26" i="18"/>
  <c r="M26" i="18" s="1"/>
  <c r="I26" i="18"/>
  <c r="K26" i="18"/>
  <c r="O26" i="18"/>
  <c r="Q26" i="18"/>
  <c r="V26" i="18"/>
  <c r="G27" i="18"/>
  <c r="M27" i="18" s="1"/>
  <c r="I27" i="18"/>
  <c r="K27" i="18"/>
  <c r="O27" i="18"/>
  <c r="Q27" i="18"/>
  <c r="V27" i="18"/>
  <c r="G28" i="18"/>
  <c r="M28" i="18" s="1"/>
  <c r="I28" i="18"/>
  <c r="K28" i="18"/>
  <c r="O28" i="18"/>
  <c r="Q28" i="18"/>
  <c r="V28" i="18"/>
  <c r="G30" i="18"/>
  <c r="I30" i="18"/>
  <c r="I29" i="18" s="1"/>
  <c r="K30" i="18"/>
  <c r="O30" i="18"/>
  <c r="O29" i="18" s="1"/>
  <c r="Q30" i="18"/>
  <c r="Q29" i="18" s="1"/>
  <c r="V30" i="18"/>
  <c r="G31" i="18"/>
  <c r="M31" i="18" s="1"/>
  <c r="I31" i="18"/>
  <c r="K31" i="18"/>
  <c r="O31" i="18"/>
  <c r="Q31" i="18"/>
  <c r="V31" i="18"/>
  <c r="G33" i="18"/>
  <c r="G32" i="18" s="1"/>
  <c r="I101" i="1" s="1"/>
  <c r="I33" i="18"/>
  <c r="K33" i="18"/>
  <c r="O33" i="18"/>
  <c r="Q33" i="18"/>
  <c r="Q32" i="18" s="1"/>
  <c r="V33" i="18"/>
  <c r="G34" i="18"/>
  <c r="M34" i="18" s="1"/>
  <c r="I34" i="18"/>
  <c r="K34" i="18"/>
  <c r="O34" i="18"/>
  <c r="Q34" i="18"/>
  <c r="V34" i="18"/>
  <c r="G35" i="18"/>
  <c r="I35" i="18"/>
  <c r="K35" i="18"/>
  <c r="M35" i="18"/>
  <c r="O35" i="18"/>
  <c r="Q35" i="18"/>
  <c r="V35" i="18"/>
  <c r="G36" i="18"/>
  <c r="M36" i="18" s="1"/>
  <c r="I36" i="18"/>
  <c r="K36" i="18"/>
  <c r="O36" i="18"/>
  <c r="Q36" i="18"/>
  <c r="V36" i="18"/>
  <c r="G37" i="18"/>
  <c r="M37" i="18" s="1"/>
  <c r="I37" i="18"/>
  <c r="K37" i="18"/>
  <c r="O37" i="18"/>
  <c r="Q37" i="18"/>
  <c r="V37" i="18"/>
  <c r="G38" i="18"/>
  <c r="M38" i="18" s="1"/>
  <c r="I38" i="18"/>
  <c r="K38" i="18"/>
  <c r="O38" i="18"/>
  <c r="Q38" i="18"/>
  <c r="V38" i="18"/>
  <c r="G39" i="18"/>
  <c r="M39" i="18" s="1"/>
  <c r="I39" i="18"/>
  <c r="K39" i="18"/>
  <c r="O39" i="18"/>
  <c r="Q39" i="18"/>
  <c r="V39" i="18"/>
  <c r="G40" i="18"/>
  <c r="I40" i="18"/>
  <c r="K40" i="18"/>
  <c r="M40" i="18"/>
  <c r="O40" i="18"/>
  <c r="Q40" i="18"/>
  <c r="V40" i="18"/>
  <c r="G41" i="18"/>
  <c r="M41" i="18" s="1"/>
  <c r="I41" i="18"/>
  <c r="K41" i="18"/>
  <c r="O41" i="18"/>
  <c r="Q41" i="18"/>
  <c r="V41" i="18"/>
  <c r="G42" i="18"/>
  <c r="M42" i="18" s="1"/>
  <c r="I42" i="18"/>
  <c r="K42" i="18"/>
  <c r="O42" i="18"/>
  <c r="Q42" i="18"/>
  <c r="V42" i="18"/>
  <c r="G44" i="18"/>
  <c r="M44" i="18" s="1"/>
  <c r="I44" i="18"/>
  <c r="K44" i="18"/>
  <c r="O44" i="18"/>
  <c r="O43" i="18" s="1"/>
  <c r="Q44" i="18"/>
  <c r="Q43" i="18" s="1"/>
  <c r="V44" i="18"/>
  <c r="G45" i="18"/>
  <c r="I45" i="18"/>
  <c r="K45" i="18"/>
  <c r="O45" i="18"/>
  <c r="Q45" i="18"/>
  <c r="V45" i="18"/>
  <c r="Q46" i="18"/>
  <c r="G47" i="18"/>
  <c r="I47" i="18"/>
  <c r="K47" i="18"/>
  <c r="M47" i="18"/>
  <c r="O47" i="18"/>
  <c r="Q47" i="18"/>
  <c r="V47" i="18"/>
  <c r="G48" i="18"/>
  <c r="I48" i="18"/>
  <c r="K48" i="18"/>
  <c r="O48" i="18"/>
  <c r="Q48" i="18"/>
  <c r="V48" i="18"/>
  <c r="G49" i="18"/>
  <c r="M49" i="18" s="1"/>
  <c r="I49" i="18"/>
  <c r="K49" i="18"/>
  <c r="O49" i="18"/>
  <c r="Q49" i="18"/>
  <c r="V49" i="18"/>
  <c r="G50" i="18"/>
  <c r="M50" i="18" s="1"/>
  <c r="I50" i="18"/>
  <c r="K50" i="18"/>
  <c r="O50" i="18"/>
  <c r="Q50" i="18"/>
  <c r="V50" i="18"/>
  <c r="G51" i="18"/>
  <c r="I104" i="1" s="1"/>
  <c r="G52" i="18"/>
  <c r="M52" i="18" s="1"/>
  <c r="I52" i="18"/>
  <c r="K52" i="18"/>
  <c r="K51" i="18" s="1"/>
  <c r="O52" i="18"/>
  <c r="Q52" i="18"/>
  <c r="V52" i="18"/>
  <c r="V51" i="18" s="1"/>
  <c r="G53" i="18"/>
  <c r="M53" i="18" s="1"/>
  <c r="I53" i="18"/>
  <c r="K53" i="18"/>
  <c r="O53" i="18"/>
  <c r="Q53" i="18"/>
  <c r="V53" i="18"/>
  <c r="G54" i="18"/>
  <c r="M54" i="18" s="1"/>
  <c r="I54" i="18"/>
  <c r="K54" i="18"/>
  <c r="O54" i="18"/>
  <c r="Q54" i="18"/>
  <c r="V54" i="18"/>
  <c r="G56" i="18"/>
  <c r="M56" i="18" s="1"/>
  <c r="I56" i="18"/>
  <c r="K56" i="18"/>
  <c r="O56" i="18"/>
  <c r="Q56" i="18"/>
  <c r="V56" i="18"/>
  <c r="V55" i="18" s="1"/>
  <c r="G57" i="18"/>
  <c r="M57" i="18" s="1"/>
  <c r="I57" i="18"/>
  <c r="K57" i="18"/>
  <c r="K55" i="18" s="1"/>
  <c r="O57" i="18"/>
  <c r="Q57" i="18"/>
  <c r="V57" i="18"/>
  <c r="G58" i="18"/>
  <c r="M58" i="18" s="1"/>
  <c r="I58" i="18"/>
  <c r="K58" i="18"/>
  <c r="O58" i="18"/>
  <c r="Q58" i="18"/>
  <c r="Q55" i="18" s="1"/>
  <c r="V58" i="18"/>
  <c r="G60" i="18"/>
  <c r="I60" i="18"/>
  <c r="K60" i="18"/>
  <c r="O60" i="18"/>
  <c r="Q60" i="18"/>
  <c r="V60" i="18"/>
  <c r="G61" i="18"/>
  <c r="M61" i="18" s="1"/>
  <c r="I61" i="18"/>
  <c r="K61" i="18"/>
  <c r="O61" i="18"/>
  <c r="Q61" i="18"/>
  <c r="V61" i="18"/>
  <c r="G62" i="18"/>
  <c r="M62" i="18" s="1"/>
  <c r="I62" i="18"/>
  <c r="K62" i="18"/>
  <c r="O62" i="18"/>
  <c r="Q62" i="18"/>
  <c r="V62" i="18"/>
  <c r="V63" i="18"/>
  <c r="G64" i="18"/>
  <c r="I64" i="18"/>
  <c r="I63" i="18" s="1"/>
  <c r="K64" i="18"/>
  <c r="K63" i="18" s="1"/>
  <c r="O64" i="18"/>
  <c r="O63" i="18" s="1"/>
  <c r="Q64" i="18"/>
  <c r="Q63" i="18" s="1"/>
  <c r="V64" i="18"/>
  <c r="G66" i="18"/>
  <c r="G65" i="18" s="1"/>
  <c r="I108" i="1" s="1"/>
  <c r="I66" i="18"/>
  <c r="K66" i="18"/>
  <c r="K65" i="18" s="1"/>
  <c r="O66" i="18"/>
  <c r="O65" i="18" s="1"/>
  <c r="Q66" i="18"/>
  <c r="V66" i="18"/>
  <c r="V65" i="18" s="1"/>
  <c r="G67" i="18"/>
  <c r="M67" i="18" s="1"/>
  <c r="I67" i="18"/>
  <c r="I65" i="18" s="1"/>
  <c r="K67" i="18"/>
  <c r="O67" i="18"/>
  <c r="Q67" i="18"/>
  <c r="V67" i="18"/>
  <c r="G69" i="18"/>
  <c r="I69" i="18"/>
  <c r="K69" i="18"/>
  <c r="O69" i="18"/>
  <c r="Q69" i="18"/>
  <c r="V69" i="18"/>
  <c r="G70" i="18"/>
  <c r="M70" i="18" s="1"/>
  <c r="I70" i="18"/>
  <c r="K70" i="18"/>
  <c r="O70" i="18"/>
  <c r="Q70" i="18"/>
  <c r="V70" i="18"/>
  <c r="G71" i="18"/>
  <c r="M71" i="18" s="1"/>
  <c r="I71" i="18"/>
  <c r="K71" i="18"/>
  <c r="O71" i="18"/>
  <c r="Q71" i="18"/>
  <c r="V71" i="18"/>
  <c r="G72" i="18"/>
  <c r="I72" i="18"/>
  <c r="K72" i="18"/>
  <c r="M72" i="18"/>
  <c r="O72" i="18"/>
  <c r="Q72" i="18"/>
  <c r="V72" i="18"/>
  <c r="G73" i="18"/>
  <c r="I73" i="18"/>
  <c r="K73" i="18"/>
  <c r="M73" i="18"/>
  <c r="O73" i="18"/>
  <c r="Q73" i="18"/>
  <c r="V73" i="18"/>
  <c r="G74" i="18"/>
  <c r="M74" i="18" s="1"/>
  <c r="I74" i="18"/>
  <c r="K74" i="18"/>
  <c r="O74" i="18"/>
  <c r="Q74" i="18"/>
  <c r="V74" i="18"/>
  <c r="G75" i="18"/>
  <c r="M75" i="18" s="1"/>
  <c r="I75" i="18"/>
  <c r="K75" i="18"/>
  <c r="O75" i="18"/>
  <c r="Q75" i="18"/>
  <c r="V75" i="18"/>
  <c r="G76" i="18"/>
  <c r="M76" i="18" s="1"/>
  <c r="I76" i="18"/>
  <c r="K76" i="18"/>
  <c r="O76" i="18"/>
  <c r="Q76" i="18"/>
  <c r="V76" i="18"/>
  <c r="G77" i="18"/>
  <c r="I77" i="18"/>
  <c r="K77" i="18"/>
  <c r="M77" i="18"/>
  <c r="O77" i="18"/>
  <c r="Q77" i="18"/>
  <c r="V77" i="18"/>
  <c r="G78" i="18"/>
  <c r="I78" i="18"/>
  <c r="K78" i="18"/>
  <c r="M78" i="18"/>
  <c r="O78" i="18"/>
  <c r="Q78" i="18"/>
  <c r="V78" i="18"/>
  <c r="K79" i="18"/>
  <c r="G80" i="18"/>
  <c r="M80" i="18" s="1"/>
  <c r="I80" i="18"/>
  <c r="K80" i="18"/>
  <c r="O80" i="18"/>
  <c r="O79" i="18" s="1"/>
  <c r="Q80" i="18"/>
  <c r="V80" i="18"/>
  <c r="G81" i="18"/>
  <c r="M81" i="18" s="1"/>
  <c r="I81" i="18"/>
  <c r="K81" i="18"/>
  <c r="O81" i="18"/>
  <c r="Q81" i="18"/>
  <c r="V81" i="18"/>
  <c r="G82" i="18"/>
  <c r="I82" i="18"/>
  <c r="K82" i="18"/>
  <c r="M82" i="18"/>
  <c r="O82" i="18"/>
  <c r="Q82" i="18"/>
  <c r="V82" i="18"/>
  <c r="O83" i="18"/>
  <c r="G84" i="18"/>
  <c r="I84" i="18"/>
  <c r="K84" i="18"/>
  <c r="M84" i="18"/>
  <c r="O84" i="18"/>
  <c r="Q84" i="18"/>
  <c r="V84" i="18"/>
  <c r="G85" i="18"/>
  <c r="M85" i="18" s="1"/>
  <c r="I85" i="18"/>
  <c r="K85" i="18"/>
  <c r="O85" i="18"/>
  <c r="Q85" i="18"/>
  <c r="V85" i="18"/>
  <c r="G86" i="18"/>
  <c r="M86" i="18" s="1"/>
  <c r="I86" i="18"/>
  <c r="K86" i="18"/>
  <c r="O86" i="18"/>
  <c r="Q86" i="18"/>
  <c r="V86" i="18"/>
  <c r="G88" i="18"/>
  <c r="M88" i="18" s="1"/>
  <c r="I88" i="18"/>
  <c r="K88" i="18"/>
  <c r="O88" i="18"/>
  <c r="Q88" i="18"/>
  <c r="V88" i="18"/>
  <c r="G89" i="18"/>
  <c r="M89" i="18" s="1"/>
  <c r="I89" i="18"/>
  <c r="K89" i="18"/>
  <c r="O89" i="18"/>
  <c r="Q89" i="18"/>
  <c r="V89" i="18"/>
  <c r="G90" i="18"/>
  <c r="M90" i="18" s="1"/>
  <c r="I90" i="18"/>
  <c r="K90" i="18"/>
  <c r="O90" i="18"/>
  <c r="Q90" i="18"/>
  <c r="V90" i="18"/>
  <c r="V87" i="18" s="1"/>
  <c r="G92" i="18"/>
  <c r="M92" i="18" s="1"/>
  <c r="I92" i="18"/>
  <c r="K92" i="18"/>
  <c r="O92" i="18"/>
  <c r="Q92" i="18"/>
  <c r="V92" i="18"/>
  <c r="G93" i="18"/>
  <c r="M93" i="18" s="1"/>
  <c r="I93" i="18"/>
  <c r="K93" i="18"/>
  <c r="O93" i="18"/>
  <c r="Q93" i="18"/>
  <c r="V93" i="18"/>
  <c r="G94" i="18"/>
  <c r="M94" i="18" s="1"/>
  <c r="I94" i="18"/>
  <c r="K94" i="18"/>
  <c r="O94" i="18"/>
  <c r="Q94" i="18"/>
  <c r="Q91" i="18" s="1"/>
  <c r="V94" i="18"/>
  <c r="G96" i="18"/>
  <c r="I96" i="18"/>
  <c r="K96" i="18"/>
  <c r="K95" i="18" s="1"/>
  <c r="O96" i="18"/>
  <c r="Q96" i="18"/>
  <c r="V96" i="18"/>
  <c r="G97" i="18"/>
  <c r="M97" i="18" s="1"/>
  <c r="I97" i="18"/>
  <c r="K97" i="18"/>
  <c r="O97" i="18"/>
  <c r="Q97" i="18"/>
  <c r="V97" i="18"/>
  <c r="G98" i="18"/>
  <c r="M98" i="18" s="1"/>
  <c r="I98" i="18"/>
  <c r="I95" i="18" s="1"/>
  <c r="K98" i="18"/>
  <c r="O98" i="18"/>
  <c r="Q98" i="18"/>
  <c r="V98" i="18"/>
  <c r="V99" i="18"/>
  <c r="G100" i="18"/>
  <c r="G99" i="18" s="1"/>
  <c r="I100" i="18"/>
  <c r="I99" i="18" s="1"/>
  <c r="K100" i="18"/>
  <c r="K99" i="18" s="1"/>
  <c r="M100" i="18"/>
  <c r="M99" i="18" s="1"/>
  <c r="O100" i="18"/>
  <c r="O99" i="18" s="1"/>
  <c r="Q100" i="18"/>
  <c r="Q99" i="18" s="1"/>
  <c r="V100" i="18"/>
  <c r="O101" i="18"/>
  <c r="G102" i="18"/>
  <c r="I102" i="18"/>
  <c r="K102" i="18"/>
  <c r="M102" i="18"/>
  <c r="O102" i="18"/>
  <c r="Q102" i="18"/>
  <c r="V102" i="18"/>
  <c r="G103" i="18"/>
  <c r="M103" i="18" s="1"/>
  <c r="I103" i="18"/>
  <c r="K103" i="18"/>
  <c r="O103" i="18"/>
  <c r="Q103" i="18"/>
  <c r="V103" i="18"/>
  <c r="G104" i="18"/>
  <c r="M104" i="18" s="1"/>
  <c r="I104" i="18"/>
  <c r="I101" i="18" s="1"/>
  <c r="K104" i="18"/>
  <c r="O104" i="18"/>
  <c r="Q104" i="18"/>
  <c r="V104" i="18"/>
  <c r="G105" i="18"/>
  <c r="M105" i="18" s="1"/>
  <c r="I105" i="18"/>
  <c r="K105" i="18"/>
  <c r="O105" i="18"/>
  <c r="Q105" i="18"/>
  <c r="V105" i="18"/>
  <c r="AE107" i="18"/>
  <c r="BA70" i="17"/>
  <c r="BA42" i="17"/>
  <c r="G9" i="17"/>
  <c r="M9" i="17" s="1"/>
  <c r="I9" i="17"/>
  <c r="K9" i="17"/>
  <c r="O9" i="17"/>
  <c r="Q9" i="17"/>
  <c r="V9" i="17"/>
  <c r="G10" i="17"/>
  <c r="I10" i="17"/>
  <c r="K10" i="17"/>
  <c r="M10" i="17"/>
  <c r="O10" i="17"/>
  <c r="Q10" i="17"/>
  <c r="V10" i="17"/>
  <c r="G11" i="17"/>
  <c r="M11" i="17" s="1"/>
  <c r="I11" i="17"/>
  <c r="K11" i="17"/>
  <c r="O11" i="17"/>
  <c r="Q11" i="17"/>
  <c r="V11" i="17"/>
  <c r="G12" i="17"/>
  <c r="M12" i="17" s="1"/>
  <c r="I12" i="17"/>
  <c r="K12" i="17"/>
  <c r="O12" i="17"/>
  <c r="Q12" i="17"/>
  <c r="V12" i="17"/>
  <c r="G13" i="17"/>
  <c r="M13" i="17" s="1"/>
  <c r="I13" i="17"/>
  <c r="K13" i="17"/>
  <c r="O13" i="17"/>
  <c r="Q13" i="17"/>
  <c r="V13" i="17"/>
  <c r="G14" i="17"/>
  <c r="M14" i="17" s="1"/>
  <c r="I14" i="17"/>
  <c r="K14" i="17"/>
  <c r="O14" i="17"/>
  <c r="Q14" i="17"/>
  <c r="V14" i="17"/>
  <c r="G15" i="17"/>
  <c r="I15" i="17"/>
  <c r="K15" i="17"/>
  <c r="M15" i="17"/>
  <c r="O15" i="17"/>
  <c r="Q15" i="17"/>
  <c r="V15" i="17"/>
  <c r="G16" i="17"/>
  <c r="M16" i="17" s="1"/>
  <c r="I16" i="17"/>
  <c r="K16" i="17"/>
  <c r="O16" i="17"/>
  <c r="Q16" i="17"/>
  <c r="V16" i="17"/>
  <c r="G17" i="17"/>
  <c r="I17" i="17"/>
  <c r="K17" i="17"/>
  <c r="M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3" i="17"/>
  <c r="I23" i="17"/>
  <c r="K23" i="17"/>
  <c r="M23" i="17"/>
  <c r="O23" i="17"/>
  <c r="Q23" i="17"/>
  <c r="V23" i="17"/>
  <c r="G37" i="17"/>
  <c r="M37" i="17" s="1"/>
  <c r="I37" i="17"/>
  <c r="K37" i="17"/>
  <c r="O37" i="17"/>
  <c r="Q37" i="17"/>
  <c r="V37" i="17"/>
  <c r="G44" i="17"/>
  <c r="M44" i="17" s="1"/>
  <c r="I44" i="17"/>
  <c r="K44" i="17"/>
  <c r="O44" i="17"/>
  <c r="Q44" i="17"/>
  <c r="V44" i="17"/>
  <c r="G45" i="17"/>
  <c r="M45" i="17" s="1"/>
  <c r="I45" i="17"/>
  <c r="K45" i="17"/>
  <c r="O45" i="17"/>
  <c r="Q45" i="17"/>
  <c r="V45" i="17"/>
  <c r="G46" i="17"/>
  <c r="I46" i="17"/>
  <c r="K46" i="17"/>
  <c r="M46" i="17"/>
  <c r="O46" i="17"/>
  <c r="Q46" i="17"/>
  <c r="V46" i="17"/>
  <c r="G47" i="17"/>
  <c r="M47" i="17" s="1"/>
  <c r="I47" i="17"/>
  <c r="K47" i="17"/>
  <c r="O47" i="17"/>
  <c r="Q47" i="17"/>
  <c r="V47" i="17"/>
  <c r="G48" i="17"/>
  <c r="M48" i="17" s="1"/>
  <c r="I48" i="17"/>
  <c r="K48" i="17"/>
  <c r="O48" i="17"/>
  <c r="Q48" i="17"/>
  <c r="V48" i="17"/>
  <c r="G49" i="17"/>
  <c r="M49" i="17" s="1"/>
  <c r="I49" i="17"/>
  <c r="K49" i="17"/>
  <c r="O49" i="17"/>
  <c r="Q49" i="17"/>
  <c r="V49" i="17"/>
  <c r="G51" i="17"/>
  <c r="M51" i="17" s="1"/>
  <c r="I51" i="17"/>
  <c r="K51" i="17"/>
  <c r="O51" i="17"/>
  <c r="O50" i="17" s="1"/>
  <c r="Q51" i="17"/>
  <c r="V51" i="17"/>
  <c r="G65" i="17"/>
  <c r="I65" i="17"/>
  <c r="I50" i="17" s="1"/>
  <c r="K65" i="17"/>
  <c r="M65" i="17"/>
  <c r="O65" i="17"/>
  <c r="Q65" i="17"/>
  <c r="V65" i="17"/>
  <c r="G72" i="17"/>
  <c r="I72" i="17"/>
  <c r="K72" i="17"/>
  <c r="M72" i="17"/>
  <c r="O72" i="17"/>
  <c r="Q72" i="17"/>
  <c r="V72" i="17"/>
  <c r="G73" i="17"/>
  <c r="I73" i="17"/>
  <c r="K73" i="17"/>
  <c r="M73" i="17"/>
  <c r="O73" i="17"/>
  <c r="Q73" i="17"/>
  <c r="V73" i="17"/>
  <c r="G74" i="17"/>
  <c r="M74" i="17" s="1"/>
  <c r="I74" i="17"/>
  <c r="K74" i="17"/>
  <c r="O74" i="17"/>
  <c r="Q74" i="17"/>
  <c r="V74" i="17"/>
  <c r="G75" i="17"/>
  <c r="I75" i="17"/>
  <c r="K75" i="17"/>
  <c r="O75" i="17"/>
  <c r="Q75" i="17"/>
  <c r="V75" i="17"/>
  <c r="G76" i="17"/>
  <c r="M76" i="17" s="1"/>
  <c r="I76" i="17"/>
  <c r="K76" i="17"/>
  <c r="O76" i="17"/>
  <c r="Q76" i="17"/>
  <c r="V76" i="17"/>
  <c r="G77" i="17"/>
  <c r="M77" i="17" s="1"/>
  <c r="I77" i="17"/>
  <c r="K77" i="17"/>
  <c r="O77" i="17"/>
  <c r="Q77" i="17"/>
  <c r="V77" i="17"/>
  <c r="G79" i="17"/>
  <c r="I79" i="17"/>
  <c r="K79" i="17"/>
  <c r="M79" i="17"/>
  <c r="O79" i="17"/>
  <c r="Q79" i="17"/>
  <c r="V79" i="17"/>
  <c r="G80" i="17"/>
  <c r="M80" i="17" s="1"/>
  <c r="I80" i="17"/>
  <c r="K80" i="17"/>
  <c r="O80" i="17"/>
  <c r="Q80" i="17"/>
  <c r="V80" i="17"/>
  <c r="G81" i="17"/>
  <c r="M81" i="17" s="1"/>
  <c r="I81" i="17"/>
  <c r="K81" i="17"/>
  <c r="O81" i="17"/>
  <c r="Q81" i="17"/>
  <c r="V81" i="17"/>
  <c r="G82" i="17"/>
  <c r="M82" i="17" s="1"/>
  <c r="I82" i="17"/>
  <c r="K82" i="17"/>
  <c r="O82" i="17"/>
  <c r="Q82" i="17"/>
  <c r="V82" i="17"/>
  <c r="G83" i="17"/>
  <c r="M83" i="17" s="1"/>
  <c r="I83" i="17"/>
  <c r="K83" i="17"/>
  <c r="O83" i="17"/>
  <c r="Q83" i="17"/>
  <c r="V83" i="17"/>
  <c r="G84" i="17"/>
  <c r="I84" i="17"/>
  <c r="K84" i="17"/>
  <c r="M84" i="17"/>
  <c r="O84" i="17"/>
  <c r="Q84" i="17"/>
  <c r="V84" i="17"/>
  <c r="G85" i="17"/>
  <c r="M85" i="17" s="1"/>
  <c r="I85" i="17"/>
  <c r="K85" i="17"/>
  <c r="O85" i="17"/>
  <c r="Q85" i="17"/>
  <c r="V85" i="17"/>
  <c r="G86" i="17"/>
  <c r="M86" i="17" s="1"/>
  <c r="I86" i="17"/>
  <c r="K86" i="17"/>
  <c r="O86" i="17"/>
  <c r="Q86" i="17"/>
  <c r="V86" i="17"/>
  <c r="AE88" i="17"/>
  <c r="F46" i="1" s="1"/>
  <c r="BA29" i="16"/>
  <c r="BA27" i="16"/>
  <c r="BA25" i="16"/>
  <c r="BA23" i="16"/>
  <c r="BA19" i="16"/>
  <c r="BA15" i="16"/>
  <c r="BA10" i="16"/>
  <c r="G9" i="16"/>
  <c r="M9" i="16" s="1"/>
  <c r="M8" i="16" s="1"/>
  <c r="I9" i="16"/>
  <c r="I8" i="16" s="1"/>
  <c r="K9" i="16"/>
  <c r="K8" i="16" s="1"/>
  <c r="O9" i="16"/>
  <c r="O8" i="16" s="1"/>
  <c r="Q9" i="16"/>
  <c r="Q8" i="16" s="1"/>
  <c r="V9" i="16"/>
  <c r="V8" i="16" s="1"/>
  <c r="G12" i="16"/>
  <c r="I12" i="16"/>
  <c r="I11" i="16" s="1"/>
  <c r="K12" i="16"/>
  <c r="O12" i="16"/>
  <c r="Q12" i="16"/>
  <c r="Q11" i="16" s="1"/>
  <c r="V12" i="16"/>
  <c r="G13" i="16"/>
  <c r="M13" i="16" s="1"/>
  <c r="I13" i="16"/>
  <c r="K13" i="16"/>
  <c r="O13" i="16"/>
  <c r="Q13" i="16"/>
  <c r="V13" i="16"/>
  <c r="V11" i="16" s="1"/>
  <c r="G14" i="16"/>
  <c r="I14" i="16"/>
  <c r="K14" i="16"/>
  <c r="O14" i="16"/>
  <c r="Q14" i="16"/>
  <c r="V14" i="16"/>
  <c r="G17" i="16"/>
  <c r="M17" i="16" s="1"/>
  <c r="I17" i="16"/>
  <c r="K17" i="16"/>
  <c r="O17" i="16"/>
  <c r="Q17" i="16"/>
  <c r="V17" i="16"/>
  <c r="G18" i="16"/>
  <c r="M18" i="16" s="1"/>
  <c r="I18" i="16"/>
  <c r="K18" i="16"/>
  <c r="O18" i="16"/>
  <c r="Q18" i="16"/>
  <c r="V18" i="16"/>
  <c r="V16" i="16" s="1"/>
  <c r="G20" i="16"/>
  <c r="I20" i="16"/>
  <c r="K20" i="16"/>
  <c r="M20" i="16"/>
  <c r="O20" i="16"/>
  <c r="Q20" i="16"/>
  <c r="V20" i="16"/>
  <c r="G21" i="16"/>
  <c r="M21" i="16" s="1"/>
  <c r="I21" i="16"/>
  <c r="K21" i="16"/>
  <c r="O21" i="16"/>
  <c r="Q21" i="16"/>
  <c r="V21" i="16"/>
  <c r="G22" i="16"/>
  <c r="M22" i="16" s="1"/>
  <c r="I22" i="16"/>
  <c r="K22" i="16"/>
  <c r="O22" i="16"/>
  <c r="Q22" i="16"/>
  <c r="V22" i="16"/>
  <c r="G24" i="16"/>
  <c r="M24" i="16" s="1"/>
  <c r="I24" i="16"/>
  <c r="K24" i="16"/>
  <c r="O24" i="16"/>
  <c r="Q24" i="16"/>
  <c r="V24" i="16"/>
  <c r="G26" i="16"/>
  <c r="I26" i="16"/>
  <c r="K26" i="16"/>
  <c r="M26" i="16"/>
  <c r="O26" i="16"/>
  <c r="Q26" i="16"/>
  <c r="V26" i="16"/>
  <c r="G28" i="16"/>
  <c r="M28" i="16" s="1"/>
  <c r="I28" i="16"/>
  <c r="K28" i="16"/>
  <c r="O28" i="16"/>
  <c r="Q28" i="16"/>
  <c r="V28" i="16"/>
  <c r="G30" i="16"/>
  <c r="M30" i="16" s="1"/>
  <c r="I30" i="16"/>
  <c r="K30" i="16"/>
  <c r="O30" i="16"/>
  <c r="Q30" i="16"/>
  <c r="V30" i="16"/>
  <c r="G33" i="16"/>
  <c r="I33" i="16"/>
  <c r="K33" i="16"/>
  <c r="M33" i="16"/>
  <c r="O33" i="16"/>
  <c r="Q33" i="16"/>
  <c r="V33" i="16"/>
  <c r="G34" i="16"/>
  <c r="M34" i="16" s="1"/>
  <c r="I34" i="16"/>
  <c r="K34" i="16"/>
  <c r="O34" i="16"/>
  <c r="Q34" i="16"/>
  <c r="V34" i="16"/>
  <c r="G35" i="16"/>
  <c r="I35" i="16"/>
  <c r="K35" i="16"/>
  <c r="M35" i="16"/>
  <c r="O35" i="16"/>
  <c r="Q35" i="16"/>
  <c r="V35" i="16"/>
  <c r="G36" i="16"/>
  <c r="M36" i="16" s="1"/>
  <c r="I36" i="16"/>
  <c r="K36" i="16"/>
  <c r="O36" i="16"/>
  <c r="O31" i="16" s="1"/>
  <c r="Q36" i="16"/>
  <c r="V36" i="16"/>
  <c r="AE38" i="16"/>
  <c r="BA51" i="15"/>
  <c r="G9" i="15"/>
  <c r="I9" i="15"/>
  <c r="K9" i="15"/>
  <c r="M9" i="15"/>
  <c r="O9" i="15"/>
  <c r="Q9" i="15"/>
  <c r="V9" i="15"/>
  <c r="G10" i="15"/>
  <c r="I10" i="15"/>
  <c r="K10" i="15"/>
  <c r="M10" i="15"/>
  <c r="O10" i="15"/>
  <c r="Q10" i="15"/>
  <c r="V10" i="15"/>
  <c r="G11" i="15"/>
  <c r="M11" i="15" s="1"/>
  <c r="I11" i="15"/>
  <c r="K11" i="15"/>
  <c r="O11" i="15"/>
  <c r="Q11" i="15"/>
  <c r="V11" i="15"/>
  <c r="G12" i="15"/>
  <c r="M12" i="15" s="1"/>
  <c r="I12" i="15"/>
  <c r="K12" i="15"/>
  <c r="O12" i="15"/>
  <c r="Q12" i="15"/>
  <c r="V12" i="15"/>
  <c r="G13" i="15"/>
  <c r="M13" i="15" s="1"/>
  <c r="I13" i="15"/>
  <c r="K13" i="15"/>
  <c r="O13" i="15"/>
  <c r="Q13" i="15"/>
  <c r="V13" i="15"/>
  <c r="G15" i="15"/>
  <c r="I15" i="15"/>
  <c r="K15" i="15"/>
  <c r="O15" i="15"/>
  <c r="Q15" i="15"/>
  <c r="V15" i="15"/>
  <c r="G16" i="15"/>
  <c r="M16" i="15" s="1"/>
  <c r="I16" i="15"/>
  <c r="K16" i="15"/>
  <c r="O16" i="15"/>
  <c r="Q16" i="15"/>
  <c r="V16" i="15"/>
  <c r="G17" i="15"/>
  <c r="M17" i="15" s="1"/>
  <c r="I17" i="15"/>
  <c r="K17" i="15"/>
  <c r="O17" i="15"/>
  <c r="Q17" i="15"/>
  <c r="V17" i="15"/>
  <c r="G18" i="15"/>
  <c r="I18" i="15"/>
  <c r="K18" i="15"/>
  <c r="M18" i="15"/>
  <c r="O18" i="15"/>
  <c r="Q18" i="15"/>
  <c r="V18" i="15"/>
  <c r="G19" i="15"/>
  <c r="I19" i="15"/>
  <c r="K19" i="15"/>
  <c r="M19" i="15"/>
  <c r="O19" i="15"/>
  <c r="Q19" i="15"/>
  <c r="V19" i="15"/>
  <c r="G20" i="15"/>
  <c r="M20" i="15" s="1"/>
  <c r="I20" i="15"/>
  <c r="K20" i="15"/>
  <c r="O20" i="15"/>
  <c r="Q20" i="15"/>
  <c r="V20" i="15"/>
  <c r="G21" i="15"/>
  <c r="M21" i="15" s="1"/>
  <c r="I21" i="15"/>
  <c r="K21" i="15"/>
  <c r="O21" i="15"/>
  <c r="Q21" i="15"/>
  <c r="V21" i="15"/>
  <c r="G22" i="15"/>
  <c r="M22" i="15" s="1"/>
  <c r="I22" i="15"/>
  <c r="K22" i="15"/>
  <c r="O22" i="15"/>
  <c r="Q22" i="15"/>
  <c r="V22" i="15"/>
  <c r="G23" i="15"/>
  <c r="I23" i="15"/>
  <c r="K23" i="15"/>
  <c r="M23" i="15"/>
  <c r="O23" i="15"/>
  <c r="Q23" i="15"/>
  <c r="V23" i="15"/>
  <c r="G24" i="15"/>
  <c r="I24" i="15"/>
  <c r="K24" i="15"/>
  <c r="M24" i="15"/>
  <c r="O24" i="15"/>
  <c r="Q24" i="15"/>
  <c r="V24" i="15"/>
  <c r="G25" i="15"/>
  <c r="M25" i="15" s="1"/>
  <c r="I25" i="15"/>
  <c r="K25" i="15"/>
  <c r="O25" i="15"/>
  <c r="Q25" i="15"/>
  <c r="V25" i="15"/>
  <c r="G27" i="15"/>
  <c r="M27" i="15" s="1"/>
  <c r="I27" i="15"/>
  <c r="K27" i="15"/>
  <c r="O27" i="15"/>
  <c r="Q27" i="15"/>
  <c r="V27" i="15"/>
  <c r="G29" i="15"/>
  <c r="M29" i="15" s="1"/>
  <c r="I29" i="15"/>
  <c r="K29" i="15"/>
  <c r="O29" i="15"/>
  <c r="Q29" i="15"/>
  <c r="V29" i="15"/>
  <c r="G30" i="15"/>
  <c r="M30" i="15" s="1"/>
  <c r="I30" i="15"/>
  <c r="K30" i="15"/>
  <c r="O30" i="15"/>
  <c r="Q30" i="15"/>
  <c r="V30" i="15"/>
  <c r="G31" i="15"/>
  <c r="I31" i="15"/>
  <c r="K31" i="15"/>
  <c r="M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I39" i="15"/>
  <c r="K39" i="15"/>
  <c r="M39" i="15"/>
  <c r="O39" i="15"/>
  <c r="Q39" i="15"/>
  <c r="V39" i="15"/>
  <c r="G40" i="15"/>
  <c r="M40" i="15" s="1"/>
  <c r="I40" i="15"/>
  <c r="K40" i="15"/>
  <c r="O40" i="15"/>
  <c r="Q40" i="15"/>
  <c r="V40" i="15"/>
  <c r="G41" i="15"/>
  <c r="M41" i="15" s="1"/>
  <c r="I41" i="15"/>
  <c r="K41" i="15"/>
  <c r="O41" i="15"/>
  <c r="Q41" i="15"/>
  <c r="V41" i="15"/>
  <c r="G42" i="15"/>
  <c r="M42" i="15" s="1"/>
  <c r="I42" i="15"/>
  <c r="K42" i="15"/>
  <c r="O42" i="15"/>
  <c r="Q42" i="15"/>
  <c r="V42" i="15"/>
  <c r="G43" i="15"/>
  <c r="M43" i="15" s="1"/>
  <c r="I43" i="15"/>
  <c r="K43" i="15"/>
  <c r="O43" i="15"/>
  <c r="Q43" i="15"/>
  <c r="V43" i="15"/>
  <c r="G44" i="15"/>
  <c r="I44" i="15"/>
  <c r="K44" i="15"/>
  <c r="M44" i="15"/>
  <c r="O44" i="15"/>
  <c r="Q44" i="15"/>
  <c r="V44" i="15"/>
  <c r="G45" i="15"/>
  <c r="I45" i="15"/>
  <c r="K45" i="15"/>
  <c r="M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49" i="15"/>
  <c r="I49" i="15"/>
  <c r="K49" i="15"/>
  <c r="M49" i="15"/>
  <c r="O49" i="15"/>
  <c r="Q49" i="15"/>
  <c r="V49" i="15"/>
  <c r="G50" i="15"/>
  <c r="I50" i="15"/>
  <c r="K50" i="15"/>
  <c r="M50" i="15"/>
  <c r="O50" i="15"/>
  <c r="Q50" i="15"/>
  <c r="V50" i="15"/>
  <c r="G52" i="15"/>
  <c r="M52" i="15" s="1"/>
  <c r="I52" i="15"/>
  <c r="K52" i="15"/>
  <c r="O52" i="15"/>
  <c r="Q52" i="15"/>
  <c r="V52" i="15"/>
  <c r="G54" i="15"/>
  <c r="M54" i="15" s="1"/>
  <c r="I54" i="15"/>
  <c r="K54" i="15"/>
  <c r="O54" i="15"/>
  <c r="Q54" i="15"/>
  <c r="V54" i="15"/>
  <c r="G55" i="15"/>
  <c r="M55" i="15" s="1"/>
  <c r="I55" i="15"/>
  <c r="K55" i="15"/>
  <c r="O55" i="15"/>
  <c r="Q55" i="15"/>
  <c r="V55" i="15"/>
  <c r="G56" i="15"/>
  <c r="M56" i="15" s="1"/>
  <c r="I56" i="15"/>
  <c r="K56" i="15"/>
  <c r="O56" i="15"/>
  <c r="Q56" i="15"/>
  <c r="V56" i="15"/>
  <c r="G57" i="15"/>
  <c r="I57" i="15"/>
  <c r="K57" i="15"/>
  <c r="M57" i="15"/>
  <c r="O57" i="15"/>
  <c r="Q57" i="15"/>
  <c r="V57" i="15"/>
  <c r="G58" i="15"/>
  <c r="M58" i="15" s="1"/>
  <c r="I58" i="15"/>
  <c r="K58" i="15"/>
  <c r="O58" i="15"/>
  <c r="Q58" i="15"/>
  <c r="V58" i="15"/>
  <c r="G59" i="15"/>
  <c r="M59" i="15" s="1"/>
  <c r="I59" i="15"/>
  <c r="K59" i="15"/>
  <c r="O59" i="15"/>
  <c r="Q59" i="15"/>
  <c r="V59" i="15"/>
  <c r="G60" i="15"/>
  <c r="M60" i="15" s="1"/>
  <c r="I60" i="15"/>
  <c r="K60" i="15"/>
  <c r="O60" i="15"/>
  <c r="Q60" i="15"/>
  <c r="V60" i="15"/>
  <c r="G61" i="15"/>
  <c r="M61" i="15" s="1"/>
  <c r="I61" i="15"/>
  <c r="K61" i="15"/>
  <c r="O61" i="15"/>
  <c r="Q61" i="15"/>
  <c r="V61" i="15"/>
  <c r="G62" i="15"/>
  <c r="M62" i="15" s="1"/>
  <c r="I62" i="15"/>
  <c r="K62" i="15"/>
  <c r="O62" i="15"/>
  <c r="Q62" i="15"/>
  <c r="V62" i="15"/>
  <c r="G63" i="15"/>
  <c r="M63" i="15" s="1"/>
  <c r="I63" i="15"/>
  <c r="K63" i="15"/>
  <c r="O63" i="15"/>
  <c r="Q63" i="15"/>
  <c r="V63" i="15"/>
  <c r="G64" i="15"/>
  <c r="M64" i="15" s="1"/>
  <c r="I64" i="15"/>
  <c r="K64" i="15"/>
  <c r="O64" i="15"/>
  <c r="Q64" i="15"/>
  <c r="V64" i="15"/>
  <c r="G65" i="15"/>
  <c r="M65" i="15" s="1"/>
  <c r="I65" i="15"/>
  <c r="K65" i="15"/>
  <c r="O65" i="15"/>
  <c r="Q65" i="15"/>
  <c r="V65" i="15"/>
  <c r="G66" i="15"/>
  <c r="M66" i="15" s="1"/>
  <c r="I66" i="15"/>
  <c r="K66" i="15"/>
  <c r="O66" i="15"/>
  <c r="Q66" i="15"/>
  <c r="V66" i="15"/>
  <c r="G67" i="15"/>
  <c r="M67" i="15" s="1"/>
  <c r="I67" i="15"/>
  <c r="K67" i="15"/>
  <c r="O67" i="15"/>
  <c r="Q67" i="15"/>
  <c r="V67" i="15"/>
  <c r="G69" i="15"/>
  <c r="I69" i="15"/>
  <c r="I68" i="15" s="1"/>
  <c r="K69" i="15"/>
  <c r="M69" i="15"/>
  <c r="O69" i="15"/>
  <c r="Q69" i="15"/>
  <c r="Q68" i="15" s="1"/>
  <c r="V69" i="15"/>
  <c r="G70" i="15"/>
  <c r="I70" i="15"/>
  <c r="K70" i="15"/>
  <c r="M70" i="15"/>
  <c r="O70" i="15"/>
  <c r="Q70" i="15"/>
  <c r="V70" i="15"/>
  <c r="G71" i="15"/>
  <c r="M71" i="15" s="1"/>
  <c r="I71" i="15"/>
  <c r="K71" i="15"/>
  <c r="O71" i="15"/>
  <c r="Q71" i="15"/>
  <c r="V71" i="15"/>
  <c r="AE73" i="15"/>
  <c r="F44" i="1" s="1"/>
  <c r="AF73" i="15"/>
  <c r="G44" i="1" s="1"/>
  <c r="H44" i="1" s="1"/>
  <c r="I44" i="1" s="1"/>
  <c r="BA104" i="14"/>
  <c r="BA48" i="14"/>
  <c r="G9" i="14"/>
  <c r="I9" i="14"/>
  <c r="K9" i="14"/>
  <c r="O9" i="14"/>
  <c r="Q9" i="14"/>
  <c r="V9" i="14"/>
  <c r="G10" i="14"/>
  <c r="I10" i="14"/>
  <c r="K10" i="14"/>
  <c r="M10" i="14"/>
  <c r="O10" i="14"/>
  <c r="Q10" i="14"/>
  <c r="V10" i="14"/>
  <c r="G11" i="14"/>
  <c r="I11" i="14"/>
  <c r="K11" i="14"/>
  <c r="M11" i="14"/>
  <c r="O11" i="14"/>
  <c r="Q11" i="14"/>
  <c r="V11" i="14"/>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I16" i="14"/>
  <c r="K16" i="14"/>
  <c r="M16" i="14"/>
  <c r="O16" i="14"/>
  <c r="Q16" i="14"/>
  <c r="V16" i="14"/>
  <c r="G17" i="14"/>
  <c r="M17" i="14" s="1"/>
  <c r="I17" i="14"/>
  <c r="K17" i="14"/>
  <c r="O17" i="14"/>
  <c r="Q17" i="14"/>
  <c r="V17" i="14"/>
  <c r="G18" i="14"/>
  <c r="M18" i="14" s="1"/>
  <c r="I18" i="14"/>
  <c r="K18" i="14"/>
  <c r="O18" i="14"/>
  <c r="Q18" i="14"/>
  <c r="V18" i="14"/>
  <c r="G19" i="14"/>
  <c r="M19" i="14" s="1"/>
  <c r="I19" i="14"/>
  <c r="K19" i="14"/>
  <c r="O19" i="14"/>
  <c r="Q19" i="14"/>
  <c r="V19" i="14"/>
  <c r="G20" i="14"/>
  <c r="M20" i="14" s="1"/>
  <c r="I20" i="14"/>
  <c r="K20" i="14"/>
  <c r="O20" i="14"/>
  <c r="Q20" i="14"/>
  <c r="V20" i="14"/>
  <c r="G21" i="14"/>
  <c r="M21" i="14" s="1"/>
  <c r="I21" i="14"/>
  <c r="K21" i="14"/>
  <c r="O21" i="14"/>
  <c r="Q21" i="14"/>
  <c r="V21" i="14"/>
  <c r="G22" i="14"/>
  <c r="M22" i="14" s="1"/>
  <c r="I22" i="14"/>
  <c r="K22" i="14"/>
  <c r="O22" i="14"/>
  <c r="Q22" i="14"/>
  <c r="V22" i="14"/>
  <c r="G23" i="14"/>
  <c r="M23" i="14" s="1"/>
  <c r="I23" i="14"/>
  <c r="K23" i="14"/>
  <c r="O23" i="14"/>
  <c r="Q23" i="14"/>
  <c r="V23" i="14"/>
  <c r="G24" i="14"/>
  <c r="I24" i="14"/>
  <c r="K24" i="14"/>
  <c r="M24" i="14"/>
  <c r="O24" i="14"/>
  <c r="Q24" i="14"/>
  <c r="V24" i="14"/>
  <c r="G25" i="14"/>
  <c r="M25" i="14" s="1"/>
  <c r="I25" i="14"/>
  <c r="K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M29" i="14"/>
  <c r="O29" i="14"/>
  <c r="Q29" i="14"/>
  <c r="V29" i="14"/>
  <c r="G30" i="14"/>
  <c r="I30" i="14"/>
  <c r="K30" i="14"/>
  <c r="M30" i="14"/>
  <c r="O30" i="14"/>
  <c r="Q30" i="14"/>
  <c r="V30" i="14"/>
  <c r="G31" i="14"/>
  <c r="M31" i="14" s="1"/>
  <c r="I31" i="14"/>
  <c r="K31" i="14"/>
  <c r="O31" i="14"/>
  <c r="Q31" i="14"/>
  <c r="V31" i="14"/>
  <c r="G32" i="14"/>
  <c r="M32" i="14" s="1"/>
  <c r="I32" i="14"/>
  <c r="K32" i="14"/>
  <c r="O32" i="14"/>
  <c r="Q32" i="14"/>
  <c r="V32" i="14"/>
  <c r="G33" i="14"/>
  <c r="M33" i="14" s="1"/>
  <c r="I33" i="14"/>
  <c r="K33" i="14"/>
  <c r="O33" i="14"/>
  <c r="Q33" i="14"/>
  <c r="V33" i="14"/>
  <c r="G34" i="14"/>
  <c r="I34" i="14"/>
  <c r="K34" i="14"/>
  <c r="M34" i="14"/>
  <c r="O34" i="14"/>
  <c r="Q34" i="14"/>
  <c r="V34" i="14"/>
  <c r="G35" i="14"/>
  <c r="I35" i="14"/>
  <c r="K35" i="14"/>
  <c r="M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46" i="14"/>
  <c r="I46" i="14"/>
  <c r="K46" i="14"/>
  <c r="M46" i="14"/>
  <c r="O46" i="14"/>
  <c r="Q46" i="14"/>
  <c r="V46" i="14"/>
  <c r="G47" i="14"/>
  <c r="I47" i="14"/>
  <c r="K47" i="14"/>
  <c r="M47" i="14"/>
  <c r="O47" i="14"/>
  <c r="Q47" i="14"/>
  <c r="V47" i="14"/>
  <c r="G49" i="14"/>
  <c r="M49" i="14" s="1"/>
  <c r="I49" i="14"/>
  <c r="K49" i="14"/>
  <c r="O49" i="14"/>
  <c r="Q49" i="14"/>
  <c r="V49" i="14"/>
  <c r="G51" i="14"/>
  <c r="M51" i="14" s="1"/>
  <c r="I51" i="14"/>
  <c r="K51" i="14"/>
  <c r="O51" i="14"/>
  <c r="Q51" i="14"/>
  <c r="V51" i="14"/>
  <c r="G52" i="14"/>
  <c r="M52" i="14" s="1"/>
  <c r="I52" i="14"/>
  <c r="K52" i="14"/>
  <c r="O52" i="14"/>
  <c r="Q52" i="14"/>
  <c r="V52" i="14"/>
  <c r="G53" i="14"/>
  <c r="M53" i="14" s="1"/>
  <c r="I53" i="14"/>
  <c r="K53" i="14"/>
  <c r="O53" i="14"/>
  <c r="Q53" i="14"/>
  <c r="V53" i="14"/>
  <c r="G54" i="14"/>
  <c r="I54" i="14"/>
  <c r="K54" i="14"/>
  <c r="M54" i="14"/>
  <c r="O54" i="14"/>
  <c r="Q54" i="14"/>
  <c r="V54" i="14"/>
  <c r="G55" i="14"/>
  <c r="M55" i="14" s="1"/>
  <c r="I55" i="14"/>
  <c r="K55" i="14"/>
  <c r="O55" i="14"/>
  <c r="Q55" i="14"/>
  <c r="V55" i="14"/>
  <c r="G56" i="14"/>
  <c r="I56" i="14"/>
  <c r="K56" i="14"/>
  <c r="M56" i="14"/>
  <c r="O56" i="14"/>
  <c r="Q56" i="14"/>
  <c r="V56" i="14"/>
  <c r="G58" i="14"/>
  <c r="I58" i="14"/>
  <c r="K58" i="14"/>
  <c r="M58" i="14"/>
  <c r="O58" i="14"/>
  <c r="Q58" i="14"/>
  <c r="V58" i="14"/>
  <c r="G59" i="14"/>
  <c r="M59" i="14" s="1"/>
  <c r="I59" i="14"/>
  <c r="K59" i="14"/>
  <c r="O59" i="14"/>
  <c r="Q59" i="14"/>
  <c r="V59" i="14"/>
  <c r="G60" i="14"/>
  <c r="I60" i="14"/>
  <c r="K60" i="14"/>
  <c r="M60" i="14"/>
  <c r="O60" i="14"/>
  <c r="Q60" i="14"/>
  <c r="V60" i="14"/>
  <c r="G61" i="14"/>
  <c r="M61" i="14" s="1"/>
  <c r="I61" i="14"/>
  <c r="K61" i="14"/>
  <c r="O61" i="14"/>
  <c r="Q61" i="14"/>
  <c r="V61" i="14"/>
  <c r="G62" i="14"/>
  <c r="M62" i="14" s="1"/>
  <c r="I62" i="14"/>
  <c r="K62" i="14"/>
  <c r="O62" i="14"/>
  <c r="Q62" i="14"/>
  <c r="V62" i="14"/>
  <c r="G63" i="14"/>
  <c r="M63" i="14" s="1"/>
  <c r="I63" i="14"/>
  <c r="K63" i="14"/>
  <c r="K57" i="14" s="1"/>
  <c r="O63" i="14"/>
  <c r="Q63" i="14"/>
  <c r="V63" i="14"/>
  <c r="G64" i="14"/>
  <c r="M64" i="14" s="1"/>
  <c r="I64" i="14"/>
  <c r="K64" i="14"/>
  <c r="O64" i="14"/>
  <c r="Q64" i="14"/>
  <c r="V64" i="14"/>
  <c r="G65" i="14"/>
  <c r="M65" i="14" s="1"/>
  <c r="I65" i="14"/>
  <c r="K65" i="14"/>
  <c r="O65" i="14"/>
  <c r="Q65" i="14"/>
  <c r="V65" i="14"/>
  <c r="G66" i="14"/>
  <c r="I66" i="14"/>
  <c r="K66" i="14"/>
  <c r="M66" i="14"/>
  <c r="O66" i="14"/>
  <c r="Q66" i="14"/>
  <c r="V66" i="14"/>
  <c r="G67" i="14"/>
  <c r="M67" i="14" s="1"/>
  <c r="I67" i="14"/>
  <c r="K67" i="14"/>
  <c r="O67" i="14"/>
  <c r="Q67" i="14"/>
  <c r="V67" i="14"/>
  <c r="G68" i="14"/>
  <c r="I68" i="14"/>
  <c r="K68" i="14"/>
  <c r="M68" i="14"/>
  <c r="O68" i="14"/>
  <c r="Q68" i="14"/>
  <c r="V68" i="14"/>
  <c r="G69" i="14"/>
  <c r="M69" i="14" s="1"/>
  <c r="I69" i="14"/>
  <c r="K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M73" i="14" s="1"/>
  <c r="I73" i="14"/>
  <c r="K73" i="14"/>
  <c r="O73" i="14"/>
  <c r="Q73" i="14"/>
  <c r="V73" i="14"/>
  <c r="G74" i="14"/>
  <c r="I74" i="14"/>
  <c r="K74" i="14"/>
  <c r="M74" i="14"/>
  <c r="O74" i="14"/>
  <c r="Q74" i="14"/>
  <c r="V74" i="14"/>
  <c r="G75" i="14"/>
  <c r="M75" i="14" s="1"/>
  <c r="I75" i="14"/>
  <c r="K75" i="14"/>
  <c r="O75" i="14"/>
  <c r="Q75" i="14"/>
  <c r="V75" i="14"/>
  <c r="G76" i="14"/>
  <c r="M76" i="14" s="1"/>
  <c r="I76" i="14"/>
  <c r="K76" i="14"/>
  <c r="O76" i="14"/>
  <c r="Q76" i="14"/>
  <c r="V76" i="14"/>
  <c r="G77" i="14"/>
  <c r="M77" i="14" s="1"/>
  <c r="I77" i="14"/>
  <c r="K77" i="14"/>
  <c r="O77" i="14"/>
  <c r="Q77" i="14"/>
  <c r="V77" i="14"/>
  <c r="G78" i="14"/>
  <c r="M78" i="14" s="1"/>
  <c r="I78" i="14"/>
  <c r="K78" i="14"/>
  <c r="O78" i="14"/>
  <c r="Q78" i="14"/>
  <c r="V78" i="14"/>
  <c r="G80" i="14"/>
  <c r="I80" i="14"/>
  <c r="K80" i="14"/>
  <c r="M80" i="14"/>
  <c r="O80" i="14"/>
  <c r="Q80" i="14"/>
  <c r="V80" i="14"/>
  <c r="G81" i="14"/>
  <c r="M81" i="14" s="1"/>
  <c r="I81" i="14"/>
  <c r="K81" i="14"/>
  <c r="O81" i="14"/>
  <c r="Q81" i="14"/>
  <c r="V81" i="14"/>
  <c r="G82" i="14"/>
  <c r="M82" i="14" s="1"/>
  <c r="I82" i="14"/>
  <c r="K82" i="14"/>
  <c r="O82" i="14"/>
  <c r="Q82" i="14"/>
  <c r="V82" i="14"/>
  <c r="G83" i="14"/>
  <c r="M83" i="14" s="1"/>
  <c r="I83" i="14"/>
  <c r="K83" i="14"/>
  <c r="O83" i="14"/>
  <c r="Q83" i="14"/>
  <c r="V83" i="14"/>
  <c r="G84" i="14"/>
  <c r="M84" i="14" s="1"/>
  <c r="I84" i="14"/>
  <c r="K84" i="14"/>
  <c r="O84" i="14"/>
  <c r="Q84" i="14"/>
  <c r="V84" i="14"/>
  <c r="G85" i="14"/>
  <c r="M85" i="14" s="1"/>
  <c r="I85" i="14"/>
  <c r="K85" i="14"/>
  <c r="O85" i="14"/>
  <c r="Q85" i="14"/>
  <c r="V85" i="14"/>
  <c r="G86" i="14"/>
  <c r="I86" i="14"/>
  <c r="K86" i="14"/>
  <c r="M86" i="14"/>
  <c r="O86" i="14"/>
  <c r="Q86" i="14"/>
  <c r="V86" i="14"/>
  <c r="G87" i="14"/>
  <c r="M87" i="14" s="1"/>
  <c r="I87" i="14"/>
  <c r="K87" i="14"/>
  <c r="O87" i="14"/>
  <c r="Q87" i="14"/>
  <c r="V87" i="14"/>
  <c r="G88" i="14"/>
  <c r="M88" i="14" s="1"/>
  <c r="I88" i="14"/>
  <c r="K88" i="14"/>
  <c r="O88" i="14"/>
  <c r="Q88" i="14"/>
  <c r="V88" i="14"/>
  <c r="G89" i="14"/>
  <c r="M89" i="14" s="1"/>
  <c r="I89" i="14"/>
  <c r="K89" i="14"/>
  <c r="O89" i="14"/>
  <c r="Q89" i="14"/>
  <c r="V89" i="14"/>
  <c r="G90" i="14"/>
  <c r="M90" i="14" s="1"/>
  <c r="I90" i="14"/>
  <c r="K90" i="14"/>
  <c r="O90" i="14"/>
  <c r="Q90" i="14"/>
  <c r="V90" i="14"/>
  <c r="G91" i="14"/>
  <c r="M91" i="14" s="1"/>
  <c r="I91" i="14"/>
  <c r="K91" i="14"/>
  <c r="O91" i="14"/>
  <c r="Q91" i="14"/>
  <c r="V91" i="14"/>
  <c r="G92" i="14"/>
  <c r="M92" i="14" s="1"/>
  <c r="I92" i="14"/>
  <c r="K92" i="14"/>
  <c r="O92" i="14"/>
  <c r="Q92" i="14"/>
  <c r="V92" i="14"/>
  <c r="G93" i="14"/>
  <c r="M93" i="14" s="1"/>
  <c r="I93" i="14"/>
  <c r="K93" i="14"/>
  <c r="O93" i="14"/>
  <c r="Q93" i="14"/>
  <c r="V93" i="14"/>
  <c r="G94" i="14"/>
  <c r="I94" i="14"/>
  <c r="K94" i="14"/>
  <c r="M94" i="14"/>
  <c r="O94" i="14"/>
  <c r="Q94" i="14"/>
  <c r="V94" i="14"/>
  <c r="G95" i="14"/>
  <c r="M95" i="14" s="1"/>
  <c r="I95" i="14"/>
  <c r="K95" i="14"/>
  <c r="O95" i="14"/>
  <c r="Q95" i="14"/>
  <c r="V95" i="14"/>
  <c r="G96" i="14"/>
  <c r="M96" i="14" s="1"/>
  <c r="I96" i="14"/>
  <c r="K96" i="14"/>
  <c r="O96" i="14"/>
  <c r="Q96" i="14"/>
  <c r="V96" i="14"/>
  <c r="G97" i="14"/>
  <c r="M97" i="14" s="1"/>
  <c r="I97" i="14"/>
  <c r="K97" i="14"/>
  <c r="O97" i="14"/>
  <c r="Q97" i="14"/>
  <c r="V97" i="14"/>
  <c r="G98" i="14"/>
  <c r="M98" i="14" s="1"/>
  <c r="I98" i="14"/>
  <c r="K98" i="14"/>
  <c r="O98" i="14"/>
  <c r="Q98" i="14"/>
  <c r="V98" i="14"/>
  <c r="G99" i="14"/>
  <c r="M99" i="14" s="1"/>
  <c r="I99" i="14"/>
  <c r="K99" i="14"/>
  <c r="O99" i="14"/>
  <c r="Q99" i="14"/>
  <c r="V99" i="14"/>
  <c r="G100" i="14"/>
  <c r="M100" i="14" s="1"/>
  <c r="I100" i="14"/>
  <c r="K100" i="14"/>
  <c r="O100" i="14"/>
  <c r="Q100" i="14"/>
  <c r="V100" i="14"/>
  <c r="G101" i="14"/>
  <c r="M101" i="14" s="1"/>
  <c r="I101" i="14"/>
  <c r="K101" i="14"/>
  <c r="O101" i="14"/>
  <c r="Q101" i="14"/>
  <c r="V101" i="14"/>
  <c r="G102" i="14"/>
  <c r="I102" i="14"/>
  <c r="K102" i="14"/>
  <c r="M102" i="14"/>
  <c r="O102" i="14"/>
  <c r="Q102" i="14"/>
  <c r="V102" i="14"/>
  <c r="G103" i="14"/>
  <c r="M103" i="14" s="1"/>
  <c r="I103" i="14"/>
  <c r="K103" i="14"/>
  <c r="O103" i="14"/>
  <c r="Q103" i="14"/>
  <c r="V103" i="14"/>
  <c r="G105" i="14"/>
  <c r="I105" i="14"/>
  <c r="K105" i="14"/>
  <c r="M105" i="14"/>
  <c r="O105" i="14"/>
  <c r="Q105" i="14"/>
  <c r="V105" i="14"/>
  <c r="G107" i="14"/>
  <c r="I107" i="14"/>
  <c r="K107" i="14"/>
  <c r="M107" i="14"/>
  <c r="O107" i="14"/>
  <c r="Q107" i="14"/>
  <c r="V107" i="14"/>
  <c r="G108" i="14"/>
  <c r="M108" i="14" s="1"/>
  <c r="I108" i="14"/>
  <c r="K108" i="14"/>
  <c r="O108" i="14"/>
  <c r="Q108" i="14"/>
  <c r="V108" i="14"/>
  <c r="G109" i="14"/>
  <c r="I109" i="14"/>
  <c r="K109" i="14"/>
  <c r="M109" i="14"/>
  <c r="O109" i="14"/>
  <c r="Q109" i="14"/>
  <c r="V109" i="14"/>
  <c r="G111" i="14"/>
  <c r="M111" i="14" s="1"/>
  <c r="I111" i="14"/>
  <c r="K111" i="14"/>
  <c r="O111" i="14"/>
  <c r="Q111" i="14"/>
  <c r="V111" i="14"/>
  <c r="G112" i="14"/>
  <c r="M112" i="14" s="1"/>
  <c r="I112" i="14"/>
  <c r="K112" i="14"/>
  <c r="O112" i="14"/>
  <c r="Q112" i="14"/>
  <c r="V112" i="14"/>
  <c r="G113" i="14"/>
  <c r="M113" i="14" s="1"/>
  <c r="I113" i="14"/>
  <c r="K113" i="14"/>
  <c r="O113" i="14"/>
  <c r="Q113" i="14"/>
  <c r="V113" i="14"/>
  <c r="G114" i="14"/>
  <c r="M114" i="14" s="1"/>
  <c r="I114" i="14"/>
  <c r="K114" i="14"/>
  <c r="O114" i="14"/>
  <c r="Q114" i="14"/>
  <c r="V114" i="14"/>
  <c r="G115" i="14"/>
  <c r="M115" i="14" s="1"/>
  <c r="I115" i="14"/>
  <c r="K115" i="14"/>
  <c r="O115" i="14"/>
  <c r="Q115" i="14"/>
  <c r="V115" i="14"/>
  <c r="G116" i="14"/>
  <c r="I116" i="14"/>
  <c r="K116" i="14"/>
  <c r="M116" i="14"/>
  <c r="O116" i="14"/>
  <c r="Q116" i="14"/>
  <c r="V116" i="14"/>
  <c r="G117" i="14"/>
  <c r="M117" i="14" s="1"/>
  <c r="I117" i="14"/>
  <c r="K117" i="14"/>
  <c r="O117" i="14"/>
  <c r="Q117" i="14"/>
  <c r="V117" i="14"/>
  <c r="G118" i="14"/>
  <c r="I118" i="14"/>
  <c r="K118" i="14"/>
  <c r="M118" i="14"/>
  <c r="O118" i="14"/>
  <c r="Q118" i="14"/>
  <c r="V118" i="14"/>
  <c r="G119" i="14"/>
  <c r="M119" i="14" s="1"/>
  <c r="I119" i="14"/>
  <c r="K119" i="14"/>
  <c r="O119" i="14"/>
  <c r="Q119" i="14"/>
  <c r="V119" i="14"/>
  <c r="G120" i="14"/>
  <c r="M120" i="14" s="1"/>
  <c r="I120" i="14"/>
  <c r="K120" i="14"/>
  <c r="O120" i="14"/>
  <c r="Q120" i="14"/>
  <c r="V120" i="14"/>
  <c r="G121" i="14"/>
  <c r="M121" i="14" s="1"/>
  <c r="I121" i="14"/>
  <c r="K121" i="14"/>
  <c r="O121" i="14"/>
  <c r="Q121" i="14"/>
  <c r="V121" i="14"/>
  <c r="G122" i="14"/>
  <c r="M122" i="14" s="1"/>
  <c r="I122" i="14"/>
  <c r="K122" i="14"/>
  <c r="O122" i="14"/>
  <c r="Q122" i="14"/>
  <c r="V122" i="14"/>
  <c r="G123" i="14"/>
  <c r="M123" i="14" s="1"/>
  <c r="I123" i="14"/>
  <c r="K123" i="14"/>
  <c r="O123" i="14"/>
  <c r="Q123" i="14"/>
  <c r="V123" i="14"/>
  <c r="G124" i="14"/>
  <c r="I124" i="14"/>
  <c r="K124" i="14"/>
  <c r="M124" i="14"/>
  <c r="O124" i="14"/>
  <c r="Q124" i="14"/>
  <c r="V124" i="14"/>
  <c r="G125" i="14"/>
  <c r="M125" i="14" s="1"/>
  <c r="I125" i="14"/>
  <c r="K125" i="14"/>
  <c r="O125" i="14"/>
  <c r="Q125" i="14"/>
  <c r="V125" i="14"/>
  <c r="G126" i="14"/>
  <c r="I126" i="14"/>
  <c r="K126" i="14"/>
  <c r="M126" i="14"/>
  <c r="O126" i="14"/>
  <c r="Q126" i="14"/>
  <c r="V126" i="14"/>
  <c r="G127" i="14"/>
  <c r="M127" i="14" s="1"/>
  <c r="I127" i="14"/>
  <c r="K127" i="14"/>
  <c r="O127" i="14"/>
  <c r="Q127" i="14"/>
  <c r="V127" i="14"/>
  <c r="G128" i="14"/>
  <c r="M128" i="14" s="1"/>
  <c r="I128" i="14"/>
  <c r="K128" i="14"/>
  <c r="O128" i="14"/>
  <c r="Q128" i="14"/>
  <c r="V128" i="14"/>
  <c r="G129" i="14"/>
  <c r="M129" i="14" s="1"/>
  <c r="I129" i="14"/>
  <c r="K129" i="14"/>
  <c r="O129" i="14"/>
  <c r="Q129" i="14"/>
  <c r="V129" i="14"/>
  <c r="G131" i="14"/>
  <c r="G130" i="14" s="1"/>
  <c r="I70" i="1" s="1"/>
  <c r="I131" i="14"/>
  <c r="K131" i="14"/>
  <c r="O131" i="14"/>
  <c r="Q131" i="14"/>
  <c r="Q130" i="14" s="1"/>
  <c r="V131" i="14"/>
  <c r="G134" i="14"/>
  <c r="I134" i="14"/>
  <c r="K134" i="14"/>
  <c r="M134" i="14"/>
  <c r="O134" i="14"/>
  <c r="Q134" i="14"/>
  <c r="V134" i="14"/>
  <c r="G138" i="14"/>
  <c r="M138" i="14" s="1"/>
  <c r="I138" i="14"/>
  <c r="K138" i="14"/>
  <c r="O138" i="14"/>
  <c r="Q138" i="14"/>
  <c r="V138" i="14"/>
  <c r="G140" i="14"/>
  <c r="M140" i="14" s="1"/>
  <c r="I140" i="14"/>
  <c r="K140" i="14"/>
  <c r="O140" i="14"/>
  <c r="Q140" i="14"/>
  <c r="V140" i="14"/>
  <c r="G141" i="14"/>
  <c r="M141" i="14" s="1"/>
  <c r="I141" i="14"/>
  <c r="K141" i="14"/>
  <c r="O141" i="14"/>
  <c r="Q141" i="14"/>
  <c r="V141" i="14"/>
  <c r="G142" i="14"/>
  <c r="I142" i="14"/>
  <c r="K142" i="14"/>
  <c r="M142" i="14"/>
  <c r="O142" i="14"/>
  <c r="Q142" i="14"/>
  <c r="V142" i="14"/>
  <c r="G143" i="14"/>
  <c r="M143" i="14" s="1"/>
  <c r="I143" i="14"/>
  <c r="K143" i="14"/>
  <c r="O143" i="14"/>
  <c r="Q143" i="14"/>
  <c r="V143" i="14"/>
  <c r="G144" i="14"/>
  <c r="I144" i="14"/>
  <c r="K144" i="14"/>
  <c r="M144" i="14"/>
  <c r="O144" i="14"/>
  <c r="Q144" i="14"/>
  <c r="V144" i="14"/>
  <c r="G145" i="14"/>
  <c r="M145" i="14" s="1"/>
  <c r="I145" i="14"/>
  <c r="K145" i="14"/>
  <c r="O145" i="14"/>
  <c r="Q145" i="14"/>
  <c r="V145" i="14"/>
  <c r="G146" i="14"/>
  <c r="I146" i="14"/>
  <c r="K146" i="14"/>
  <c r="M146" i="14"/>
  <c r="O146" i="14"/>
  <c r="Q146" i="14"/>
  <c r="V146" i="14"/>
  <c r="G147" i="14"/>
  <c r="M147" i="14" s="1"/>
  <c r="I147" i="14"/>
  <c r="K147" i="14"/>
  <c r="O147" i="14"/>
  <c r="Q147" i="14"/>
  <c r="V147" i="14"/>
  <c r="G149" i="14"/>
  <c r="I149" i="14"/>
  <c r="K149" i="14"/>
  <c r="O149" i="14"/>
  <c r="Q149" i="14"/>
  <c r="V149" i="14"/>
  <c r="G150" i="14"/>
  <c r="I150" i="14"/>
  <c r="K150" i="14"/>
  <c r="M150" i="14"/>
  <c r="O150" i="14"/>
  <c r="Q150" i="14"/>
  <c r="V150" i="14"/>
  <c r="G151" i="14"/>
  <c r="M151" i="14" s="1"/>
  <c r="I151" i="14"/>
  <c r="K151" i="14"/>
  <c r="O151" i="14"/>
  <c r="Q151" i="14"/>
  <c r="V151" i="14"/>
  <c r="G152" i="14"/>
  <c r="I152" i="14"/>
  <c r="K152" i="14"/>
  <c r="M152" i="14"/>
  <c r="O152" i="14"/>
  <c r="Q152" i="14"/>
  <c r="V152" i="14"/>
  <c r="G153" i="14"/>
  <c r="I153" i="14"/>
  <c r="K153" i="14"/>
  <c r="M153" i="14"/>
  <c r="O153" i="14"/>
  <c r="Q153" i="14"/>
  <c r="V153" i="14"/>
  <c r="G154" i="14"/>
  <c r="I154" i="14"/>
  <c r="K154" i="14"/>
  <c r="M154" i="14"/>
  <c r="O154" i="14"/>
  <c r="Q154" i="14"/>
  <c r="V154" i="14"/>
  <c r="G155" i="14"/>
  <c r="M155" i="14" s="1"/>
  <c r="I155" i="14"/>
  <c r="K155" i="14"/>
  <c r="O155" i="14"/>
  <c r="Q155" i="14"/>
  <c r="V155" i="14"/>
  <c r="G156" i="14"/>
  <c r="M156" i="14" s="1"/>
  <c r="I156" i="14"/>
  <c r="K156" i="14"/>
  <c r="O156" i="14"/>
  <c r="Q156" i="14"/>
  <c r="V156" i="14"/>
  <c r="G157" i="14"/>
  <c r="M157" i="14" s="1"/>
  <c r="I157" i="14"/>
  <c r="K157" i="14"/>
  <c r="O157" i="14"/>
  <c r="Q157" i="14"/>
  <c r="V157" i="14"/>
  <c r="G158" i="14"/>
  <c r="I158" i="14"/>
  <c r="K158" i="14"/>
  <c r="M158" i="14"/>
  <c r="O158" i="14"/>
  <c r="Q158" i="14"/>
  <c r="V158" i="14"/>
  <c r="G159" i="14"/>
  <c r="I159" i="14"/>
  <c r="K159" i="14"/>
  <c r="M159" i="14"/>
  <c r="O159" i="14"/>
  <c r="Q159" i="14"/>
  <c r="V159" i="14"/>
  <c r="G160" i="14"/>
  <c r="M160" i="14" s="1"/>
  <c r="I160" i="14"/>
  <c r="K160" i="14"/>
  <c r="O160" i="14"/>
  <c r="Q160" i="14"/>
  <c r="V160" i="14"/>
  <c r="G161" i="14"/>
  <c r="M161" i="14" s="1"/>
  <c r="I161" i="14"/>
  <c r="K161" i="14"/>
  <c r="O161" i="14"/>
  <c r="Q161" i="14"/>
  <c r="V161" i="14"/>
  <c r="G162" i="14"/>
  <c r="M162" i="14" s="1"/>
  <c r="I162" i="14"/>
  <c r="K162" i="14"/>
  <c r="O162" i="14"/>
  <c r="Q162" i="14"/>
  <c r="V162" i="14"/>
  <c r="G163" i="14"/>
  <c r="M163" i="14" s="1"/>
  <c r="I163" i="14"/>
  <c r="K163" i="14"/>
  <c r="O163" i="14"/>
  <c r="Q163" i="14"/>
  <c r="V163" i="14"/>
  <c r="G164" i="14"/>
  <c r="I164" i="14"/>
  <c r="K164" i="14"/>
  <c r="M164" i="14"/>
  <c r="O164" i="14"/>
  <c r="Q164" i="14"/>
  <c r="V164" i="14"/>
  <c r="G165" i="14"/>
  <c r="M165" i="14" s="1"/>
  <c r="I165" i="14"/>
  <c r="K165" i="14"/>
  <c r="O165" i="14"/>
  <c r="Q165" i="14"/>
  <c r="V165" i="14"/>
  <c r="G167" i="14"/>
  <c r="I167" i="14"/>
  <c r="K167" i="14"/>
  <c r="O167" i="14"/>
  <c r="Q167" i="14"/>
  <c r="V167" i="14"/>
  <c r="G168" i="14"/>
  <c r="M168" i="14" s="1"/>
  <c r="I168" i="14"/>
  <c r="K168" i="14"/>
  <c r="O168" i="14"/>
  <c r="Q168" i="14"/>
  <c r="V168" i="14"/>
  <c r="G169" i="14"/>
  <c r="M169" i="14" s="1"/>
  <c r="I169" i="14"/>
  <c r="K169" i="14"/>
  <c r="O169" i="14"/>
  <c r="Q169" i="14"/>
  <c r="V169" i="14"/>
  <c r="G170" i="14"/>
  <c r="M170" i="14" s="1"/>
  <c r="I170" i="14"/>
  <c r="K170" i="14"/>
  <c r="O170" i="14"/>
  <c r="Q170" i="14"/>
  <c r="V170" i="14"/>
  <c r="G171" i="14"/>
  <c r="M171" i="14" s="1"/>
  <c r="I171" i="14"/>
  <c r="K171" i="14"/>
  <c r="O171" i="14"/>
  <c r="Q171" i="14"/>
  <c r="V171" i="14"/>
  <c r="G172" i="14"/>
  <c r="I172" i="14"/>
  <c r="K172" i="14"/>
  <c r="M172" i="14"/>
  <c r="O172" i="14"/>
  <c r="Q172" i="14"/>
  <c r="V172" i="14"/>
  <c r="G173" i="14"/>
  <c r="M173" i="14" s="1"/>
  <c r="I173" i="14"/>
  <c r="K173" i="14"/>
  <c r="O173" i="14"/>
  <c r="Q173" i="14"/>
  <c r="V173" i="14"/>
  <c r="G174" i="14"/>
  <c r="I174" i="14"/>
  <c r="K174" i="14"/>
  <c r="M174" i="14"/>
  <c r="O174" i="14"/>
  <c r="Q174" i="14"/>
  <c r="V174" i="14"/>
  <c r="G175" i="14"/>
  <c r="M175" i="14" s="1"/>
  <c r="I175" i="14"/>
  <c r="K175" i="14"/>
  <c r="O175" i="14"/>
  <c r="Q175" i="14"/>
  <c r="V175" i="14"/>
  <c r="G176" i="14"/>
  <c r="M176" i="14" s="1"/>
  <c r="I176" i="14"/>
  <c r="K176" i="14"/>
  <c r="O176" i="14"/>
  <c r="Q176" i="14"/>
  <c r="V176" i="14"/>
  <c r="G177" i="14"/>
  <c r="M177" i="14" s="1"/>
  <c r="I177" i="14"/>
  <c r="K177" i="14"/>
  <c r="O177" i="14"/>
  <c r="Q177" i="14"/>
  <c r="V177" i="14"/>
  <c r="G178" i="14"/>
  <c r="M178" i="14" s="1"/>
  <c r="I178" i="14"/>
  <c r="K178" i="14"/>
  <c r="O178" i="14"/>
  <c r="Q178" i="14"/>
  <c r="V178" i="14"/>
  <c r="G179" i="14"/>
  <c r="M179" i="14" s="1"/>
  <c r="I179" i="14"/>
  <c r="K179" i="14"/>
  <c r="O179" i="14"/>
  <c r="Q179" i="14"/>
  <c r="V179" i="14"/>
  <c r="G180" i="14"/>
  <c r="M180" i="14" s="1"/>
  <c r="I180" i="14"/>
  <c r="K180" i="14"/>
  <c r="O180" i="14"/>
  <c r="Q180" i="14"/>
  <c r="V180" i="14"/>
  <c r="G182" i="14"/>
  <c r="M182" i="14" s="1"/>
  <c r="I182" i="14"/>
  <c r="I181" i="14" s="1"/>
  <c r="K182" i="14"/>
  <c r="O182" i="14"/>
  <c r="Q182" i="14"/>
  <c r="V182" i="14"/>
  <c r="G183" i="14"/>
  <c r="M183" i="14" s="1"/>
  <c r="I183" i="14"/>
  <c r="K183" i="14"/>
  <c r="O183" i="14"/>
  <c r="Q183" i="14"/>
  <c r="V183" i="14"/>
  <c r="G184" i="14"/>
  <c r="I184" i="14"/>
  <c r="K184" i="14"/>
  <c r="M184" i="14"/>
  <c r="O184" i="14"/>
  <c r="Q184" i="14"/>
  <c r="V184" i="14"/>
  <c r="G185" i="14"/>
  <c r="M185" i="14" s="1"/>
  <c r="I185" i="14"/>
  <c r="K185" i="14"/>
  <c r="O185" i="14"/>
  <c r="Q185" i="14"/>
  <c r="V185" i="14"/>
  <c r="G186" i="14"/>
  <c r="M186" i="14" s="1"/>
  <c r="I186" i="14"/>
  <c r="K186" i="14"/>
  <c r="O186" i="14"/>
  <c r="Q186" i="14"/>
  <c r="V186" i="14"/>
  <c r="G187" i="14"/>
  <c r="M187" i="14" s="1"/>
  <c r="I187" i="14"/>
  <c r="K187" i="14"/>
  <c r="O187" i="14"/>
  <c r="Q187" i="14"/>
  <c r="V187" i="14"/>
  <c r="G188" i="14"/>
  <c r="I188" i="14"/>
  <c r="K188" i="14"/>
  <c r="M188" i="14"/>
  <c r="O188" i="14"/>
  <c r="Q188" i="14"/>
  <c r="V188" i="14"/>
  <c r="G189" i="14"/>
  <c r="I189" i="14"/>
  <c r="K189" i="14"/>
  <c r="M189" i="14"/>
  <c r="O189" i="14"/>
  <c r="Q189" i="14"/>
  <c r="V189" i="14"/>
  <c r="G190" i="14"/>
  <c r="M190" i="14" s="1"/>
  <c r="I190" i="14"/>
  <c r="K190" i="14"/>
  <c r="O190" i="14"/>
  <c r="Q190" i="14"/>
  <c r="V190" i="14"/>
  <c r="G192" i="14"/>
  <c r="M192" i="14" s="1"/>
  <c r="I192" i="14"/>
  <c r="K192" i="14"/>
  <c r="O192" i="14"/>
  <c r="Q192" i="14"/>
  <c r="V192" i="14"/>
  <c r="G193" i="14"/>
  <c r="M193" i="14" s="1"/>
  <c r="I193" i="14"/>
  <c r="K193" i="14"/>
  <c r="O193" i="14"/>
  <c r="Q193" i="14"/>
  <c r="V193" i="14"/>
  <c r="G194" i="14"/>
  <c r="I194" i="14"/>
  <c r="K194" i="14"/>
  <c r="M194" i="14"/>
  <c r="O194" i="14"/>
  <c r="Q194" i="14"/>
  <c r="V194" i="14"/>
  <c r="G195" i="14"/>
  <c r="I195" i="14"/>
  <c r="K195" i="14"/>
  <c r="M195" i="14"/>
  <c r="O195" i="14"/>
  <c r="Q195" i="14"/>
  <c r="V195" i="14"/>
  <c r="G196" i="14"/>
  <c r="I196" i="14"/>
  <c r="K196" i="14"/>
  <c r="M196" i="14"/>
  <c r="O196" i="14"/>
  <c r="Q196" i="14"/>
  <c r="V196" i="14"/>
  <c r="G197" i="14"/>
  <c r="M197" i="14" s="1"/>
  <c r="I197" i="14"/>
  <c r="K197" i="14"/>
  <c r="O197" i="14"/>
  <c r="Q197" i="14"/>
  <c r="V197" i="14"/>
  <c r="G199" i="14"/>
  <c r="M199" i="14" s="1"/>
  <c r="I199" i="14"/>
  <c r="K199" i="14"/>
  <c r="O199" i="14"/>
  <c r="Q199" i="14"/>
  <c r="V199" i="14"/>
  <c r="G200" i="14"/>
  <c r="M200" i="14" s="1"/>
  <c r="I200" i="14"/>
  <c r="K200" i="14"/>
  <c r="O200" i="14"/>
  <c r="Q200" i="14"/>
  <c r="V200" i="14"/>
  <c r="G201" i="14"/>
  <c r="I201" i="14"/>
  <c r="K201" i="14"/>
  <c r="M201" i="14"/>
  <c r="O201" i="14"/>
  <c r="Q201" i="14"/>
  <c r="V201" i="14"/>
  <c r="G202" i="14"/>
  <c r="I202" i="14"/>
  <c r="K202" i="14"/>
  <c r="M202" i="14"/>
  <c r="O202" i="14"/>
  <c r="Q202" i="14"/>
  <c r="V202" i="14"/>
  <c r="G203" i="14"/>
  <c r="M203" i="14" s="1"/>
  <c r="I203" i="14"/>
  <c r="K203" i="14"/>
  <c r="O203" i="14"/>
  <c r="Q203" i="14"/>
  <c r="V203" i="14"/>
  <c r="G204" i="14"/>
  <c r="M204" i="14" s="1"/>
  <c r="I204" i="14"/>
  <c r="K204" i="14"/>
  <c r="O204" i="14"/>
  <c r="Q204" i="14"/>
  <c r="V204" i="14"/>
  <c r="G205" i="14"/>
  <c r="M205" i="14" s="1"/>
  <c r="I205" i="14"/>
  <c r="K205" i="14"/>
  <c r="O205" i="14"/>
  <c r="Q205" i="14"/>
  <c r="V205" i="14"/>
  <c r="G206" i="14"/>
  <c r="M206" i="14" s="1"/>
  <c r="I206" i="14"/>
  <c r="K206" i="14"/>
  <c r="O206" i="14"/>
  <c r="Q206" i="14"/>
  <c r="V206" i="14"/>
  <c r="G207" i="14"/>
  <c r="I207" i="14"/>
  <c r="K207" i="14"/>
  <c r="M207" i="14"/>
  <c r="O207" i="14"/>
  <c r="Q207" i="14"/>
  <c r="V207" i="14"/>
  <c r="G208" i="14"/>
  <c r="M208" i="14" s="1"/>
  <c r="I208" i="14"/>
  <c r="K208" i="14"/>
  <c r="O208" i="14"/>
  <c r="Q208" i="14"/>
  <c r="V208" i="14"/>
  <c r="G209" i="14"/>
  <c r="M209" i="14" s="1"/>
  <c r="I209" i="14"/>
  <c r="K209" i="14"/>
  <c r="O209" i="14"/>
  <c r="Q209" i="14"/>
  <c r="V209" i="14"/>
  <c r="G210" i="14"/>
  <c r="M210" i="14" s="1"/>
  <c r="I210" i="14"/>
  <c r="K210" i="14"/>
  <c r="O210" i="14"/>
  <c r="Q210" i="14"/>
  <c r="V210" i="14"/>
  <c r="G211" i="14"/>
  <c r="M211" i="14" s="1"/>
  <c r="I211" i="14"/>
  <c r="K211" i="14"/>
  <c r="O211" i="14"/>
  <c r="Q211" i="14"/>
  <c r="V211" i="14"/>
  <c r="G212" i="14"/>
  <c r="I212" i="14"/>
  <c r="K212" i="14"/>
  <c r="M212" i="14"/>
  <c r="O212" i="14"/>
  <c r="Q212" i="14"/>
  <c r="V212" i="14"/>
  <c r="G213" i="14"/>
  <c r="M213" i="14" s="1"/>
  <c r="I213" i="14"/>
  <c r="K213" i="14"/>
  <c r="O213" i="14"/>
  <c r="Q213" i="14"/>
  <c r="V213" i="14"/>
  <c r="G214" i="14"/>
  <c r="M214" i="14" s="1"/>
  <c r="I214" i="14"/>
  <c r="K214" i="14"/>
  <c r="O214" i="14"/>
  <c r="Q214" i="14"/>
  <c r="V214" i="14"/>
  <c r="G216" i="14"/>
  <c r="M216" i="14" s="1"/>
  <c r="I216" i="14"/>
  <c r="K216" i="14"/>
  <c r="O216" i="14"/>
  <c r="Q216" i="14"/>
  <c r="V216" i="14"/>
  <c r="G217" i="14"/>
  <c r="M217" i="14" s="1"/>
  <c r="I217" i="14"/>
  <c r="K217" i="14"/>
  <c r="O217" i="14"/>
  <c r="Q217" i="14"/>
  <c r="V217" i="14"/>
  <c r="G218" i="14"/>
  <c r="I218" i="14"/>
  <c r="K218" i="14"/>
  <c r="M218" i="14"/>
  <c r="O218" i="14"/>
  <c r="Q218" i="14"/>
  <c r="V218" i="14"/>
  <c r="G219" i="14"/>
  <c r="I219" i="14"/>
  <c r="K219" i="14"/>
  <c r="M219" i="14"/>
  <c r="O219" i="14"/>
  <c r="Q219" i="14"/>
  <c r="V219" i="14"/>
  <c r="G220" i="14"/>
  <c r="I220" i="14"/>
  <c r="K220" i="14"/>
  <c r="M220" i="14"/>
  <c r="O220" i="14"/>
  <c r="Q220" i="14"/>
  <c r="V220" i="14"/>
  <c r="G221" i="14"/>
  <c r="M221" i="14" s="1"/>
  <c r="I221" i="14"/>
  <c r="K221" i="14"/>
  <c r="O221" i="14"/>
  <c r="Q221" i="14"/>
  <c r="V221" i="14"/>
  <c r="AE223" i="14"/>
  <c r="F43" i="1" s="1"/>
  <c r="I8" i="13"/>
  <c r="G9" i="13"/>
  <c r="G8" i="13" s="1"/>
  <c r="I65" i="1" s="1"/>
  <c r="I9" i="13"/>
  <c r="K9" i="13"/>
  <c r="K8" i="13" s="1"/>
  <c r="O9" i="13"/>
  <c r="O8" i="13" s="1"/>
  <c r="Q9" i="13"/>
  <c r="Q8" i="13" s="1"/>
  <c r="V9" i="13"/>
  <c r="V8" i="13" s="1"/>
  <c r="G11" i="13"/>
  <c r="M11" i="13" s="1"/>
  <c r="I11" i="13"/>
  <c r="K11" i="13"/>
  <c r="O11" i="13"/>
  <c r="Q11" i="13"/>
  <c r="V11" i="13"/>
  <c r="G12" i="13"/>
  <c r="I12" i="13"/>
  <c r="K12" i="13"/>
  <c r="M12" i="13"/>
  <c r="O12" i="13"/>
  <c r="Q12" i="13"/>
  <c r="V12" i="13"/>
  <c r="G13" i="13"/>
  <c r="I13" i="13"/>
  <c r="K13" i="13"/>
  <c r="M13" i="13"/>
  <c r="O13" i="13"/>
  <c r="Q13" i="13"/>
  <c r="V13" i="13"/>
  <c r="G14" i="13"/>
  <c r="M14" i="13" s="1"/>
  <c r="I14" i="13"/>
  <c r="K14" i="13"/>
  <c r="O14" i="13"/>
  <c r="Q14" i="13"/>
  <c r="V14" i="13"/>
  <c r="G15" i="13"/>
  <c r="M15" i="13" s="1"/>
  <c r="I15" i="13"/>
  <c r="K15" i="13"/>
  <c r="O15" i="13"/>
  <c r="Q15" i="13"/>
  <c r="V15" i="13"/>
  <c r="G17" i="13"/>
  <c r="M17" i="13" s="1"/>
  <c r="I17" i="13"/>
  <c r="K17" i="13"/>
  <c r="O17" i="13"/>
  <c r="O16" i="13" s="1"/>
  <c r="Q17" i="13"/>
  <c r="V17" i="13"/>
  <c r="G18" i="13"/>
  <c r="M18" i="13" s="1"/>
  <c r="I18" i="13"/>
  <c r="K18" i="13"/>
  <c r="O18" i="13"/>
  <c r="Q18" i="13"/>
  <c r="Q16" i="13" s="1"/>
  <c r="V18" i="13"/>
  <c r="G19" i="13"/>
  <c r="I19" i="13"/>
  <c r="K19" i="13"/>
  <c r="M19" i="13"/>
  <c r="O19" i="13"/>
  <c r="Q19" i="13"/>
  <c r="V19" i="13"/>
  <c r="G20" i="13"/>
  <c r="I20" i="13"/>
  <c r="K20" i="13"/>
  <c r="M20" i="13"/>
  <c r="O20" i="13"/>
  <c r="Q20" i="13"/>
  <c r="V20" i="13"/>
  <c r="G22" i="13"/>
  <c r="M22" i="13" s="1"/>
  <c r="I22" i="13"/>
  <c r="K22" i="13"/>
  <c r="O22" i="13"/>
  <c r="Q22" i="13"/>
  <c r="V22" i="13"/>
  <c r="G23" i="13"/>
  <c r="M23" i="13" s="1"/>
  <c r="I23" i="13"/>
  <c r="K23" i="13"/>
  <c r="O23" i="13"/>
  <c r="Q23" i="13"/>
  <c r="V23" i="13"/>
  <c r="G24" i="13"/>
  <c r="M24" i="13" s="1"/>
  <c r="I24" i="13"/>
  <c r="K24" i="13"/>
  <c r="O24" i="13"/>
  <c r="Q24" i="13"/>
  <c r="V24" i="13"/>
  <c r="G25" i="13"/>
  <c r="M25" i="13" s="1"/>
  <c r="I25" i="13"/>
  <c r="K25" i="13"/>
  <c r="O25" i="13"/>
  <c r="Q25" i="13"/>
  <c r="V25" i="13"/>
  <c r="G26" i="13"/>
  <c r="I26" i="13"/>
  <c r="K26" i="13"/>
  <c r="M26" i="13"/>
  <c r="O26" i="13"/>
  <c r="Q26" i="13"/>
  <c r="V26" i="13"/>
  <c r="G27" i="13"/>
  <c r="I27" i="13"/>
  <c r="K27" i="13"/>
  <c r="O27" i="13"/>
  <c r="Q27" i="13"/>
  <c r="V27" i="13"/>
  <c r="G28" i="13"/>
  <c r="M28" i="13" s="1"/>
  <c r="I28" i="13"/>
  <c r="K28" i="13"/>
  <c r="O28" i="13"/>
  <c r="Q28" i="13"/>
  <c r="V28" i="13"/>
  <c r="G29" i="13"/>
  <c r="M29" i="13" s="1"/>
  <c r="I29" i="13"/>
  <c r="K29" i="13"/>
  <c r="O29" i="13"/>
  <c r="Q29" i="13"/>
  <c r="V29" i="13"/>
  <c r="G30" i="13"/>
  <c r="M30" i="13" s="1"/>
  <c r="I30" i="13"/>
  <c r="K30" i="13"/>
  <c r="O30" i="13"/>
  <c r="Q30" i="13"/>
  <c r="V30" i="13"/>
  <c r="G32" i="13"/>
  <c r="I32" i="13"/>
  <c r="K32" i="13"/>
  <c r="M32" i="13"/>
  <c r="O32" i="13"/>
  <c r="Q32" i="13"/>
  <c r="V32" i="13"/>
  <c r="G33" i="13"/>
  <c r="M33" i="13" s="1"/>
  <c r="I33" i="13"/>
  <c r="K33" i="13"/>
  <c r="O33" i="13"/>
  <c r="Q33" i="13"/>
  <c r="V33" i="13"/>
  <c r="G34" i="13"/>
  <c r="M34" i="13" s="1"/>
  <c r="I34" i="13"/>
  <c r="K34" i="13"/>
  <c r="O34" i="13"/>
  <c r="Q34" i="13"/>
  <c r="V34" i="13"/>
  <c r="G35" i="13"/>
  <c r="M35" i="13" s="1"/>
  <c r="I35" i="13"/>
  <c r="K35" i="13"/>
  <c r="O35" i="13"/>
  <c r="Q35" i="13"/>
  <c r="V35" i="13"/>
  <c r="G36" i="13"/>
  <c r="M36" i="13" s="1"/>
  <c r="I36" i="13"/>
  <c r="K36" i="13"/>
  <c r="O36" i="13"/>
  <c r="Q36" i="13"/>
  <c r="V36" i="13"/>
  <c r="G37" i="13"/>
  <c r="I37" i="13"/>
  <c r="K37" i="13"/>
  <c r="M37" i="13"/>
  <c r="O37" i="13"/>
  <c r="Q37" i="13"/>
  <c r="V37" i="13"/>
  <c r="G38" i="13"/>
  <c r="I38" i="13"/>
  <c r="K38" i="13"/>
  <c r="M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I42" i="13"/>
  <c r="K42" i="13"/>
  <c r="M42" i="13"/>
  <c r="O42" i="13"/>
  <c r="Q42" i="13"/>
  <c r="V42" i="13"/>
  <c r="G43" i="13"/>
  <c r="M43" i="13" s="1"/>
  <c r="I43" i="13"/>
  <c r="K43" i="13"/>
  <c r="O43" i="13"/>
  <c r="Q43" i="13"/>
  <c r="V43" i="13"/>
  <c r="G44" i="13"/>
  <c r="M44" i="13" s="1"/>
  <c r="I44" i="13"/>
  <c r="K44" i="13"/>
  <c r="O44" i="13"/>
  <c r="Q44" i="13"/>
  <c r="V44" i="13"/>
  <c r="G45" i="13"/>
  <c r="M45" i="13" s="1"/>
  <c r="I45" i="13"/>
  <c r="K45" i="13"/>
  <c r="O45" i="13"/>
  <c r="Q45" i="13"/>
  <c r="V45" i="13"/>
  <c r="G46" i="13"/>
  <c r="M46" i="13" s="1"/>
  <c r="I46" i="13"/>
  <c r="K46" i="13"/>
  <c r="O46" i="13"/>
  <c r="Q46" i="13"/>
  <c r="V46" i="13"/>
  <c r="G47" i="13"/>
  <c r="M47" i="13" s="1"/>
  <c r="I47" i="13"/>
  <c r="K47" i="13"/>
  <c r="O47" i="13"/>
  <c r="Q47" i="13"/>
  <c r="V47" i="13"/>
  <c r="G48" i="13"/>
  <c r="I48" i="13"/>
  <c r="K48" i="13"/>
  <c r="M48" i="13"/>
  <c r="O48" i="13"/>
  <c r="Q48" i="13"/>
  <c r="V48" i="13"/>
  <c r="G49" i="13"/>
  <c r="M49" i="13" s="1"/>
  <c r="I49" i="13"/>
  <c r="K49" i="13"/>
  <c r="O49" i="13"/>
  <c r="Q49" i="13"/>
  <c r="V49" i="13"/>
  <c r="G50" i="13"/>
  <c r="I50" i="13"/>
  <c r="K50" i="13"/>
  <c r="M50" i="13"/>
  <c r="O50" i="13"/>
  <c r="Q50" i="13"/>
  <c r="V50" i="13"/>
  <c r="G51" i="13"/>
  <c r="M51" i="13" s="1"/>
  <c r="I51" i="13"/>
  <c r="K51" i="13"/>
  <c r="O51" i="13"/>
  <c r="Q51" i="13"/>
  <c r="V51" i="13"/>
  <c r="G52" i="13"/>
  <c r="M52" i="13" s="1"/>
  <c r="I52" i="13"/>
  <c r="K52" i="13"/>
  <c r="O52" i="13"/>
  <c r="Q52" i="13"/>
  <c r="V52" i="13"/>
  <c r="G54" i="13"/>
  <c r="M54" i="13" s="1"/>
  <c r="I54" i="13"/>
  <c r="I53" i="13" s="1"/>
  <c r="K54" i="13"/>
  <c r="O54" i="13"/>
  <c r="Q54" i="13"/>
  <c r="Q53" i="13" s="1"/>
  <c r="V54" i="13"/>
  <c r="G55" i="13"/>
  <c r="M55" i="13" s="1"/>
  <c r="I55" i="13"/>
  <c r="K55" i="13"/>
  <c r="O55" i="13"/>
  <c r="Q55" i="13"/>
  <c r="V55" i="13"/>
  <c r="G56" i="13"/>
  <c r="M56" i="13" s="1"/>
  <c r="I56" i="13"/>
  <c r="K56" i="13"/>
  <c r="O56" i="13"/>
  <c r="Q56" i="13"/>
  <c r="V56" i="13"/>
  <c r="G57" i="13"/>
  <c r="I57" i="13"/>
  <c r="K57" i="13"/>
  <c r="O57" i="13"/>
  <c r="Q57" i="13"/>
  <c r="V57" i="13"/>
  <c r="V53" i="13" s="1"/>
  <c r="G59" i="13"/>
  <c r="M59" i="13" s="1"/>
  <c r="I59" i="13"/>
  <c r="K59" i="13"/>
  <c r="O59" i="13"/>
  <c r="Q59" i="13"/>
  <c r="V59" i="13"/>
  <c r="G60" i="13"/>
  <c r="M60" i="13" s="1"/>
  <c r="I60" i="13"/>
  <c r="K60" i="13"/>
  <c r="O60" i="13"/>
  <c r="Q60" i="13"/>
  <c r="V60" i="13"/>
  <c r="G61" i="13"/>
  <c r="I61" i="13"/>
  <c r="K61" i="13"/>
  <c r="M61" i="13"/>
  <c r="O61" i="13"/>
  <c r="Q61" i="13"/>
  <c r="V61" i="13"/>
  <c r="G62" i="13"/>
  <c r="I62" i="13"/>
  <c r="K62" i="13"/>
  <c r="M62" i="13"/>
  <c r="O62" i="13"/>
  <c r="Q62" i="13"/>
  <c r="V62" i="13"/>
  <c r="G63" i="13"/>
  <c r="M63" i="13" s="1"/>
  <c r="I63" i="13"/>
  <c r="K63" i="13"/>
  <c r="O63" i="13"/>
  <c r="Q63" i="13"/>
  <c r="V63" i="13"/>
  <c r="G64" i="13"/>
  <c r="M64" i="13" s="1"/>
  <c r="I64" i="13"/>
  <c r="K64" i="13"/>
  <c r="O64" i="13"/>
  <c r="Q64" i="13"/>
  <c r="V64" i="13"/>
  <c r="G65" i="13"/>
  <c r="M65" i="13" s="1"/>
  <c r="I65" i="13"/>
  <c r="K65" i="13"/>
  <c r="O65" i="13"/>
  <c r="Q65" i="13"/>
  <c r="V65" i="13"/>
  <c r="G66" i="13"/>
  <c r="I66" i="13"/>
  <c r="K66" i="13"/>
  <c r="M66" i="13"/>
  <c r="O66" i="13"/>
  <c r="Q66" i="13"/>
  <c r="V66" i="13"/>
  <c r="G67" i="13"/>
  <c r="I67" i="13"/>
  <c r="K67" i="13"/>
  <c r="M67" i="13"/>
  <c r="O67" i="13"/>
  <c r="Q67" i="13"/>
  <c r="V67" i="13"/>
  <c r="G68" i="13"/>
  <c r="M68" i="13" s="1"/>
  <c r="I68" i="13"/>
  <c r="K68" i="13"/>
  <c r="O68" i="13"/>
  <c r="Q68" i="13"/>
  <c r="V68" i="13"/>
  <c r="G69" i="13"/>
  <c r="M69" i="13" s="1"/>
  <c r="I69" i="13"/>
  <c r="K69" i="13"/>
  <c r="O69" i="13"/>
  <c r="Q69" i="13"/>
  <c r="V69" i="13"/>
  <c r="G70" i="13"/>
  <c r="M70" i="13" s="1"/>
  <c r="I70" i="13"/>
  <c r="K70" i="13"/>
  <c r="O70" i="13"/>
  <c r="Q70" i="13"/>
  <c r="V70" i="13"/>
  <c r="G71" i="13"/>
  <c r="M71" i="13" s="1"/>
  <c r="I71" i="13"/>
  <c r="K71" i="13"/>
  <c r="O71" i="13"/>
  <c r="Q71" i="13"/>
  <c r="V71" i="13"/>
  <c r="G72" i="13"/>
  <c r="I72" i="13"/>
  <c r="K72" i="13"/>
  <c r="M72" i="13"/>
  <c r="O72" i="13"/>
  <c r="Q72" i="13"/>
  <c r="V72" i="13"/>
  <c r="G73" i="13"/>
  <c r="M73" i="13" s="1"/>
  <c r="I73" i="13"/>
  <c r="K73" i="13"/>
  <c r="O73" i="13"/>
  <c r="Q73" i="13"/>
  <c r="V73" i="13"/>
  <c r="G74" i="13"/>
  <c r="M74" i="13" s="1"/>
  <c r="I74" i="13"/>
  <c r="K74" i="13"/>
  <c r="O74" i="13"/>
  <c r="Q74" i="13"/>
  <c r="V74" i="13"/>
  <c r="G75" i="13"/>
  <c r="M75" i="13" s="1"/>
  <c r="I75" i="13"/>
  <c r="K75" i="13"/>
  <c r="O75" i="13"/>
  <c r="Q75" i="13"/>
  <c r="V75" i="13"/>
  <c r="G77" i="13"/>
  <c r="M77" i="13" s="1"/>
  <c r="I77" i="13"/>
  <c r="K77" i="13"/>
  <c r="O77" i="13"/>
  <c r="Q77" i="13"/>
  <c r="V77" i="13"/>
  <c r="G78" i="13"/>
  <c r="I78" i="13"/>
  <c r="K78" i="13"/>
  <c r="M78" i="13"/>
  <c r="O78" i="13"/>
  <c r="Q78" i="13"/>
  <c r="V78" i="13"/>
  <c r="G79" i="13"/>
  <c r="I79" i="13"/>
  <c r="K79" i="13"/>
  <c r="M79" i="13"/>
  <c r="O79" i="13"/>
  <c r="Q79" i="13"/>
  <c r="V79" i="13"/>
  <c r="G80" i="13"/>
  <c r="M80" i="13" s="1"/>
  <c r="I80" i="13"/>
  <c r="K80" i="13"/>
  <c r="O80" i="13"/>
  <c r="Q80" i="13"/>
  <c r="V80" i="13"/>
  <c r="G81" i="13"/>
  <c r="M81" i="13" s="1"/>
  <c r="I81" i="13"/>
  <c r="K81" i="13"/>
  <c r="O81" i="13"/>
  <c r="Q81" i="13"/>
  <c r="V81" i="13"/>
  <c r="G82" i="13"/>
  <c r="M82" i="13" s="1"/>
  <c r="I82" i="13"/>
  <c r="K82" i="13"/>
  <c r="O82" i="13"/>
  <c r="Q82" i="13"/>
  <c r="V82" i="13"/>
  <c r="G83" i="13"/>
  <c r="M83" i="13" s="1"/>
  <c r="I83" i="13"/>
  <c r="K83" i="13"/>
  <c r="O83" i="13"/>
  <c r="Q83" i="13"/>
  <c r="V83" i="13"/>
  <c r="AE85" i="13"/>
  <c r="F42" i="1" s="1"/>
  <c r="BA355" i="12"/>
  <c r="BA353" i="12"/>
  <c r="BA214" i="12"/>
  <c r="BA65" i="12"/>
  <c r="G9" i="12"/>
  <c r="M9" i="12" s="1"/>
  <c r="I9" i="12"/>
  <c r="K9" i="12"/>
  <c r="O9" i="12"/>
  <c r="Q9" i="12"/>
  <c r="V9" i="12"/>
  <c r="G11" i="12"/>
  <c r="I11" i="12"/>
  <c r="K11" i="12"/>
  <c r="M11" i="12"/>
  <c r="O11" i="12"/>
  <c r="Q11" i="12"/>
  <c r="V11" i="12"/>
  <c r="G15" i="12"/>
  <c r="I15" i="12"/>
  <c r="K15" i="12"/>
  <c r="O15" i="12"/>
  <c r="Q15" i="12"/>
  <c r="V15" i="12"/>
  <c r="G17" i="12"/>
  <c r="I17" i="12"/>
  <c r="K17" i="12"/>
  <c r="M17" i="12"/>
  <c r="O17" i="12"/>
  <c r="Q17" i="12"/>
  <c r="V17" i="12"/>
  <c r="G19" i="12"/>
  <c r="M19" i="12" s="1"/>
  <c r="I19" i="12"/>
  <c r="K19" i="12"/>
  <c r="O19" i="12"/>
  <c r="Q19" i="12"/>
  <c r="V19" i="12"/>
  <c r="G21" i="12"/>
  <c r="M21" i="12" s="1"/>
  <c r="I21" i="12"/>
  <c r="K21" i="12"/>
  <c r="O21" i="12"/>
  <c r="Q21" i="12"/>
  <c r="V21" i="12"/>
  <c r="G23" i="12"/>
  <c r="M23" i="12" s="1"/>
  <c r="I23" i="12"/>
  <c r="K23" i="12"/>
  <c r="O23" i="12"/>
  <c r="Q23" i="12"/>
  <c r="V23" i="12"/>
  <c r="G26" i="12"/>
  <c r="M26" i="12" s="1"/>
  <c r="I26" i="12"/>
  <c r="K26" i="12"/>
  <c r="O26" i="12"/>
  <c r="Q26" i="12"/>
  <c r="V26" i="12"/>
  <c r="G28" i="12"/>
  <c r="M28" i="12" s="1"/>
  <c r="I28" i="12"/>
  <c r="K28" i="12"/>
  <c r="O28" i="12"/>
  <c r="Q28" i="12"/>
  <c r="V28" i="12"/>
  <c r="G32" i="12"/>
  <c r="M32" i="12" s="1"/>
  <c r="I32" i="12"/>
  <c r="K32" i="12"/>
  <c r="O32" i="12"/>
  <c r="Q32" i="12"/>
  <c r="V32" i="12"/>
  <c r="V31" i="12" s="1"/>
  <c r="G34" i="12"/>
  <c r="M34" i="12" s="1"/>
  <c r="I34" i="12"/>
  <c r="I31" i="12" s="1"/>
  <c r="K34" i="12"/>
  <c r="O34" i="12"/>
  <c r="Q34" i="12"/>
  <c r="Q31" i="12" s="1"/>
  <c r="V34" i="12"/>
  <c r="O36" i="12"/>
  <c r="Q36" i="12"/>
  <c r="G37" i="12"/>
  <c r="G36" i="12" s="1"/>
  <c r="I88" i="1" s="1"/>
  <c r="I37" i="12"/>
  <c r="I36" i="12" s="1"/>
  <c r="K37" i="12"/>
  <c r="K36" i="12" s="1"/>
  <c r="M37" i="12"/>
  <c r="M36" i="12" s="1"/>
  <c r="O37" i="12"/>
  <c r="Q37" i="12"/>
  <c r="V37" i="12"/>
  <c r="V36" i="12" s="1"/>
  <c r="G45" i="12"/>
  <c r="I45" i="12"/>
  <c r="K45" i="12"/>
  <c r="M45" i="12"/>
  <c r="O45" i="12"/>
  <c r="Q45" i="12"/>
  <c r="V45" i="12"/>
  <c r="G47" i="12"/>
  <c r="M47" i="12" s="1"/>
  <c r="I47" i="12"/>
  <c r="K47" i="12"/>
  <c r="O47" i="12"/>
  <c r="Q47" i="12"/>
  <c r="V47" i="12"/>
  <c r="G50" i="12"/>
  <c r="I50" i="12"/>
  <c r="K50" i="12"/>
  <c r="M50" i="12"/>
  <c r="O50" i="12"/>
  <c r="Q50" i="12"/>
  <c r="V50" i="12"/>
  <c r="G52" i="12"/>
  <c r="I52" i="12"/>
  <c r="K52" i="12"/>
  <c r="M52" i="12"/>
  <c r="O52" i="12"/>
  <c r="Q52" i="12"/>
  <c r="V52" i="12"/>
  <c r="G54" i="12"/>
  <c r="M54" i="12" s="1"/>
  <c r="I54" i="12"/>
  <c r="K54" i="12"/>
  <c r="O54" i="12"/>
  <c r="Q54" i="12"/>
  <c r="V54" i="12"/>
  <c r="G56" i="12"/>
  <c r="I56" i="12"/>
  <c r="K56" i="12"/>
  <c r="O56" i="12"/>
  <c r="Q56" i="12"/>
  <c r="V56" i="12"/>
  <c r="G61" i="12"/>
  <c r="I61" i="12"/>
  <c r="K61" i="12"/>
  <c r="M61" i="12"/>
  <c r="O61" i="12"/>
  <c r="Q61" i="12"/>
  <c r="V61" i="12"/>
  <c r="G64" i="12"/>
  <c r="M64" i="12" s="1"/>
  <c r="I64" i="12"/>
  <c r="K64" i="12"/>
  <c r="O64" i="12"/>
  <c r="Q64" i="12"/>
  <c r="V64" i="12"/>
  <c r="G68" i="12"/>
  <c r="I68" i="12"/>
  <c r="K68" i="12"/>
  <c r="M68" i="12"/>
  <c r="O68" i="12"/>
  <c r="Q68" i="12"/>
  <c r="V68" i="12"/>
  <c r="G70" i="12"/>
  <c r="M70" i="12" s="1"/>
  <c r="I70" i="12"/>
  <c r="K70" i="12"/>
  <c r="O70" i="12"/>
  <c r="Q70" i="12"/>
  <c r="V70" i="12"/>
  <c r="G73" i="12"/>
  <c r="I73" i="12"/>
  <c r="K73" i="12"/>
  <c r="O73" i="12"/>
  <c r="Q73" i="12"/>
  <c r="V73" i="12"/>
  <c r="G76" i="12"/>
  <c r="I76" i="12"/>
  <c r="K76" i="12"/>
  <c r="M76" i="12"/>
  <c r="O76" i="12"/>
  <c r="Q76" i="12"/>
  <c r="V76" i="12"/>
  <c r="G78" i="12"/>
  <c r="M78" i="12" s="1"/>
  <c r="I78" i="12"/>
  <c r="K78" i="12"/>
  <c r="O78" i="12"/>
  <c r="Q78" i="12"/>
  <c r="V78" i="12"/>
  <c r="G83" i="12"/>
  <c r="I83" i="12"/>
  <c r="K83" i="12"/>
  <c r="M83" i="12"/>
  <c r="O83" i="12"/>
  <c r="Q83" i="12"/>
  <c r="V83" i="12"/>
  <c r="G85" i="12"/>
  <c r="M85" i="12" s="1"/>
  <c r="I85" i="12"/>
  <c r="K85" i="12"/>
  <c r="O85" i="12"/>
  <c r="Q85" i="12"/>
  <c r="V85" i="12"/>
  <c r="G88" i="12"/>
  <c r="M88" i="12" s="1"/>
  <c r="I88" i="12"/>
  <c r="I72" i="12" s="1"/>
  <c r="K88" i="12"/>
  <c r="O88" i="12"/>
  <c r="Q88" i="12"/>
  <c r="V88" i="12"/>
  <c r="G90" i="12"/>
  <c r="M90" i="12" s="1"/>
  <c r="I90" i="12"/>
  <c r="K90" i="12"/>
  <c r="O90" i="12"/>
  <c r="Q90" i="12"/>
  <c r="V90" i="12"/>
  <c r="G93" i="12"/>
  <c r="M93" i="12" s="1"/>
  <c r="I93" i="12"/>
  <c r="K93" i="12"/>
  <c r="O93" i="12"/>
  <c r="Q93" i="12"/>
  <c r="V93" i="12"/>
  <c r="G97" i="12"/>
  <c r="G96" i="12" s="1"/>
  <c r="I91" i="1" s="1"/>
  <c r="I97" i="12"/>
  <c r="K97" i="12"/>
  <c r="M97" i="12"/>
  <c r="O97" i="12"/>
  <c r="Q97" i="12"/>
  <c r="V97" i="12"/>
  <c r="G99" i="12"/>
  <c r="M99" i="12" s="1"/>
  <c r="I99" i="12"/>
  <c r="I96" i="12" s="1"/>
  <c r="K99" i="12"/>
  <c r="O99" i="12"/>
  <c r="Q99" i="12"/>
  <c r="V99" i="12"/>
  <c r="G101" i="12"/>
  <c r="I101" i="12"/>
  <c r="K101" i="12"/>
  <c r="M101" i="12"/>
  <c r="O101" i="12"/>
  <c r="Q101" i="12"/>
  <c r="V101" i="12"/>
  <c r="V96" i="12" s="1"/>
  <c r="V103" i="12"/>
  <c r="G104" i="12"/>
  <c r="G103" i="12" s="1"/>
  <c r="I92" i="1" s="1"/>
  <c r="I104" i="12"/>
  <c r="I103" i="12" s="1"/>
  <c r="K104" i="12"/>
  <c r="K103" i="12" s="1"/>
  <c r="M104" i="12"/>
  <c r="M103" i="12" s="1"/>
  <c r="O104" i="12"/>
  <c r="O103" i="12" s="1"/>
  <c r="Q104" i="12"/>
  <c r="Q103" i="12" s="1"/>
  <c r="V104" i="12"/>
  <c r="G107" i="12"/>
  <c r="I93" i="1" s="1"/>
  <c r="G108" i="12"/>
  <c r="I108" i="12"/>
  <c r="K108" i="12"/>
  <c r="K107" i="12" s="1"/>
  <c r="M108" i="12"/>
  <c r="O108" i="12"/>
  <c r="Q108" i="12"/>
  <c r="V108" i="12"/>
  <c r="V107" i="12" s="1"/>
  <c r="G110" i="12"/>
  <c r="I110" i="12"/>
  <c r="K110" i="12"/>
  <c r="M110" i="12"/>
  <c r="O110" i="12"/>
  <c r="Q110" i="12"/>
  <c r="V110" i="12"/>
  <c r="G112" i="12"/>
  <c r="M112" i="12" s="1"/>
  <c r="I112" i="12"/>
  <c r="K112" i="12"/>
  <c r="O112" i="12"/>
  <c r="Q112" i="12"/>
  <c r="V112" i="12"/>
  <c r="G115" i="12"/>
  <c r="M115" i="12" s="1"/>
  <c r="I115" i="12"/>
  <c r="I114" i="12" s="1"/>
  <c r="K115" i="12"/>
  <c r="O115" i="12"/>
  <c r="Q115" i="12"/>
  <c r="Q114" i="12" s="1"/>
  <c r="V115" i="12"/>
  <c r="G119" i="12"/>
  <c r="M119" i="12" s="1"/>
  <c r="I119" i="12"/>
  <c r="K119" i="12"/>
  <c r="K114" i="12" s="1"/>
  <c r="O119" i="12"/>
  <c r="Q119" i="12"/>
  <c r="V119" i="12"/>
  <c r="G122" i="12"/>
  <c r="M122" i="12" s="1"/>
  <c r="I122" i="12"/>
  <c r="K122" i="12"/>
  <c r="O122" i="12"/>
  <c r="Q122" i="12"/>
  <c r="V122" i="12"/>
  <c r="G124" i="12"/>
  <c r="I124" i="12"/>
  <c r="K124" i="12"/>
  <c r="M124" i="12"/>
  <c r="O124" i="12"/>
  <c r="Q124" i="12"/>
  <c r="V124" i="12"/>
  <c r="G126" i="12"/>
  <c r="M126" i="12" s="1"/>
  <c r="I126" i="12"/>
  <c r="K126" i="12"/>
  <c r="O126" i="12"/>
  <c r="Q126" i="12"/>
  <c r="V126" i="12"/>
  <c r="G129" i="12"/>
  <c r="M129" i="12" s="1"/>
  <c r="I129" i="12"/>
  <c r="K129" i="12"/>
  <c r="O129" i="12"/>
  <c r="Q129" i="12"/>
  <c r="Q121" i="12" s="1"/>
  <c r="V129" i="12"/>
  <c r="G132" i="12"/>
  <c r="M132" i="12" s="1"/>
  <c r="I132" i="12"/>
  <c r="K132" i="12"/>
  <c r="O132" i="12"/>
  <c r="Q132" i="12"/>
  <c r="V132" i="12"/>
  <c r="G134" i="12"/>
  <c r="M134" i="12" s="1"/>
  <c r="I134" i="12"/>
  <c r="K134" i="12"/>
  <c r="O134" i="12"/>
  <c r="Q134" i="12"/>
  <c r="V134" i="12"/>
  <c r="G138" i="12"/>
  <c r="M138" i="12" s="1"/>
  <c r="I138" i="12"/>
  <c r="K138" i="12"/>
  <c r="O138" i="12"/>
  <c r="Q138" i="12"/>
  <c r="V138" i="12"/>
  <c r="G140" i="12"/>
  <c r="I140" i="12"/>
  <c r="K140" i="12"/>
  <c r="M140" i="12"/>
  <c r="O140" i="12"/>
  <c r="Q140" i="12"/>
  <c r="V140" i="12"/>
  <c r="G143" i="12"/>
  <c r="M143" i="12" s="1"/>
  <c r="I143" i="12"/>
  <c r="K143" i="12"/>
  <c r="O143" i="12"/>
  <c r="Q143" i="12"/>
  <c r="V143" i="12"/>
  <c r="G146" i="12"/>
  <c r="M146" i="12" s="1"/>
  <c r="I146" i="12"/>
  <c r="K146" i="12"/>
  <c r="O146" i="12"/>
  <c r="Q146" i="12"/>
  <c r="V146" i="12"/>
  <c r="G149" i="12"/>
  <c r="M149" i="12" s="1"/>
  <c r="I149" i="12"/>
  <c r="K149" i="12"/>
  <c r="O149" i="12"/>
  <c r="Q149" i="12"/>
  <c r="V149" i="12"/>
  <c r="G152" i="12"/>
  <c r="M152" i="12" s="1"/>
  <c r="I152" i="12"/>
  <c r="K152" i="12"/>
  <c r="O152" i="12"/>
  <c r="Q152" i="12"/>
  <c r="V152" i="12"/>
  <c r="G161" i="12"/>
  <c r="M161" i="12" s="1"/>
  <c r="I161" i="12"/>
  <c r="K161" i="12"/>
  <c r="O161" i="12"/>
  <c r="Q161" i="12"/>
  <c r="V161" i="12"/>
  <c r="G164" i="12"/>
  <c r="I164" i="12"/>
  <c r="K164" i="12"/>
  <c r="M164" i="12"/>
  <c r="O164" i="12"/>
  <c r="Q164" i="12"/>
  <c r="V164" i="12"/>
  <c r="G171" i="12"/>
  <c r="M171" i="12" s="1"/>
  <c r="I171" i="12"/>
  <c r="K171" i="12"/>
  <c r="O171" i="12"/>
  <c r="Q171" i="12"/>
  <c r="V171" i="12"/>
  <c r="G175" i="12"/>
  <c r="M175" i="12" s="1"/>
  <c r="I175" i="12"/>
  <c r="K175" i="12"/>
  <c r="O175" i="12"/>
  <c r="Q175" i="12"/>
  <c r="V175" i="12"/>
  <c r="G178" i="12"/>
  <c r="M178" i="12" s="1"/>
  <c r="I178" i="12"/>
  <c r="K178" i="12"/>
  <c r="O178" i="12"/>
  <c r="Q178" i="12"/>
  <c r="V178" i="12"/>
  <c r="G181" i="12"/>
  <c r="M181" i="12" s="1"/>
  <c r="I181" i="12"/>
  <c r="K181" i="12"/>
  <c r="O181" i="12"/>
  <c r="Q181" i="12"/>
  <c r="V181" i="12"/>
  <c r="G185" i="12"/>
  <c r="M185" i="12" s="1"/>
  <c r="I185" i="12"/>
  <c r="K185" i="12"/>
  <c r="O185" i="12"/>
  <c r="Q185" i="12"/>
  <c r="V185" i="12"/>
  <c r="G188" i="12"/>
  <c r="I188" i="12"/>
  <c r="K188" i="12"/>
  <c r="M188" i="12"/>
  <c r="O188" i="12"/>
  <c r="Q188" i="12"/>
  <c r="V188" i="12"/>
  <c r="G190" i="12"/>
  <c r="M190" i="12" s="1"/>
  <c r="I190" i="12"/>
  <c r="K190" i="12"/>
  <c r="O190" i="12"/>
  <c r="Q190" i="12"/>
  <c r="V190" i="12"/>
  <c r="G192" i="12"/>
  <c r="I192" i="12"/>
  <c r="K192" i="12"/>
  <c r="M192" i="12"/>
  <c r="O192" i="12"/>
  <c r="Q192" i="12"/>
  <c r="V192" i="12"/>
  <c r="G194" i="12"/>
  <c r="M194" i="12" s="1"/>
  <c r="I194" i="12"/>
  <c r="K194" i="12"/>
  <c r="O194" i="12"/>
  <c r="Q194" i="12"/>
  <c r="V194" i="12"/>
  <c r="G196" i="12"/>
  <c r="M196" i="12" s="1"/>
  <c r="I196" i="12"/>
  <c r="K196" i="12"/>
  <c r="O196" i="12"/>
  <c r="Q196" i="12"/>
  <c r="V196" i="12"/>
  <c r="G198" i="12"/>
  <c r="M198" i="12" s="1"/>
  <c r="I198" i="12"/>
  <c r="K198" i="12"/>
  <c r="O198" i="12"/>
  <c r="Q198" i="12"/>
  <c r="V198" i="12"/>
  <c r="G201" i="12"/>
  <c r="M201" i="12" s="1"/>
  <c r="I201" i="12"/>
  <c r="K201" i="12"/>
  <c r="O201" i="12"/>
  <c r="Q201" i="12"/>
  <c r="V201" i="12"/>
  <c r="K203" i="12"/>
  <c r="G204" i="12"/>
  <c r="M204" i="12" s="1"/>
  <c r="M203" i="12" s="1"/>
  <c r="I204" i="12"/>
  <c r="I203" i="12" s="1"/>
  <c r="K204" i="12"/>
  <c r="O204" i="12"/>
  <c r="O203" i="12" s="1"/>
  <c r="Q204" i="12"/>
  <c r="Q203" i="12" s="1"/>
  <c r="V204" i="12"/>
  <c r="V203" i="12" s="1"/>
  <c r="G206" i="12"/>
  <c r="I206" i="12"/>
  <c r="K206" i="12"/>
  <c r="O206" i="12"/>
  <c r="Q206" i="12"/>
  <c r="V206" i="12"/>
  <c r="G208" i="12"/>
  <c r="I208" i="12"/>
  <c r="I205" i="12" s="1"/>
  <c r="K208" i="12"/>
  <c r="M208" i="12"/>
  <c r="O208" i="12"/>
  <c r="Q208" i="12"/>
  <c r="V208" i="12"/>
  <c r="G211" i="12"/>
  <c r="I211" i="12"/>
  <c r="K211" i="12"/>
  <c r="M211" i="12"/>
  <c r="O211" i="12"/>
  <c r="Q211" i="12"/>
  <c r="V211" i="12"/>
  <c r="V212" i="12"/>
  <c r="G213" i="12"/>
  <c r="G212" i="12" s="1"/>
  <c r="I118" i="1" s="1"/>
  <c r="I213" i="12"/>
  <c r="I212" i="12" s="1"/>
  <c r="K213" i="12"/>
  <c r="K212" i="12" s="1"/>
  <c r="M213" i="12"/>
  <c r="M212" i="12" s="1"/>
  <c r="O213" i="12"/>
  <c r="O212" i="12" s="1"/>
  <c r="Q213" i="12"/>
  <c r="Q212" i="12" s="1"/>
  <c r="V213" i="12"/>
  <c r="G216" i="12"/>
  <c r="I119" i="1" s="1"/>
  <c r="G217" i="12"/>
  <c r="I217" i="12"/>
  <c r="K217" i="12"/>
  <c r="K216" i="12" s="1"/>
  <c r="M217" i="12"/>
  <c r="O217" i="12"/>
  <c r="Q217" i="12"/>
  <c r="V217" i="12"/>
  <c r="V216" i="12" s="1"/>
  <c r="G220" i="12"/>
  <c r="I220" i="12"/>
  <c r="I216" i="12" s="1"/>
  <c r="K220" i="12"/>
  <c r="M220" i="12"/>
  <c r="O220" i="12"/>
  <c r="O216" i="12" s="1"/>
  <c r="Q220" i="12"/>
  <c r="V220" i="12"/>
  <c r="G222" i="12"/>
  <c r="G221" i="12" s="1"/>
  <c r="I120" i="1" s="1"/>
  <c r="I222" i="12"/>
  <c r="K222" i="12"/>
  <c r="O222" i="12"/>
  <c r="Q222" i="12"/>
  <c r="V222" i="12"/>
  <c r="G225" i="12"/>
  <c r="I225" i="12"/>
  <c r="K225" i="12"/>
  <c r="M225" i="12"/>
  <c r="O225" i="12"/>
  <c r="Q225" i="12"/>
  <c r="V225" i="12"/>
  <c r="G230" i="12"/>
  <c r="M230" i="12" s="1"/>
  <c r="I230" i="12"/>
  <c r="K230" i="12"/>
  <c r="O230" i="12"/>
  <c r="Q230" i="12"/>
  <c r="V230" i="12"/>
  <c r="G232" i="12"/>
  <c r="I232" i="12"/>
  <c r="K232" i="12"/>
  <c r="M232" i="12"/>
  <c r="O232" i="12"/>
  <c r="Q232" i="12"/>
  <c r="V232" i="12"/>
  <c r="G234" i="12"/>
  <c r="I234" i="12"/>
  <c r="K234" i="12"/>
  <c r="M234" i="12"/>
  <c r="O234" i="12"/>
  <c r="Q234" i="12"/>
  <c r="V234" i="12"/>
  <c r="G236" i="12"/>
  <c r="I236" i="12"/>
  <c r="K236" i="12"/>
  <c r="M236" i="12"/>
  <c r="O236" i="12"/>
  <c r="Q236" i="12"/>
  <c r="V236" i="12"/>
  <c r="G240" i="12"/>
  <c r="M240" i="12" s="1"/>
  <c r="I240" i="12"/>
  <c r="K240" i="12"/>
  <c r="O240" i="12"/>
  <c r="Q240" i="12"/>
  <c r="V240" i="12"/>
  <c r="G242" i="12"/>
  <c r="M242" i="12" s="1"/>
  <c r="I242" i="12"/>
  <c r="K242" i="12"/>
  <c r="O242" i="12"/>
  <c r="Q242" i="12"/>
  <c r="V242" i="12"/>
  <c r="G243" i="12"/>
  <c r="I121" i="1" s="1"/>
  <c r="G244" i="12"/>
  <c r="I244" i="12"/>
  <c r="K244" i="12"/>
  <c r="K243" i="12" s="1"/>
  <c r="M244" i="12"/>
  <c r="O244" i="12"/>
  <c r="Q244" i="12"/>
  <c r="V244" i="12"/>
  <c r="G246" i="12"/>
  <c r="I246" i="12"/>
  <c r="K246" i="12"/>
  <c r="M246" i="12"/>
  <c r="O246" i="12"/>
  <c r="Q246" i="12"/>
  <c r="V246" i="12"/>
  <c r="G248" i="12"/>
  <c r="M248" i="12" s="1"/>
  <c r="I248" i="12"/>
  <c r="K248" i="12"/>
  <c r="O248" i="12"/>
  <c r="Q248" i="12"/>
  <c r="V248" i="12"/>
  <c r="G251" i="12"/>
  <c r="M251" i="12" s="1"/>
  <c r="I251" i="12"/>
  <c r="K251" i="12"/>
  <c r="O251" i="12"/>
  <c r="Q251" i="12"/>
  <c r="V251" i="12"/>
  <c r="G253" i="12"/>
  <c r="M253" i="12" s="1"/>
  <c r="I253" i="12"/>
  <c r="K253" i="12"/>
  <c r="O253" i="12"/>
  <c r="Q253" i="12"/>
  <c r="V253" i="12"/>
  <c r="V255" i="12"/>
  <c r="G256" i="12"/>
  <c r="I256" i="12"/>
  <c r="K256" i="12"/>
  <c r="K255" i="12" s="1"/>
  <c r="M256" i="12"/>
  <c r="O256" i="12"/>
  <c r="Q256" i="12"/>
  <c r="V256" i="12"/>
  <c r="G262" i="12"/>
  <c r="I262" i="12"/>
  <c r="K262" i="12"/>
  <c r="O262" i="12"/>
  <c r="O255" i="12" s="1"/>
  <c r="Q262" i="12"/>
  <c r="V262" i="12"/>
  <c r="G265" i="12"/>
  <c r="M265" i="12" s="1"/>
  <c r="I265" i="12"/>
  <c r="K265" i="12"/>
  <c r="O265" i="12"/>
  <c r="Q265" i="12"/>
  <c r="V265" i="12"/>
  <c r="G267" i="12"/>
  <c r="M267" i="12" s="1"/>
  <c r="I267" i="12"/>
  <c r="K267" i="12"/>
  <c r="O267" i="12"/>
  <c r="Q267" i="12"/>
  <c r="V267" i="12"/>
  <c r="G271" i="12"/>
  <c r="M271" i="12" s="1"/>
  <c r="I271" i="12"/>
  <c r="K271" i="12"/>
  <c r="O271" i="12"/>
  <c r="Q271" i="12"/>
  <c r="V271" i="12"/>
  <c r="G275" i="12"/>
  <c r="I275" i="12"/>
  <c r="K275" i="12"/>
  <c r="M275" i="12"/>
  <c r="O275" i="12"/>
  <c r="Q275" i="12"/>
  <c r="V275" i="12"/>
  <c r="G279" i="12"/>
  <c r="I279" i="12"/>
  <c r="K279" i="12"/>
  <c r="M279" i="12"/>
  <c r="O279" i="12"/>
  <c r="Q279" i="12"/>
  <c r="V279" i="12"/>
  <c r="G282" i="12"/>
  <c r="M282" i="12" s="1"/>
  <c r="I282" i="12"/>
  <c r="K282" i="12"/>
  <c r="O282" i="12"/>
  <c r="Q282" i="12"/>
  <c r="V282" i="12"/>
  <c r="G285" i="12"/>
  <c r="M285" i="12" s="1"/>
  <c r="I285" i="12"/>
  <c r="K285" i="12"/>
  <c r="O285" i="12"/>
  <c r="Q285" i="12"/>
  <c r="V285" i="12"/>
  <c r="G288" i="12"/>
  <c r="M288" i="12" s="1"/>
  <c r="I288" i="12"/>
  <c r="K288" i="12"/>
  <c r="O288" i="12"/>
  <c r="Q288" i="12"/>
  <c r="V288" i="12"/>
  <c r="G291" i="12"/>
  <c r="M291" i="12" s="1"/>
  <c r="I291" i="12"/>
  <c r="K291" i="12"/>
  <c r="O291" i="12"/>
  <c r="Q291" i="12"/>
  <c r="V291" i="12"/>
  <c r="G293" i="12"/>
  <c r="I293" i="12"/>
  <c r="K293" i="12"/>
  <c r="K292" i="12" s="1"/>
  <c r="M293" i="12"/>
  <c r="O293" i="12"/>
  <c r="Q293" i="12"/>
  <c r="Q292" i="12" s="1"/>
  <c r="V293" i="12"/>
  <c r="G296" i="12"/>
  <c r="I296" i="12"/>
  <c r="K296" i="12"/>
  <c r="M296" i="12"/>
  <c r="O296" i="12"/>
  <c r="Q296" i="12"/>
  <c r="V296" i="12"/>
  <c r="G299" i="12"/>
  <c r="M299" i="12" s="1"/>
  <c r="I299" i="12"/>
  <c r="K299" i="12"/>
  <c r="O299" i="12"/>
  <c r="Q299" i="12"/>
  <c r="V299" i="12"/>
  <c r="Q300" i="12"/>
  <c r="G301" i="12"/>
  <c r="M301" i="12" s="1"/>
  <c r="M300" i="12" s="1"/>
  <c r="I301" i="12"/>
  <c r="I300" i="12" s="1"/>
  <c r="K301" i="12"/>
  <c r="K300" i="12" s="1"/>
  <c r="O301" i="12"/>
  <c r="O300" i="12" s="1"/>
  <c r="Q301" i="12"/>
  <c r="V301" i="12"/>
  <c r="V300" i="12" s="1"/>
  <c r="G304" i="12"/>
  <c r="M304" i="12" s="1"/>
  <c r="I304" i="12"/>
  <c r="K304" i="12"/>
  <c r="O304" i="12"/>
  <c r="O303" i="12" s="1"/>
  <c r="Q304" i="12"/>
  <c r="Q303" i="12" s="1"/>
  <c r="V304" i="12"/>
  <c r="G319" i="12"/>
  <c r="I319" i="12"/>
  <c r="K319" i="12"/>
  <c r="M319" i="12"/>
  <c r="O319" i="12"/>
  <c r="Q319" i="12"/>
  <c r="V319" i="12"/>
  <c r="V303" i="12" s="1"/>
  <c r="G321" i="12"/>
  <c r="M321" i="12" s="1"/>
  <c r="I321" i="12"/>
  <c r="K321" i="12"/>
  <c r="O321" i="12"/>
  <c r="Q321" i="12"/>
  <c r="V321" i="12"/>
  <c r="I323" i="12"/>
  <c r="G324" i="12"/>
  <c r="M324" i="12" s="1"/>
  <c r="M323" i="12" s="1"/>
  <c r="I324" i="12"/>
  <c r="K324" i="12"/>
  <c r="K323" i="12" s="1"/>
  <c r="O324" i="12"/>
  <c r="O323" i="12" s="1"/>
  <c r="Q324" i="12"/>
  <c r="Q323" i="12" s="1"/>
  <c r="V324" i="12"/>
  <c r="V323" i="12" s="1"/>
  <c r="Q326" i="12"/>
  <c r="V326" i="12"/>
  <c r="G327" i="12"/>
  <c r="G326" i="12" s="1"/>
  <c r="I128" i="1" s="1"/>
  <c r="I327" i="12"/>
  <c r="I326" i="12" s="1"/>
  <c r="K327" i="12"/>
  <c r="K326" i="12" s="1"/>
  <c r="M327" i="12"/>
  <c r="M326" i="12" s="1"/>
  <c r="O327" i="12"/>
  <c r="O326" i="12" s="1"/>
  <c r="Q327" i="12"/>
  <c r="V327" i="12"/>
  <c r="I330" i="12"/>
  <c r="G331" i="12"/>
  <c r="G330" i="12" s="1"/>
  <c r="I331" i="12"/>
  <c r="K331" i="12"/>
  <c r="K330" i="12" s="1"/>
  <c r="O331" i="12"/>
  <c r="O330" i="12" s="1"/>
  <c r="Q331" i="12"/>
  <c r="Q330" i="12" s="1"/>
  <c r="V331" i="12"/>
  <c r="V330" i="12" s="1"/>
  <c r="G341" i="12"/>
  <c r="M341" i="12" s="1"/>
  <c r="M340" i="12" s="1"/>
  <c r="I341" i="12"/>
  <c r="K341" i="12"/>
  <c r="O341" i="12"/>
  <c r="Q341" i="12"/>
  <c r="V341" i="12"/>
  <c r="G342" i="12"/>
  <c r="M342" i="12" s="1"/>
  <c r="I342" i="12"/>
  <c r="K342" i="12"/>
  <c r="O342" i="12"/>
  <c r="Q342" i="12"/>
  <c r="V342" i="12"/>
  <c r="G343" i="12"/>
  <c r="I343" i="12"/>
  <c r="K343" i="12"/>
  <c r="M343" i="12"/>
  <c r="O343" i="12"/>
  <c r="Q343" i="12"/>
  <c r="V343" i="12"/>
  <c r="G345" i="12"/>
  <c r="M345" i="12" s="1"/>
  <c r="I345" i="12"/>
  <c r="K345" i="12"/>
  <c r="O345" i="12"/>
  <c r="Q345" i="12"/>
  <c r="V345" i="12"/>
  <c r="G346" i="12"/>
  <c r="M346" i="12" s="1"/>
  <c r="I346" i="12"/>
  <c r="K346" i="12"/>
  <c r="O346" i="12"/>
  <c r="Q346" i="12"/>
  <c r="V346" i="12"/>
  <c r="G347" i="12"/>
  <c r="M347" i="12" s="1"/>
  <c r="I347" i="12"/>
  <c r="K347" i="12"/>
  <c r="O347" i="12"/>
  <c r="Q347" i="12"/>
  <c r="V347" i="12"/>
  <c r="G348" i="12"/>
  <c r="M348" i="12" s="1"/>
  <c r="I348" i="12"/>
  <c r="K348" i="12"/>
  <c r="O348" i="12"/>
  <c r="Q348" i="12"/>
  <c r="V348" i="12"/>
  <c r="G350" i="12"/>
  <c r="M350" i="12" s="1"/>
  <c r="I350" i="12"/>
  <c r="K350" i="12"/>
  <c r="K349" i="12" s="1"/>
  <c r="O350" i="12"/>
  <c r="Q350" i="12"/>
  <c r="V350" i="12"/>
  <c r="G352" i="12"/>
  <c r="I352" i="12"/>
  <c r="K352" i="12"/>
  <c r="M352" i="12"/>
  <c r="O352" i="12"/>
  <c r="Q352" i="12"/>
  <c r="V352" i="12"/>
  <c r="G354" i="12"/>
  <c r="G349" i="12" s="1"/>
  <c r="I137" i="1" s="1"/>
  <c r="I19" i="1" s="1"/>
  <c r="I354" i="12"/>
  <c r="K354" i="12"/>
  <c r="O354" i="12"/>
  <c r="Q354" i="12"/>
  <c r="V354" i="12"/>
  <c r="AE357" i="12"/>
  <c r="I20" i="1"/>
  <c r="Q349" i="12" l="1"/>
  <c r="V243" i="12"/>
  <c r="M96" i="12"/>
  <c r="M15" i="12"/>
  <c r="AF357" i="12"/>
  <c r="I8" i="12"/>
  <c r="V205" i="12"/>
  <c r="V72" i="12"/>
  <c r="V44" i="12"/>
  <c r="O58" i="13"/>
  <c r="O53" i="13"/>
  <c r="Q221" i="12"/>
  <c r="G255" i="12"/>
  <c r="I122" i="1" s="1"/>
  <c r="M262" i="12"/>
  <c r="M255" i="12"/>
  <c r="G205" i="12"/>
  <c r="I117" i="1" s="1"/>
  <c r="M206" i="12"/>
  <c r="M205" i="12" s="1"/>
  <c r="V121" i="12"/>
  <c r="K31" i="13"/>
  <c r="Q21" i="13"/>
  <c r="K198" i="14"/>
  <c r="K87" i="18"/>
  <c r="I349" i="12"/>
  <c r="K340" i="12"/>
  <c r="Q340" i="12"/>
  <c r="O340" i="12"/>
  <c r="G303" i="12"/>
  <c r="I126" i="1" s="1"/>
  <c r="V292" i="12"/>
  <c r="I292" i="12"/>
  <c r="I266" i="12"/>
  <c r="Q243" i="12"/>
  <c r="I221" i="12"/>
  <c r="Q216" i="12"/>
  <c r="O205" i="12"/>
  <c r="G203" i="12"/>
  <c r="I96" i="1" s="1"/>
  <c r="O121" i="12"/>
  <c r="V114" i="12"/>
  <c r="O114" i="12"/>
  <c r="Q107" i="12"/>
  <c r="O96" i="12"/>
  <c r="K96" i="12"/>
  <c r="Q72" i="12"/>
  <c r="G72" i="12"/>
  <c r="I90" i="1" s="1"/>
  <c r="G44" i="12"/>
  <c r="I89" i="1" s="1"/>
  <c r="K44" i="12"/>
  <c r="Q8" i="12"/>
  <c r="V8" i="12"/>
  <c r="M8" i="12"/>
  <c r="O76" i="13"/>
  <c r="K58" i="13"/>
  <c r="G53" i="13"/>
  <c r="I83" i="1" s="1"/>
  <c r="Q31" i="13"/>
  <c r="I31" i="13"/>
  <c r="O21" i="13"/>
  <c r="K16" i="13"/>
  <c r="Q10" i="13"/>
  <c r="I198" i="14"/>
  <c r="V79" i="14"/>
  <c r="M9" i="14"/>
  <c r="AF223" i="14"/>
  <c r="G43" i="1" s="1"/>
  <c r="H43" i="1" s="1"/>
  <c r="I43" i="1" s="1"/>
  <c r="V8" i="15"/>
  <c r="M64" i="18"/>
  <c r="M63" i="18" s="1"/>
  <c r="G63" i="18"/>
  <c r="I107" i="1" s="1"/>
  <c r="O59" i="18"/>
  <c r="I55" i="18"/>
  <c r="I8" i="18"/>
  <c r="V8" i="18"/>
  <c r="V31" i="13"/>
  <c r="Q198" i="14"/>
  <c r="K8" i="15"/>
  <c r="F40" i="1"/>
  <c r="F39" i="1"/>
  <c r="O349" i="12"/>
  <c r="I340" i="12"/>
  <c r="K303" i="12"/>
  <c r="O292" i="12"/>
  <c r="Q266" i="12"/>
  <c r="Q255" i="12"/>
  <c r="I243" i="12"/>
  <c r="O221" i="12"/>
  <c r="K221" i="12"/>
  <c r="K205" i="12"/>
  <c r="G121" i="12"/>
  <c r="I95" i="1" s="1"/>
  <c r="K121" i="12"/>
  <c r="I107" i="12"/>
  <c r="Q96" i="12"/>
  <c r="Q44" i="12"/>
  <c r="I44" i="12"/>
  <c r="K31" i="12"/>
  <c r="M31" i="12"/>
  <c r="O8" i="12"/>
  <c r="K76" i="13"/>
  <c r="Q58" i="13"/>
  <c r="I58" i="13"/>
  <c r="V58" i="13"/>
  <c r="G31" i="13"/>
  <c r="I82" i="1" s="1"/>
  <c r="V21" i="13"/>
  <c r="I16" i="13"/>
  <c r="V16" i="13"/>
  <c r="K10" i="13"/>
  <c r="V181" i="14"/>
  <c r="Q181" i="14"/>
  <c r="V148" i="14"/>
  <c r="I130" i="14"/>
  <c r="O130" i="14"/>
  <c r="K106" i="14"/>
  <c r="K45" i="14"/>
  <c r="O31" i="13"/>
  <c r="M10" i="13"/>
  <c r="I191" i="14"/>
  <c r="K166" i="14"/>
  <c r="V349" i="12"/>
  <c r="V340" i="12"/>
  <c r="I303" i="12"/>
  <c r="G292" i="12"/>
  <c r="I124" i="1" s="1"/>
  <c r="K266" i="12"/>
  <c r="V266" i="12"/>
  <c r="O266" i="12"/>
  <c r="I255" i="12"/>
  <c r="O243" i="12"/>
  <c r="V221" i="12"/>
  <c r="M216" i="12"/>
  <c r="Q205" i="12"/>
  <c r="I121" i="12"/>
  <c r="O107" i="12"/>
  <c r="M107" i="12"/>
  <c r="O72" i="12"/>
  <c r="K72" i="12"/>
  <c r="O44" i="12"/>
  <c r="O31" i="12"/>
  <c r="G8" i="12"/>
  <c r="K8" i="12"/>
  <c r="Q76" i="13"/>
  <c r="I76" i="13"/>
  <c r="V76" i="13"/>
  <c r="K53" i="13"/>
  <c r="G21" i="13"/>
  <c r="I80" i="1" s="1"/>
  <c r="K21" i="13"/>
  <c r="I21" i="13"/>
  <c r="M16" i="13"/>
  <c r="I10" i="13"/>
  <c r="V10" i="13"/>
  <c r="I215" i="14"/>
  <c r="O198" i="14"/>
  <c r="I166" i="14"/>
  <c r="O166" i="14"/>
  <c r="Q148" i="14"/>
  <c r="G148" i="14"/>
  <c r="I71" i="1" s="1"/>
  <c r="V45" i="14"/>
  <c r="G87" i="18"/>
  <c r="I112" i="1" s="1"/>
  <c r="M83" i="18"/>
  <c r="G46" i="18"/>
  <c r="I103" i="1" s="1"/>
  <c r="M48" i="18"/>
  <c r="F41" i="1"/>
  <c r="K79" i="14"/>
  <c r="Q79" i="14"/>
  <c r="I79" i="14"/>
  <c r="Q45" i="14"/>
  <c r="I45" i="14"/>
  <c r="Q8" i="14"/>
  <c r="O8" i="14"/>
  <c r="V68" i="15"/>
  <c r="G8" i="15"/>
  <c r="Q8" i="15"/>
  <c r="I8" i="15"/>
  <c r="O16" i="16"/>
  <c r="AF38" i="16"/>
  <c r="G45" i="1" s="1"/>
  <c r="H45" i="1" s="1"/>
  <c r="I45" i="1" s="1"/>
  <c r="Q22" i="17"/>
  <c r="I22" i="17"/>
  <c r="I8" i="17"/>
  <c r="V95" i="18"/>
  <c r="G29" i="18"/>
  <c r="I100" i="1" s="1"/>
  <c r="M30" i="18"/>
  <c r="M29" i="18" s="1"/>
  <c r="K25" i="18"/>
  <c r="O10" i="13"/>
  <c r="Q215" i="14"/>
  <c r="V198" i="14"/>
  <c r="Q191" i="14"/>
  <c r="M191" i="14"/>
  <c r="V166" i="14"/>
  <c r="I148" i="14"/>
  <c r="O148" i="14"/>
  <c r="K130" i="14"/>
  <c r="Q106" i="14"/>
  <c r="I106" i="14"/>
  <c r="O79" i="14"/>
  <c r="G79" i="14"/>
  <c r="I68" i="1" s="1"/>
  <c r="Q57" i="14"/>
  <c r="I57" i="14"/>
  <c r="K8" i="14"/>
  <c r="K68" i="15"/>
  <c r="O68" i="15"/>
  <c r="O8" i="15"/>
  <c r="K31" i="16"/>
  <c r="Q31" i="16"/>
  <c r="I31" i="16"/>
  <c r="M14" i="16"/>
  <c r="G11" i="16"/>
  <c r="I132" i="1" s="1"/>
  <c r="Q78" i="17"/>
  <c r="I78" i="17"/>
  <c r="G50" i="17"/>
  <c r="I78" i="1" s="1"/>
  <c r="V8" i="17"/>
  <c r="Q95" i="18"/>
  <c r="K91" i="18"/>
  <c r="K68" i="18"/>
  <c r="M66" i="18"/>
  <c r="M65" i="18" s="1"/>
  <c r="K43" i="18"/>
  <c r="V25" i="18"/>
  <c r="I25" i="18"/>
  <c r="O21" i="18"/>
  <c r="K215" i="14"/>
  <c r="V215" i="14"/>
  <c r="O215" i="14"/>
  <c r="K191" i="14"/>
  <c r="V191" i="14"/>
  <c r="O191" i="14"/>
  <c r="O181" i="14"/>
  <c r="K181" i="14"/>
  <c r="Q166" i="14"/>
  <c r="G166" i="14"/>
  <c r="I72" i="1" s="1"/>
  <c r="K148" i="14"/>
  <c r="V130" i="14"/>
  <c r="V106" i="14"/>
  <c r="O106" i="14"/>
  <c r="V57" i="14"/>
  <c r="O57" i="14"/>
  <c r="O45" i="14"/>
  <c r="I8" i="14"/>
  <c r="V8" i="14"/>
  <c r="G68" i="15"/>
  <c r="I133" i="1" s="1"/>
  <c r="M68" i="15"/>
  <c r="G31" i="16"/>
  <c r="I135" i="1" s="1"/>
  <c r="K16" i="16"/>
  <c r="M12" i="16"/>
  <c r="M11" i="16" s="1"/>
  <c r="G8" i="16"/>
  <c r="Q50" i="17"/>
  <c r="K8" i="17"/>
  <c r="O8" i="17"/>
  <c r="G101" i="18"/>
  <c r="I116" i="1" s="1"/>
  <c r="O95" i="18"/>
  <c r="V91" i="18"/>
  <c r="I91" i="18"/>
  <c r="O87" i="18"/>
  <c r="G83" i="18"/>
  <c r="I111" i="1" s="1"/>
  <c r="M79" i="18"/>
  <c r="I68" i="18"/>
  <c r="V68" i="18"/>
  <c r="Q59" i="18"/>
  <c r="G59" i="18"/>
  <c r="I106" i="1" s="1"/>
  <c r="M60" i="18"/>
  <c r="Q25" i="18"/>
  <c r="K21" i="18"/>
  <c r="G21" i="18"/>
  <c r="I98" i="1" s="1"/>
  <c r="K8" i="18"/>
  <c r="V101" i="18"/>
  <c r="K101" i="18"/>
  <c r="G95" i="18"/>
  <c r="I114" i="1" s="1"/>
  <c r="I87" i="18"/>
  <c r="I83" i="18"/>
  <c r="V83" i="18"/>
  <c r="K83" i="18"/>
  <c r="O68" i="18"/>
  <c r="Q68" i="18"/>
  <c r="G68" i="18"/>
  <c r="I109" i="1" s="1"/>
  <c r="O55" i="18"/>
  <c r="Q51" i="18"/>
  <c r="M51" i="18"/>
  <c r="V46" i="18"/>
  <c r="I46" i="18"/>
  <c r="AF107" i="18"/>
  <c r="G47" i="1" s="1"/>
  <c r="H47" i="1" s="1"/>
  <c r="I47" i="1" s="1"/>
  <c r="I32" i="18"/>
  <c r="K32" i="18"/>
  <c r="I21" i="18"/>
  <c r="O8" i="18"/>
  <c r="Q8" i="18"/>
  <c r="G8" i="18"/>
  <c r="V31" i="16"/>
  <c r="Q16" i="16"/>
  <c r="I16" i="16"/>
  <c r="O11" i="16"/>
  <c r="K11" i="16"/>
  <c r="V78" i="17"/>
  <c r="O78" i="17"/>
  <c r="K78" i="17"/>
  <c r="V50" i="17"/>
  <c r="K50" i="17"/>
  <c r="V22" i="17"/>
  <c r="O22" i="17"/>
  <c r="K22" i="17"/>
  <c r="Q8" i="17"/>
  <c r="G8" i="17"/>
  <c r="Q101" i="18"/>
  <c r="M96" i="18"/>
  <c r="O91" i="18"/>
  <c r="Q87" i="18"/>
  <c r="M87" i="18"/>
  <c r="Q83" i="18"/>
  <c r="Q79" i="18"/>
  <c r="V79" i="18"/>
  <c r="I79" i="18"/>
  <c r="Q65" i="18"/>
  <c r="I59" i="18"/>
  <c r="V59" i="18"/>
  <c r="K59" i="18"/>
  <c r="I51" i="18"/>
  <c r="O51" i="18"/>
  <c r="K46" i="18"/>
  <c r="O46" i="18"/>
  <c r="V43" i="18"/>
  <c r="I43" i="18"/>
  <c r="O32" i="18"/>
  <c r="V32" i="18"/>
  <c r="V29" i="18"/>
  <c r="K29" i="18"/>
  <c r="O25" i="18"/>
  <c r="Q21" i="18"/>
  <c r="M21" i="18"/>
  <c r="M101" i="18"/>
  <c r="M95" i="18"/>
  <c r="M25" i="18"/>
  <c r="M46" i="18"/>
  <c r="M55" i="18"/>
  <c r="M91" i="18"/>
  <c r="M59" i="18"/>
  <c r="G91" i="18"/>
  <c r="I113" i="1" s="1"/>
  <c r="G79" i="18"/>
  <c r="I110" i="1" s="1"/>
  <c r="G55" i="18"/>
  <c r="I105" i="1" s="1"/>
  <c r="G43" i="18"/>
  <c r="I102" i="1" s="1"/>
  <c r="G25" i="18"/>
  <c r="I99" i="1" s="1"/>
  <c r="M69" i="18"/>
  <c r="M68" i="18" s="1"/>
  <c r="M45" i="18"/>
  <c r="M43" i="18" s="1"/>
  <c r="M33" i="18"/>
  <c r="M32" i="18" s="1"/>
  <c r="M9" i="18"/>
  <c r="M8" i="18" s="1"/>
  <c r="M78" i="17"/>
  <c r="M8" i="17"/>
  <c r="M22" i="17"/>
  <c r="G78" i="17"/>
  <c r="I81" i="1" s="1"/>
  <c r="G22" i="17"/>
  <c r="I75" i="1" s="1"/>
  <c r="M75" i="17"/>
  <c r="M50" i="17" s="1"/>
  <c r="AF88" i="17"/>
  <c r="G46" i="1" s="1"/>
  <c r="H46" i="1" s="1"/>
  <c r="I46" i="1" s="1"/>
  <c r="M31" i="16"/>
  <c r="M16" i="16"/>
  <c r="G16" i="16"/>
  <c r="I134" i="1" s="1"/>
  <c r="M15" i="15"/>
  <c r="M8" i="15" s="1"/>
  <c r="M45" i="14"/>
  <c r="M215" i="14"/>
  <c r="M181" i="14"/>
  <c r="M106" i="14"/>
  <c r="M57" i="14"/>
  <c r="M198" i="14"/>
  <c r="M79" i="14"/>
  <c r="M8" i="14"/>
  <c r="G215" i="14"/>
  <c r="I77" i="1" s="1"/>
  <c r="G191" i="14"/>
  <c r="I74" i="1" s="1"/>
  <c r="M167" i="14"/>
  <c r="M166" i="14" s="1"/>
  <c r="M149" i="14"/>
  <c r="M148" i="14" s="1"/>
  <c r="M131" i="14"/>
  <c r="M130" i="14" s="1"/>
  <c r="G181" i="14"/>
  <c r="I73" i="1" s="1"/>
  <c r="G45" i="14"/>
  <c r="I66" i="1" s="1"/>
  <c r="G198" i="14"/>
  <c r="G8" i="14"/>
  <c r="G106" i="14"/>
  <c r="I69" i="1" s="1"/>
  <c r="G57" i="14"/>
  <c r="I67" i="1" s="1"/>
  <c r="M58" i="13"/>
  <c r="M76" i="13"/>
  <c r="M31" i="13"/>
  <c r="AF85" i="13"/>
  <c r="G42" i="1" s="1"/>
  <c r="H42" i="1" s="1"/>
  <c r="I42" i="1" s="1"/>
  <c r="M57" i="13"/>
  <c r="M53" i="13" s="1"/>
  <c r="M27" i="13"/>
  <c r="M21" i="13" s="1"/>
  <c r="M9" i="13"/>
  <c r="M8" i="13" s="1"/>
  <c r="G76" i="13"/>
  <c r="I84" i="1" s="1"/>
  <c r="G58" i="13"/>
  <c r="I129" i="1" s="1"/>
  <c r="G16" i="13"/>
  <c r="I79" i="1" s="1"/>
  <c r="G10" i="13"/>
  <c r="M303" i="12"/>
  <c r="M292" i="12"/>
  <c r="M243" i="12"/>
  <c r="M266" i="12"/>
  <c r="M121" i="12"/>
  <c r="M114" i="12"/>
  <c r="G266" i="12"/>
  <c r="I123" i="1" s="1"/>
  <c r="M354" i="12"/>
  <c r="M349" i="12" s="1"/>
  <c r="M331" i="12"/>
  <c r="M330" i="12" s="1"/>
  <c r="M222" i="12"/>
  <c r="M221" i="12" s="1"/>
  <c r="M73" i="12"/>
  <c r="M72" i="12" s="1"/>
  <c r="M56" i="12"/>
  <c r="M44" i="12" s="1"/>
  <c r="G340" i="12"/>
  <c r="I136" i="1" s="1"/>
  <c r="G323" i="12"/>
  <c r="I127" i="1" s="1"/>
  <c r="G300" i="12"/>
  <c r="I125" i="1" s="1"/>
  <c r="G31" i="12"/>
  <c r="I87" i="1" s="1"/>
  <c r="G114" i="12"/>
  <c r="I94" i="1" s="1"/>
  <c r="J28" i="1"/>
  <c r="J26" i="1"/>
  <c r="G38" i="1"/>
  <c r="F38" i="1"/>
  <c r="J23" i="1"/>
  <c r="J24" i="1"/>
  <c r="J25" i="1"/>
  <c r="J27" i="1"/>
  <c r="E24" i="1"/>
  <c r="E26" i="1"/>
  <c r="I86" i="1" l="1"/>
  <c r="G357" i="12"/>
  <c r="I76" i="1"/>
  <c r="G85" i="13"/>
  <c r="I85" i="1"/>
  <c r="G223" i="14"/>
  <c r="I97" i="1"/>
  <c r="G107" i="18"/>
  <c r="I64" i="1"/>
  <c r="G88" i="17"/>
  <c r="G38" i="16"/>
  <c r="I131" i="1"/>
  <c r="G73" i="15"/>
  <c r="H39" i="1"/>
  <c r="H48" i="1" s="1"/>
  <c r="F48" i="1"/>
  <c r="I17" i="1"/>
  <c r="I130" i="1"/>
  <c r="I18" i="1" s="1"/>
  <c r="G40" i="1"/>
  <c r="H40" i="1" s="1"/>
  <c r="I40" i="1" s="1"/>
  <c r="G39" i="1"/>
  <c r="G41" i="1"/>
  <c r="H41" i="1" s="1"/>
  <c r="I41" i="1" s="1"/>
  <c r="I138" i="1" l="1"/>
  <c r="I16" i="1"/>
  <c r="I21" i="1" s="1"/>
  <c r="G48" i="1"/>
  <c r="G25" i="1" s="1"/>
  <c r="A25" i="1" s="1"/>
  <c r="I39" i="1"/>
  <c r="I48" i="1" s="1"/>
  <c r="G23" i="1"/>
  <c r="A23" i="1" s="1"/>
  <c r="G28" i="1"/>
  <c r="G24" i="1"/>
  <c r="A24" i="1"/>
  <c r="J46" i="1" l="1"/>
  <c r="J43" i="1"/>
  <c r="J40" i="1"/>
  <c r="J42" i="1"/>
  <c r="J41" i="1"/>
  <c r="J47" i="1"/>
  <c r="J39" i="1"/>
  <c r="J48" i="1" s="1"/>
  <c r="J45" i="1"/>
  <c r="J44" i="1"/>
  <c r="G26" i="1"/>
  <c r="A27" i="1" s="1"/>
  <c r="A26" i="1"/>
  <c r="J137" i="1"/>
  <c r="J86" i="1"/>
  <c r="J97" i="1"/>
  <c r="J78" i="1"/>
  <c r="J130" i="1"/>
  <c r="J118" i="1"/>
  <c r="J73" i="1"/>
  <c r="J83" i="1"/>
  <c r="J136" i="1"/>
  <c r="J85" i="1"/>
  <c r="J127" i="1"/>
  <c r="J66" i="1"/>
  <c r="J132" i="1"/>
  <c r="J110" i="1"/>
  <c r="J123" i="1"/>
  <c r="J102" i="1"/>
  <c r="J125" i="1"/>
  <c r="J106" i="1"/>
  <c r="J129" i="1"/>
  <c r="J126" i="1"/>
  <c r="J94" i="1"/>
  <c r="J116" i="1"/>
  <c r="J114" i="1"/>
  <c r="J96" i="1"/>
  <c r="J75" i="1"/>
  <c r="J65" i="1"/>
  <c r="J82" i="1"/>
  <c r="J69" i="1"/>
  <c r="J99" i="1"/>
  <c r="J131" i="1"/>
  <c r="J121" i="1"/>
  <c r="J92" i="1"/>
  <c r="J90" i="1"/>
  <c r="J109" i="1"/>
  <c r="J107" i="1"/>
  <c r="J117" i="1"/>
  <c r="J93" i="1"/>
  <c r="J104" i="1"/>
  <c r="J68" i="1"/>
  <c r="J111" i="1"/>
  <c r="J80" i="1"/>
  <c r="J79" i="1"/>
  <c r="J64" i="1"/>
  <c r="J119" i="1"/>
  <c r="J88" i="1"/>
  <c r="J120" i="1"/>
  <c r="J134" i="1"/>
  <c r="J70" i="1"/>
  <c r="J95" i="1"/>
  <c r="J108" i="1"/>
  <c r="J74" i="1"/>
  <c r="J115" i="1"/>
  <c r="J67" i="1"/>
  <c r="J89" i="1"/>
  <c r="J84" i="1"/>
  <c r="J100" i="1"/>
  <c r="J91" i="1"/>
  <c r="J87" i="1"/>
  <c r="J122" i="1"/>
  <c r="J76" i="1"/>
  <c r="J113" i="1"/>
  <c r="J124" i="1"/>
  <c r="J101" i="1"/>
  <c r="J105" i="1"/>
  <c r="J81" i="1"/>
  <c r="J98" i="1"/>
  <c r="J133" i="1"/>
  <c r="J77" i="1"/>
  <c r="J128" i="1"/>
  <c r="J112" i="1"/>
  <c r="J135" i="1"/>
  <c r="J72" i="1"/>
  <c r="J71" i="1"/>
  <c r="J103" i="1"/>
  <c r="A29" i="1" l="1"/>
  <c r="G29" i="1"/>
  <c r="G27" i="1" s="1"/>
  <c r="J1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OEM</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OEM</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OEM</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OEM</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OEM</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OEM</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OEM</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<sst xmlns="http://schemas.openxmlformats.org/spreadsheetml/2006/main" count="5955" uniqueCount="1411">
  <si>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</si>
  <si>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</si>
  <si>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</si>
  <si>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</si>
  <si>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</si>
  <si>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</si>
  <si>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</si>
  <si>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</si>
  <si>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</si>
  <si>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</si>
  <si>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</si>
  <si>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</si>
  <si>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</si>
  <si>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</si>
  <si>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</si>
  <si>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</si>
  <si>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</si>
  <si>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</si>
  <si>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</si>
  <si>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</si>
  <si>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</si>
  <si>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</si>
  <si>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</si>
  <si>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</si>
  <si>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</si>
  <si>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</si>
  <si>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</si>
  <si>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</si>
  <si>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</si>
  <si>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</si>
  <si>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</si>
  <si>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</si>
  <si>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</si>
  <si>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</si>
  <si>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</si>
  <si>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</si>
  <si>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</si>
  <si>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</si>
  <si>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</si>
  <si>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</si>
  <si>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</si>
  <si>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</si>
  <si>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</si>
  <si>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WI-kol</t>
  </si>
  <si>
    <t>SOŠ INFORMAIKY A SPOJŮ A SOU, KOLÍN</t>
  </si>
  <si>
    <t>Stavba</t>
  </si>
  <si>
    <t>1</t>
  </si>
  <si>
    <t>Vybudování JCE IB - I. etapa</t>
  </si>
  <si>
    <t>Vybudování JCE IB - I. etapa - stavební část</t>
  </si>
  <si>
    <t>3</t>
  </si>
  <si>
    <t>Elektroinstalace - silnoproud</t>
  </si>
  <si>
    <t>3a</t>
  </si>
  <si>
    <t>Elektroinstalace - slaboproud</t>
  </si>
  <si>
    <t>4a</t>
  </si>
  <si>
    <t>MaR - Montážní a instalační materiál</t>
  </si>
  <si>
    <t>4b</t>
  </si>
  <si>
    <t>Měření a regulace</t>
  </si>
  <si>
    <t>5</t>
  </si>
  <si>
    <t>Chlazení</t>
  </si>
  <si>
    <t>Technologie</t>
  </si>
  <si>
    <t>Celkem za stavbu</t>
  </si>
  <si>
    <t>CZK</t>
  </si>
  <si>
    <t>#POPS</t>
  </si>
  <si>
    <t>Popis stavby: WI-kol - SOŠ INFORMAIKY A SPOJŮ A SOU, KOLÍN</t>
  </si>
  <si>
    <t>#POPO</t>
  </si>
  <si>
    <t>Popis objektu: 1 - Vybudování JCE IB - I. etapa</t>
  </si>
  <si>
    <t>#POPR</t>
  </si>
  <si>
    <t>Popis rozpočtu: 1 - Vybudování JCE IB - I. etapa - stavební část</t>
  </si>
  <si>
    <t>Popis rozpočtu: 3 - Elektroinstalace - silnoproud</t>
  </si>
  <si>
    <t>Popis rozpočtu: 3a - Elektroinstalace - slaboproud</t>
  </si>
  <si>
    <t>Popis rozpočtu: 4a - MaR - Montážní a instalační materiál</t>
  </si>
  <si>
    <t>Popis rozpočtu: 4b - Měření a regulace</t>
  </si>
  <si>
    <t>Popis rozpočtu: 5 - Chlazení</t>
  </si>
  <si>
    <t>Popis rozpočtu: 5 - Technologie</t>
  </si>
  <si>
    <t>Rekapitulace dílů</t>
  </si>
  <si>
    <t>Typ dílu</t>
  </si>
  <si>
    <t>_1</t>
  </si>
  <si>
    <t>CHLAZENÍ - SPOLEČNÉ NÁKLADY</t>
  </si>
  <si>
    <t>Svítidla</t>
  </si>
  <si>
    <t>_10</t>
  </si>
  <si>
    <t>Strukturovaná kabeláž - 19" rozvodné skříně a příslušenství.  Koncové ceny pro pasivní komponenty ka</t>
  </si>
  <si>
    <t>_11</t>
  </si>
  <si>
    <t>_12</t>
  </si>
  <si>
    <t>Poplachový zabezpečovací systém - detekce</t>
  </si>
  <si>
    <t>_13</t>
  </si>
  <si>
    <t>Poplachový zabezpečovací systém - kabelové rozvody</t>
  </si>
  <si>
    <t>_14</t>
  </si>
  <si>
    <t>Přístupový systém a kontrola docházky</t>
  </si>
  <si>
    <t>_15</t>
  </si>
  <si>
    <t>Přístupový systém a kontrola docházky - kabelové rozvody</t>
  </si>
  <si>
    <t>_16</t>
  </si>
  <si>
    <t>Kamerový systém</t>
  </si>
  <si>
    <t>_17</t>
  </si>
  <si>
    <t>Elektroinstalační materiál společný</t>
  </si>
  <si>
    <t>_18</t>
  </si>
  <si>
    <t>Společný nosný materiál</t>
  </si>
  <si>
    <t>_2</t>
  </si>
  <si>
    <t>CHLAZENÍ SERVERU V 1.NP</t>
  </si>
  <si>
    <t>Rozvaděče</t>
  </si>
  <si>
    <t>_20</t>
  </si>
  <si>
    <t>Stavební práce a přípomoce</t>
  </si>
  <si>
    <t>_3</t>
  </si>
  <si>
    <t>CHLAZENÍ SERVERU V 5.NP</t>
  </si>
  <si>
    <t>Kompletační materiál</t>
  </si>
  <si>
    <t>_4</t>
  </si>
  <si>
    <t>Kabelové rozvody</t>
  </si>
  <si>
    <t>Vniřní kanalizace</t>
  </si>
  <si>
    <t>_5</t>
  </si>
  <si>
    <t>Elektroinstalační materiál</t>
  </si>
  <si>
    <t>_6</t>
  </si>
  <si>
    <t>Nosný materiál</t>
  </si>
  <si>
    <t>_8</t>
  </si>
  <si>
    <t>Stavební a zemní práce</t>
  </si>
  <si>
    <t>_9</t>
  </si>
  <si>
    <t>Svislé a kompletní konstrukce</t>
  </si>
  <si>
    <t>342</t>
  </si>
  <si>
    <t>Stěny a příčky montované lehké</t>
  </si>
  <si>
    <t>4</t>
  </si>
  <si>
    <t>Vodorovné konstrukce</t>
  </si>
  <si>
    <t>61</t>
  </si>
  <si>
    <t>Úpravy povrchů vnitřní</t>
  </si>
  <si>
    <t>63</t>
  </si>
  <si>
    <t>Podlahy a podlahové konstrukce</t>
  </si>
  <si>
    <t>64</t>
  </si>
  <si>
    <t>Výplně otvorů</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</si>
  <si>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</si>
  <si>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</si>
  <si>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</si>
  <si>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</si>
  <si>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</si>
  <si>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</si>
  <si>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</si>
  <si>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</si>
  <si>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</si>
  <si>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</si>
  <si>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D.1.4.9.01</t>
  </si>
  <si>
    <t>AKTIVNÍ PRVKY</t>
  </si>
  <si>
    <t>D.1.4.9.02</t>
  </si>
  <si>
    <t>BEZDRÁTOVÁ INFRASTRUKTURA (WLAN)</t>
  </si>
  <si>
    <t>D.1.4.9.03</t>
  </si>
  <si>
    <t>ŘEŠENÍ OCHRANY PERIMETRU A VZDÁLENÝ PŘÍSTUP (VPN) - ŠKOLA</t>
  </si>
  <si>
    <t>D.1.4.9.04</t>
  </si>
  <si>
    <t>ŘÍZENÍ PŘÍSTUPU DO LAN A WLAN VČETNĚ SEGMENTACE - ŠKOLA</t>
  </si>
  <si>
    <t>D.1.4.9.05</t>
  </si>
  <si>
    <t>SERVEROVÁ INFRASTRUKTURA, VIRTUALIZACE, ZÁLOHOVANÍ - ŠKOLA</t>
  </si>
  <si>
    <t>D.1.4.9.06</t>
  </si>
  <si>
    <t>PRACOVNÍ STANICE PRO IT UČEBNY A DOHLED – ŠKOLA + CYLAB</t>
  </si>
  <si>
    <t>D.1.4.9.07</t>
  </si>
  <si>
    <t>IP KAMERY - ŠKOLA</t>
  </si>
  <si>
    <t>D.1.4.9.08</t>
  </si>
  <si>
    <t>ANALÝZA DATOVÝCH TOKŮ V SÍTI (NDR) NA ZÁKLADĚ MONITORINGU ZALOŽENÉM NA ANALÝZE NETFLOW-IPFIX - ŠKOLA</t>
  </si>
  <si>
    <t>D.1.4.9.09</t>
  </si>
  <si>
    <t>ENDPOINT DETECTION AND RESPONSE (EDR) - ŠKOLA</t>
  </si>
  <si>
    <t>D.1.4.9.10</t>
  </si>
  <si>
    <t>CENTRÁLNÍ LOG MANAGEMENT - ŠKOLA</t>
  </si>
  <si>
    <t>D.1.4.9.11</t>
  </si>
  <si>
    <t>PROVOZNÍ MONITORING ZAŘÍZENÍ – ŠKOLA + CYLAB</t>
  </si>
  <si>
    <t>D.1.4.9.12</t>
  </si>
  <si>
    <t>VIRTUÁLNÍ FIREWALL (NGFW) PRO EXPERIMENTÁLNÍ PROSTŘEDÍ - CYLAB</t>
  </si>
  <si>
    <t>D.1.4.9.13</t>
  </si>
  <si>
    <t>SERVEROVÁ INFRASTRUKTURA, VIRTUALIZACE, ZÁLOHOVANÍ - CYLAB</t>
  </si>
  <si>
    <t>D.1.4.9.14</t>
  </si>
  <si>
    <t>VIDEOKONFERENČNÍ SYSTÉM</t>
  </si>
  <si>
    <t>D.1.4.9.15</t>
  </si>
  <si>
    <t>ANALÝZA DATOVÝCH TOKŮ V SÍTI (NDR) NA ZÁKLADĚ MONITORINGU ZALOŽENÉM NA ANALÝZE NETFLOW-IPFIX - CYLAB</t>
  </si>
  <si>
    <t>D.1.4.9.16</t>
  </si>
  <si>
    <t>ENDPOINT DETECTION AND RESPONSE (EDR) - CYLAB</t>
  </si>
  <si>
    <t>D.1.4.9.17</t>
  </si>
  <si>
    <t>NÁSTROJ NA TESTOVÁNÍ ZRANITELNOSTÍ (VULNERABILITY MANAGEMENT) - CYLAB</t>
  </si>
  <si>
    <t>D.1.4.9.18</t>
  </si>
  <si>
    <t>LOG MANAGEMENT A MANAGEMENT BEZPEČNOSTNÍCH UDÁLOSTÍ (LM A SIEM) - CYLAB</t>
  </si>
  <si>
    <t>D.1.4.9.19</t>
  </si>
  <si>
    <t>SLUŽBA SECURITY OPERATIONS CENTER (SOC) - ŠKOLA</t>
  </si>
  <si>
    <t>D.1.4.9.20</t>
  </si>
  <si>
    <t>ORGANIZAČNÍ OPATŘENÍ</t>
  </si>
  <si>
    <t>713</t>
  </si>
  <si>
    <t>Izolace tepelné</t>
  </si>
  <si>
    <t>725</t>
  </si>
  <si>
    <t>Zařizovací předměty</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</si>
  <si>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</si>
  <si>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</si>
  <si>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</si>
  <si>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</si>
  <si>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</si>
  <si>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</si>
  <si>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</si>
  <si>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</si>
  <si>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</si>
  <si>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</si>
  <si>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</si>
  <si>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</si>
  <si>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</si>
  <si>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</si>
  <si>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</si>
  <si>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</si>
  <si>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786</t>
  </si>
  <si>
    <t>Zastiňující technika</t>
  </si>
  <si>
    <t>787</t>
  </si>
  <si>
    <t>Zasklívání</t>
  </si>
  <si>
    <t>799</t>
  </si>
  <si>
    <t>Ostatní</t>
  </si>
  <si>
    <t>M21</t>
  </si>
  <si>
    <t>Elektromontáže</t>
  </si>
  <si>
    <t>M36</t>
  </si>
  <si>
    <t>Montáže měřících a regulačních zařízení</t>
  </si>
  <si>
    <t>M36_01</t>
  </si>
  <si>
    <t>Dodávka a motáž rozvaděčů a ovl.skříní</t>
  </si>
  <si>
    <t>ELEKTROMONTÁŽE - HLAVNÍ POSPOJOVÁNÍ</t>
  </si>
  <si>
    <t>M36_02</t>
  </si>
  <si>
    <t>Řídící systém</t>
  </si>
  <si>
    <t>M36_03</t>
  </si>
  <si>
    <t xml:space="preserve">Dodávka periferních zařízení </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</si>
  <si>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</si>
  <si>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</si>
  <si>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</si>
  <si>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</si>
  <si>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</si>
  <si>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</si>
  <si>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</si>
  <si>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</si>
  <si>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</si>
  <si>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</si>
  <si>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</si>
  <si>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</si>
  <si>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</si>
  <si>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</si>
  <si>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</si>
  <si>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</si>
  <si>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</si>
  <si>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</si>
  <si>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</si>
  <si>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</si>
  <si>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</si>
  <si>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</si>
  <si>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</si>
  <si>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</si>
  <si>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</si>
  <si>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</si>
  <si>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</si>
  <si>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</si>
  <si>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</si>
  <si>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</si>
  <si>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</si>
  <si>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</si>
  <si>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</si>
  <si>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317944311R00</t>
  </si>
  <si>
    <t>Válcované nosníky do č.12 do připravených otvorů</t>
  </si>
  <si>
    <t>t</t>
  </si>
  <si>
    <t>RTS 23/ I</t>
  </si>
  <si>
    <t>Práce</t>
  </si>
  <si>
    <t>Běžná</t>
  </si>
  <si>
    <t>POL1_</t>
  </si>
  <si>
    <t>15 : 5,41*2*1,1*0,001</t>
  </si>
  <si>
    <t>VV</t>
  </si>
  <si>
    <t>319201311R00</t>
  </si>
  <si>
    <t>Vyrovnání povrchu zdiva maltou tl.do 3 cm</t>
  </si>
  <si>
    <t>m2</t>
  </si>
  <si>
    <t>12 - v místě napojení : 0,3*4,1*2</t>
  </si>
  <si>
    <t>16, 17 : 0,15*2*4</t>
  </si>
  <si>
    <t>15 : 0,15*2,05</t>
  </si>
  <si>
    <t>340235212RT2</t>
  </si>
  <si>
    <t>Zazdívka otvorů 0,0225 m2i, tl.zdi nad 10cm s použitím suché maltové směsi</t>
  </si>
  <si>
    <t>kus</t>
  </si>
  <si>
    <t>po prostupech : 12</t>
  </si>
  <si>
    <t>340236211RT2</t>
  </si>
  <si>
    <t>Zapravení dočasného montážního otvoru</t>
  </si>
  <si>
    <t>11 - 1.NP : 1</t>
  </si>
  <si>
    <t>340238212RT2</t>
  </si>
  <si>
    <t>Zazdívka otvorů pl.1 m2,cihlami tl.zdi nad 10 cm s použitím suché maltové směsi</t>
  </si>
  <si>
    <t>16 - 5.NP : 0,2*2,05</t>
  </si>
  <si>
    <t>340239211RT2</t>
  </si>
  <si>
    <t>Zazdívka otvorů pl.4 m2,cihlami tl.zdi do 10 cm s použitím suché maltové směsi</t>
  </si>
  <si>
    <t>5.NP : 0,8*2,05</t>
  </si>
  <si>
    <t>340239212RT2</t>
  </si>
  <si>
    <t>Zazdívka otvorů pl.4 m2,cihlami tl.zdi nad 10 cm s použitím suché maltové směsi</t>
  </si>
  <si>
    <t>E - 78 - 1.NP : 3,15*1,4+0,9*2</t>
  </si>
  <si>
    <t>5.NP : 0,8*2,05*2+0,9*2,05</t>
  </si>
  <si>
    <t>342248141R00</t>
  </si>
  <si>
    <t>Příčky keramické, tl. 115 mm</t>
  </si>
  <si>
    <t>85 - 5. NP : 2,35*2,55</t>
  </si>
  <si>
    <t>342948111R00</t>
  </si>
  <si>
    <t>Ukotvení příček k cihelné konstrukci kotvami na hmoždinky</t>
  </si>
  <si>
    <t>m</t>
  </si>
  <si>
    <t>Včetně dodávky kotev i spojovacího materiálu.</t>
  </si>
  <si>
    <t>POP</t>
  </si>
  <si>
    <t>5.NP : 2,55*2</t>
  </si>
  <si>
    <t>342261111RT1</t>
  </si>
  <si>
    <t>Příčka sádrokarton. ocel.kce, 1x oplášť. tl. 75 mm desky standard tl.12,5 mm, izol. minerál tl.5 cm</t>
  </si>
  <si>
    <t>5.NP : 1,5*2,55-1,25*2,15</t>
  </si>
  <si>
    <t>342263998R00</t>
  </si>
  <si>
    <t>Příplatek k příčce sádrokart. za plochu do 5 m2</t>
  </si>
  <si>
    <t>411387531R00</t>
  </si>
  <si>
    <t>Zabetonování otvorů 0,25 m2 ve stropech a klenbách</t>
  </si>
  <si>
    <t>E014 : 1</t>
  </si>
  <si>
    <t>E114 : 1</t>
  </si>
  <si>
    <t>E120 : 1</t>
  </si>
  <si>
    <t>E212, 213, 214 : 3</t>
  </si>
  <si>
    <t>E311 : 1</t>
  </si>
  <si>
    <t>E411 : 1</t>
  </si>
  <si>
    <t>611401211RT2</t>
  </si>
  <si>
    <t>Oprava omítky na stropech o ploše do 0,25 m2 vápennou štukovou omítkou</t>
  </si>
  <si>
    <t>E0.08 : 4</t>
  </si>
  <si>
    <t>611423135R00</t>
  </si>
  <si>
    <t>Omítka vnitřní stropů žebrových, MVC, štuková</t>
  </si>
  <si>
    <t>E1.16 : 20,8+0,15*5,95*2</t>
  </si>
  <si>
    <t>E5.23 : 7,1*4+0,3*4*2</t>
  </si>
  <si>
    <t>611481113R00</t>
  </si>
  <si>
    <t>Potažení stropů sklotextilní výztužnou síťkou</t>
  </si>
  <si>
    <t>15 : 1,7*1</t>
  </si>
  <si>
    <t>612401191RT2</t>
  </si>
  <si>
    <t>Omítka malých ploch vnitřních stěn do 0,09 m2 vápennou štukovou omítkou</t>
  </si>
  <si>
    <t>prostupy : 12*2</t>
  </si>
  <si>
    <t>612401391RT2</t>
  </si>
  <si>
    <t>Omítka malých ploch vnitřních stěn do 1 m2 vápennou štukovou omítkou</t>
  </si>
  <si>
    <t>12 : 2</t>
  </si>
  <si>
    <t>612421637R00</t>
  </si>
  <si>
    <t>Omítka vnitřní zdiva, MVC, štuková</t>
  </si>
  <si>
    <t>E - 1.NP - 78, 83 : (3,15*1,4+0,9*2)+4,25*(5,95*2+3,9*2+1,25*2+0,45+0,2*2)</t>
  </si>
  <si>
    <t>-3,15*(3,5+2,2)-1*2</t>
  </si>
  <si>
    <t>5.NP : 4*2,55+2,55*(7,1*2+4*2+0,55*4+0,3*2+0,1*4)-1,6*(3,6+3,4)-1*2</t>
  </si>
  <si>
    <t>0,5*(2,05+1,7)+0,8*2,05*3+2,05*0,9*2</t>
  </si>
  <si>
    <t>612481211RT2</t>
  </si>
  <si>
    <t>Montáž výztužné sítě(perlinky)do stěrky-vnit.stěny včetně výztužné sítě a stěrkového tmelu</t>
  </si>
  <si>
    <t>E - 78 : (3,3*1,6+1,1*2,2)*2</t>
  </si>
  <si>
    <t>5.NP : 1*2,1*8</t>
  </si>
  <si>
    <t>613552111R00</t>
  </si>
  <si>
    <t>Protipožární  ucpávka, ve stěně</t>
  </si>
  <si>
    <t>Vlastní</t>
  </si>
  <si>
    <t>Otvor se utěsní minerální vlnou. Prostup i potrubí před a za prostupem je natřeno protipožární stěrkou. Cena obsahuje dodávku minerální vlny a pořární stěrky.</t>
  </si>
  <si>
    <t>Včetně pomocného lešení o výšce podlahy do 1900 mm a pro zatížení do 1,5 kPa.</t>
  </si>
  <si>
    <t>po prostupech : 8</t>
  </si>
  <si>
    <t>615114222R00</t>
  </si>
  <si>
    <t>Reliéfní omítka a omyvatelný nátěr - žlutá</t>
  </si>
  <si>
    <t>Indiv</t>
  </si>
  <si>
    <t>81 : 1*1,5</t>
  </si>
  <si>
    <t>617701901R00</t>
  </si>
  <si>
    <t>Oprava-zatmelení spár</t>
  </si>
  <si>
    <t>ks</t>
  </si>
  <si>
    <t>po prostupech : 27*2</t>
  </si>
  <si>
    <t>631313621R00</t>
  </si>
  <si>
    <t>Mazanina betonová tl. 8 - 12 cm C 20/25</t>
  </si>
  <si>
    <t>m3</t>
  </si>
  <si>
    <t>Včetně vytvoření dilatačních spár, bez zaplnění.</t>
  </si>
  <si>
    <t>70 - E - 1.NP : 1,5*2,8*0,095</t>
  </si>
  <si>
    <t>631317205R00</t>
  </si>
  <si>
    <t>Řezání dilatační spáry hl. 0-50 mm, železobeton</t>
  </si>
  <si>
    <t>pro 23, 24 - 5.NP : 3,65*2+0,4*4+3,1*2</t>
  </si>
  <si>
    <t>631311121R00</t>
  </si>
  <si>
    <t>Doplnění mazanin betonem do 1 m2, do tl. 8 cm</t>
  </si>
  <si>
    <t>1.NP - 12 : 0,2*2,65*0,08</t>
  </si>
  <si>
    <t>33 : 0,1*0,5*0,5</t>
  </si>
  <si>
    <t>86 : 0,05*0,4*0,4*2+0,05*0,05*(3,25+2,65)</t>
  </si>
  <si>
    <t>67 : 0,15*0,1*0,1*2*2</t>
  </si>
  <si>
    <t>631319173R00</t>
  </si>
  <si>
    <t>Příplatek za stržení povrchu mazaniny tl. 12 cm</t>
  </si>
  <si>
    <t>Odkaz na mn. položky pořadí 23 : 0,39900</t>
  </si>
  <si>
    <t>631361921RT4</t>
  </si>
  <si>
    <t>Výztuž mazanin svařovanou sítí KH 30, drát d 6,0 mm, oko 100 x 100 mm</t>
  </si>
  <si>
    <t>70 - E - 1.NP : 1,5*2,8*4,4*0,001*1,1</t>
  </si>
  <si>
    <t>73 - 5.NP : 26,4*4,4*0,001*1,1</t>
  </si>
  <si>
    <t>632411145R00</t>
  </si>
  <si>
    <t>Potěr ze SMS, ruční zpracování, tl. 45 mm</t>
  </si>
  <si>
    <t>73 - 5.NP : 26,4</t>
  </si>
  <si>
    <t>632415110R00</t>
  </si>
  <si>
    <t>Potěr samonivelační ručně tl. 10 mm</t>
  </si>
  <si>
    <t>79 : 20,9-1,5*2,8</t>
  </si>
  <si>
    <t>5.NP : 70,2+69,8</t>
  </si>
  <si>
    <t>631212000R00</t>
  </si>
  <si>
    <t>Penetrace podkladu, včetně dodávky</t>
  </si>
  <si>
    <t>70, 79 : 20,8</t>
  </si>
  <si>
    <t>642944114RT5</t>
  </si>
  <si>
    <t>Osaz.zár.oc.2rámových, šroubovaných,tl.stěny 170mm včetně dodávky zárubně, š průchodu 900 mm</t>
  </si>
  <si>
    <t>Z/05 : 3</t>
  </si>
  <si>
    <t>642945212RT5</t>
  </si>
  <si>
    <t>Osaz.zár.oc.pož. včetně dodávky zárubně, š průchodu 900 mm</t>
  </si>
  <si>
    <t>PO/01 : 1</t>
  </si>
  <si>
    <t>642945212RT6</t>
  </si>
  <si>
    <t>Osaz.zár.oc.pož včetně dodávky zárubně, š průchodu 1000 mm</t>
  </si>
  <si>
    <t>PO/02 : 1</t>
  </si>
  <si>
    <t>941955003R00</t>
  </si>
  <si>
    <t>Lešení lehké pomocné, výška podlahy do 2,5 m</t>
  </si>
  <si>
    <t>3,3*3,15</t>
  </si>
  <si>
    <t>20,8+26,4+70</t>
  </si>
  <si>
    <t>952901114R00</t>
  </si>
  <si>
    <t>Vyčištění budov o výšce podlaží nad 4 m</t>
  </si>
  <si>
    <t>37*13,5+20*11+50+20</t>
  </si>
  <si>
    <t>953941312R00</t>
  </si>
  <si>
    <t>Osazení požárního hasicího přístroje na stěnu vč. dod. HASÍCÍ SCHOPNOST 89B</t>
  </si>
  <si>
    <t>S/08 : 2</t>
  </si>
  <si>
    <t>950-1</t>
  </si>
  <si>
    <t>Ochrana RACKu proti prašnosti</t>
  </si>
  <si>
    <t>Kalkul</t>
  </si>
  <si>
    <t>m.č. E1.16 : 1</t>
  </si>
  <si>
    <t>342267111RT1</t>
  </si>
  <si>
    <t>Obklad trámů sádrokartonem dvoustranný do 0,55/0,5m desky standard tl. 12,5 mm</t>
  </si>
  <si>
    <t>E - 1.NP : 0,4+4,6+1,5</t>
  </si>
  <si>
    <t>3.NP : 2,55</t>
  </si>
  <si>
    <t>4.NP : 2,55</t>
  </si>
  <si>
    <t>342267112RT1</t>
  </si>
  <si>
    <t>Obklad trámů sádrokartonem třístranný do 0,5/0,5 m desky standard tl. 12,5 mm</t>
  </si>
  <si>
    <t>91, 92 - E - 2.NP : 3,4+1,6+1,15</t>
  </si>
  <si>
    <t>962031113R00</t>
  </si>
  <si>
    <t>Bourání příček z cihel pálených plných tl. 65 mm</t>
  </si>
  <si>
    <t>5.NP : 2,2*(3,4+3,6+0,65+2,75)-0,7*2</t>
  </si>
  <si>
    <t>962032231R00</t>
  </si>
  <si>
    <t>Bourání zdiva z cihel pálených na MVC</t>
  </si>
  <si>
    <t>1.NP - 12 : 0,2*2,65*4,1</t>
  </si>
  <si>
    <t>965042121RT1</t>
  </si>
  <si>
    <t>Bourání mazanin betonových tl. 10 cm, pl. 1 m2 ručně tl. mazaniny 5 - 8 cm</t>
  </si>
  <si>
    <t>23, 24 - 5.NP : 0,05*(0,4*0,4+0,1*(3,25+2,66))</t>
  </si>
  <si>
    <t>965042141RT1</t>
  </si>
  <si>
    <t>Bourání mazanin betonových tl. 10 cm, nad 4 m2 ručně tl. mazaniny 5 - 8 cm</t>
  </si>
  <si>
    <t>27, 28 - 5.NP : (3,4*2,5+3,9*2,8)*0,05</t>
  </si>
  <si>
    <t>(0,95*(1,2+1,8)+1,35*(2+1,3))*0,05</t>
  </si>
  <si>
    <t>965042141RT2</t>
  </si>
  <si>
    <t>Bourání mazanin betonových tl. 10 cm, nad 4 m2 ručně tl. mazaniny 8 - 10 cm</t>
  </si>
  <si>
    <t>1.NP - 26 : 0,1*2,8*1,5</t>
  </si>
  <si>
    <t>965048515R00</t>
  </si>
  <si>
    <t>Broušení betonových povrchů do tl. 5 mm</t>
  </si>
  <si>
    <t>03 - E - 1.NP - odstr. lepidla : 20,8</t>
  </si>
  <si>
    <t>5.NP : 6,8*10,7*2+0,8*2,35</t>
  </si>
  <si>
    <t>3,4*2,5+3,9*2,8</t>
  </si>
  <si>
    <t>965081713R00</t>
  </si>
  <si>
    <t>Bourání dlažeb keramických tl.10 mm, nad 1 m2</t>
  </si>
  <si>
    <t>5.NP : 0,95*(1,2+1,8)+1,35*(2+1,3)</t>
  </si>
  <si>
    <t>967031733R00</t>
  </si>
  <si>
    <t>Přisekání plošné zdiva cihelného na MVC tl. 15 cm</t>
  </si>
  <si>
    <t>16 - 1.NP - rozšíření otvoru : 0,15*2*2</t>
  </si>
  <si>
    <t>17 - 5.NP : 0,15*2*4</t>
  </si>
  <si>
    <t>968061125R00</t>
  </si>
  <si>
    <t>Vyvěšení dřevěných a plastových dveřních křídel pl. do 2 m2</t>
  </si>
  <si>
    <t>1.NP : 2</t>
  </si>
  <si>
    <t>5.NP : 8</t>
  </si>
  <si>
    <t>968072455R00</t>
  </si>
  <si>
    <t>Vybourání kovových dveřních zárubní pl. do 2 m2</t>
  </si>
  <si>
    <t>1.NP : 0,8*2*2</t>
  </si>
  <si>
    <t>5.NO : 0,8*2*7+0,9*2+0,6*2</t>
  </si>
  <si>
    <t>970051100R00</t>
  </si>
  <si>
    <t>Vrtání jádrové do ŽB do D 100 mm</t>
  </si>
  <si>
    <t>D012 : 0,35</t>
  </si>
  <si>
    <t>E511-1211 : 8*0,35</t>
  </si>
  <si>
    <t>971033121R00</t>
  </si>
  <si>
    <t>Vrtání otvorů, zeď cihelná, do 3 cm, hl. do 15 cm</t>
  </si>
  <si>
    <t>Včetně pomocného lešení o výšce podlahy do 1900 mm a pro zatížení do 1,5 kPa  (150 kg/m2).</t>
  </si>
  <si>
    <t>E111 : 1</t>
  </si>
  <si>
    <t>E118 : 1</t>
  </si>
  <si>
    <t>E215-218 : 4</t>
  </si>
  <si>
    <t>E312, 313 : 2</t>
  </si>
  <si>
    <t>E612, 613 : 1+10</t>
  </si>
  <si>
    <t>E712, 713 - 1212, 1216 : 1+7+1+10+1+7+1+10+1+10+1+10</t>
  </si>
  <si>
    <t>E1311 : 2</t>
  </si>
  <si>
    <t>971033131R00</t>
  </si>
  <si>
    <t>Vybourání otvorů zeď cihel. d=6 cm, tl. 15 cm, MVC</t>
  </si>
  <si>
    <t>E015 : 1</t>
  </si>
  <si>
    <t>E514, 513 : 3+5</t>
  </si>
  <si>
    <t>971033231R00</t>
  </si>
  <si>
    <t>Vybourání otv. zeď cihel. 0,0225 m2, tl. 15cm, MVC</t>
  </si>
  <si>
    <t>D011 : 1</t>
  </si>
  <si>
    <t>E011 : 1</t>
  </si>
  <si>
    <t>E013 : 1</t>
  </si>
  <si>
    <t>E113 : 1</t>
  </si>
  <si>
    <t>E211, 213, 214 : 3</t>
  </si>
  <si>
    <t>E512 : 1</t>
  </si>
  <si>
    <t>971033331R00</t>
  </si>
  <si>
    <t>Vybourání otv. zeď cihel. pl.0,09 m2, tl.15cm, MVC</t>
  </si>
  <si>
    <t>E112 : 1</t>
  </si>
  <si>
    <t>E115-117 : 3</t>
  </si>
  <si>
    <t>971033531R00</t>
  </si>
  <si>
    <t>Vybourání otv. zeď cihel. pl.1 m2, tl.15 cm, MVC</t>
  </si>
  <si>
    <t>15 - 5.NP : 0,55*2</t>
  </si>
  <si>
    <t>971081321R00</t>
  </si>
  <si>
    <t>Vybourání otvorů příčky deskové 0,09 m2, tl. 10cm</t>
  </si>
  <si>
    <t>972054241R00</t>
  </si>
  <si>
    <t>Vybourání otv. stropy ŽB pl. 0,09 m2</t>
  </si>
  <si>
    <t>E212 : 1</t>
  </si>
  <si>
    <t>974031232R00</t>
  </si>
  <si>
    <t>Vysekání rýh zeď cihelná u stropu 5 x 7 cm</t>
  </si>
  <si>
    <t>5.NP - pro osazení L překladu : 1,5*2</t>
  </si>
  <si>
    <t>978011191R00</t>
  </si>
  <si>
    <t>Otlučení omítek vnitřních vápenných stropů do 100%</t>
  </si>
  <si>
    <t>5.NP : 7,1*4+0,4*4*2</t>
  </si>
  <si>
    <t>978013191R00</t>
  </si>
  <si>
    <t>Otlučení omítek vnitřních stěn v rozsahu do 100 %</t>
  </si>
  <si>
    <t>5.NP : 2,55*(7,1*2+4*2+0,55*4+0,3*2+0,1*4)-1,6*(3,6+3,4)-0,7*2*4</t>
  </si>
  <si>
    <t>978021191R00</t>
  </si>
  <si>
    <t>Otlučení cementových omítek vnitřních stěn do 100%</t>
  </si>
  <si>
    <t>E0.08 - pod patními plechy : 0,3*0,3*4</t>
  </si>
  <si>
    <t>978059531R00</t>
  </si>
  <si>
    <t>Odsekání vnitřních obkladů stěn nad 2 m2</t>
  </si>
  <si>
    <t>5.NP : 1,5*(0,4+0,8+0,6+1,35+0,6*2+0,95*2+0,6*2+1,2*2)</t>
  </si>
  <si>
    <t>960-1</t>
  </si>
  <si>
    <t>Demontáž vnitřního obkladu parapetu</t>
  </si>
  <si>
    <t>31 - 5.NP : 1*(3,4+3,6)</t>
  </si>
  <si>
    <t>986072221R00</t>
  </si>
  <si>
    <t>DEMONTÁŽ PLECHOVÝCH DVÍŘEK, VČETNĚ RÁMEČKU, 200 / 300 mm</t>
  </si>
  <si>
    <t>1.NP - 06 : 1</t>
  </si>
  <si>
    <t>5.NP : 1</t>
  </si>
  <si>
    <t>986072221R01</t>
  </si>
  <si>
    <t>DEMONTÁŽ PLECHOVÝCH DVÍŘEK, VČETNĚ RÁMEČKU, 600 / 600 mm</t>
  </si>
  <si>
    <t>999281151R00</t>
  </si>
  <si>
    <t>Přesun hmot pro opravy a údržbu do v. 25 m,nošením</t>
  </si>
  <si>
    <t>Přesun hmot</t>
  </si>
  <si>
    <t>POL7_</t>
  </si>
  <si>
    <t>713121118RU1</t>
  </si>
  <si>
    <t>Montáž dilatačního pásku podél stěn včetně dodávky ISOVER N/PP 15 x 100 x 1000 mm</t>
  </si>
  <si>
    <t>3,85*2+7,1*2-1+0,5*2+0,1*4+0,55*2+0,3*2</t>
  </si>
  <si>
    <t>713121111RXX</t>
  </si>
  <si>
    <t>Montáž tepelné izolace podlah na sucho, jednovrstvá včetně dodávky tlumící položky, tl. 5 mm</t>
  </si>
  <si>
    <t>70 - E - 1.NP : 1,5*2,8</t>
  </si>
  <si>
    <t>5.NP : 26,4</t>
  </si>
  <si>
    <t>998713104R00</t>
  </si>
  <si>
    <t>Přesun hmot pro izolace tepelné, výšky do 36 m</t>
  </si>
  <si>
    <t>725290020R00</t>
  </si>
  <si>
    <t>Demontáž zařizovacích předmětů, vč. zaslepení potrubí</t>
  </si>
  <si>
    <t>Svislé přemístění ze 2. NP, nebo 1. PP, vodorovné vnitrostaveništní přemístění do 30 m, odvoz na skládku do 10 km. Bez poplatku za skládku.</t>
  </si>
  <si>
    <t>5.NP : 4</t>
  </si>
  <si>
    <t>764351010R00</t>
  </si>
  <si>
    <t>BEZPEČNOSTNÍ ODVODŇOVACÍ ŽLAB komplet, dle popisu v PD</t>
  </si>
  <si>
    <t>I/03 : 4,65</t>
  </si>
  <si>
    <t>2,55</t>
  </si>
  <si>
    <t>998764104R00</t>
  </si>
  <si>
    <t>Přesun hmot pro klempířské konstr., výšky do 36 m</t>
  </si>
  <si>
    <t>766662811R00</t>
  </si>
  <si>
    <t>Demontáž prahů dveří 1křídlových</t>
  </si>
  <si>
    <t>5.NO : 9</t>
  </si>
  <si>
    <t>766664915R00</t>
  </si>
  <si>
    <t>Seříznutí dveřních křídel  kompletizovaných</t>
  </si>
  <si>
    <t>68 - E - 1.NP : 1</t>
  </si>
  <si>
    <t>2.NP : 3</t>
  </si>
  <si>
    <t>3.NP : 1</t>
  </si>
  <si>
    <t>4.NP : 1</t>
  </si>
  <si>
    <t>766825821R00</t>
  </si>
  <si>
    <t>Demontáž vestavěných skříní</t>
  </si>
  <si>
    <t>32 - 5.NP : 2</t>
  </si>
  <si>
    <t>766-1</t>
  </si>
  <si>
    <t>DŘEVĚNÉ VNITŘNÍ DVEŘE HLADKÉ PLNÉ, 1kř, 900/1970 mm, EI 30 DP3 komplet, dle poppisu v PD</t>
  </si>
  <si>
    <t>766-1a</t>
  </si>
  <si>
    <t>DŘEVĚNÉ VNITŘNÍ DVEŘE HLADKÉ PLNÉ, 1kř, 1000/1970 mm, EI 30 DP3 komplet, dle poppisu v PD</t>
  </si>
  <si>
    <t>766-2</t>
  </si>
  <si>
    <t>DŘEVĚNÉ VNITŘNÍ DVEŘE HLADKÉ PLNÉ, 1kř, 900/1970 mm komplet, dle poppisu v PD</t>
  </si>
  <si>
    <t>D/04 : 1</t>
  </si>
  <si>
    <t>D/05 : 1</t>
  </si>
  <si>
    <t>D/06 : 1</t>
  </si>
  <si>
    <t>766690010R00</t>
  </si>
  <si>
    <t>Desky parapetní  dodávka a montáž komplet, dle popisu v PD</t>
  </si>
  <si>
    <t>T/01 : 7,1</t>
  </si>
  <si>
    <t>998766104R00</t>
  </si>
  <si>
    <t>Přesun hmot pro truhlářské konstr., výšky do 36 m</t>
  </si>
  <si>
    <t>767-1</t>
  </si>
  <si>
    <t>VNITŘNÍ HLINÍKOVÉ OTVÍRAVÉ DVEŘE, 1kř, 1100/2070 mm, EI 30 DP3 komplet, dle poppisu v PD</t>
  </si>
  <si>
    <t>PO/03 : 1</t>
  </si>
  <si>
    <t>767-2</t>
  </si>
  <si>
    <t>DVÍŘKA REVIZNÍ KOVOVÁ, 300/400 mm komplet, dle popisu v PD</t>
  </si>
  <si>
    <t>S/04 : 1</t>
  </si>
  <si>
    <t>767-2a</t>
  </si>
  <si>
    <t>DVÍŘKA REVIZNÍ KOVOVÁ, 300/300 mm komplet, dle popisu v PD</t>
  </si>
  <si>
    <t>S/05 : 2</t>
  </si>
  <si>
    <t>S/07 : 1</t>
  </si>
  <si>
    <t>767-2b</t>
  </si>
  <si>
    <t>DVÍŘKA REVIZNÍ KOVOVÁ, 600/600 mm komplet, dle popisu v PD</t>
  </si>
  <si>
    <t>S/06 : 1</t>
  </si>
  <si>
    <t>767990010RAC</t>
  </si>
  <si>
    <t>Atypické ocelové konstrukce 10 - 50 kg/kus</t>
  </si>
  <si>
    <t>kg</t>
  </si>
  <si>
    <t>Součtová</t>
  </si>
  <si>
    <t>Agregovaná položka</t>
  </si>
  <si>
    <t>POL2_</t>
  </si>
  <si>
    <t>Z/01 - vč. kotvení a zálivové malty : 155,97</t>
  </si>
  <si>
    <t>771475014RT1</t>
  </si>
  <si>
    <t>Obklad soklíků keram.rovných, tmel,výška 10 cm lepidlo, spár.hm.</t>
  </si>
  <si>
    <t>64 - E 1.NP : 1</t>
  </si>
  <si>
    <t>2.NP : 1</t>
  </si>
  <si>
    <t>3.NP : 0,65</t>
  </si>
  <si>
    <t>4.NP : 0,65</t>
  </si>
  <si>
    <t>66 - 5.NP : 1*4</t>
  </si>
  <si>
    <t>771571905R00</t>
  </si>
  <si>
    <t>Opravy podlah keramických režných 15x15 cm</t>
  </si>
  <si>
    <t>67 - E - 1.NP : 1</t>
  </si>
  <si>
    <t>998771104R00</t>
  </si>
  <si>
    <t>Přesun hmot pro podlahy z dlaždic, výšky do 36 m</t>
  </si>
  <si>
    <t>776401800R00</t>
  </si>
  <si>
    <t>Demontáž soklíků nebo lišt, pryžových nebo z PVC</t>
  </si>
  <si>
    <t>1.NP : 5,95*2+3,7*4-0,9*2</t>
  </si>
  <si>
    <t>5.NP : 0,8*2+2,35+6,8*2*2+10,7*2*2+0,4*6+0,9*8+1,2*8-0,8*3</t>
  </si>
  <si>
    <t>3,4*2+2,5*2+3,9*2+2,8*2-0,7*2</t>
  </si>
  <si>
    <t>776421100RU1</t>
  </si>
  <si>
    <t>Lepení podlahových soklíků z PVC a vinylu včetně dodávky soklíku PVC</t>
  </si>
  <si>
    <t>65 - E - 1.NP : 5,95*2+3,7*2+1,25*2+0,4+0,2*3-0,9</t>
  </si>
  <si>
    <t>5.NP : 6,8*2*2+10,7*2*2+0,55*4+1,1*8+1,2*8-0,9*2+1,25*2-1*2+0,1*11</t>
  </si>
  <si>
    <t>3,85*2+7,1*2</t>
  </si>
  <si>
    <t>776511820R00</t>
  </si>
  <si>
    <t>Odstranění PVC a koberců lepených s podložkou</t>
  </si>
  <si>
    <t>1.NP : 20,8</t>
  </si>
  <si>
    <t>776521230R00</t>
  </si>
  <si>
    <t>Lepení podlah povlakových z dílců vinyl, vodivých</t>
  </si>
  <si>
    <t>5.NP : 70,2+69,8+26,4</t>
  </si>
  <si>
    <t>776981112R00</t>
  </si>
  <si>
    <t>Lišta hliníková přechod., stejná výška .podlah</t>
  </si>
  <si>
    <t>0,9</t>
  </si>
  <si>
    <t>1*4</t>
  </si>
  <si>
    <t>776101121R01</t>
  </si>
  <si>
    <t>Provedení penetrace podkladu pod.povlak.podlahy vč. dod.</t>
  </si>
  <si>
    <t>70, 79 - 1.NP : 20,8</t>
  </si>
  <si>
    <t>28410244X</t>
  </si>
  <si>
    <t>ANTISTATICKÉ VINYLOVÉ ČTVERCE TL. 2 mm</t>
  </si>
  <si>
    <t>Specifikace</t>
  </si>
  <si>
    <t>POL3_</t>
  </si>
  <si>
    <t>70, 79 : 20,8*1,1</t>
  </si>
  <si>
    <t>5.NP : (70,2+69,8+26,4)*1,1</t>
  </si>
  <si>
    <t>998776104R00</t>
  </si>
  <si>
    <t>Přesun hmot pro podlahy povlakové, výšky do 36 m</t>
  </si>
  <si>
    <t>777101101R00</t>
  </si>
  <si>
    <t>Příprava podkladu - vysávání podlah prům.vysavačem</t>
  </si>
  <si>
    <t>70, 79 - 1.NP - E : 20,8</t>
  </si>
  <si>
    <t>777553210R00</t>
  </si>
  <si>
    <t>Vyrovnání podlah, samonivel. hmota</t>
  </si>
  <si>
    <t>998777104R00</t>
  </si>
  <si>
    <t>Přesun hmot pro podlahy syntetické, výšky do 36 m</t>
  </si>
  <si>
    <t>783271001R00</t>
  </si>
  <si>
    <t>Nátěr polyuretanový kovových konstr. 1+ 2x</t>
  </si>
  <si>
    <t>Z/01 : 0,546*3,2*2+0,2*0,2*4</t>
  </si>
  <si>
    <t>784191101R00</t>
  </si>
  <si>
    <t>Penetrace podkladu univerzální</t>
  </si>
  <si>
    <t>POL1_7</t>
  </si>
  <si>
    <t>E0.08 : 3,7*(3,3*2+3,65*2)-3,65*1,4-0,8*2+3,3*3,65</t>
  </si>
  <si>
    <t>E1.16 : 4,25*(3,7*2+5,95*2+1,25*2+0,45+0,2*3)+2,75*(1,5+10*2)</t>
  </si>
  <si>
    <t>1,5*10+20,8-0,9*2-0,9*2</t>
  </si>
  <si>
    <t>1,5*0,3*5+0,4*0,25+0,4*0,55*2+0,55*0,25</t>
  </si>
  <si>
    <t>2.NP : 2*(3,4+1,6+1,15)</t>
  </si>
  <si>
    <t>3.NP : 2,55*1</t>
  </si>
  <si>
    <t>4.NP : 2,55*1</t>
  </si>
  <si>
    <t>4*2,55-0,8*2-0,9*2+70,2+69,8+0,3*6,9*8-1,6*10,7*2</t>
  </si>
  <si>
    <t>(6,8*2*2+10,7*2*2+0,55*4+1,1*8+1,2*8+1,25*2+0,1*11)*2,55</t>
  </si>
  <si>
    <t>1,5*20,65+0,3*1,5*10+2,55*(1,5*3+20,65*2)-1,25*2,15*3</t>
  </si>
  <si>
    <t>-1*2*4-0,8*2*2+5*2,55</t>
  </si>
  <si>
    <t>784114222R00</t>
  </si>
  <si>
    <t>ŽLUTÝ OMYVATELNÝ NÁTĚR</t>
  </si>
  <si>
    <t>69 - E - 1.NP : 1,5*(10*2+1,5-0,9-0,8*4-0,6*2)</t>
  </si>
  <si>
    <t>784195112R00</t>
  </si>
  <si>
    <t>Malba tekutá  Standard, bílá, 2 x</t>
  </si>
  <si>
    <t>Odkaz na mn. položky pořadí 101 : 883,66750</t>
  </si>
  <si>
    <t>786-1</t>
  </si>
  <si>
    <t>Protisluneční fólie pokovená vč. montáže z exteriéru (výškové práce)</t>
  </si>
  <si>
    <t>63 : 1*(0,65*5+1,1*5+1,05*5)+1*(0,3*3+1,05*3+1,45*3)</t>
  </si>
  <si>
    <t>787100812R00</t>
  </si>
  <si>
    <t>Vysklívání stěn - sklo profilové dvojité</t>
  </si>
  <si>
    <t>1.NP - nadsvětlík : 3,15*1,4</t>
  </si>
  <si>
    <t>5.NP : 0,4*(3,4+3,6)</t>
  </si>
  <si>
    <t>210020911R00</t>
  </si>
  <si>
    <t>Ucpávka protipožární, průchod stropem</t>
  </si>
  <si>
    <t>D012 : 0,05*0,05*3,14</t>
  </si>
  <si>
    <t>E014 : 0,2*0,2</t>
  </si>
  <si>
    <t>E114, 119, 120 : 0,25*0,125+0,4*0,15+0,2*0,1</t>
  </si>
  <si>
    <t>E212 : 0,25*0,2</t>
  </si>
  <si>
    <t>E311 : 0,25*0,2</t>
  </si>
  <si>
    <t>E411 : 0,25*0,2</t>
  </si>
  <si>
    <t>E511-E911 : 0,15*0,05*5</t>
  </si>
  <si>
    <t>E1011-1211 : 0,0075*3</t>
  </si>
  <si>
    <t>979011211R00</t>
  </si>
  <si>
    <t>Svislá doprava suti a vybour. hmot za 2.NP nošením</t>
  </si>
  <si>
    <t>Přesun suti</t>
  </si>
  <si>
    <t>POL8_</t>
  </si>
  <si>
    <t>979011219R00</t>
  </si>
  <si>
    <t>Přípl.k svislé dopr.suti za každé další NP nošením</t>
  </si>
  <si>
    <t>979081111R00</t>
  </si>
  <si>
    <t>Odvoz suti a vybour. hmot na skládku do 1 km</t>
  </si>
  <si>
    <t>Včetně naložení na dopravní prostředek a složení na skládku, bez poplatku za skládku.</t>
  </si>
  <si>
    <t>979081121R00</t>
  </si>
  <si>
    <t>Příplatek k odvozu za každý další 1 km</t>
  </si>
  <si>
    <t>979082111R00</t>
  </si>
  <si>
    <t>Vnitrostaveništní doprava suti do 10 m</t>
  </si>
  <si>
    <t>979990107R00</t>
  </si>
  <si>
    <t>Poplatek za uložení suti - směs betonu, cihel, dřeva, skupina odpadu 170904</t>
  </si>
  <si>
    <t>979087392R00</t>
  </si>
  <si>
    <t>Příplatek za nošení vyb. hmot každých dalších 10 m</t>
  </si>
  <si>
    <t>005121 R</t>
  </si>
  <si>
    <t>Zařízení staveniště</t>
  </si>
  <si>
    <t>Soubor</t>
  </si>
  <si>
    <t>VRN</t>
  </si>
  <si>
    <t>POL99_2</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</si>
  <si>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</si>
  <si>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</si>
  <si>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</si>
  <si>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</si>
  <si>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</si>
  <si>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</si>
  <si>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</si>
  <si>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</si>
  <si>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SUM</t>
  </si>
  <si>
    <t>Poznámky uchazeče k zadání</t>
  </si>
  <si>
    <t>POPUZIV</t>
  </si>
  <si>
    <t>END</t>
  </si>
  <si>
    <t>Pol__0001</t>
  </si>
  <si>
    <t>Svítidlo PL 595936NWBL</t>
  </si>
  <si>
    <t>POL1_1</t>
  </si>
  <si>
    <t>Pol__0002</t>
  </si>
  <si>
    <t>Doplnění rozvaděče RH - DOPLNIT POJISTKY DO 2.POLE 3. ŘADA PRO ROZVADĚČE R-SRVDÁLE NAPÁJENÍ PRO UČEBNU D1.12NAPOJIT NA POJISTKY JIŠTĚNÍ 16A, doplnění jističe pro R-VZT</t>
  </si>
  <si>
    <t>kpl</t>
  </si>
  <si>
    <t>Pol__0003</t>
  </si>
  <si>
    <t>Doplnění rozvaděče RS B04.1 - o 4 nové zásuvkové okruhy 16A/1/B DÁLE NAPÁJENÍ PRO UČEBNU D1.12NAPOJIT NA POJISTKY JIŠTĚNÍ 16A, doplnění jističe pro R-VZT</t>
  </si>
  <si>
    <t>Pol__0004</t>
  </si>
  <si>
    <t>Rozvaděč R-SRV1 viz výkresová dokumentace komplet (D+M+PPV)</t>
  </si>
  <si>
    <t>Pol__0005</t>
  </si>
  <si>
    <t>Rozvaděč R-SRV2 viz výkresová dokumentace komplet (D+M+PPV)</t>
  </si>
  <si>
    <t>Pol__0006</t>
  </si>
  <si>
    <t>Rozvaděč R-VZTviz výkresová dokumentace komplet (D+M+PPV)</t>
  </si>
  <si>
    <t>Pol__0007</t>
  </si>
  <si>
    <t>Spínač jednopólový, řazení č.1, zapuštěný, komplet</t>
  </si>
  <si>
    <t>Pol__0008</t>
  </si>
  <si>
    <t>Zásuvka 230V/16A, zapuštěná, s clonkami</t>
  </si>
  <si>
    <t>Pol__0009</t>
  </si>
  <si>
    <t>Podlahová krabice kompletní včetně silových zásuvek a datových</t>
  </si>
  <si>
    <t>Pol__0010</t>
  </si>
  <si>
    <t>Montážní rámeček pod přístroje</t>
  </si>
  <si>
    <t>Pol__0011</t>
  </si>
  <si>
    <t>Kabel CYKY-J 3x 1,5</t>
  </si>
  <si>
    <t>Pol__0012</t>
  </si>
  <si>
    <t>Kabel CYKY-J 3x 10</t>
  </si>
  <si>
    <t>Pol__0013</t>
  </si>
  <si>
    <t>Kabel CYKY-J 3x 2,5</t>
  </si>
  <si>
    <t>Pol__0014</t>
  </si>
  <si>
    <t>Kabel CYKY-J 5x 2,5</t>
  </si>
  <si>
    <t>Pol__0015</t>
  </si>
  <si>
    <t>Kabel 1-CYKY 4x 16</t>
  </si>
  <si>
    <t>Pol__0016</t>
  </si>
  <si>
    <t>Kabel 1-CYKY 4x70</t>
  </si>
  <si>
    <t>Pol__0017</t>
  </si>
  <si>
    <t>Vodič CYA 6 H07V-K zeleno-žlutá</t>
  </si>
  <si>
    <t>Pol__0018</t>
  </si>
  <si>
    <t>Vodič CYA 10 H07V-K zeleno-žlutá</t>
  </si>
  <si>
    <t>Pol__0019</t>
  </si>
  <si>
    <t>Vodič CYA 16 H07V-K zeleno-žlutá</t>
  </si>
  <si>
    <t>Pol__0020</t>
  </si>
  <si>
    <t>Korugovaná trubka KOPOFLEX prům.63</t>
  </si>
  <si>
    <t>Pol__0021</t>
  </si>
  <si>
    <t>Krabice instalační pod omítku vč.víka prům.73 x hl.43mm</t>
  </si>
  <si>
    <t>Pol__0022</t>
  </si>
  <si>
    <t>Krabice instalační pod omítku vč.víka prům.73 x hl.66mm</t>
  </si>
  <si>
    <t>Pol__0023</t>
  </si>
  <si>
    <t>Krabice elektroinstalační odbočná na povrch, 8 vývodů, rozměry 75x75mm, světle šedá, materiál PE+PP, IP54, ref. typ OBBO A8</t>
  </si>
  <si>
    <t>Pol__0024</t>
  </si>
  <si>
    <t>Lišta instalační 120x60 včetně příslišenství</t>
  </si>
  <si>
    <t>Pol__0025</t>
  </si>
  <si>
    <t>Lišta instalační 60x40 včetně příslišenství</t>
  </si>
  <si>
    <t>Pol__0026</t>
  </si>
  <si>
    <t>Lišta instalační 40x40 včetně příslišenství</t>
  </si>
  <si>
    <t>Pol__0027</t>
  </si>
  <si>
    <t>Lišta instalační 40x20 včetně příslišenství</t>
  </si>
  <si>
    <t>Pol__0028</t>
  </si>
  <si>
    <t>Stahovací pásek 203x2.5mm UV odolný (balení 100ks)</t>
  </si>
  <si>
    <t>Pol__0029</t>
  </si>
  <si>
    <t>Stahovací pásek 293x2.5mm UV odolný (balení 100ks)</t>
  </si>
  <si>
    <t>Pol__0030</t>
  </si>
  <si>
    <t>Stahovací pásek 364x4.2mm UV odolný (balení 100ks)</t>
  </si>
  <si>
    <t>Pol__0031</t>
  </si>
  <si>
    <t>Trubka ohebná 16mm 320N MONOFLEX 1416 šedá</t>
  </si>
  <si>
    <t>Pol__0032</t>
  </si>
  <si>
    <t>Trubka tuhá 16mm 320N 1516 šedá</t>
  </si>
  <si>
    <t>Pol__0033</t>
  </si>
  <si>
    <t>Příchytka trubky prům 16mm, 5316E</t>
  </si>
  <si>
    <t>Pol__0034</t>
  </si>
  <si>
    <t>Spojka trubky prům 16mm, 0216E</t>
  </si>
  <si>
    <t>Pol__0035</t>
  </si>
  <si>
    <t>Trubka ohebná 20mm 320N MONOFLEX 1420 šedá</t>
  </si>
  <si>
    <t>Pol__0036</t>
  </si>
  <si>
    <t>Trubka tuhá 20mm 320N 1520 šedá</t>
  </si>
  <si>
    <t>Pol__0037</t>
  </si>
  <si>
    <t>Příchytka trubky prům 20mm, 5320</t>
  </si>
  <si>
    <t>Pol__0038</t>
  </si>
  <si>
    <t>Spojka trubky prům 20mm, 0220</t>
  </si>
  <si>
    <t>Pol__0039</t>
  </si>
  <si>
    <t>Příchytka SC na nosník natloukací, pro prům trubky 20mm</t>
  </si>
  <si>
    <t>Pol__0040</t>
  </si>
  <si>
    <t>Osazení samořezného šroubu do sendvičových panelů (D+M+PP)</t>
  </si>
  <si>
    <t>Pol__0041</t>
  </si>
  <si>
    <t>Kab.trasa z ocelového kab.žlabu 200/50 mm, ŽZ, komplet (vč. montážního příslušenství)</t>
  </si>
  <si>
    <t>Pol__0042</t>
  </si>
  <si>
    <t>Kab.trasa z ocelového kab.žlabu 600/100 mm, ŽZ, komplet (vč. montážního příslušenství)</t>
  </si>
  <si>
    <t>Pol__0043</t>
  </si>
  <si>
    <t>Kab.trasa z ocelového kab.žlabu 600/50mm, ŽZ, komplet (vč. montážního příslušenství)</t>
  </si>
  <si>
    <t>Pol__0044</t>
  </si>
  <si>
    <t>Parapetní kanál dvoukomorový o výšce 140 včetně příslušenství</t>
  </si>
  <si>
    <t>Pol__0045</t>
  </si>
  <si>
    <t>Protipožární ucpávka otvoru do 5x5cm vč.mont.</t>
  </si>
  <si>
    <t>sada</t>
  </si>
  <si>
    <t>Pol__0046</t>
  </si>
  <si>
    <t>Protipožární ucpávka otvoru do 10x10cm vč.mont.</t>
  </si>
  <si>
    <t>Pol__0047</t>
  </si>
  <si>
    <t>Protipožární ucpávka otvoru do 30x10cm vč.mont.</t>
  </si>
  <si>
    <t>Pol__0048</t>
  </si>
  <si>
    <t>Protipožární ucpávka otvoru do 80x20cm vč.mont.</t>
  </si>
  <si>
    <t>Pol__0049</t>
  </si>
  <si>
    <t>Technické zajištění při montážích na střeše (příplatek za výškové práce, postroje, ochrana proti pádu, atd.)</t>
  </si>
  <si>
    <t>Pol__0050</t>
  </si>
  <si>
    <t>Drobný elektroinstalační materiál (D+M+PPV)</t>
  </si>
  <si>
    <t>Pol__0051</t>
  </si>
  <si>
    <t>Likvidace vzniklého odpadu na skládce na skládku do 1 km</t>
  </si>
  <si>
    <t>km</t>
  </si>
  <si>
    <t>Pol__0053</t>
  </si>
  <si>
    <t>Ostatní režijní a přípravné práce</t>
  </si>
  <si>
    <t>hod</t>
  </si>
  <si>
    <t>Pol__0054</t>
  </si>
  <si>
    <t>Koordinace s ostatními profesemi</t>
  </si>
  <si>
    <t>005241010R</t>
  </si>
  <si>
    <t>Dokumentace skutečného provedení</t>
  </si>
  <si>
    <t>POL99_</t>
  </si>
  <si>
    <t>Pol__0056</t>
  </si>
  <si>
    <t>Dodavatelská dokumentace (např. katalogové listy dodaných zařízení, schémata zapojení dodaných zařízení, uživatelské manuály atd.)</t>
  </si>
  <si>
    <t>Pol__0057</t>
  </si>
  <si>
    <t>Vzorkování, zajištění podkladů pro zpracování předávací dokumentace</t>
  </si>
  <si>
    <t>Pol__0058</t>
  </si>
  <si>
    <t>Demontážní práce stávající elektroinstalace, demontáž kabeláže, kabelových tras, jednotlivých komponentů</t>
  </si>
  <si>
    <t>Pol__0059</t>
  </si>
  <si>
    <t>Zaškolení obsluhy</t>
  </si>
  <si>
    <t>Pol__0060</t>
  </si>
  <si>
    <t>Provedení výchozí revize</t>
  </si>
  <si>
    <t>Pol__0061</t>
  </si>
  <si>
    <t>Doprava, ubytování</t>
  </si>
  <si>
    <t>970031100R00</t>
  </si>
  <si>
    <t>Vrtání jádrové do zdiva cihelného do D 100 mm</t>
  </si>
  <si>
    <t>460680021R00</t>
  </si>
  <si>
    <t>Průraz zdivem v cihlové zdi tloušťky 15 cm</t>
  </si>
  <si>
    <t>460680022R00</t>
  </si>
  <si>
    <t>Průraz zdivem v cihlové zdi tloušťky 30 cm</t>
  </si>
  <si>
    <t>460680023R00</t>
  </si>
  <si>
    <t>Průraz zdivem v cihlové zdi tloušťky 45 cm</t>
  </si>
  <si>
    <t>Pol__0066</t>
  </si>
  <si>
    <t>Vysekání rýhy do cihlového zdiva do hl.30mm š.do 30mm</t>
  </si>
  <si>
    <t>Pol__0067</t>
  </si>
  <si>
    <t>Vysekání rýhy do cihlového zdiva do hl.30mm š.do 70mm</t>
  </si>
  <si>
    <t>Pol__0068</t>
  </si>
  <si>
    <t>Vysekání rýhy do cihlového zdiva, do hl.100mm š.do 150mm</t>
  </si>
  <si>
    <t>Doplnění příslušentsví včetně příparvy pro nové PDU do stávajícího rozvaděče HR1.1</t>
  </si>
  <si>
    <t>Datový rozvaděč stojanový HR1.2 - Miracel2 42U Š800 H1100 - perforované dveře, zadní půlené, levá bočnice, víko s bočními prostupy</t>
  </si>
  <si>
    <t>Datový rozvaděč stojanový HR1.3 - Miracel2 42U Š800 H1100 - perforované dveře, zadní půlené, pravá bočnice, víko s bočními prostupy</t>
  </si>
  <si>
    <t>Spojovací kit do řady</t>
  </si>
  <si>
    <t>Oddělovač 3x1U,Š800 42U,BK pro Miracel 2 a DCM rack bez koleček</t>
  </si>
  <si>
    <t>Datový rozvaděč stojanový  JR1.1 - Miracel2 42U Š800 H1100 - perforované dveře, zadní půlené, levá bočnice, víko s bočními prostupy</t>
  </si>
  <si>
    <t>Datový rozvaděč stojanový  JR1.2 - Miracel2 42U Š800 H1100 - perforované dveře, zadní půlené, pravá bočnice, víko s bočními prostupy</t>
  </si>
  <si>
    <t>Datový rozvaděč nástěnný S1 - 600x600x12U včetně ventilátoru a příslušenství</t>
  </si>
  <si>
    <t>Datový rozvaděč nástěnný S2 - 600x600x18U</t>
  </si>
  <si>
    <t>Datový rozvaděč stojanový R1 - 800x1100x42U včetně ventilátoru a příslušenství</t>
  </si>
  <si>
    <t>Datový rozvaděč stojanový R2 - 800x1100x42U včetně ventilátoru a příslušenství</t>
  </si>
  <si>
    <t>Datový rozvaděč stojanový R3 - 800x1100x42U včetně ventilátoru a příslušenství</t>
  </si>
  <si>
    <t>Datový rozvaděč nástěnný E13 - 600x600x12U včetně ventilátoru a příslušenství</t>
  </si>
  <si>
    <t>Zaslepovací panel 1U</t>
  </si>
  <si>
    <t>Vyvazovací panel 1U, plastová oka</t>
  </si>
  <si>
    <t>Napájecí panel 8x 230V, vypínač a světelná signalizace, přepěť. ochrana, 1U, délka přívod. kabelu 2, 5m</t>
  </si>
  <si>
    <t>PDU 8x230V,1U,19'' - 1x16A IEC320 C20, kabel 6m, RAL7035 vertikální</t>
  </si>
  <si>
    <t>PDU 8x230V,1U,19'' - 1x16A IEC320 C20, kabel 6m, RAL7035 - horizontální</t>
  </si>
  <si>
    <t>Police ukládací hl. 450mm, výška 1U</t>
  </si>
  <si>
    <t>Patch panel modulární, 24portů, výška 1U, neosazený, s vyvazovací lištou</t>
  </si>
  <si>
    <t>Vyvázání kabelových svazků po 24 kabelech, kabelové svazky vyvázat speciálními páskami se suchými zipy, délka kabelové rezervy v RACKU min. 3m</t>
  </si>
  <si>
    <t>Keystone cat. 6A, beznástrojový,</t>
  </si>
  <si>
    <t>Zakrácení a popis kabelů STP cat.6A</t>
  </si>
  <si>
    <t>Zapojení a ukončení kabelu STP cat.6A keystone modulu</t>
  </si>
  <si>
    <t>Záslepka patchpanelu (náhrada keystone modulu)</t>
  </si>
  <si>
    <t>Montáž a osazení patchpanelu</t>
  </si>
  <si>
    <t>Optická vana pro ukončení opt. kabelů, výsuvná, s čelem pro 24x SC adapréry</t>
  </si>
  <si>
    <t>Optický adaprér (spojka) SC</t>
  </si>
  <si>
    <t>Záslepka optické vany (náhrada optického adaptéru)</t>
  </si>
  <si>
    <t>Keline, pigtail SC 9/125 OS2 2m</t>
  </si>
  <si>
    <t>Držák ochrany svárů pro optickou vanu</t>
  </si>
  <si>
    <t>Ochrana svárů 60mm</t>
  </si>
  <si>
    <t>Provedení optického sváru</t>
  </si>
  <si>
    <t>Záložní napájecí zdroje UPS, aktivní prvky, AP nejsou součástí nabídky</t>
  </si>
  <si>
    <t>Montáž a osazení záložního zdroje UPS není součástí nabídky</t>
  </si>
  <si>
    <t>Propojovací patchkabely cat.6A (různé délky a barvy, max, 3m)</t>
  </si>
  <si>
    <t>Zásuvka dvojnásobná datová, 2x keystone STP cat.6A beznástrojový, zapuštěná, nástěnná, do parapetu montáž</t>
  </si>
  <si>
    <t>Zásuvka pro venkovní/vnitřní kameru, AP 1x keystone STP cat.6A beznástrojový umístěný v instalační krabici o dostatečných rozměrech (např. 100x100mm), krabice umístěna na vnitřní stěně (pro vnější</t>
  </si>
  <si>
    <t>kameru) případně nad podhledem (pro vnitřní kameru), keystone modul osazen pro potřeby měření struktorované kabeláže a pro budoucí napojení kamery</t>
  </si>
  <si>
    <t>Vývod datového kabelu dočasně ukončený keystone modulem (pro potřeby měření struktorované kabeláže) - použito pro doch. terminál, vstupní audiopanel, jednotky přístupového systému, v silnoproudém</t>
  </si>
  <si>
    <t>rozvaděči a pod.</t>
  </si>
  <si>
    <t>Instalace datové zásuvky komplet</t>
  </si>
  <si>
    <t>Kompletní měření metalických portů strukturované kabeláže, popis jednotlivých portů</t>
  </si>
  <si>
    <t>Kompletní optických portů strukturované kabeláže, popis jednotlivých portů, meření útumu</t>
  </si>
  <si>
    <t>Vypracování měřícího protokolu datové kabeláže (metalické i optické)</t>
  </si>
  <si>
    <t>Kabel instalační STP cat.6A, LSOH, 550MHz, min. Dca (u instalačního kabelu je předpokládáno s minimálním prořezem ve výši 4% délky a s balením kabelů po jednotlivých cívkách s návinem 500m</t>
  </si>
  <si>
    <t>Zatažení instalačního kabelu strukturované kabeláže</t>
  </si>
  <si>
    <t>Kabel optický  4 vlákna, 9/125, LSOH</t>
  </si>
  <si>
    <t>Kabel optický  8 vlákna, 9/125, LSOH</t>
  </si>
  <si>
    <t>Kabel optický  24 vlákna, 9/125, LSOH</t>
  </si>
  <si>
    <t>Zatažení optického univerzálního kabelu</t>
  </si>
  <si>
    <t>Pol__0052</t>
  </si>
  <si>
    <t>Trubka tuhá 25mm 320N 1525 KA šedá</t>
  </si>
  <si>
    <t>Trubka ohebná elektroinstalační 20mm 320N 1425 šedá</t>
  </si>
  <si>
    <t>Příchytka trubky prům 25mm, 5325</t>
  </si>
  <si>
    <t>Pol__0055</t>
  </si>
  <si>
    <t>Spojka trubky prům 25mm, 0225</t>
  </si>
  <si>
    <t>Montáž trubky tuhé el.instalační na povrch, 25mm</t>
  </si>
  <si>
    <t>Montáž trubky ohebné el.instalační na povrch, 25mm</t>
  </si>
  <si>
    <t>Trubka tuhá 32mm 320N 1532 KA šedá</t>
  </si>
  <si>
    <t>Trubka ohebná elektroinstalační 32mm 320N 1432 šedá</t>
  </si>
  <si>
    <t>Příchytka trubky prům 32mm, 5332</t>
  </si>
  <si>
    <t>Spojka trubky prům 32mm, 0232</t>
  </si>
  <si>
    <t>Pol__0062</t>
  </si>
  <si>
    <t>Drobný montážní materiál</t>
  </si>
  <si>
    <t>Pol__0063</t>
  </si>
  <si>
    <t>Páska izolační PVC 15mm x 10m (různé barvy)</t>
  </si>
  <si>
    <t>Pol__0064</t>
  </si>
  <si>
    <t>Stahovací pásek 98x2.5mm UV odolný (balení 100ks)</t>
  </si>
  <si>
    <t>bal</t>
  </si>
  <si>
    <t>Pol__0065</t>
  </si>
  <si>
    <t>expandér PARADOX ZX82</t>
  </si>
  <si>
    <t>Požární čidlo VAR-TEC FDA-630-S</t>
  </si>
  <si>
    <t>Pol__0069</t>
  </si>
  <si>
    <t>Detektor zatopení VAR-TEC WLD38</t>
  </si>
  <si>
    <t>Pol__0070</t>
  </si>
  <si>
    <t>Teploměr HW group s.r.o.</t>
  </si>
  <si>
    <t>Pol__0071</t>
  </si>
  <si>
    <t>Teplotní čidla VAR-TEC FDR-16-HR</t>
  </si>
  <si>
    <t>Pol__0072</t>
  </si>
  <si>
    <t>Magnetický kontakt VAR-TEC SM-25</t>
  </si>
  <si>
    <t>Pol__0073</t>
  </si>
  <si>
    <t>Magnetickými kontakty VAR-TEC FM-102</t>
  </si>
  <si>
    <t>Pol__0074</t>
  </si>
  <si>
    <t>Detektor pohybu PIR PARADOX NV5M</t>
  </si>
  <si>
    <t>Pol__0075</t>
  </si>
  <si>
    <t>Klávesnice PARADOX K32LCD+</t>
  </si>
  <si>
    <t>Pol__0076</t>
  </si>
  <si>
    <t>Vnitřní nezálohovaná sirénka VAR-TEC SA 913F</t>
  </si>
  <si>
    <t>Pol__0077</t>
  </si>
  <si>
    <t>Systémový spínaný zálohovaný napájecí zdroj 12VDC/4A</t>
  </si>
  <si>
    <t>Pol__0078</t>
  </si>
  <si>
    <t>Založní olověný gelový akumulátor 12VDC/17Ah</t>
  </si>
  <si>
    <t>Pol__0079</t>
  </si>
  <si>
    <t>Montáž a zapojení systémového posilovacího zdroje 12VDC do kovového krytu vč. připojení akumulátoru</t>
  </si>
  <si>
    <t>Pol__0080</t>
  </si>
  <si>
    <t>Plechový kryt bez transformátoru pro montáž expanzních modulů, rozměry cca 400x300x100, prostor pro aku 12V/17Ah, tamper ochrana otevření a demontáže, shoda s normou EN 50131 pro stupeň 2</t>
  </si>
  <si>
    <t>Pol__0081</t>
  </si>
  <si>
    <t>Programování expanzního modulu, 8 zón (nastaveí vyvážení zón, text. popis)</t>
  </si>
  <si>
    <t>Pol__0082</t>
  </si>
  <si>
    <t>Programování LCD klávesnice (nastavení funkcí, text. popis)</t>
  </si>
  <si>
    <t>Pol__0083</t>
  </si>
  <si>
    <t>Úprava programu stávající ústředny PZTS, přiřazení nových modulů</t>
  </si>
  <si>
    <t>Pol__0084</t>
  </si>
  <si>
    <t>Provedení funkční zkoušky systému PZTS, vypracování protokolu</t>
  </si>
  <si>
    <t>Pol__0085</t>
  </si>
  <si>
    <t>Doplnění inf. o rozšíření instalace do provozní knihy PZTS</t>
  </si>
  <si>
    <t>Pol__0086</t>
  </si>
  <si>
    <t>Aktualizace dokumentace skut stavů (v editovatelné elektronické podobě) pro potřeby provozovatele systému PZTS</t>
  </si>
  <si>
    <t>Pol__0087</t>
  </si>
  <si>
    <t>Aktualizace přenášených informací na pult PCO</t>
  </si>
  <si>
    <t>Pol__0088</t>
  </si>
  <si>
    <t>Výchozí revize</t>
  </si>
  <si>
    <t>Pol__0089</t>
  </si>
  <si>
    <t>Zaškolení obsluhy, závěrečné odzkoušení systému</t>
  </si>
  <si>
    <t>Pol__0090</t>
  </si>
  <si>
    <t>Zajištění zkušebního provozu nové instalace na dobu 10 dnů. Po tuto dobu dubou průběžně neprodleně odstraňovány veškeré vady a nedodělky, falešné poplachy a chyby systému. Po tuto dobu nebudou</t>
  </si>
  <si>
    <t>informace z této části instalace přenášeny na pult PCO ale budou evidovány a zaznamenávány do historie událostí. Zkušební provoz bude po stanovené době ukončen sepsáním předávacího protokolu s provozovatelem objektu bez zjevných vad a nedodělků.</t>
  </si>
  <si>
    <t>Pol__0091</t>
  </si>
  <si>
    <t>Dopojiení turniketů do EZS</t>
  </si>
  <si>
    <t>Pol__0092</t>
  </si>
  <si>
    <t>Instalační kabel pro napojení detektorů - min. 3 páry vodičů o průřezu min 0,2mm2, např. SYKFY 3x2x0 ,5 příp. W-6x0,22</t>
  </si>
  <si>
    <t>Pol__0093</t>
  </si>
  <si>
    <t>Zatažení instalačního kabelu mezi detektorem a expandérem</t>
  </si>
  <si>
    <t>Pol__0094</t>
  </si>
  <si>
    <t>Instalační kabel pro sběrnici systému PZTS (koncentrátorovou i klávesnicovou), napojení se stávající instalací, min. 3 páry vodičů o min. průřezu 0,2mm2 s posíleným napájecím párem, např. W-4x0,</t>
  </si>
  <si>
    <t>22+2x0,5 !!! kabel UTP/FTP není vhodný !!!</t>
  </si>
  <si>
    <t>Pol__0095</t>
  </si>
  <si>
    <t>Zatažení instalačního kabelu pro sběrnici</t>
  </si>
  <si>
    <t>Pol__0096</t>
  </si>
  <si>
    <t>Višta vkládací LV 13x18</t>
  </si>
  <si>
    <t>Pol__0097</t>
  </si>
  <si>
    <t>Montáž lišty vkládací</t>
  </si>
  <si>
    <t>Pol__0098</t>
  </si>
  <si>
    <t>Pol__0099</t>
  </si>
  <si>
    <t>Trubka ohebná elektroinstalační 16mm 320N 1416 šedá</t>
  </si>
  <si>
    <t>Pol__0100</t>
  </si>
  <si>
    <t>Příchytka trubky prům 16mm, 5316</t>
  </si>
  <si>
    <t>Pol__0101</t>
  </si>
  <si>
    <t>Spojka trubky prům 16mm, 0216</t>
  </si>
  <si>
    <t>Pol__0102</t>
  </si>
  <si>
    <t>Montáž trubky tuhé el.instalační na povrch, 16mm</t>
  </si>
  <si>
    <t>Pol__0103</t>
  </si>
  <si>
    <t>Montáž trubky ohebné el.instalační na povrch, 16mm</t>
  </si>
  <si>
    <t>Pol__0104</t>
  </si>
  <si>
    <t>Pol__0105</t>
  </si>
  <si>
    <t>Pol__0106</t>
  </si>
  <si>
    <t>Pol__0107</t>
  </si>
  <si>
    <t>Pol__0108</t>
  </si>
  <si>
    <t>Montáž trubky tuhé el.instalační na povrch, 32mm</t>
  </si>
  <si>
    <t>Pol__0109</t>
  </si>
  <si>
    <t>Montáž trubky ohebné el.instalační na povrch, 32mm</t>
  </si>
  <si>
    <t>Pol__0110</t>
  </si>
  <si>
    <t>Pol__0111</t>
  </si>
  <si>
    <t>Pol__0112</t>
  </si>
  <si>
    <t>Pol__0113</t>
  </si>
  <si>
    <t>Pol__0114</t>
  </si>
  <si>
    <t>Řídící jednotka UNI-CONTROL-2 ovládá všechny HWkomponenty (docházkové terminály, přístupové čtečky, ovládací prvky APAS atd.). Je schopna řídit až 32 těchtozařízení. Zároveň zprostředkovává přes</t>
  </si>
  <si>
    <t>LAN vazbu na</t>
  </si>
  <si>
    <t>uživatelský informační systém.</t>
  </si>
  <si>
    <t>Pol__0115</t>
  </si>
  <si>
    <t>Řídící jednotka UNI-CONTROL-3 ovládá všechny HWkomponenty (docházkové terminály, přístupové čtečky, ovládací prvky APAS atd.). Je schopna řídit až 32 těchtozařízení. Zároveň zprostředkovává přes</t>
  </si>
  <si>
    <t>uživatelský informační systém. PoE+ až 2 A. Až 20 000</t>
  </si>
  <si>
    <t>osob a 100 000 událostí.</t>
  </si>
  <si>
    <t>Pol__0116</t>
  </si>
  <si>
    <t>Ovládací jednotka ANeT-APAS. Umožňuje ovládání 2plně osazených dveří (až 4 čtečky, 2x indikace stavu, 2xodchodové tlačítko). Připojení přes sběrnici UniBUS.Režim On-Line/Off-Line. Napájení 13,</t>
  </si>
  <si>
    <t>8V.</t>
  </si>
  <si>
    <t>Pol__0117</t>
  </si>
  <si>
    <t>Čtečka UNI-READER-T3 (Tango) pro bezkontaktnímédia:/EmMf - EM4002 a MIFARE</t>
  </si>
  <si>
    <t>Pol__0118</t>
  </si>
  <si>
    <t>Základní varianta zálohovaného spínaného zdroje (13.8V,4A) v instalační krabici s příslušenstvím (včetně aku12V/7Ah).</t>
  </si>
  <si>
    <t>Pol__0119</t>
  </si>
  <si>
    <t>Základní varianta zálohovaného spínaného zdroje (13.8V,4A) v instalační krabici s příslušenstvím (včetně aku12V/7Ah).dnotku (ovládané dveře)</t>
  </si>
  <si>
    <t>Pol__0120</t>
  </si>
  <si>
    <t>Základní typ elektromagnetického nízkoodběrovéhoOTVÍRAČE (při výpadku elektřiny je otvírač v poloze"zavřeno"). Součástí dodávky krátká lišta.</t>
  </si>
  <si>
    <t>Pol__0121</t>
  </si>
  <si>
    <t>Kabelová průchodka pro dvoukřídlé dveře</t>
  </si>
  <si>
    <t>Pol__0122</t>
  </si>
  <si>
    <t>Instalace hardware systémů ANeT.</t>
  </si>
  <si>
    <t>Pol__0123</t>
  </si>
  <si>
    <t>Nastavení a oživení systému HW a SW, upgradefirmwaru původní řídicí jednotky.</t>
  </si>
  <si>
    <t>Pol__0124</t>
  </si>
  <si>
    <t>Služby a související náklady</t>
  </si>
  <si>
    <t>Pol__0125</t>
  </si>
  <si>
    <t>Kabel napájecí pro napájení zámků, lanko 2x1, např. H05VV-F 2x1</t>
  </si>
  <si>
    <t>Pol__0126</t>
  </si>
  <si>
    <t>Zatažení napájecího kabelu pro zámky</t>
  </si>
  <si>
    <t>Pol__0127</t>
  </si>
  <si>
    <t>Kabel napájecí mezi záložním zdrojem a přístupovými jednotkami 2x2,5, např. H05VV-F 2x2,5</t>
  </si>
  <si>
    <t>Pol__0128</t>
  </si>
  <si>
    <t>Zatažení napájecího kabelu pro přístupové jednotky</t>
  </si>
  <si>
    <t>Pol__0129</t>
  </si>
  <si>
    <t>Kabel sdělovací stíněný, lanko, 10 x 0,22mm pro napojení systémového kabelu od čteček</t>
  </si>
  <si>
    <t>Pol__0130</t>
  </si>
  <si>
    <t>Zatažení sdělovacího kabelu pro bezkontaktní čtečky</t>
  </si>
  <si>
    <t>Pol__0131</t>
  </si>
  <si>
    <t>Prodloužení/napojení sdělovacího kabelu od čteček</t>
  </si>
  <si>
    <t>Pol__0132</t>
  </si>
  <si>
    <t>Pol__0133</t>
  </si>
  <si>
    <t>Pol__0134</t>
  </si>
  <si>
    <t>Pol__0135</t>
  </si>
  <si>
    <t>Pol__0136</t>
  </si>
  <si>
    <t>Pol__0137</t>
  </si>
  <si>
    <t>Pol__0138</t>
  </si>
  <si>
    <t>Pol__0139</t>
  </si>
  <si>
    <t>Pol__0140</t>
  </si>
  <si>
    <t>Pol__0141</t>
  </si>
  <si>
    <t>Pol__0142</t>
  </si>
  <si>
    <t>HIKVISION DS-2CD2323G2-IU</t>
  </si>
  <si>
    <t>Pol__0143</t>
  </si>
  <si>
    <t>DS-2CD2955FWD-I</t>
  </si>
  <si>
    <t>Pol__0144</t>
  </si>
  <si>
    <t>Nástěnný držák pro DOME kameru</t>
  </si>
  <si>
    <t>Pol__0145</t>
  </si>
  <si>
    <t>Montáž vnitřní kamery typu DOME na stěnu/strop</t>
  </si>
  <si>
    <t>Pol__0146</t>
  </si>
  <si>
    <t>Propojovací patchkabel, cat.6A, délka 0,25m, barva modrá</t>
  </si>
  <si>
    <t>Pol__0147</t>
  </si>
  <si>
    <t>Propojovací patchkabely cat.6A (různé délky - max, 3m), modrá barva</t>
  </si>
  <si>
    <t>Pol__0148</t>
  </si>
  <si>
    <t>Propojovací optický patchkabel, multimode, 3m, SC - LC, duplex</t>
  </si>
  <si>
    <t>Pol__0149</t>
  </si>
  <si>
    <t>Záznamové zařízení Hikvision typ DS-7608NI-K1/8P(c)</t>
  </si>
  <si>
    <t>Pol__0150</t>
  </si>
  <si>
    <t>HDD disk WD PURPLE 2TB</t>
  </si>
  <si>
    <t>Pol__0151</t>
  </si>
  <si>
    <t>Montáž a zapojení záznamového zařízení pro 16 kamer do RACKu</t>
  </si>
  <si>
    <t>Pol__0152</t>
  </si>
  <si>
    <t>Připojení kamer do záznamového zařízení, nastavení obrazu, nahrávání, detekce pohybu, atd</t>
  </si>
  <si>
    <t>Pol__0153</t>
  </si>
  <si>
    <t>Oživení kamerového systému</t>
  </si>
  <si>
    <t>Pol__0154</t>
  </si>
  <si>
    <t>Integrace záznamového zařízení do nadstavbového VMS software iVMS4200</t>
  </si>
  <si>
    <t>Pol__0155</t>
  </si>
  <si>
    <t>Pol__0156</t>
  </si>
  <si>
    <t>Pol__0157</t>
  </si>
  <si>
    <t>Krabice elektroinstalační odbočná na povrch, 11 vývodů, rozměry 85x85mm, světle šedá, materiál PE+PP , IP54, ref. typ OBBO A11</t>
  </si>
  <si>
    <t>Pol__0158</t>
  </si>
  <si>
    <t>Osazení samořezného šroubu do sendvičových panelů</t>
  </si>
  <si>
    <t>Pol__0159</t>
  </si>
  <si>
    <t>Pol__0160</t>
  </si>
  <si>
    <t>Pol__0161</t>
  </si>
  <si>
    <t>Pol__0162</t>
  </si>
  <si>
    <t>Pol__0163</t>
  </si>
  <si>
    <t>Pol__0164</t>
  </si>
  <si>
    <t>Trubka ohebná 25mm 320N MONOFLEX 1425 šedá</t>
  </si>
  <si>
    <t>Pol__0165</t>
  </si>
  <si>
    <t>Pol__0166</t>
  </si>
  <si>
    <t>Pol__0167</t>
  </si>
  <si>
    <t>Pol__0168</t>
  </si>
  <si>
    <t>Kab.trasa z drátěného.kab.žlabu 50/50 mm, ŽZ, komplet (vč. montážního příslušenství)</t>
  </si>
  <si>
    <t>Pol__0169</t>
  </si>
  <si>
    <t>Kab.trasa z drátěného.kab.žlabu 150/50 mm, ŽZ, komplet (vč. montážního příslušenství)</t>
  </si>
  <si>
    <t>Pol__0170</t>
  </si>
  <si>
    <t>Kab.trasa z drátěného.kab.žlabu 250/50 mm, ŽZ, komplet (vč. montážního příslušenství)</t>
  </si>
  <si>
    <t>Pol__0171</t>
  </si>
  <si>
    <t>Pol__0172</t>
  </si>
  <si>
    <t>Pol__0173</t>
  </si>
  <si>
    <t>Pol__0174</t>
  </si>
  <si>
    <t>Pol__0175</t>
  </si>
  <si>
    <t>Technické zajištění při montážích uvnitř haly (příplatek za výškové práce, plošina atd.)</t>
  </si>
  <si>
    <t>Pol__0176</t>
  </si>
  <si>
    <t>Pol__0177</t>
  </si>
  <si>
    <t>Pol__0179</t>
  </si>
  <si>
    <t>Pol__0180</t>
  </si>
  <si>
    <t>Pol__0182</t>
  </si>
  <si>
    <t>Pol__0183</t>
  </si>
  <si>
    <t>Pol__0184</t>
  </si>
  <si>
    <t>Pol__0185</t>
  </si>
  <si>
    <t>Pol__0186</t>
  </si>
  <si>
    <t>Pol__0190</t>
  </si>
  <si>
    <t>Pol__0191</t>
  </si>
  <si>
    <t>Pol__0192</t>
  </si>
  <si>
    <t>210010021R00</t>
  </si>
  <si>
    <t>Trubka tuhá z PVC uložená pevně, 16 mm</t>
  </si>
  <si>
    <t>210010022R00</t>
  </si>
  <si>
    <t>Trubka tuhá z PVC uložená pevně, 23 mm</t>
  </si>
  <si>
    <t>210010025R00</t>
  </si>
  <si>
    <t>Trubka ohebná z PVC volně, vnější průměr 20 mm</t>
  </si>
  <si>
    <t>210010344R00</t>
  </si>
  <si>
    <t>Krabice přístrojová LK 80/1</t>
  </si>
  <si>
    <t>210020303R00</t>
  </si>
  <si>
    <t>Žlab kabelový Mars s přísluš., 62/50 mm s víkem</t>
  </si>
  <si>
    <t>Včetně kolen, T-kusů, prodlužovacích dílů, spojek apod.</t>
  </si>
  <si>
    <t>210100001R00</t>
  </si>
  <si>
    <t>Ukončení vodičů v rozvaděči + zapojení do 2,5 mm2</t>
  </si>
  <si>
    <t>210100351R00</t>
  </si>
  <si>
    <t>Ucpávka pro kabely do 4 žil, do P 21</t>
  </si>
  <si>
    <t>210100301R00</t>
  </si>
  <si>
    <t>Příplatek za ukončení stínění kabelů+zapojení</t>
  </si>
  <si>
    <t>210810045R00</t>
  </si>
  <si>
    <t>Kabel CYKY-m 750 V 3 x 1,5 mm2 pevně uložený</t>
  </si>
  <si>
    <t>210860201R00</t>
  </si>
  <si>
    <t>Kabel speciální JYTY s Al 2 x 1 mm volně uložený</t>
  </si>
  <si>
    <t>210860202R00</t>
  </si>
  <si>
    <t>Kabel speciální JYTY s Al 4 x 1 mm volně uložený</t>
  </si>
  <si>
    <t>211010006RT1</t>
  </si>
  <si>
    <t>Osazení hmoždinky do ostrých cihel/kamene, HM 8 včetně dodávky hmoždinky</t>
  </si>
  <si>
    <t>220301022R00</t>
  </si>
  <si>
    <t>Lišta elektroinstalační L 40</t>
  </si>
  <si>
    <t>222330171R00</t>
  </si>
  <si>
    <t>Světelný maják na sloup</t>
  </si>
  <si>
    <t>910      R00</t>
  </si>
  <si>
    <t>Hzs - predbezne obhlidky a revize</t>
  </si>
  <si>
    <t>h</t>
  </si>
  <si>
    <t>Prav.M</t>
  </si>
  <si>
    <t>HZS</t>
  </si>
  <si>
    <t>POL10_</t>
  </si>
  <si>
    <t>0052110301T</t>
  </si>
  <si>
    <t>Doprava materiálu a osob</t>
  </si>
  <si>
    <t xml:space="preserve">km    </t>
  </si>
  <si>
    <t>Náklady na dopravu montážního  materilálu a pracovníků  na staveniště.</t>
  </si>
  <si>
    <t>005211080.10T</t>
  </si>
  <si>
    <t>Likvidace materiálů a obalů</t>
  </si>
  <si>
    <t>Náklady na likvidace materiálů a obalů</t>
  </si>
  <si>
    <t>1019T</t>
  </si>
  <si>
    <t>Zhotovení  dokumentace - Stupeň výrobní</t>
  </si>
  <si>
    <t>soubor</t>
  </si>
  <si>
    <t>1020T</t>
  </si>
  <si>
    <t>Zhotovení  dokumentace - Stupeň skutečného provedení</t>
  </si>
  <si>
    <t>31179105R</t>
  </si>
  <si>
    <t>Tyč závitová M8, DIN 975</t>
  </si>
  <si>
    <t>SPCM</t>
  </si>
  <si>
    <t>34111030R</t>
  </si>
  <si>
    <t>Kabel silový s Cu jádrem 750 V CYKY 3 x 1,5 mm2</t>
  </si>
  <si>
    <t>34121550R</t>
  </si>
  <si>
    <t>Kabel sdělovací s Cu jádrem JYTY 2 x 1 mm</t>
  </si>
  <si>
    <t>34121554R</t>
  </si>
  <si>
    <t>Kabel sdělovací s Cu jádrem JYTY 4 x 1 mm</t>
  </si>
  <si>
    <t>34143286.4JKT</t>
  </si>
  <si>
    <t>Instalační kabel sdělovací, stíněný J-Y(ST)Y 4x2x0,8 LG dodávka včetně montáže</t>
  </si>
  <si>
    <t>34561422R</t>
  </si>
  <si>
    <t>Svorka WAGO compact 4 /2273-204/</t>
  </si>
  <si>
    <t>34571050R</t>
  </si>
  <si>
    <t>Trubka elektroinstal. ohebná 2316/LPE-1 d 16 mm</t>
  </si>
  <si>
    <t>345710961R</t>
  </si>
  <si>
    <t>Trubka elektroinstalační tuhá z PVC 4016 E</t>
  </si>
  <si>
    <t>345710963R</t>
  </si>
  <si>
    <t>Trubka elektroinstalační tuhá z PVC 4025</t>
  </si>
  <si>
    <t>345711830R</t>
  </si>
  <si>
    <t>Koleno pro tuhé trubky z PVC 4116KB</t>
  </si>
  <si>
    <t>345711832R</t>
  </si>
  <si>
    <t>Koleno pro tuhé trubky z PVC 4125KB</t>
  </si>
  <si>
    <t>345712020000R</t>
  </si>
  <si>
    <t>Příchytka instalační kovová 3616A</t>
  </si>
  <si>
    <t>345712030000R</t>
  </si>
  <si>
    <t>Příchytka instalační kovová 3623A</t>
  </si>
  <si>
    <t>345714251R</t>
  </si>
  <si>
    <t>Krabice elektroinstalační plastová 8102</t>
  </si>
  <si>
    <t>345716771R</t>
  </si>
  <si>
    <t>Spojka násuvná 316/2</t>
  </si>
  <si>
    <t>345716910R</t>
  </si>
  <si>
    <t>Spojka pro tuhé trubky z PVC 0216E KB</t>
  </si>
  <si>
    <t>345716912R</t>
  </si>
  <si>
    <t>Spojka pro tuhé trubky z PVC 0225 KB</t>
  </si>
  <si>
    <t>34572125R</t>
  </si>
  <si>
    <t>Lišta vkládací z PVC délka 3 m  LV 40x40</t>
  </si>
  <si>
    <t>RTS 22/ II</t>
  </si>
  <si>
    <t>432 580-123T</t>
  </si>
  <si>
    <t>koordinace časové souoslednosti, návazností hranic dodávek a montáží, sběr technických podkladů od navazujících profesí.</t>
  </si>
  <si>
    <t>433 580-126T</t>
  </si>
  <si>
    <t>Revize elektro</t>
  </si>
  <si>
    <t>Revize vyhrazeného elektrického zařízení dle ČSN 33 1500 - 20 měřených míst</t>
  </si>
  <si>
    <t>5534739760R</t>
  </si>
  <si>
    <t>MARS žlab kabelový NKZIN 50X62X0.70 EC neděrovaný, s integrovanou spojkou</t>
  </si>
  <si>
    <t>55347410R</t>
  </si>
  <si>
    <t>MARS víko žlabu V 62, l = 2 m 0,6 mm EC</t>
  </si>
  <si>
    <t>55347500R</t>
  </si>
  <si>
    <t>MARS víko oblouku 90° NVO 90X62 0,6 mm S</t>
  </si>
  <si>
    <t>55347504R</t>
  </si>
  <si>
    <t>MARS víko T-kusu NVT 62 0,6 mm S</t>
  </si>
  <si>
    <t>55347517R</t>
  </si>
  <si>
    <t>MARS oblouk 90° NO 90X50X62 0,8 mm S</t>
  </si>
  <si>
    <t>55347525R</t>
  </si>
  <si>
    <t>MARS oblouk klesající 90° NKO 90X50X62 0,8 mm S</t>
  </si>
  <si>
    <t>55347529R</t>
  </si>
  <si>
    <t>MARS oblouk stoupající 90° NSO 90X50X62 0,8 mm S</t>
  </si>
  <si>
    <t>55347533R</t>
  </si>
  <si>
    <t>MARS T-kus NT 50X62 0,8 mm S</t>
  </si>
  <si>
    <t>55347546R</t>
  </si>
  <si>
    <t>MARS spojka NS 50 1,0 mm S</t>
  </si>
  <si>
    <t>55347551R</t>
  </si>
  <si>
    <t>MARS podpěra na stěnu NPS 62 1,5 mm ZNCR</t>
  </si>
  <si>
    <t>553475540R</t>
  </si>
  <si>
    <t>MARS závěs NZ 62 1,0 mm S</t>
  </si>
  <si>
    <t>majákT</t>
  </si>
  <si>
    <t>výstražný maják - žlutý</t>
  </si>
  <si>
    <t xml:space="preserve">ks    </t>
  </si>
  <si>
    <t>005211010R</t>
  </si>
  <si>
    <t>Předání a převzetí staveniště</t>
  </si>
  <si>
    <t>005231030R</t>
  </si>
  <si>
    <t>Zkušební provoz</t>
  </si>
  <si>
    <t>210220321RT1</t>
  </si>
  <si>
    <t>Svorka na potrubí Bernard, včetně Cu pásku včetně dodávky svorky + Cu pásku</t>
  </si>
  <si>
    <t>POL1_9</t>
  </si>
  <si>
    <t>210800606RT1</t>
  </si>
  <si>
    <t>Vodič nn a vn CYA 6 mm2 uložený v trubkách včetně dodávky vodiče CYA 6</t>
  </si>
  <si>
    <t>zem01</t>
  </si>
  <si>
    <t>ekvipotencilání svorkovnice EPS1 vč. dodávky</t>
  </si>
  <si>
    <t>430 580-121T</t>
  </si>
  <si>
    <t>Topná zkouška</t>
  </si>
  <si>
    <t>Topná zkouška trvající 72hod; Protokol o uskutečněné TZ; Grafy průběhů sledovaných veličin ve fomátu XLS; Aktuální schéma zapojení MaR; Popis funkce technologie.</t>
  </si>
  <si>
    <t>210190071R00</t>
  </si>
  <si>
    <t>Montáž rozvaděče nedělitelného do 500 kg</t>
  </si>
  <si>
    <t>900      TT5</t>
  </si>
  <si>
    <t>HZS Práce v tarifní třídě 8 (např. elektrotechnik)</t>
  </si>
  <si>
    <t>45166013-3001T</t>
  </si>
  <si>
    <t>Rozvaděčová skříň  rozměry 600x800x300 (š x v x h), Včetně "VPD"</t>
  </si>
  <si>
    <t>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t>
  </si>
  <si>
    <t>220611616R00</t>
  </si>
  <si>
    <t>Zkoušky, návody, zaregulování</t>
  </si>
  <si>
    <t xml:space="preserve">hod   </t>
  </si>
  <si>
    <t>RTS 13/ I</t>
  </si>
  <si>
    <t>122160T10</t>
  </si>
  <si>
    <t>Kompletní napojení komunikačních rozhraní  DDC</t>
  </si>
  <si>
    <t xml:space="preserve">DB  </t>
  </si>
  <si>
    <t>Odzkoušení zapojení  komunikace s příslušnou OPS , nastavení včetně přizpůsobení požadovaným  úrovním uživatelského  přístupu</t>
  </si>
  <si>
    <t>360001211R00</t>
  </si>
  <si>
    <t>Montáž přístroje do rozvaděče do 2 kg</t>
  </si>
  <si>
    <t>900      T14</t>
  </si>
  <si>
    <t>HZS Zaškolení obsluhy</t>
  </si>
  <si>
    <t>424580100T</t>
  </si>
  <si>
    <t>Uživatelský software- Generace datových bodů DDC dle RPD</t>
  </si>
  <si>
    <t>DB</t>
  </si>
  <si>
    <t>Generace datových bodů  "Uživatelské software dle RPD-Investorem definovaném rozsahu,  nastavení paramerů, komplexní vyzkoušení funkcionality, odladění, předání.</t>
  </si>
  <si>
    <t>424580101T</t>
  </si>
  <si>
    <t>Uživatelský software- test 1:1 Dle RPD</t>
  </si>
  <si>
    <t>Test 1:1  "Kompeltní kotrola zapojení HW,  nastavení paramerů, komplexní vyzkoušení funkcionality, odladění, předání.</t>
  </si>
  <si>
    <t>428580119T</t>
  </si>
  <si>
    <t>Uživatelská vizualizace DISPLAY GRAFICKÝ</t>
  </si>
  <si>
    <t>Uživatelská  vizualizace datových bodů  na display s grafickým zobrazením. Technologické schéma definovaného zařízení, dynamizace technologických schémat, nastavení paramerů, vyzkoušení funkce.</t>
  </si>
  <si>
    <t>45166013-2900T</t>
  </si>
  <si>
    <t>Displej LCD</t>
  </si>
  <si>
    <t>7" TFT LCD-dotyková obrazovka; res.: 800 x 480; USB, ETH, RS232, RS485; 24VDC; Montáž do panelu; BacNt-IP</t>
  </si>
  <si>
    <t>AMiNi4W2GT</t>
  </si>
  <si>
    <t>8DI, 8DO, 8AI, 4AO, RS485, Ethernet, GSM modul, webserver</t>
  </si>
  <si>
    <t>čidla, detektory</t>
  </si>
  <si>
    <t>219010002T02T00</t>
  </si>
  <si>
    <t>Montáž  snímače aktivního  včetně zapojení</t>
  </si>
  <si>
    <t>AF20-B65T</t>
  </si>
  <si>
    <t>Snímač venkovní teploty, NTC20k, -40..70°C, IP 65 Outdoor Temperature Sensor NTC20k, -40..70C, IP65</t>
  </si>
  <si>
    <t>MP-D-HFCT</t>
  </si>
  <si>
    <t>Snímač úniku chladiva, prostorový, 0…4000ppm, IP21 (pro napojení do ústředny MPU)</t>
  </si>
  <si>
    <t>219010002T01</t>
  </si>
  <si>
    <t>Montáž snímače pasivního</t>
  </si>
  <si>
    <t>R-položka</t>
  </si>
  <si>
    <t>POL12_1</t>
  </si>
  <si>
    <t>CHL0101</t>
  </si>
  <si>
    <t>Přesun hmot zřízení chlazení (1.NP-5.NP)</t>
  </si>
  <si>
    <t>CHL0102</t>
  </si>
  <si>
    <t>Mimostaveništní doprava</t>
  </si>
  <si>
    <t>POL3_0</t>
  </si>
  <si>
    <t>CHL0103</t>
  </si>
  <si>
    <t>Lešení a motážní plošiny</t>
  </si>
  <si>
    <t>CHL0104</t>
  </si>
  <si>
    <t>Závěsný, spojovací, montážní a těsnící materiál</t>
  </si>
  <si>
    <t>CHL0105</t>
  </si>
  <si>
    <t>Tlaková zkoužka vč.zkušebního plynu</t>
  </si>
  <si>
    <t>CHL0106</t>
  </si>
  <si>
    <t>Provozní a komplexní zkoužky, zkušební provoz</t>
  </si>
  <si>
    <t>CHL0108</t>
  </si>
  <si>
    <t>Vypracování provozního protokolu, zaškolení obsluhy</t>
  </si>
  <si>
    <t>CHL0109</t>
  </si>
  <si>
    <t>Projektová dokumentace skutečného provedení + výrobní dokumentace</t>
  </si>
  <si>
    <t>CHL0110</t>
  </si>
  <si>
    <t>Instalační žlab pro vedení Cu potrubí + kabeláže v interieru, vel. 200x100, pozink., kotvený do stropu nebo na konzole do stěny, vč.montáže</t>
  </si>
  <si>
    <t>CHL0111</t>
  </si>
  <si>
    <t>Instalační žlab pro vedení Cu potrubí + kabeláže v interieru, vel. 400x100, pozink, kotvený do stropu nebo na konzole do stěny, vč.montáže</t>
  </si>
  <si>
    <t>CHL0112</t>
  </si>
  <si>
    <t>Instalační žlab pro vedení Cu potrubí + kabeláže v interieru, vel. 600x50, pozink, kotvený do stropu nebo na konzole do stěny, vč.montáže</t>
  </si>
  <si>
    <t>CHL0113</t>
  </si>
  <si>
    <t>Protipožární ucpávka, certifikovaný systém dle typu potrubí a izolace,  min EI45, průchod stropem pro potrubí chladiva 4 x 9,52 x 15,88, vč.montáže</t>
  </si>
  <si>
    <t>CHL0114</t>
  </si>
  <si>
    <t>Protipožární ucpávka, certifikovaný systém dle typu potrubí a izolace,  min. EI45, průchod stěnou pro potrubí chladiva 4 x 9,52 x 15,88, vč.montáže</t>
  </si>
  <si>
    <t>CHL1101</t>
  </si>
  <si>
    <t>Venkovní kondenzační jednotka, celoroční provoz, určeno pro serverovny (garantovaný chod -15°C až +48°C), chladivo R32A</t>
  </si>
  <si>
    <t>Rozměry 950 x 1380 x 330 (š x v x h), Hmotnost 90kg</t>
  </si>
  <si>
    <t>Průtok vzduchu 110 m3/min</t>
  </si>
  <si>
    <t>Min. chladící celkový výkon - min. / nom. / max = 3,8 / 9,5 / 12,54 kW</t>
  </si>
  <si>
    <t>Min. citelný chladící výkon SHC = 7,1kW při Te=35°C, Ti=25°C</t>
  </si>
  <si>
    <t>EER / COP - 4,2 / 4,45, ekvivalent CO2 - 2,025t</t>
  </si>
  <si>
    <t>Chladivo R32, náplň 3000g součástí jednotky + 40g/m nad 7,5m potrubí chladiva</t>
  </si>
  <si>
    <t>Připojovací dimenze 9,52 / 15,88mm</t>
  </si>
  <si>
    <t>Délka potrubí min.5m, max. 85m, max. převýšení 30m</t>
  </si>
  <si>
    <t>El. příkon 4,0kW / 400V, jištění 3x20A, kabel 5Cx2,5</t>
  </si>
  <si>
    <t>Hluk Lwmax=66dB (akustický výkon)</t>
  </si>
  <si>
    <t>MaR - nadřazená -  přes komunikační karty ModBus u každé vnitřní jednotky</t>
  </si>
  <si>
    <t>Osazení přes izolátory chvění na přípravenou ocelovou kci (ocelová kce dodávka stavby)</t>
  </si>
  <si>
    <t>vč. montáže</t>
  </si>
  <si>
    <t>CHL1102</t>
  </si>
  <si>
    <t>Vnitřní chladící nástěnná jednotka, chladivo R32A</t>
  </si>
  <si>
    <t>Rozměry 1200x360x265 (š x v x h), Hmotnost 20kg</t>
  </si>
  <si>
    <t>MaR - nadřazená, jednotka bude vybavena suchým kontaktem vč. MODBUS RTU (pol. 102.1) - upřesnit s profesí MaR</t>
  </si>
  <si>
    <t>CHL1103</t>
  </si>
  <si>
    <t>Suchý kontakt, vč. MODBUS RTU - upřesnit s profesí MaR</t>
  </si>
  <si>
    <t>CHL1104</t>
  </si>
  <si>
    <t>Kabelový ovladač - servisní</t>
  </si>
  <si>
    <t>Izolátor chvění pro kondenzační jednotku</t>
  </si>
  <si>
    <t>CHL01</t>
  </si>
  <si>
    <t>2 x Cu potrubí pro chladivo R32 dimenze 9,52 x 15,88, tepelně izolované tl.iz. min.9mm, nehořlavé (třída A), komunikační kabeláž, instalace do žlabu, vč.montáže</t>
  </si>
  <si>
    <t>CHL02</t>
  </si>
  <si>
    <t>Chladivo R32 - doplnění do systému</t>
  </si>
  <si>
    <t>CHL03</t>
  </si>
  <si>
    <t>Plastový instalační kanál dle dimenze potrubí (chladivo, kondenzát), vč. montáže</t>
  </si>
  <si>
    <t>CHL2101</t>
  </si>
  <si>
    <t>CHL2102</t>
  </si>
  <si>
    <t>MaR - nadřazená, jednotka bude vybavena suchým kontaktem vč. MODBUS RTU (pol. 202.1) - upřesnit s profesí MaR</t>
  </si>
  <si>
    <t>CHL2103</t>
  </si>
  <si>
    <t>CHL2104</t>
  </si>
  <si>
    <t>CHL2105</t>
  </si>
  <si>
    <t>g</t>
  </si>
  <si>
    <t>POL12_0</t>
  </si>
  <si>
    <t>Plastový kanál dle dimenze potrubí (chladivo, kondenzát), vč. montáže</t>
  </si>
  <si>
    <t>721176101R00</t>
  </si>
  <si>
    <t>Potrubí HT připojovací D 32 x 1,8 mm, vč. montáže</t>
  </si>
  <si>
    <t>721170955R00</t>
  </si>
  <si>
    <t>Oprava-vsazení odbočky DN100/32, potrubí PVC hrdlové D 110, vč. montáže</t>
  </si>
  <si>
    <t>721140935R00</t>
  </si>
  <si>
    <t>Oprava - přechod z plastových trub na litinu DN100, vč. montáže</t>
  </si>
  <si>
    <t>979101</t>
  </si>
  <si>
    <t>Sifon podomítkový se suchou zápachovou uzavírkou, DN32, vč. montáže</t>
  </si>
  <si>
    <t>979102</t>
  </si>
  <si>
    <t>Sifon  se suchou zápachovou uzavírkou, DN32, vč. montáže</t>
  </si>
  <si>
    <t>979103</t>
  </si>
  <si>
    <t>Dopojení odvodu kondenzátu KLIMA jednotek PE hadicemi na potrubí HT32, délka do 1000mm, vč.montáže</t>
  </si>
  <si>
    <t>998721101R00</t>
  </si>
  <si>
    <t>Přesun hmot pro vnitřní kanalizaci, výšky do 6 m</t>
  </si>
  <si>
    <t>998721103R00</t>
  </si>
  <si>
    <t>Přesun hmot pro vnitřní kanalizaci, výšky do 24 m</t>
  </si>
  <si>
    <t>Aktivní prvek TYP 1 včetně podpory</t>
  </si>
  <si>
    <t>Aktivní prvek TYP 2 včetně podpory</t>
  </si>
  <si>
    <t>Aktivní prvek TYP 3 včetně podpory</t>
  </si>
  <si>
    <t>Aktivní prvek TYP 4 včetně podpory</t>
  </si>
  <si>
    <t>Aktivní prvek TYP 5 včetně podpory</t>
  </si>
  <si>
    <t>Aktivní prvek TYP 5 NO STACK včetně podpory</t>
  </si>
  <si>
    <t>Aktivní prvek TYP 6 včetně podpory</t>
  </si>
  <si>
    <t>Aktivní prvek TYP 7 včetně podpory</t>
  </si>
  <si>
    <t>Příslušenství k aktivním prvkům</t>
  </si>
  <si>
    <t>Instalace a konfigurace aktivních prvků včetně dopravy lidí a materiálu</t>
  </si>
  <si>
    <t>UPS v podružných rozvaděčích - TYP 2</t>
  </si>
  <si>
    <t>Instalace a konfigurace UPS v podružných rozvaděčích včetně dopravy lidí a materiálu</t>
  </si>
  <si>
    <t>WiFi kontrolér včetně licencí pro min. 60 AP a podpory</t>
  </si>
  <si>
    <t>Přístupový bod (AP) včetně podpory</t>
  </si>
  <si>
    <t>Instalace, konfigurace a montáž přístupových bodů a kontrolérů včetně dopravy lidí a materiálu</t>
  </si>
  <si>
    <t>Firewall včetně podpory, licencí a prodloužené záruky</t>
  </si>
  <si>
    <t>SW pro centrální správu firewallů včetně podpory, licencí a prodloužené záruky (je-li nutný pro plnohodnotnou správu FW)</t>
  </si>
  <si>
    <t>Instalace, konfigurace a FW případně mng. SW včetně zaškolení, dopravy lidí a materiálu</t>
  </si>
  <si>
    <t>AA server včetně licencí a předplatného</t>
  </si>
  <si>
    <t>Instalace a konfigurace  včetně dopravy lidí a materiálu</t>
  </si>
  <si>
    <t>HW server včetně prodloužené záruky</t>
  </si>
  <si>
    <t>SW pro serverovou  virtualizaci včetně licencí a podpory</t>
  </si>
  <si>
    <t>SW pro desktopovou virtualizaci včetně licencí a předplatného</t>
  </si>
  <si>
    <t>Instalace a konfigurace serverů, serverové a desktopové virtualizace včetně dopravy lidí a materiálu</t>
  </si>
  <si>
    <t>Zálohovací SW včetně licencí a podpory</t>
  </si>
  <si>
    <t>Instalace a konfigurace zálohovacího SW včetně dopravy lidí a materiálu</t>
  </si>
  <si>
    <t>Síťové úložiště NAS včetně prodloužené záruky</t>
  </si>
  <si>
    <t>Instalace a konfigurace NAS včetně dopravy lidí a materiálu</t>
  </si>
  <si>
    <t>Záloha napájení - UPS TYP 1</t>
  </si>
  <si>
    <t>Instalace a konfigurace UPS včetně dopravy lidí a materiálu</t>
  </si>
  <si>
    <t>PC do IT učeben včetně licencí a prodloužené záruky</t>
  </si>
  <si>
    <t>Instalace a konfigurace PC včetně dopravy lidí a materiálu</t>
  </si>
  <si>
    <t>IP kamera – pohledová</t>
  </si>
  <si>
    <t>IP kamera – náhledová</t>
  </si>
  <si>
    <t>Záznamové zařízení - IP video rekordér</t>
  </si>
  <si>
    <t>Instalace a konfigurace IP kamer, záznamového zařízení včetně dopravy lidí a materiálu</t>
  </si>
  <si>
    <t>Licence (sonda, kolektor, detekce anomalit a vyhodnocení flow)  + podpora výrobce 5 let</t>
  </si>
  <si>
    <t>Implementace, Školení/konzultace</t>
  </si>
  <si>
    <t>Servisní podpora dodavatele</t>
  </si>
  <si>
    <t>Licence + podpora výrobce 5 let</t>
  </si>
  <si>
    <t>Monitoring aktivních prvků LAN a WLAN, VM's včetně instalace a konfigurace</t>
  </si>
  <si>
    <t>Instalace, konfigurace a FW včetně zaškolení, dopravy lidí a materiálu</t>
  </si>
  <si>
    <t>Videokonferenční systém včetně příslušenství, licencí a předplatného</t>
  </si>
  <si>
    <t>LCD monitor</t>
  </si>
  <si>
    <t>Instalace, konfigurace a montáž Videokonferenčního systému, LCD včetně dopravy lidí a materiálu</t>
  </si>
  <si>
    <t>Služba SOC formou služby (napojení provozní infrastruktury do dohledového centra a náklady na zajištění služeb dohledového centra v režimu 8x5)</t>
  </si>
  <si>
    <t>Bezpečnostní politiky pro zajištění organizačních opatření v organizaci</t>
  </si>
  <si>
    <t>Registr zpracování osobních údajů v organizaci</t>
  </si>
  <si>
    <t>Vypracování BCP pro případ kompletní obnovy dat pro 7 identifikovaných klíčových IS</t>
  </si>
  <si>
    <t>Cena za MD konzultanta IB/KB nad rámec projektu - 12 000Kč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</si>
</sst>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164" fontId="3" fillId="0" borderId="35" xfId="0" applyNumberFormat="1" applyFont="1" applyBorder="1" applyAlignment="1">
      <alignment vertical="center"/>
    </xf>
    <xf numFmtId="164" fontId="3" fillId="3" borderId="39" xfId="0" applyNumberFormat="1" applyFont="1" applyFill="1" applyBorder="1" applyAlignment="1">
      <alignment vertical="center"/>
    </xf>
    <xf numFmtId="164" fontId="0" fillId="0" borderId="0" xfId="0" applyNumberFormat="1"/>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41" xfId="0" applyFont="1" applyBorder="1" applyAlignment="1">
      <alignment vertical="top"/>
    </xf>
    <xf numFmtId="49" fontId="16" fillId="0" borderId="42" xfId="0" applyNumberFormat="1" applyFont="1" applyBorder="1" applyAlignment="1">
      <alignment vertical="top"/>
    </xf>
    <xf numFmtId="0" fontId="16" fillId="0" borderId="42" xfId="0" applyFont="1" applyBorder="1" applyAlignment="1">
      <alignment horizontal="center" vertical="top" shrinkToFit="1"/>
    </xf>
    <xf numFmtId="165" fontId="16" fillId="0" borderId="42" xfId="0" applyNumberFormat="1" applyFont="1" applyBorder="1" applyAlignment="1">
      <alignment vertical="top" shrinkToFit="1"/>
    </xf>
    <xf numFmtId="4" fontId="16" fillId="4" borderId="42" xfId="0" applyNumberFormat="1" applyFont="1" applyFill="1" applyBorder="1" applyAlignment="1" applyProtection="1">
      <alignment vertical="top" shrinkToFit="1"/>
      <protection locked="0"/>
    </xf>
    <xf numFmtId="4" fontId="16" fillId="0" borderId="42" xfId="0" applyNumberFormat="1" applyFont="1" applyBorder="1" applyAlignment="1">
      <alignment vertical="top" shrinkToFit="1"/>
    </xf>
    <xf numFmtId="4" fontId="16" fillId="0" borderId="43" xfId="0" applyNumberFormat="1" applyFont="1" applyBorder="1" applyAlignment="1">
      <alignment vertical="top" shrinkToFit="1"/>
    </xf>
    <xf numFmtId="0" fontId="19" fillId="0" borderId="0" xfId="0" applyFont="1" applyAlignment="1">
      <alignment wrapText="1"/>
    </xf>
    <xf numFmtId="0" fontId="16" fillId="0" borderId="44" xfId="0" applyFont="1" applyBorder="1" applyAlignment="1">
      <alignment vertical="top"/>
    </xf>
    <xf numFmtId="49" fontId="16" fillId="0" borderId="45" xfId="0" applyNumberFormat="1" applyFont="1" applyBorder="1" applyAlignment="1">
      <alignment vertical="top"/>
    </xf>
    <xf numFmtId="0" fontId="16" fillId="0" borderId="45" xfId="0" applyFont="1" applyBorder="1" applyAlignment="1">
      <alignment horizontal="center" vertical="top" shrinkToFit="1"/>
    </xf>
    <xf numFmtId="165" fontId="16" fillId="0" borderId="45"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45" xfId="0" applyNumberFormat="1" applyFont="1" applyBorder="1" applyAlignment="1">
      <alignment vertical="top" shrinkToFit="1"/>
    </xf>
    <xf numFmtId="4" fontId="16" fillId="0" borderId="46"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2" xfId="0" applyNumberFormat="1" applyFont="1" applyBorder="1" applyAlignment="1">
      <alignment horizontal="left" vertical="top" wrapText="1"/>
    </xf>
    <xf numFmtId="165" fontId="17" fillId="0" borderId="0" xfId="0" quotePrefix="1" applyNumberFormat="1" applyFont="1" applyAlignment="1">
      <alignment horizontal="left" vertical="top" wrapText="1"/>
    </xf>
    <xf numFmtId="49" fontId="16"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5" fillId="0" borderId="34"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18" fillId="0" borderId="0" xfId="0" applyFont="1" applyAlignment="1">
      <alignment horizontal="left" vertical="top" wrapText="1"/>
    </xf>
    <xf numFmtId="0" fontId="18"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F34" sqref="F34"/>
    </sheetView>
  </sheetViews>
  <sheetFormatPr defaultRowHeight="13.2" x14ac:dyDescent="0.25"/>
  <sheetData>
    <row r="1" spans="1:7" x14ac:dyDescent="0.25">
      <c r="A1" s="21" t="s">
        <v>40</v>
      </c>
    </row>
    <row r="2" spans="1:7" ht="57.75" customHeight="1" x14ac:dyDescent="0.25">
      <c r="A2" s="193" t="s">
        <v>41</v>
      </c>
      <c r="B2" s="193"/>
      <c r="C2" s="193"/>
      <c r="D2" s="193"/>
      <c r="E2" s="193"/>
      <c r="F2" s="193"/>
      <c r="G2" s="193"/>
    </row>
  </sheetData>
  <sheetProtection password="E93A"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41"/>
  <sheetViews>
    <sheetView showGridLines="0" topLeftCell="B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38</v>
      </c>
      <c r="B1" s="228" t="s">
        <v>4</v>
      </c>
      <c r="C1" s="229"/>
      <c r="D1" s="229"/>
      <c r="E1" s="229"/>
      <c r="F1" s="229"/>
      <c r="G1" s="229"/>
      <c r="H1" s="229"/>
      <c r="I1" s="229"/>
      <c r="J1" s="230"/>
    </row>
    <row r="2" spans="1:15" ht="36" customHeight="1" x14ac:dyDescent="0.25">
      <c r="A2" s="2"/>
      <c r="B2" s="76" t="s">
        <v>24</v>
      </c>
      <c r="C2" s="77"/>
      <c r="D2" s="78" t="s">
        <v>43</v>
      </c>
      <c r="E2" s="234" t="s">
        <v>44</v>
      </c>
      <c r="F2" s="235"/>
      <c r="G2" s="235"/>
      <c r="H2" s="235"/>
      <c r="I2" s="235"/>
      <c r="J2" s="236"/>
      <c r="O2" s="1"/>
    </row>
    <row r="3" spans="1:15" ht="27" hidden="1" customHeight="1" x14ac:dyDescent="0.25">
      <c r="A3" s="2"/>
      <c r="B3" s="79"/>
      <c r="C3" s="77"/>
      <c r="D3" s="80"/>
      <c r="E3" s="237"/>
      <c r="F3" s="238"/>
      <c r="G3" s="238"/>
      <c r="H3" s="238"/>
      <c r="I3" s="238"/>
      <c r="J3" s="239"/>
    </row>
    <row r="4" spans="1:15" ht="23.25" customHeight="1" x14ac:dyDescent="0.25">
      <c r="A4" s="2"/>
      <c r="B4" s="81"/>
      <c r="C4" s="82"/>
      <c r="D4" s="83"/>
      <c r="E4" s="218"/>
      <c r="F4" s="218"/>
      <c r="G4" s="218"/>
      <c r="H4" s="218"/>
      <c r="I4" s="218"/>
      <c r="J4" s="219"/>
    </row>
    <row r="5" spans="1:15" ht="24" customHeight="1" x14ac:dyDescent="0.25">
      <c r="A5" s="2"/>
      <c r="B5" s="31" t="s">
        <v>23</v>
      </c>
      <c r="D5" s="222"/>
      <c r="E5" s="223"/>
      <c r="F5" s="223"/>
      <c r="G5" s="223"/>
      <c r="H5" s="18" t="s">
        <v>42</v>
      </c>
      <c r="I5" s="22"/>
      <c r="J5" s="8"/>
    </row>
    <row r="6" spans="1:15" ht="15.75" customHeight="1" x14ac:dyDescent="0.25">
      <c r="A6" s="2"/>
      <c r="B6" s="28"/>
      <c r="C6" s="55"/>
      <c r="D6" s="224"/>
      <c r="E6" s="225"/>
      <c r="F6" s="225"/>
      <c r="G6" s="225"/>
      <c r="H6" s="18" t="s">
        <v>36</v>
      </c>
      <c r="I6" s="22"/>
      <c r="J6" s="8"/>
    </row>
    <row r="7" spans="1:15" ht="15.75" customHeight="1" x14ac:dyDescent="0.25">
      <c r="A7" s="2"/>
      <c r="B7" s="29"/>
      <c r="C7" s="56"/>
      <c r="D7" s="53"/>
      <c r="E7" s="226"/>
      <c r="F7" s="227"/>
      <c r="G7" s="227"/>
      <c r="H7" s="24"/>
      <c r="I7" s="23"/>
      <c r="J7" s="34"/>
    </row>
    <row r="8" spans="1:15" ht="24" hidden="1" customHeight="1" x14ac:dyDescent="0.25">
      <c r="A8" s="2"/>
      <c r="B8" s="31" t="s">
        <v>21</v>
      </c>
      <c r="D8" s="51"/>
      <c r="H8" s="18" t="s">
        <v>42</v>
      </c>
      <c r="I8" s="22"/>
      <c r="J8" s="8"/>
    </row>
    <row r="9" spans="1:15" ht="15.75" hidden="1" customHeight="1" x14ac:dyDescent="0.25">
      <c r="A9" s="2"/>
      <c r="B9" s="2"/>
      <c r="D9" s="51"/>
      <c r="H9" s="18" t="s">
        <v>36</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20</v>
      </c>
      <c r="D11" s="241"/>
      <c r="E11" s="241"/>
      <c r="F11" s="241"/>
      <c r="G11" s="241"/>
      <c r="H11" s="18" t="s">
        <v>42</v>
      </c>
      <c r="I11" s="84"/>
      <c r="J11" s="8"/>
    </row>
    <row r="12" spans="1:15" ht="15.75" customHeight="1" x14ac:dyDescent="0.25">
      <c r="A12" s="2"/>
      <c r="B12" s="28"/>
      <c r="C12" s="55"/>
      <c r="D12" s="217"/>
      <c r="E12" s="217"/>
      <c r="F12" s="217"/>
      <c r="G12" s="217"/>
      <c r="H12" s="18" t="s">
        <v>36</v>
      </c>
      <c r="I12" s="84"/>
      <c r="J12" s="8"/>
    </row>
    <row r="13" spans="1:15" ht="15.75" customHeight="1" x14ac:dyDescent="0.25">
      <c r="A13" s="2"/>
      <c r="B13" s="29"/>
      <c r="C13" s="56"/>
      <c r="D13" s="85"/>
      <c r="E13" s="220"/>
      <c r="F13" s="221"/>
      <c r="G13" s="221"/>
      <c r="H13" s="19"/>
      <c r="I13" s="23"/>
      <c r="J13" s="34"/>
    </row>
    <row r="14" spans="1:15" ht="24" customHeight="1" x14ac:dyDescent="0.25">
      <c r="A14" s="2"/>
      <c r="B14" s="43" t="s">
        <v>22</v>
      </c>
      <c r="C14" s="58"/>
      <c r="D14" s="59"/>
      <c r="E14" s="60"/>
      <c r="F14" s="44"/>
      <c r="G14" s="44"/>
      <c r="H14" s="45"/>
      <c r="I14" s="44"/>
      <c r="J14" s="46"/>
    </row>
    <row r="15" spans="1:15" ht="32.25" customHeight="1" x14ac:dyDescent="0.25">
      <c r="A15" s="2"/>
      <c r="B15" s="35" t="s">
        <v>34</v>
      </c>
      <c r="C15" s="61"/>
      <c r="D15" s="54"/>
      <c r="E15" s="240"/>
      <c r="F15" s="240"/>
      <c r="G15" s="242"/>
      <c r="H15" s="242"/>
      <c r="I15" s="242" t="s">
        <v>31</v>
      </c>
      <c r="J15" s="243"/>
    </row>
    <row r="16" spans="1:15" ht="23.25" customHeight="1" x14ac:dyDescent="0.25">
      <c r="A16" s="138" t="s">
        <v>26</v>
      </c>
      <c r="B16" s="38" t="s">
        <v>26</v>
      </c>
      <c r="C16" s="62"/>
      <c r="D16" s="63"/>
      <c r="E16" s="206"/>
      <c r="F16" s="207"/>
      <c r="G16" s="206"/>
      <c r="H16" s="207"/>
      <c r="I16" s="206">
        <f>SUMIF(F64:F137,A16,I64:I137)+SUMIF(F64:F137,"PSU",I64:I137)</f>
        <v>0</v>
      </c>
      <c r="J16" s="208"/>
    </row>
    <row r="17" spans="1:10" ht="23.25" customHeight="1" x14ac:dyDescent="0.25">
      <c r="A17" s="138" t="s">
        <v>27</v>
      </c>
      <c r="B17" s="38" t="s">
        <v>27</v>
      </c>
      <c r="C17" s="62"/>
      <c r="D17" s="63"/>
      <c r="E17" s="206"/>
      <c r="F17" s="207"/>
      <c r="G17" s="206"/>
      <c r="H17" s="207"/>
      <c r="I17" s="206">
        <f>SUMIF(F64:F137,A17,I64:I137)</f>
        <v>0</v>
      </c>
      <c r="J17" s="208"/>
    </row>
    <row r="18" spans="1:10" ht="23.25" customHeight="1" x14ac:dyDescent="0.25">
      <c r="A18" s="138" t="s">
        <v>28</v>
      </c>
      <c r="B18" s="38" t="s">
        <v>28</v>
      </c>
      <c r="C18" s="62"/>
      <c r="D18" s="63"/>
      <c r="E18" s="206"/>
      <c r="F18" s="207"/>
      <c r="G18" s="206"/>
      <c r="H18" s="207"/>
      <c r="I18" s="206">
        <f>SUMIF(F64:F137,A18,I64:I137)</f>
        <v>0</v>
      </c>
      <c r="J18" s="208"/>
    </row>
    <row r="19" spans="1:10" ht="23.25" customHeight="1" x14ac:dyDescent="0.25">
      <c r="A19" s="138" t="s">
        <v>215</v>
      </c>
      <c r="B19" s="38" t="s">
        <v>29</v>
      </c>
      <c r="C19" s="62"/>
      <c r="D19" s="63"/>
      <c r="E19" s="206"/>
      <c r="F19" s="207"/>
      <c r="G19" s="206"/>
      <c r="H19" s="207"/>
      <c r="I19" s="206">
        <f>SUMIF(F64:F137,A19,I64:I137)</f>
        <v>0</v>
      </c>
      <c r="J19" s="208"/>
    </row>
    <row r="20" spans="1:10" ht="23.25" customHeight="1" x14ac:dyDescent="0.25">
      <c r="A20" s="138" t="s">
        <v>216</v>
      </c>
      <c r="B20" s="38" t="s">
        <v>30</v>
      </c>
      <c r="C20" s="62"/>
      <c r="D20" s="63"/>
      <c r="E20" s="206"/>
      <c r="F20" s="207"/>
      <c r="G20" s="206"/>
      <c r="H20" s="207"/>
      <c r="I20" s="206">
        <f>SUMIF(F64:F137,A20,I64:I137)</f>
        <v>0</v>
      </c>
      <c r="J20" s="208"/>
    </row>
    <row r="21" spans="1:10" ht="23.25" customHeight="1" x14ac:dyDescent="0.25">
      <c r="A21" s="2"/>
      <c r="B21" s="48" t="s">
        <v>31</v>
      </c>
      <c r="C21" s="64"/>
      <c r="D21" s="65"/>
      <c r="E21" s="209"/>
      <c r="F21" s="244"/>
      <c r="G21" s="209"/>
      <c r="H21" s="244"/>
      <c r="I21" s="209">
        <f>SUM(I16:J20)</f>
        <v>0</v>
      </c>
      <c r="J21" s="210"/>
    </row>
    <row r="22" spans="1:10" ht="33" customHeight="1" x14ac:dyDescent="0.25">
      <c r="A22" s="2"/>
      <c r="B22" s="42" t="s">
        <v>35</v>
      </c>
      <c r="C22" s="62"/>
      <c r="D22" s="63"/>
      <c r="E22" s="66"/>
      <c r="F22" s="39"/>
      <c r="G22" s="33"/>
      <c r="H22" s="33"/>
      <c r="I22" s="33"/>
      <c r="J22" s="40"/>
    </row>
    <row r="23" spans="1:10" ht="23.25" customHeight="1" x14ac:dyDescent="0.25">
      <c r="A23" s="2">
        <f>ZakladDPHSni*SazbaDPH1/100</f>
        <v>0</v>
      </c>
      <c r="B23" s="38" t="s">
        <v>13</v>
      </c>
      <c r="C23" s="62"/>
      <c r="D23" s="63"/>
      <c r="E23" s="67">
        <v>15</v>
      </c>
      <c r="F23" s="39" t="s">
        <v>0</v>
      </c>
      <c r="G23" s="204">
        <f>ZakladDPHSniVypocet</f>
        <v>0</v>
      </c>
      <c r="H23" s="205"/>
      <c r="I23" s="205"/>
      <c r="J23" s="40" t="str">
        <f t="shared" ref="J23:J28" si="0">Mena</f>
        <v>CZK</v>
      </c>
    </row>
    <row r="24" spans="1:10" ht="23.25" customHeight="1" x14ac:dyDescent="0.25">
      <c r="A24" s="2">
        <f>(A23-INT(A23))*100</f>
        <v>0</v>
      </c>
      <c r="B24" s="38" t="s">
        <v>14</v>
      </c>
      <c r="C24" s="62"/>
      <c r="D24" s="63"/>
      <c r="E24" s="67">
        <f>SazbaDPH1</f>
        <v>15</v>
      </c>
      <c r="F24" s="39" t="s">
        <v>0</v>
      </c>
      <c r="G24" s="202">
        <f>A23</f>
        <v>0</v>
      </c>
      <c r="H24" s="203"/>
      <c r="I24" s="203"/>
      <c r="J24" s="40" t="str">
        <f t="shared" si="0"/>
        <v>CZK</v>
      </c>
    </row>
    <row r="25" spans="1:10" ht="23.25" customHeight="1" x14ac:dyDescent="0.25">
      <c r="A25" s="2">
        <f>ZakladDPHZakl*SazbaDPH2/100</f>
        <v>0</v>
      </c>
      <c r="B25" s="38" t="s">
        <v>15</v>
      </c>
      <c r="C25" s="62"/>
      <c r="D25" s="63"/>
      <c r="E25" s="67">
        <v>21</v>
      </c>
      <c r="F25" s="39" t="s">
        <v>0</v>
      </c>
      <c r="G25" s="204">
        <f>ZakladDPHZaklVypocet</f>
        <v>0</v>
      </c>
      <c r="H25" s="205"/>
      <c r="I25" s="205"/>
      <c r="J25" s="40" t="str">
        <f t="shared" si="0"/>
        <v>CZK</v>
      </c>
    </row>
    <row r="26" spans="1:10" ht="23.25" customHeight="1" x14ac:dyDescent="0.25">
      <c r="A26" s="2">
        <f>(A25-INT(A25))*100</f>
        <v>0</v>
      </c>
      <c r="B26" s="32" t="s">
        <v>16</v>
      </c>
      <c r="C26" s="68"/>
      <c r="D26" s="54"/>
      <c r="E26" s="69">
        <f>SazbaDPH2</f>
        <v>21</v>
      </c>
      <c r="F26" s="30" t="s">
        <v>0</v>
      </c>
      <c r="G26" s="231">
        <f>A25</f>
        <v>0</v>
      </c>
      <c r="H26" s="232"/>
      <c r="I26" s="232"/>
      <c r="J26" s="37" t="str">
        <f t="shared" si="0"/>
        <v>CZK</v>
      </c>
    </row>
    <row r="27" spans="1:10" ht="23.25" customHeight="1" thickBot="1" x14ac:dyDescent="0.3">
      <c r="A27" s="2">
        <f>ZakladDPHSni+DPHSni+ZakladDPHZakl+DPHZakl</f>
        <v>0</v>
      </c>
      <c r="B27" s="31" t="s">
        <v>5</v>
      </c>
      <c r="C27" s="70"/>
      <c r="D27" s="71"/>
      <c r="E27" s="70"/>
      <c r="F27" s="16"/>
      <c r="G27" s="233">
        <f>CenaCelkem-(ZakladDPHSni+DPHSni+ZakladDPHZakl+DPHZakl)</f>
        <v>0</v>
      </c>
      <c r="H27" s="233"/>
      <c r="I27" s="233"/>
      <c r="J27" s="41" t="str">
        <f t="shared" si="0"/>
        <v>CZK</v>
      </c>
    </row>
    <row r="28" spans="1:10" ht="27.75" hidden="1" customHeight="1" thickBot="1" x14ac:dyDescent="0.3">
      <c r="A28" s="2"/>
      <c r="B28" s="111" t="s">
        <v>25</v>
      </c>
      <c r="C28" s="112"/>
      <c r="D28" s="112"/>
      <c r="E28" s="113"/>
      <c r="F28" s="114"/>
      <c r="G28" s="212">
        <f>ZakladDPHSniVypocet+ZakladDPHZaklVypocet</f>
        <v>0</v>
      </c>
      <c r="H28" s="212"/>
      <c r="I28" s="212"/>
      <c r="J28" s="115" t="str">
        <f t="shared" si="0"/>
        <v>CZK</v>
      </c>
    </row>
    <row r="29" spans="1:10" ht="27.75" customHeight="1" thickBot="1" x14ac:dyDescent="0.3">
      <c r="A29" s="2">
        <f>(A27-INT(A27))*100</f>
        <v>0</v>
      </c>
      <c r="B29" s="111" t="s">
        <v>37</v>
      </c>
      <c r="C29" s="116"/>
      <c r="D29" s="116"/>
      <c r="E29" s="116"/>
      <c r="F29" s="117"/>
      <c r="G29" s="211">
        <f>A27</f>
        <v>0</v>
      </c>
      <c r="H29" s="211"/>
      <c r="I29" s="211"/>
      <c r="J29" s="118" t="s">
        <v>61</v>
      </c>
    </row>
    <row r="30" spans="1:10" ht="12.75" customHeight="1" x14ac:dyDescent="0.25">
      <c r="A30" s="2"/>
      <c r="B30" s="2"/>
      <c r="J30" s="9"/>
    </row>
    <row r="31" spans="1:10" ht="30" customHeight="1" x14ac:dyDescent="0.25">
      <c r="A31" s="2"/>
      <c r="B31" s="2"/>
      <c r="J31" s="9"/>
    </row>
    <row r="32" spans="1:10" ht="18.75" customHeight="1" x14ac:dyDescent="0.25">
      <c r="A32" s="2"/>
      <c r="B32" s="17"/>
      <c r="C32" s="72" t="s">
        <v>12</v>
      </c>
      <c r="D32" s="73"/>
      <c r="E32" s="73"/>
      <c r="F32" s="15" t="s">
        <v>11</v>
      </c>
      <c r="G32" s="26"/>
      <c r="H32" s="27"/>
      <c r="I32" s="26"/>
      <c r="J32" s="9"/>
    </row>
    <row r="33" spans="1:10" ht="47.25" customHeight="1" x14ac:dyDescent="0.25">
      <c r="A33" s="2"/>
      <c r="B33" s="2"/>
      <c r="J33" s="9"/>
    </row>
    <row r="34" spans="1:10" s="21" customFormat="1" ht="18.75" customHeight="1" x14ac:dyDescent="0.25">
      <c r="A34" s="20"/>
      <c r="B34" s="20"/>
      <c r="C34" s="74"/>
      <c r="D34" s="213"/>
      <c r="E34" s="214"/>
      <c r="G34" s="215"/>
      <c r="H34" s="216"/>
      <c r="I34" s="216"/>
      <c r="J34" s="25"/>
    </row>
    <row r="35" spans="1:10" ht="12.75" customHeight="1" x14ac:dyDescent="0.25">
      <c r="A35" s="2"/>
      <c r="B35" s="2"/>
      <c r="D35" s="201" t="s">
        <v>2</v>
      </c>
      <c r="E35" s="201"/>
      <c r="H35" s="10" t="s">
        <v>3</v>
      </c>
      <c r="J35" s="9"/>
    </row>
    <row r="36" spans="1:10" ht="13.5" customHeight="1" thickBot="1" x14ac:dyDescent="0.3">
      <c r="A36" s="11"/>
      <c r="B36" s="11"/>
      <c r="C36" s="75"/>
      <c r="D36" s="75"/>
      <c r="E36" s="75"/>
      <c r="F36" s="12"/>
      <c r="G36" s="12"/>
      <c r="H36" s="12"/>
      <c r="I36" s="12"/>
      <c r="J36" s="13"/>
    </row>
    <row r="37" spans="1:10" ht="27" customHeight="1" x14ac:dyDescent="0.25">
      <c r="B37" s="88" t="s">
        <v>17</v>
      </c>
      <c r="C37" s="89"/>
      <c r="D37" s="89"/>
      <c r="E37" s="89"/>
      <c r="F37" s="90"/>
      <c r="G37" s="90"/>
      <c r="H37" s="90"/>
      <c r="I37" s="90"/>
      <c r="J37" s="91"/>
    </row>
    <row r="38" spans="1:10" ht="25.5" customHeight="1" x14ac:dyDescent="0.25">
      <c r="A38" s="87" t="s">
        <v>39</v>
      </c>
      <c r="B38" s="92" t="s">
        <v>18</v>
      </c>
      <c r="C38" s="93" t="s">
        <v>6</v>
      </c>
      <c r="D38" s="93"/>
      <c r="E38" s="93"/>
      <c r="F38" s="94" t="str">
        <f>B23</f>
        <v>Základ pro sníženou DPH</v>
      </c>
      <c r="G38" s="94" t="str">
        <f>B25</f>
        <v>Základ pro základní DPH</v>
      </c>
      <c r="H38" s="95" t="s">
        <v>19</v>
      </c>
      <c r="I38" s="95" t="s">
        <v>1</v>
      </c>
      <c r="J38" s="96" t="s">
        <v>0</v>
      </c>
    </row>
    <row r="39" spans="1:10" ht="25.5" hidden="1" customHeight="1" x14ac:dyDescent="0.25">
      <c r="A39" s="87">
        <v>1</v>
      </c>
      <c r="B39" s="97" t="s">
        <v>45</v>
      </c>
      <c r="C39" s="196"/>
      <c r="D39" s="196"/>
      <c r="E39" s="196"/>
      <c r="F39" s="98">
        <f>'1 1 Pol'!AE357+'1 3 Pol'!AE85+'1 3a Pol'!AE223+'1 4a Pol'!AE73+'1 4b Pol'!AE38+'1 5 Pol'!AE88+'1 5 P1'!AE107</f>
        <v>0</v>
      </c>
      <c r="G39" s="99">
        <f>'1 1 Pol'!AF357+'1 3 Pol'!AF85+'1 3a Pol'!AF223+'1 4a Pol'!AF73+'1 4b Pol'!AF38+'1 5 Pol'!AF88+'1 5 P1'!AF107</f>
        <v>0</v>
      </c>
      <c r="H39" s="100">
        <f t="shared" ref="H39:H47" si="1">(F39*SazbaDPH1/100)+(G39*SazbaDPH2/100)</f>
        <v>0</v>
      </c>
      <c r="I39" s="100">
        <f t="shared" ref="I39:I47" si="2">F39+G39+H39</f>
        <v>0</v>
      </c>
      <c r="J39" s="101" t="str">
        <f t="shared" ref="J39:J47" si="3">IF(CenaCelkemVypocet=0,"",I39/CenaCelkemVypocet*100)</f>
        <v/>
      </c>
    </row>
    <row r="40" spans="1:10" ht="25.5" customHeight="1" x14ac:dyDescent="0.25">
      <c r="A40" s="87">
        <v>2</v>
      </c>
      <c r="B40" s="102" t="s">
        <v>46</v>
      </c>
      <c r="C40" s="200" t="s">
        <v>47</v>
      </c>
      <c r="D40" s="200"/>
      <c r="E40" s="200"/>
      <c r="F40" s="103">
        <f>'1 1 Pol'!AE357+'1 3 Pol'!AE85+'1 3a Pol'!AE223+'1 4a Pol'!AE73+'1 4b Pol'!AE38+'1 5 Pol'!AE88+'1 5 P1'!AE107</f>
        <v>0</v>
      </c>
      <c r="G40" s="104">
        <f>'1 1 Pol'!AF357+'1 3 Pol'!AF85+'1 3a Pol'!AF223+'1 4a Pol'!AF73+'1 4b Pol'!AF38+'1 5 Pol'!AF88+'1 5 P1'!AF107</f>
        <v>0</v>
      </c>
      <c r="H40" s="104">
        <f t="shared" si="1"/>
        <v>0</v>
      </c>
      <c r="I40" s="104">
        <f t="shared" si="2"/>
        <v>0</v>
      </c>
      <c r="J40" s="105" t="str">
        <f t="shared" si="3"/>
        <v/>
      </c>
    </row>
    <row r="41" spans="1:10" ht="25.5" customHeight="1" x14ac:dyDescent="0.25">
      <c r="A41" s="87">
        <v>3</v>
      </c>
      <c r="B41" s="106" t="s">
        <v>46</v>
      </c>
      <c r="C41" s="196" t="s">
        <v>48</v>
      </c>
      <c r="D41" s="196"/>
      <c r="E41" s="196"/>
      <c r="F41" s="107">
        <f>'1 1 Pol'!AE357</f>
        <v>0</v>
      </c>
      <c r="G41" s="100">
        <f>'1 1 Pol'!AF357</f>
        <v>0</v>
      </c>
      <c r="H41" s="100">
        <f t="shared" si="1"/>
        <v>0</v>
      </c>
      <c r="I41" s="100">
        <f t="shared" si="2"/>
        <v>0</v>
      </c>
      <c r="J41" s="101" t="str">
        <f t="shared" si="3"/>
        <v/>
      </c>
    </row>
    <row r="42" spans="1:10" ht="25.5" customHeight="1" x14ac:dyDescent="0.25">
      <c r="A42" s="87">
        <v>3</v>
      </c>
      <c r="B42" s="106" t="s">
        <v>49</v>
      </c>
      <c r="C42" s="196" t="s">
        <v>50</v>
      </c>
      <c r="D42" s="196"/>
      <c r="E42" s="196"/>
      <c r="F42" s="107">
        <f>'1 3 Pol'!AE85</f>
        <v>0</v>
      </c>
      <c r="G42" s="100">
        <f>'1 3 Pol'!AF85</f>
        <v>0</v>
      </c>
      <c r="H42" s="100">
        <f t="shared" si="1"/>
        <v>0</v>
      </c>
      <c r="I42" s="100">
        <f t="shared" si="2"/>
        <v>0</v>
      </c>
      <c r="J42" s="101" t="str">
        <f t="shared" si="3"/>
        <v/>
      </c>
    </row>
    <row r="43" spans="1:10" ht="25.5" customHeight="1" x14ac:dyDescent="0.25">
      <c r="A43" s="87">
        <v>3</v>
      </c>
      <c r="B43" s="106" t="s">
        <v>51</v>
      </c>
      <c r="C43" s="196" t="s">
        <v>52</v>
      </c>
      <c r="D43" s="196"/>
      <c r="E43" s="196"/>
      <c r="F43" s="107">
        <f>'1 3a Pol'!AE223</f>
        <v>0</v>
      </c>
      <c r="G43" s="100">
        <f>'1 3a Pol'!AF223</f>
        <v>0</v>
      </c>
      <c r="H43" s="100">
        <f t="shared" si="1"/>
        <v>0</v>
      </c>
      <c r="I43" s="100">
        <f t="shared" si="2"/>
        <v>0</v>
      </c>
      <c r="J43" s="101" t="str">
        <f t="shared" si="3"/>
        <v/>
      </c>
    </row>
    <row r="44" spans="1:10" ht="25.5" customHeight="1" x14ac:dyDescent="0.25">
      <c r="A44" s="87">
        <v>3</v>
      </c>
      <c r="B44" s="106" t="s">
        <v>53</v>
      </c>
      <c r="C44" s="196" t="s">
        <v>54</v>
      </c>
      <c r="D44" s="196"/>
      <c r="E44" s="196"/>
      <c r="F44" s="107">
        <f>'1 4a Pol'!AE73</f>
        <v>0</v>
      </c>
      <c r="G44" s="100">
        <f>'1 4a Pol'!AF73</f>
        <v>0</v>
      </c>
      <c r="H44" s="100">
        <f t="shared" si="1"/>
        <v>0</v>
      </c>
      <c r="I44" s="100">
        <f t="shared" si="2"/>
        <v>0</v>
      </c>
      <c r="J44" s="101" t="str">
        <f t="shared" si="3"/>
        <v/>
      </c>
    </row>
    <row r="45" spans="1:10" ht="25.5" customHeight="1" x14ac:dyDescent="0.25">
      <c r="A45" s="87">
        <v>3</v>
      </c>
      <c r="B45" s="106" t="s">
        <v>55</v>
      </c>
      <c r="C45" s="196" t="s">
        <v>56</v>
      </c>
      <c r="D45" s="196"/>
      <c r="E45" s="196"/>
      <c r="F45" s="107">
        <f>'1 4b Pol'!AE38</f>
        <v>0</v>
      </c>
      <c r="G45" s="100">
        <f>'1 4b Pol'!AF38</f>
        <v>0</v>
      </c>
      <c r="H45" s="100">
        <f t="shared" si="1"/>
        <v>0</v>
      </c>
      <c r="I45" s="100">
        <f t="shared" si="2"/>
        <v>0</v>
      </c>
      <c r="J45" s="101" t="str">
        <f t="shared" si="3"/>
        <v/>
      </c>
    </row>
    <row r="46" spans="1:10" ht="25.5" customHeight="1" x14ac:dyDescent="0.25">
      <c r="A46" s="87">
        <v>3</v>
      </c>
      <c r="B46" s="106" t="s">
        <v>57</v>
      </c>
      <c r="C46" s="196" t="s">
        <v>58</v>
      </c>
      <c r="D46" s="196"/>
      <c r="E46" s="196"/>
      <c r="F46" s="107">
        <f>'1 5 Pol'!AE88</f>
        <v>0</v>
      </c>
      <c r="G46" s="100">
        <f>'1 5 Pol'!AF88</f>
        <v>0</v>
      </c>
      <c r="H46" s="100">
        <f t="shared" si="1"/>
        <v>0</v>
      </c>
      <c r="I46" s="100">
        <f t="shared" si="2"/>
        <v>0</v>
      </c>
      <c r="J46" s="101" t="str">
        <f t="shared" si="3"/>
        <v/>
      </c>
    </row>
    <row r="47" spans="1:10" ht="25.5" customHeight="1" x14ac:dyDescent="0.25">
      <c r="A47" s="87">
        <v>3</v>
      </c>
      <c r="B47" s="106" t="s">
        <v>57</v>
      </c>
      <c r="C47" s="196" t="s">
        <v>59</v>
      </c>
      <c r="D47" s="196"/>
      <c r="E47" s="196"/>
      <c r="F47" s="107">
        <f>'1 5 P1'!AE107</f>
        <v>0</v>
      </c>
      <c r="G47" s="100">
        <f>'1 5 P1'!AF107</f>
        <v>0</v>
      </c>
      <c r="H47" s="100">
        <f t="shared" si="1"/>
        <v>0</v>
      </c>
      <c r="I47" s="100">
        <f t="shared" si="2"/>
        <v>0</v>
      </c>
      <c r="J47" s="101" t="str">
        <f t="shared" si="3"/>
        <v/>
      </c>
    </row>
    <row r="48" spans="1:10" ht="25.5" customHeight="1" x14ac:dyDescent="0.25">
      <c r="A48" s="87"/>
      <c r="B48" s="197" t="s">
        <v>60</v>
      </c>
      <c r="C48" s="198"/>
      <c r="D48" s="198"/>
      <c r="E48" s="199"/>
      <c r="F48" s="108">
        <f>SUMIF(A39:A47,"=1",F39:F47)</f>
        <v>0</v>
      </c>
      <c r="G48" s="109">
        <f>SUMIF(A39:A47,"=1",G39:G47)</f>
        <v>0</v>
      </c>
      <c r="H48" s="109">
        <f>SUMIF(A39:A47,"=1",H39:H47)</f>
        <v>0</v>
      </c>
      <c r="I48" s="109">
        <f>SUMIF(A39:A47,"=1",I39:I47)</f>
        <v>0</v>
      </c>
      <c r="J48" s="110">
        <f>SUMIF(A39:A47,"=1",J39:J47)</f>
        <v>0</v>
      </c>
    </row>
    <row r="50" spans="1:10" x14ac:dyDescent="0.25">
      <c r="A50" t="s">
        <v>62</v>
      </c>
      <c r="B50" t="s">
        <v>63</v>
      </c>
    </row>
    <row r="51" spans="1:10" x14ac:dyDescent="0.25">
      <c r="A51" t="s">
        <v>64</v>
      </c>
      <c r="B51" t="s">
        <v>65</v>
      </c>
    </row>
    <row r="52" spans="1:10" x14ac:dyDescent="0.25">
      <c r="A52" t="s">
        <v>66</v>
      </c>
      <c r="B52" t="s">
        <v>67</v>
      </c>
    </row>
    <row r="53" spans="1:10" x14ac:dyDescent="0.25">
      <c r="A53" t="s">
        <v>66</v>
      </c>
      <c r="B53" t="s">
        <v>68</v>
      </c>
    </row>
    <row r="54" spans="1:10" x14ac:dyDescent="0.25">
      <c r="A54" t="s">
        <v>66</v>
      </c>
      <c r="B54" t="s">
        <v>69</v>
      </c>
    </row>
    <row r="55" spans="1:10" x14ac:dyDescent="0.25">
      <c r="A55" t="s">
        <v>66</v>
      </c>
      <c r="B55" t="s">
        <v>70</v>
      </c>
    </row>
    <row r="56" spans="1:10" x14ac:dyDescent="0.25">
      <c r="A56" t="s">
        <v>66</v>
      </c>
      <c r="B56" t="s">
        <v>71</v>
      </c>
    </row>
    <row r="57" spans="1:10" x14ac:dyDescent="0.25">
      <c r="A57" t="s">
        <v>66</v>
      </c>
      <c r="B57" t="s">
        <v>72</v>
      </c>
    </row>
    <row r="58" spans="1:10" x14ac:dyDescent="0.25">
      <c r="A58" t="s">
        <v>66</v>
      </c>
      <c r="B58" t="s">
        <v>73</v>
      </c>
    </row>
    <row r="61" spans="1:10" ht="15.6" x14ac:dyDescent="0.3">
      <c r="B61" s="119" t="s">
        <v>74</v>
      </c>
    </row>
    <row r="63" spans="1:10" ht="25.5" customHeight="1" x14ac:dyDescent="0.25">
      <c r="A63" s="121"/>
      <c r="B63" s="124" t="s">
        <v>18</v>
      </c>
      <c r="C63" s="124" t="s">
        <v>6</v>
      </c>
      <c r="D63" s="125"/>
      <c r="E63" s="125"/>
      <c r="F63" s="126" t="s">
        <v>75</v>
      </c>
      <c r="G63" s="126"/>
      <c r="H63" s="126"/>
      <c r="I63" s="126" t="s">
        <v>31</v>
      </c>
      <c r="J63" s="126" t="s">
        <v>0</v>
      </c>
    </row>
    <row r="64" spans="1:10" ht="36.75" customHeight="1" x14ac:dyDescent="0.25">
      <c r="A64" s="122"/>
      <c r="B64" s="127" t="s">
        <v>76</v>
      </c>
      <c r="C64" s="194" t="s">
        <v>77</v>
      </c>
      <c r="D64" s="195"/>
      <c r="E64" s="195"/>
      <c r="F64" s="134" t="s">
        <v>26</v>
      </c>
      <c r="G64" s="135"/>
      <c r="H64" s="135"/>
      <c r="I64" s="135">
        <f>'1 5 Pol'!G8</f>
        <v>0</v>
      </c>
      <c r="J64" s="131" t="str">
        <f>IF(I138=0,"",I64/I138*100)</f>
        <v/>
      </c>
    </row>
    <row r="65" spans="1:10" ht="36.75" customHeight="1" x14ac:dyDescent="0.25">
      <c r="A65" s="122"/>
      <c r="B65" s="127" t="s">
        <v>76</v>
      </c>
      <c r="C65" s="194" t="s">
        <v>78</v>
      </c>
      <c r="D65" s="195"/>
      <c r="E65" s="195"/>
      <c r="F65" s="134" t="s">
        <v>26</v>
      </c>
      <c r="G65" s="135"/>
      <c r="H65" s="135"/>
      <c r="I65" s="135">
        <f>'1 3 Pol'!G8</f>
        <v>0</v>
      </c>
      <c r="J65" s="131" t="str">
        <f>IF(I138=0,"",I65/I138*100)</f>
        <v/>
      </c>
    </row>
    <row r="66" spans="1:10" ht="36.75" customHeight="1" x14ac:dyDescent="0.25">
      <c r="A66" s="122"/>
      <c r="B66" s="127" t="s">
        <v>79</v>
      </c>
      <c r="C66" s="194" t="s">
        <v>80</v>
      </c>
      <c r="D66" s="195"/>
      <c r="E66" s="195"/>
      <c r="F66" s="134" t="s">
        <v>26</v>
      </c>
      <c r="G66" s="135"/>
      <c r="H66" s="135"/>
      <c r="I66" s="135">
        <f>'1 3a Pol'!G45</f>
        <v>0</v>
      </c>
      <c r="J66" s="131" t="str">
        <f>IF(I138=0,"",I66/I138*100)</f>
        <v/>
      </c>
    </row>
    <row r="67" spans="1:10" ht="36.75" customHeight="1" x14ac:dyDescent="0.25">
      <c r="A67" s="122"/>
      <c r="B67" s="127" t="s">
        <v>81</v>
      </c>
      <c r="C67" s="194" t="s">
        <v>80</v>
      </c>
      <c r="D67" s="195"/>
      <c r="E67" s="195"/>
      <c r="F67" s="134" t="s">
        <v>26</v>
      </c>
      <c r="G67" s="135"/>
      <c r="H67" s="135"/>
      <c r="I67" s="135">
        <f>'1 3a Pol'!G57</f>
        <v>0</v>
      </c>
      <c r="J67" s="131" t="str">
        <f>IF(I138=0,"",I67/I138*100)</f>
        <v/>
      </c>
    </row>
    <row r="68" spans="1:10" ht="36.75" customHeight="1" x14ac:dyDescent="0.25">
      <c r="A68" s="122"/>
      <c r="B68" s="127" t="s">
        <v>82</v>
      </c>
      <c r="C68" s="194" t="s">
        <v>83</v>
      </c>
      <c r="D68" s="195"/>
      <c r="E68" s="195"/>
      <c r="F68" s="134" t="s">
        <v>26</v>
      </c>
      <c r="G68" s="135"/>
      <c r="H68" s="135"/>
      <c r="I68" s="135">
        <f>'1 3a Pol'!G79</f>
        <v>0</v>
      </c>
      <c r="J68" s="131" t="str">
        <f>IF(I138=0,"",I68/I138*100)</f>
        <v/>
      </c>
    </row>
    <row r="69" spans="1:10" ht="36.75" customHeight="1" x14ac:dyDescent="0.25">
      <c r="A69" s="122"/>
      <c r="B69" s="127" t="s">
        <v>84</v>
      </c>
      <c r="C69" s="194" t="s">
        <v>85</v>
      </c>
      <c r="D69" s="195"/>
      <c r="E69" s="195"/>
      <c r="F69" s="134" t="s">
        <v>26</v>
      </c>
      <c r="G69" s="135"/>
      <c r="H69" s="135"/>
      <c r="I69" s="135">
        <f>'1 3a Pol'!G106</f>
        <v>0</v>
      </c>
      <c r="J69" s="131" t="str">
        <f>IF(I138=0,"",I69/I138*100)</f>
        <v/>
      </c>
    </row>
    <row r="70" spans="1:10" ht="36.75" customHeight="1" x14ac:dyDescent="0.25">
      <c r="A70" s="122"/>
      <c r="B70" s="127" t="s">
        <v>86</v>
      </c>
      <c r="C70" s="194" t="s">
        <v>87</v>
      </c>
      <c r="D70" s="195"/>
      <c r="E70" s="195"/>
      <c r="F70" s="134" t="s">
        <v>26</v>
      </c>
      <c r="G70" s="135"/>
      <c r="H70" s="135"/>
      <c r="I70" s="135">
        <f>'1 3a Pol'!G130</f>
        <v>0</v>
      </c>
      <c r="J70" s="131" t="str">
        <f>IF(I138=0,"",I70/I138*100)</f>
        <v/>
      </c>
    </row>
    <row r="71" spans="1:10" ht="36.75" customHeight="1" x14ac:dyDescent="0.25">
      <c r="A71" s="122"/>
      <c r="B71" s="127" t="s">
        <v>88</v>
      </c>
      <c r="C71" s="194" t="s">
        <v>89</v>
      </c>
      <c r="D71" s="195"/>
      <c r="E71" s="195"/>
      <c r="F71" s="134" t="s">
        <v>26</v>
      </c>
      <c r="G71" s="135"/>
      <c r="H71" s="135"/>
      <c r="I71" s="135">
        <f>'1 3a Pol'!G148</f>
        <v>0</v>
      </c>
      <c r="J71" s="131" t="str">
        <f>IF(I138=0,"",I71/I138*100)</f>
        <v/>
      </c>
    </row>
    <row r="72" spans="1:10" ht="36.75" customHeight="1" x14ac:dyDescent="0.25">
      <c r="A72" s="122"/>
      <c r="B72" s="127" t="s">
        <v>90</v>
      </c>
      <c r="C72" s="194" t="s">
        <v>91</v>
      </c>
      <c r="D72" s="195"/>
      <c r="E72" s="195"/>
      <c r="F72" s="134" t="s">
        <v>26</v>
      </c>
      <c r="G72" s="135"/>
      <c r="H72" s="135"/>
      <c r="I72" s="135">
        <f>'1 3a Pol'!G166</f>
        <v>0</v>
      </c>
      <c r="J72" s="131" t="str">
        <f>IF(I138=0,"",I72/I138*100)</f>
        <v/>
      </c>
    </row>
    <row r="73" spans="1:10" ht="36.75" customHeight="1" x14ac:dyDescent="0.25">
      <c r="A73" s="122"/>
      <c r="B73" s="127" t="s">
        <v>92</v>
      </c>
      <c r="C73" s="194" t="s">
        <v>93</v>
      </c>
      <c r="D73" s="195"/>
      <c r="E73" s="195"/>
      <c r="F73" s="134" t="s">
        <v>26</v>
      </c>
      <c r="G73" s="135"/>
      <c r="H73" s="135"/>
      <c r="I73" s="135">
        <f>'1 3a Pol'!G181</f>
        <v>0</v>
      </c>
      <c r="J73" s="131" t="str">
        <f>IF(I138=0,"",I73/I138*100)</f>
        <v/>
      </c>
    </row>
    <row r="74" spans="1:10" ht="36.75" customHeight="1" x14ac:dyDescent="0.25">
      <c r="A74" s="122"/>
      <c r="B74" s="127" t="s">
        <v>94</v>
      </c>
      <c r="C74" s="194" t="s">
        <v>95</v>
      </c>
      <c r="D74" s="195"/>
      <c r="E74" s="195"/>
      <c r="F74" s="134" t="s">
        <v>26</v>
      </c>
      <c r="G74" s="135"/>
      <c r="H74" s="135"/>
      <c r="I74" s="135">
        <f>'1 3a Pol'!G191</f>
        <v>0</v>
      </c>
      <c r="J74" s="131" t="str">
        <f>IF(I138=0,"",I74/I138*100)</f>
        <v/>
      </c>
    </row>
    <row r="75" spans="1:10" ht="36.75" customHeight="1" x14ac:dyDescent="0.25">
      <c r="A75" s="122"/>
      <c r="B75" s="127" t="s">
        <v>96</v>
      </c>
      <c r="C75" s="194" t="s">
        <v>97</v>
      </c>
      <c r="D75" s="195"/>
      <c r="E75" s="195"/>
      <c r="F75" s="134" t="s">
        <v>26</v>
      </c>
      <c r="G75" s="135"/>
      <c r="H75" s="135"/>
      <c r="I75" s="135">
        <f>'1 5 Pol'!G22</f>
        <v>0</v>
      </c>
      <c r="J75" s="131" t="str">
        <f>IF(I138=0,"",I75/I138*100)</f>
        <v/>
      </c>
    </row>
    <row r="76" spans="1:10" ht="36.75" customHeight="1" x14ac:dyDescent="0.25">
      <c r="A76" s="122"/>
      <c r="B76" s="127" t="s">
        <v>96</v>
      </c>
      <c r="C76" s="194" t="s">
        <v>98</v>
      </c>
      <c r="D76" s="195"/>
      <c r="E76" s="195"/>
      <c r="F76" s="134" t="s">
        <v>26</v>
      </c>
      <c r="G76" s="135"/>
      <c r="H76" s="135"/>
      <c r="I76" s="135">
        <f>'1 3 Pol'!G10</f>
        <v>0</v>
      </c>
      <c r="J76" s="131" t="str">
        <f>IF(I138=0,"",I76/I138*100)</f>
        <v/>
      </c>
    </row>
    <row r="77" spans="1:10" ht="36.75" customHeight="1" x14ac:dyDescent="0.25">
      <c r="A77" s="122"/>
      <c r="B77" s="127" t="s">
        <v>99</v>
      </c>
      <c r="C77" s="194" t="s">
        <v>100</v>
      </c>
      <c r="D77" s="195"/>
      <c r="E77" s="195"/>
      <c r="F77" s="134" t="s">
        <v>26</v>
      </c>
      <c r="G77" s="135"/>
      <c r="H77" s="135"/>
      <c r="I77" s="135">
        <f>'1 3a Pol'!G215</f>
        <v>0</v>
      </c>
      <c r="J77" s="131" t="str">
        <f>IF(I138=0,"",I77/I138*100)</f>
        <v/>
      </c>
    </row>
    <row r="78" spans="1:10" ht="36.75" customHeight="1" x14ac:dyDescent="0.25">
      <c r="A78" s="122"/>
      <c r="B78" s="127" t="s">
        <v>101</v>
      </c>
      <c r="C78" s="194" t="s">
        <v>102</v>
      </c>
      <c r="D78" s="195"/>
      <c r="E78" s="195"/>
      <c r="F78" s="134" t="s">
        <v>26</v>
      </c>
      <c r="G78" s="135"/>
      <c r="H78" s="135"/>
      <c r="I78" s="135">
        <f>'1 5 Pol'!G50</f>
        <v>0</v>
      </c>
      <c r="J78" s="131" t="str">
        <f>IF(I138=0,"",I78/I138*100)</f>
        <v/>
      </c>
    </row>
    <row r="79" spans="1:10" ht="36.75" customHeight="1" x14ac:dyDescent="0.25">
      <c r="A79" s="122"/>
      <c r="B79" s="127" t="s">
        <v>101</v>
      </c>
      <c r="C79" s="194" t="s">
        <v>103</v>
      </c>
      <c r="D79" s="195"/>
      <c r="E79" s="195"/>
      <c r="F79" s="134" t="s">
        <v>26</v>
      </c>
      <c r="G79" s="135"/>
      <c r="H79" s="135"/>
      <c r="I79" s="135">
        <f>'1 3 Pol'!G16</f>
        <v>0</v>
      </c>
      <c r="J79" s="131" t="str">
        <f>IF(I138=0,"",I79/I138*100)</f>
        <v/>
      </c>
    </row>
    <row r="80" spans="1:10" ht="36.75" customHeight="1" x14ac:dyDescent="0.25">
      <c r="A80" s="122"/>
      <c r="B80" s="127" t="s">
        <v>104</v>
      </c>
      <c r="C80" s="194" t="s">
        <v>105</v>
      </c>
      <c r="D80" s="195"/>
      <c r="E80" s="195"/>
      <c r="F80" s="134" t="s">
        <v>26</v>
      </c>
      <c r="G80" s="135"/>
      <c r="H80" s="135"/>
      <c r="I80" s="135">
        <f>'1 3 Pol'!G21</f>
        <v>0</v>
      </c>
      <c r="J80" s="131" t="str">
        <f>IF(I138=0,"",I80/I138*100)</f>
        <v/>
      </c>
    </row>
    <row r="81" spans="1:10" ht="36.75" customHeight="1" x14ac:dyDescent="0.25">
      <c r="A81" s="122"/>
      <c r="B81" s="127" t="s">
        <v>104</v>
      </c>
      <c r="C81" s="194" t="s">
        <v>106</v>
      </c>
      <c r="D81" s="195"/>
      <c r="E81" s="195"/>
      <c r="F81" s="134" t="s">
        <v>26</v>
      </c>
      <c r="G81" s="135"/>
      <c r="H81" s="135"/>
      <c r="I81" s="135">
        <f>'1 5 Pol'!G78</f>
        <v>0</v>
      </c>
      <c r="J81" s="131" t="str">
        <f>IF(I138=0,"",I81/I138*100)</f>
        <v/>
      </c>
    </row>
    <row r="82" spans="1:10" ht="36.75" customHeight="1" x14ac:dyDescent="0.25">
      <c r="A82" s="122"/>
      <c r="B82" s="127" t="s">
        <v>107</v>
      </c>
      <c r="C82" s="194" t="s">
        <v>108</v>
      </c>
      <c r="D82" s="195"/>
      <c r="E82" s="195"/>
      <c r="F82" s="134" t="s">
        <v>26</v>
      </c>
      <c r="G82" s="135"/>
      <c r="H82" s="135"/>
      <c r="I82" s="135">
        <f>'1 3 Pol'!G31</f>
        <v>0</v>
      </c>
      <c r="J82" s="131" t="str">
        <f>IF(I138=0,"",I82/I138*100)</f>
        <v/>
      </c>
    </row>
    <row r="83" spans="1:10" ht="36.75" customHeight="1" x14ac:dyDescent="0.25">
      <c r="A83" s="122"/>
      <c r="B83" s="127" t="s">
        <v>109</v>
      </c>
      <c r="C83" s="194" t="s">
        <v>110</v>
      </c>
      <c r="D83" s="195"/>
      <c r="E83" s="195"/>
      <c r="F83" s="134" t="s">
        <v>26</v>
      </c>
      <c r="G83" s="135"/>
      <c r="H83" s="135"/>
      <c r="I83" s="135">
        <f>'1 3 Pol'!G53</f>
        <v>0</v>
      </c>
      <c r="J83" s="131" t="str">
        <f>IF(I138=0,"",I83/I138*100)</f>
        <v/>
      </c>
    </row>
    <row r="84" spans="1:10" ht="36.75" customHeight="1" x14ac:dyDescent="0.25">
      <c r="A84" s="122"/>
      <c r="B84" s="127" t="s">
        <v>111</v>
      </c>
      <c r="C84" s="194" t="s">
        <v>112</v>
      </c>
      <c r="D84" s="195"/>
      <c r="E84" s="195"/>
      <c r="F84" s="134" t="s">
        <v>26</v>
      </c>
      <c r="G84" s="135"/>
      <c r="H84" s="135"/>
      <c r="I84" s="135">
        <f>'1 3 Pol'!G76</f>
        <v>0</v>
      </c>
      <c r="J84" s="131" t="str">
        <f>IF(I138=0,"",I84/I138*100)</f>
        <v/>
      </c>
    </row>
    <row r="85" spans="1:10" ht="36.75" customHeight="1" x14ac:dyDescent="0.25">
      <c r="A85" s="122"/>
      <c r="B85" s="127" t="s">
        <v>113</v>
      </c>
      <c r="C85" s="194" t="s">
        <v>80</v>
      </c>
      <c r="D85" s="195"/>
      <c r="E85" s="195"/>
      <c r="F85" s="134" t="s">
        <v>26</v>
      </c>
      <c r="G85" s="135"/>
      <c r="H85" s="135"/>
      <c r="I85" s="135">
        <f>'1 3a Pol'!G8</f>
        <v>0</v>
      </c>
      <c r="J85" s="131" t="str">
        <f>IF(I138=0,"",I85/I138*100)</f>
        <v/>
      </c>
    </row>
    <row r="86" spans="1:10" ht="36.75" customHeight="1" x14ac:dyDescent="0.25">
      <c r="A86" s="122"/>
      <c r="B86" s="127" t="s">
        <v>49</v>
      </c>
      <c r="C86" s="194" t="s">
        <v>114</v>
      </c>
      <c r="D86" s="195"/>
      <c r="E86" s="195"/>
      <c r="F86" s="134" t="s">
        <v>26</v>
      </c>
      <c r="G86" s="135"/>
      <c r="H86" s="135"/>
      <c r="I86" s="135">
        <f>'1 1 Pol'!G8</f>
        <v>0</v>
      </c>
      <c r="J86" s="131" t="str">
        <f>IF(I138=0,"",I86/I138*100)</f>
        <v/>
      </c>
    </row>
    <row r="87" spans="1:10" ht="36.75" customHeight="1" x14ac:dyDescent="0.25">
      <c r="A87" s="122"/>
      <c r="B87" s="127" t="s">
        <v>115</v>
      </c>
      <c r="C87" s="194" t="s">
        <v>116</v>
      </c>
      <c r="D87" s="195"/>
      <c r="E87" s="195"/>
      <c r="F87" s="134" t="s">
        <v>26</v>
      </c>
      <c r="G87" s="135"/>
      <c r="H87" s="135"/>
      <c r="I87" s="135">
        <f>'1 1 Pol'!G31</f>
        <v>0</v>
      </c>
      <c r="J87" s="131" t="str">
        <f>IF(I138=0,"",I87/I138*100)</f>
        <v/>
      </c>
    </row>
    <row r="88" spans="1:10" ht="36.75" customHeight="1" x14ac:dyDescent="0.25">
      <c r="A88" s="122"/>
      <c r="B88" s="127" t="s">
        <v>117</v>
      </c>
      <c r="C88" s="194" t="s">
        <v>118</v>
      </c>
      <c r="D88" s="195"/>
      <c r="E88" s="195"/>
      <c r="F88" s="134" t="s">
        <v>26</v>
      </c>
      <c r="G88" s="135"/>
      <c r="H88" s="135"/>
      <c r="I88" s="135">
        <f>'1 1 Pol'!G36</f>
        <v>0</v>
      </c>
      <c r="J88" s="131" t="str">
        <f>IF(I138=0,"",I88/I138*100)</f>
        <v/>
      </c>
    </row>
    <row r="89" spans="1:10" ht="36.75" customHeight="1" x14ac:dyDescent="0.25">
      <c r="A89" s="122"/>
      <c r="B89" s="127" t="s">
        <v>119</v>
      </c>
      <c r="C89" s="194" t="s">
        <v>120</v>
      </c>
      <c r="D89" s="195"/>
      <c r="E89" s="195"/>
      <c r="F89" s="134" t="s">
        <v>26</v>
      </c>
      <c r="G89" s="135"/>
      <c r="H89" s="135"/>
      <c r="I89" s="135">
        <f>'1 1 Pol'!G44</f>
        <v>0</v>
      </c>
      <c r="J89" s="131" t="str">
        <f>IF(I138=0,"",I89/I138*100)</f>
        <v/>
      </c>
    </row>
    <row r="90" spans="1:10" ht="36.75" customHeight="1" x14ac:dyDescent="0.25">
      <c r="A90" s="122"/>
      <c r="B90" s="127" t="s">
        <v>121</v>
      </c>
      <c r="C90" s="194" t="s">
        <v>122</v>
      </c>
      <c r="D90" s="195"/>
      <c r="E90" s="195"/>
      <c r="F90" s="134" t="s">
        <v>26</v>
      </c>
      <c r="G90" s="135"/>
      <c r="H90" s="135"/>
      <c r="I90" s="135">
        <f>'1 1 Pol'!G72</f>
        <v>0</v>
      </c>
      <c r="J90" s="131" t="str">
        <f>IF(I138=0,"",I90/I138*100)</f>
        <v/>
      </c>
    </row>
    <row r="91" spans="1:10" ht="36.75" customHeight="1" x14ac:dyDescent="0.25">
      <c r="A91" s="122"/>
      <c r="B91" s="127" t="s">
        <v>123</v>
      </c>
      <c r="C91" s="194" t="s">
        <v>124</v>
      </c>
      <c r="D91" s="195"/>
      <c r="E91" s="195"/>
      <c r="F91" s="134" t="s">
        <v>26</v>
      </c>
      <c r="G91" s="135"/>
      <c r="H91" s="135"/>
      <c r="I91" s="135">
        <f>'1 1 Pol'!G96</f>
        <v>0</v>
      </c>
      <c r="J91" s="131" t="str">
        <f>IF(I138=0,"",I91/I138*100)</f>
        <v/>
      </c>
    </row>
    <row r="92" spans="1:10" ht="36.75" customHeight="1" x14ac:dyDescent="0.25">
      <c r="A92" s="122"/>
      <c r="B92" s="127" t="s">
        <v>125</v>
      </c>
      <c r="C92" s="194" t="s">
        <v>126</v>
      </c>
      <c r="D92" s="195"/>
      <c r="E92" s="195"/>
      <c r="F92" s="134" t="s">
        <v>26</v>
      </c>
      <c r="G92" s="135"/>
      <c r="H92" s="135"/>
      <c r="I92" s="135">
        <f>'1 1 Pol'!G103</f>
        <v>0</v>
      </c>
      <c r="J92" s="131" t="str">
        <f>IF(I138=0,"",I92/I138*100)</f>
        <v/>
      </c>
    </row>
    <row r="93" spans="1:10" ht="36.75" customHeight="1" x14ac:dyDescent="0.25">
      <c r="A93" s="122"/>
      <c r="B93" s="127" t="s">
        <v>127</v>
      </c>
      <c r="C93" s="194" t="s">
        <v>128</v>
      </c>
      <c r="D93" s="195"/>
      <c r="E93" s="195"/>
      <c r="F93" s="134" t="s">
        <v>26</v>
      </c>
      <c r="G93" s="135"/>
      <c r="H93" s="135"/>
      <c r="I93" s="135">
        <f>'1 1 Pol'!G107</f>
        <v>0</v>
      </c>
      <c r="J93" s="131" t="str">
        <f>IF(I138=0,"",I93/I138*100)</f>
        <v/>
      </c>
    </row>
    <row r="94" spans="1:10" ht="36.75" customHeight="1" x14ac:dyDescent="0.25">
      <c r="A94" s="122"/>
      <c r="B94" s="127" t="s">
        <v>129</v>
      </c>
      <c r="C94" s="194" t="s">
        <v>130</v>
      </c>
      <c r="D94" s="195"/>
      <c r="E94" s="195"/>
      <c r="F94" s="134" t="s">
        <v>26</v>
      </c>
      <c r="G94" s="135"/>
      <c r="H94" s="135"/>
      <c r="I94" s="135">
        <f>'1 1 Pol'!G114</f>
        <v>0</v>
      </c>
      <c r="J94" s="131" t="str">
        <f>IF(I138=0,"",I94/I138*100)</f>
        <v/>
      </c>
    </row>
    <row r="95" spans="1:10" ht="36.75" customHeight="1" x14ac:dyDescent="0.25">
      <c r="A95" s="122"/>
      <c r="B95" s="127" t="s">
        <v>131</v>
      </c>
      <c r="C95" s="194" t="s">
        <v>132</v>
      </c>
      <c r="D95" s="195"/>
      <c r="E95" s="195"/>
      <c r="F95" s="134" t="s">
        <v>26</v>
      </c>
      <c r="G95" s="135"/>
      <c r="H95" s="135"/>
      <c r="I95" s="135">
        <f>'1 1 Pol'!G121</f>
        <v>0</v>
      </c>
      <c r="J95" s="131" t="str">
        <f>IF(I138=0,"",I95/I138*100)</f>
        <v/>
      </c>
    </row>
    <row r="96" spans="1:10" ht="36.75" customHeight="1" x14ac:dyDescent="0.25">
      <c r="A96" s="122"/>
      <c r="B96" s="127" t="s">
        <v>133</v>
      </c>
      <c r="C96" s="194" t="s">
        <v>134</v>
      </c>
      <c r="D96" s="195"/>
      <c r="E96" s="195"/>
      <c r="F96" s="134" t="s">
        <v>26</v>
      </c>
      <c r="G96" s="135"/>
      <c r="H96" s="135"/>
      <c r="I96" s="135">
        <f>'1 1 Pol'!G203</f>
        <v>0</v>
      </c>
      <c r="J96" s="131" t="str">
        <f>IF(I138=0,"",I96/I138*100)</f>
        <v/>
      </c>
    </row>
    <row r="97" spans="1:10" ht="36.75" customHeight="1" x14ac:dyDescent="0.25">
      <c r="A97" s="122"/>
      <c r="B97" s="127" t="s">
        <v>135</v>
      </c>
      <c r="C97" s="194" t="s">
        <v>136</v>
      </c>
      <c r="D97" s="195"/>
      <c r="E97" s="195"/>
      <c r="F97" s="134" t="s">
        <v>26</v>
      </c>
      <c r="G97" s="135"/>
      <c r="H97" s="135"/>
      <c r="I97" s="135">
        <f>'1 5 P1'!G8</f>
        <v>0</v>
      </c>
      <c r="J97" s="131" t="str">
        <f>IF(I138=0,"",I97/I138*100)</f>
        <v/>
      </c>
    </row>
    <row r="98" spans="1:10" ht="36.75" customHeight="1" x14ac:dyDescent="0.25">
      <c r="A98" s="122"/>
      <c r="B98" s="127" t="s">
        <v>137</v>
      </c>
      <c r="C98" s="194" t="s">
        <v>138</v>
      </c>
      <c r="D98" s="195"/>
      <c r="E98" s="195"/>
      <c r="F98" s="134" t="s">
        <v>26</v>
      </c>
      <c r="G98" s="135"/>
      <c r="H98" s="135"/>
      <c r="I98" s="135">
        <f>'1 5 P1'!G21</f>
        <v>0</v>
      </c>
      <c r="J98" s="131" t="str">
        <f>IF(I138=0,"",I98/I138*100)</f>
        <v/>
      </c>
    </row>
    <row r="99" spans="1:10" ht="36.75" customHeight="1" x14ac:dyDescent="0.25">
      <c r="A99" s="122"/>
      <c r="B99" s="127" t="s">
        <v>139</v>
      </c>
      <c r="C99" s="194" t="s">
        <v>140</v>
      </c>
      <c r="D99" s="195"/>
      <c r="E99" s="195"/>
      <c r="F99" s="134" t="s">
        <v>26</v>
      </c>
      <c r="G99" s="135"/>
      <c r="H99" s="135"/>
      <c r="I99" s="135">
        <f>'1 5 P1'!G25</f>
        <v>0</v>
      </c>
      <c r="J99" s="131" t="str">
        <f>IF(I138=0,"",I99/I138*100)</f>
        <v/>
      </c>
    </row>
    <row r="100" spans="1:10" ht="36.75" customHeight="1" x14ac:dyDescent="0.25">
      <c r="A100" s="122"/>
      <c r="B100" s="127" t="s">
        <v>141</v>
      </c>
      <c r="C100" s="194" t="s">
        <v>142</v>
      </c>
      <c r="D100" s="195"/>
      <c r="E100" s="195"/>
      <c r="F100" s="134" t="s">
        <v>26</v>
      </c>
      <c r="G100" s="135"/>
      <c r="H100" s="135"/>
      <c r="I100" s="135">
        <f>'1 5 P1'!G29</f>
        <v>0</v>
      </c>
      <c r="J100" s="131" t="str">
        <f>IF(I138=0,"",I100/I138*100)</f>
        <v/>
      </c>
    </row>
    <row r="101" spans="1:10" ht="36.75" customHeight="1" x14ac:dyDescent="0.25">
      <c r="A101" s="122"/>
      <c r="B101" s="127" t="s">
        <v>143</v>
      </c>
      <c r="C101" s="194" t="s">
        <v>144</v>
      </c>
      <c r="D101" s="195"/>
      <c r="E101" s="195"/>
      <c r="F101" s="134" t="s">
        <v>26</v>
      </c>
      <c r="G101" s="135"/>
      <c r="H101" s="135"/>
      <c r="I101" s="135">
        <f>'1 5 P1'!G32</f>
        <v>0</v>
      </c>
      <c r="J101" s="131" t="str">
        <f>IF(I138=0,"",I101/I138*100)</f>
        <v/>
      </c>
    </row>
    <row r="102" spans="1:10" ht="36.75" customHeight="1" x14ac:dyDescent="0.25">
      <c r="A102" s="122"/>
      <c r="B102" s="127" t="s">
        <v>145</v>
      </c>
      <c r="C102" s="194" t="s">
        <v>146</v>
      </c>
      <c r="D102" s="195"/>
      <c r="E102" s="195"/>
      <c r="F102" s="134" t="s">
        <v>26</v>
      </c>
      <c r="G102" s="135"/>
      <c r="H102" s="135"/>
      <c r="I102" s="135">
        <f>'1 5 P1'!G43</f>
        <v>0</v>
      </c>
      <c r="J102" s="131" t="str">
        <f>IF(I138=0,"",I102/I138*100)</f>
        <v/>
      </c>
    </row>
    <row r="103" spans="1:10" ht="36.75" customHeight="1" x14ac:dyDescent="0.25">
      <c r="A103" s="122"/>
      <c r="B103" s="127" t="s">
        <v>147</v>
      </c>
      <c r="C103" s="194" t="s">
        <v>148</v>
      </c>
      <c r="D103" s="195"/>
      <c r="E103" s="195"/>
      <c r="F103" s="134" t="s">
        <v>26</v>
      </c>
      <c r="G103" s="135"/>
      <c r="H103" s="135"/>
      <c r="I103" s="135">
        <f>'1 5 P1'!G46</f>
        <v>0</v>
      </c>
      <c r="J103" s="131" t="str">
        <f>IF(I138=0,"",I103/I138*100)</f>
        <v/>
      </c>
    </row>
    <row r="104" spans="1:10" ht="36.75" customHeight="1" x14ac:dyDescent="0.25">
      <c r="A104" s="122"/>
      <c r="B104" s="127" t="s">
        <v>149</v>
      </c>
      <c r="C104" s="194" t="s">
        <v>150</v>
      </c>
      <c r="D104" s="195"/>
      <c r="E104" s="195"/>
      <c r="F104" s="134" t="s">
        <v>26</v>
      </c>
      <c r="G104" s="135"/>
      <c r="H104" s="135"/>
      <c r="I104" s="135">
        <f>'1 5 P1'!G51</f>
        <v>0</v>
      </c>
      <c r="J104" s="131" t="str">
        <f>IF(I138=0,"",I104/I138*100)</f>
        <v/>
      </c>
    </row>
    <row r="105" spans="1:10" ht="36.75" customHeight="1" x14ac:dyDescent="0.25">
      <c r="A105" s="122"/>
      <c r="B105" s="127" t="s">
        <v>151</v>
      </c>
      <c r="C105" s="194" t="s">
        <v>152</v>
      </c>
      <c r="D105" s="195"/>
      <c r="E105" s="195"/>
      <c r="F105" s="134" t="s">
        <v>26</v>
      </c>
      <c r="G105" s="135"/>
      <c r="H105" s="135"/>
      <c r="I105" s="135">
        <f>'1 5 P1'!G55</f>
        <v>0</v>
      </c>
      <c r="J105" s="131" t="str">
        <f>IF(I138=0,"",I105/I138*100)</f>
        <v/>
      </c>
    </row>
    <row r="106" spans="1:10" ht="36.75" customHeight="1" x14ac:dyDescent="0.25">
      <c r="A106" s="122"/>
      <c r="B106" s="127" t="s">
        <v>153</v>
      </c>
      <c r="C106" s="194" t="s">
        <v>154</v>
      </c>
      <c r="D106" s="195"/>
      <c r="E106" s="195"/>
      <c r="F106" s="134" t="s">
        <v>26</v>
      </c>
      <c r="G106" s="135"/>
      <c r="H106" s="135"/>
      <c r="I106" s="135">
        <f>'1 5 P1'!G59</f>
        <v>0</v>
      </c>
      <c r="J106" s="131" t="str">
        <f>IF(I138=0,"",I106/I138*100)</f>
        <v/>
      </c>
    </row>
    <row r="107" spans="1:10" ht="36.75" customHeight="1" x14ac:dyDescent="0.25">
      <c r="A107" s="122"/>
      <c r="B107" s="127" t="s">
        <v>155</v>
      </c>
      <c r="C107" s="194" t="s">
        <v>156</v>
      </c>
      <c r="D107" s="195"/>
      <c r="E107" s="195"/>
      <c r="F107" s="134" t="s">
        <v>26</v>
      </c>
      <c r="G107" s="135"/>
      <c r="H107" s="135"/>
      <c r="I107" s="135">
        <f>'1 5 P1'!G63</f>
        <v>0</v>
      </c>
      <c r="J107" s="131" t="str">
        <f>IF(I138=0,"",I107/I138*100)</f>
        <v/>
      </c>
    </row>
    <row r="108" spans="1:10" ht="36.75" customHeight="1" x14ac:dyDescent="0.25">
      <c r="A108" s="122"/>
      <c r="B108" s="127" t="s">
        <v>157</v>
      </c>
      <c r="C108" s="194" t="s">
        <v>158</v>
      </c>
      <c r="D108" s="195"/>
      <c r="E108" s="195"/>
      <c r="F108" s="134" t="s">
        <v>26</v>
      </c>
      <c r="G108" s="135"/>
      <c r="H108" s="135"/>
      <c r="I108" s="135">
        <f>'1 5 P1'!G65</f>
        <v>0</v>
      </c>
      <c r="J108" s="131" t="str">
        <f>IF(I138=0,"",I108/I138*100)</f>
        <v/>
      </c>
    </row>
    <row r="109" spans="1:10" ht="36.75" customHeight="1" x14ac:dyDescent="0.25">
      <c r="A109" s="122"/>
      <c r="B109" s="127" t="s">
        <v>159</v>
      </c>
      <c r="C109" s="194" t="s">
        <v>160</v>
      </c>
      <c r="D109" s="195"/>
      <c r="E109" s="195"/>
      <c r="F109" s="134" t="s">
        <v>26</v>
      </c>
      <c r="G109" s="135"/>
      <c r="H109" s="135"/>
      <c r="I109" s="135">
        <f>'1 5 P1'!G68</f>
        <v>0</v>
      </c>
      <c r="J109" s="131" t="str">
        <f>IF(I138=0,"",I109/I138*100)</f>
        <v/>
      </c>
    </row>
    <row r="110" spans="1:10" ht="36.75" customHeight="1" x14ac:dyDescent="0.25">
      <c r="A110" s="122"/>
      <c r="B110" s="127" t="s">
        <v>161</v>
      </c>
      <c r="C110" s="194" t="s">
        <v>162</v>
      </c>
      <c r="D110" s="195"/>
      <c r="E110" s="195"/>
      <c r="F110" s="134" t="s">
        <v>26</v>
      </c>
      <c r="G110" s="135"/>
      <c r="H110" s="135"/>
      <c r="I110" s="135">
        <f>'1 5 P1'!G79</f>
        <v>0</v>
      </c>
      <c r="J110" s="131" t="str">
        <f>IF(I138=0,"",I110/I138*100)</f>
        <v/>
      </c>
    </row>
    <row r="111" spans="1:10" ht="36.75" customHeight="1" x14ac:dyDescent="0.25">
      <c r="A111" s="122"/>
      <c r="B111" s="127" t="s">
        <v>163</v>
      </c>
      <c r="C111" s="194" t="s">
        <v>164</v>
      </c>
      <c r="D111" s="195"/>
      <c r="E111" s="195"/>
      <c r="F111" s="134" t="s">
        <v>26</v>
      </c>
      <c r="G111" s="135"/>
      <c r="H111" s="135"/>
      <c r="I111" s="135">
        <f>'1 5 P1'!G83</f>
        <v>0</v>
      </c>
      <c r="J111" s="131" t="str">
        <f>IF(I138=0,"",I111/I138*100)</f>
        <v/>
      </c>
    </row>
    <row r="112" spans="1:10" ht="36.75" customHeight="1" x14ac:dyDescent="0.25">
      <c r="A112" s="122"/>
      <c r="B112" s="127" t="s">
        <v>165</v>
      </c>
      <c r="C112" s="194" t="s">
        <v>166</v>
      </c>
      <c r="D112" s="195"/>
      <c r="E112" s="195"/>
      <c r="F112" s="134" t="s">
        <v>26</v>
      </c>
      <c r="G112" s="135"/>
      <c r="H112" s="135"/>
      <c r="I112" s="135">
        <f>'1 5 P1'!G87</f>
        <v>0</v>
      </c>
      <c r="J112" s="131" t="str">
        <f>IF(I138=0,"",I112/I138*100)</f>
        <v/>
      </c>
    </row>
    <row r="113" spans="1:10" ht="36.75" customHeight="1" x14ac:dyDescent="0.25">
      <c r="A113" s="122"/>
      <c r="B113" s="127" t="s">
        <v>167</v>
      </c>
      <c r="C113" s="194" t="s">
        <v>168</v>
      </c>
      <c r="D113" s="195"/>
      <c r="E113" s="195"/>
      <c r="F113" s="134" t="s">
        <v>26</v>
      </c>
      <c r="G113" s="135"/>
      <c r="H113" s="135"/>
      <c r="I113" s="135">
        <f>'1 5 P1'!G91</f>
        <v>0</v>
      </c>
      <c r="J113" s="131" t="str">
        <f>IF(I138=0,"",I113/I138*100)</f>
        <v/>
      </c>
    </row>
    <row r="114" spans="1:10" ht="36.75" customHeight="1" x14ac:dyDescent="0.25">
      <c r="A114" s="122"/>
      <c r="B114" s="127" t="s">
        <v>169</v>
      </c>
      <c r="C114" s="194" t="s">
        <v>170</v>
      </c>
      <c r="D114" s="195"/>
      <c r="E114" s="195"/>
      <c r="F114" s="134" t="s">
        <v>26</v>
      </c>
      <c r="G114" s="135"/>
      <c r="H114" s="135"/>
      <c r="I114" s="135">
        <f>'1 5 P1'!G95</f>
        <v>0</v>
      </c>
      <c r="J114" s="131" t="str">
        <f>IF(I138=0,"",I114/I138*100)</f>
        <v/>
      </c>
    </row>
    <row r="115" spans="1:10" ht="36.75" customHeight="1" x14ac:dyDescent="0.25">
      <c r="A115" s="122"/>
      <c r="B115" s="127" t="s">
        <v>171</v>
      </c>
      <c r="C115" s="194" t="s">
        <v>172</v>
      </c>
      <c r="D115" s="195"/>
      <c r="E115" s="195"/>
      <c r="F115" s="134" t="s">
        <v>26</v>
      </c>
      <c r="G115" s="135"/>
      <c r="H115" s="135"/>
      <c r="I115" s="135">
        <f>'1 5 P1'!G99</f>
        <v>0</v>
      </c>
      <c r="J115" s="131" t="str">
        <f>IF(I138=0,"",I115/I138*100)</f>
        <v/>
      </c>
    </row>
    <row r="116" spans="1:10" ht="36.75" customHeight="1" x14ac:dyDescent="0.25">
      <c r="A116" s="122"/>
      <c r="B116" s="127" t="s">
        <v>173</v>
      </c>
      <c r="C116" s="194" t="s">
        <v>174</v>
      </c>
      <c r="D116" s="195"/>
      <c r="E116" s="195"/>
      <c r="F116" s="134" t="s">
        <v>26</v>
      </c>
      <c r="G116" s="135"/>
      <c r="H116" s="135"/>
      <c r="I116" s="135">
        <f>'1 5 P1'!G101</f>
        <v>0</v>
      </c>
      <c r="J116" s="131" t="str">
        <f>IF(I138=0,"",I116/I138*100)</f>
        <v/>
      </c>
    </row>
    <row r="117" spans="1:10" ht="36.75" customHeight="1" x14ac:dyDescent="0.25">
      <c r="A117" s="122"/>
      <c r="B117" s="127" t="s">
        <v>175</v>
      </c>
      <c r="C117" s="194" t="s">
        <v>176</v>
      </c>
      <c r="D117" s="195"/>
      <c r="E117" s="195"/>
      <c r="F117" s="134" t="s">
        <v>27</v>
      </c>
      <c r="G117" s="135"/>
      <c r="H117" s="135"/>
      <c r="I117" s="135">
        <f>'1 1 Pol'!G205</f>
        <v>0</v>
      </c>
      <c r="J117" s="131" t="str">
        <f>IF(I138=0,"",I117/I138*100)</f>
        <v/>
      </c>
    </row>
    <row r="118" spans="1:10" ht="36.75" customHeight="1" x14ac:dyDescent="0.25">
      <c r="A118" s="122"/>
      <c r="B118" s="127" t="s">
        <v>177</v>
      </c>
      <c r="C118" s="194" t="s">
        <v>178</v>
      </c>
      <c r="D118" s="195"/>
      <c r="E118" s="195"/>
      <c r="F118" s="134" t="s">
        <v>27</v>
      </c>
      <c r="G118" s="135"/>
      <c r="H118" s="135"/>
      <c r="I118" s="135">
        <f>'1 1 Pol'!G212</f>
        <v>0</v>
      </c>
      <c r="J118" s="131" t="str">
        <f>IF(I138=0,"",I118/I138*100)</f>
        <v/>
      </c>
    </row>
    <row r="119" spans="1:10" ht="36.75" customHeight="1" x14ac:dyDescent="0.25">
      <c r="A119" s="122"/>
      <c r="B119" s="127" t="s">
        <v>179</v>
      </c>
      <c r="C119" s="194" t="s">
        <v>180</v>
      </c>
      <c r="D119" s="195"/>
      <c r="E119" s="195"/>
      <c r="F119" s="134" t="s">
        <v>27</v>
      </c>
      <c r="G119" s="135"/>
      <c r="H119" s="135"/>
      <c r="I119" s="135">
        <f>'1 1 Pol'!G216</f>
        <v>0</v>
      </c>
      <c r="J119" s="131" t="str">
        <f>IF(I138=0,"",I119/I138*100)</f>
        <v/>
      </c>
    </row>
    <row r="120" spans="1:10" ht="36.75" customHeight="1" x14ac:dyDescent="0.25">
      <c r="A120" s="122"/>
      <c r="B120" s="127" t="s">
        <v>181</v>
      </c>
      <c r="C120" s="194" t="s">
        <v>182</v>
      </c>
      <c r="D120" s="195"/>
      <c r="E120" s="195"/>
      <c r="F120" s="134" t="s">
        <v>27</v>
      </c>
      <c r="G120" s="135"/>
      <c r="H120" s="135"/>
      <c r="I120" s="135">
        <f>'1 1 Pol'!G221</f>
        <v>0</v>
      </c>
      <c r="J120" s="131" t="str">
        <f>IF(I138=0,"",I120/I138*100)</f>
        <v/>
      </c>
    </row>
    <row r="121" spans="1:10" ht="36.75" customHeight="1" x14ac:dyDescent="0.25">
      <c r="A121" s="122"/>
      <c r="B121" s="127" t="s">
        <v>183</v>
      </c>
      <c r="C121" s="194" t="s">
        <v>184</v>
      </c>
      <c r="D121" s="195"/>
      <c r="E121" s="195"/>
      <c r="F121" s="134" t="s">
        <v>27</v>
      </c>
      <c r="G121" s="135"/>
      <c r="H121" s="135"/>
      <c r="I121" s="135">
        <f>'1 1 Pol'!G243</f>
        <v>0</v>
      </c>
      <c r="J121" s="131" t="str">
        <f>IF(I138=0,"",I121/I138*100)</f>
        <v/>
      </c>
    </row>
    <row r="122" spans="1:10" ht="36.75" customHeight="1" x14ac:dyDescent="0.25">
      <c r="A122" s="122"/>
      <c r="B122" s="127" t="s">
        <v>185</v>
      </c>
      <c r="C122" s="194" t="s">
        <v>186</v>
      </c>
      <c r="D122" s="195"/>
      <c r="E122" s="195"/>
      <c r="F122" s="134" t="s">
        <v>27</v>
      </c>
      <c r="G122" s="135"/>
      <c r="H122" s="135"/>
      <c r="I122" s="135">
        <f>'1 1 Pol'!G255</f>
        <v>0</v>
      </c>
      <c r="J122" s="131" t="str">
        <f>IF(I138=0,"",I122/I138*100)</f>
        <v/>
      </c>
    </row>
    <row r="123" spans="1:10" ht="36.75" customHeight="1" x14ac:dyDescent="0.25">
      <c r="A123" s="122"/>
      <c r="B123" s="127" t="s">
        <v>187</v>
      </c>
      <c r="C123" s="194" t="s">
        <v>188</v>
      </c>
      <c r="D123" s="195"/>
      <c r="E123" s="195"/>
      <c r="F123" s="134" t="s">
        <v>27</v>
      </c>
      <c r="G123" s="135"/>
      <c r="H123" s="135"/>
      <c r="I123" s="135">
        <f>'1 1 Pol'!G266</f>
        <v>0</v>
      </c>
      <c r="J123" s="131" t="str">
        <f>IF(I138=0,"",I123/I138*100)</f>
        <v/>
      </c>
    </row>
    <row r="124" spans="1:10" ht="36.75" customHeight="1" x14ac:dyDescent="0.25">
      <c r="A124" s="122"/>
      <c r="B124" s="127" t="s">
        <v>189</v>
      </c>
      <c r="C124" s="194" t="s">
        <v>190</v>
      </c>
      <c r="D124" s="195"/>
      <c r="E124" s="195"/>
      <c r="F124" s="134" t="s">
        <v>27</v>
      </c>
      <c r="G124" s="135"/>
      <c r="H124" s="135"/>
      <c r="I124" s="135">
        <f>'1 1 Pol'!G292</f>
        <v>0</v>
      </c>
      <c r="J124" s="131" t="str">
        <f>IF(I138=0,"",I124/I138*100)</f>
        <v/>
      </c>
    </row>
    <row r="125" spans="1:10" ht="36.75" customHeight="1" x14ac:dyDescent="0.25">
      <c r="A125" s="122"/>
      <c r="B125" s="127" t="s">
        <v>191</v>
      </c>
      <c r="C125" s="194" t="s">
        <v>192</v>
      </c>
      <c r="D125" s="195"/>
      <c r="E125" s="195"/>
      <c r="F125" s="134" t="s">
        <v>27</v>
      </c>
      <c r="G125" s="135"/>
      <c r="H125" s="135"/>
      <c r="I125" s="135">
        <f>'1 1 Pol'!G300</f>
        <v>0</v>
      </c>
      <c r="J125" s="131" t="str">
        <f>IF(I138=0,"",I125/I138*100)</f>
        <v/>
      </c>
    </row>
    <row r="126" spans="1:10" ht="36.75" customHeight="1" x14ac:dyDescent="0.25">
      <c r="A126" s="122"/>
      <c r="B126" s="127" t="s">
        <v>193</v>
      </c>
      <c r="C126" s="194" t="s">
        <v>194</v>
      </c>
      <c r="D126" s="195"/>
      <c r="E126" s="195"/>
      <c r="F126" s="134" t="s">
        <v>27</v>
      </c>
      <c r="G126" s="135"/>
      <c r="H126" s="135"/>
      <c r="I126" s="135">
        <f>'1 1 Pol'!G303</f>
        <v>0</v>
      </c>
      <c r="J126" s="131" t="str">
        <f>IF(I138=0,"",I126/I138*100)</f>
        <v/>
      </c>
    </row>
    <row r="127" spans="1:10" ht="36.75" customHeight="1" x14ac:dyDescent="0.25">
      <c r="A127" s="122"/>
      <c r="B127" s="127" t="s">
        <v>195</v>
      </c>
      <c r="C127" s="194" t="s">
        <v>196</v>
      </c>
      <c r="D127" s="195"/>
      <c r="E127" s="195"/>
      <c r="F127" s="134" t="s">
        <v>27</v>
      </c>
      <c r="G127" s="135"/>
      <c r="H127" s="135"/>
      <c r="I127" s="135">
        <f>'1 1 Pol'!G323</f>
        <v>0</v>
      </c>
      <c r="J127" s="131" t="str">
        <f>IF(I138=0,"",I127/I138*100)</f>
        <v/>
      </c>
    </row>
    <row r="128" spans="1:10" ht="36.75" customHeight="1" x14ac:dyDescent="0.25">
      <c r="A128" s="122"/>
      <c r="B128" s="127" t="s">
        <v>197</v>
      </c>
      <c r="C128" s="194" t="s">
        <v>198</v>
      </c>
      <c r="D128" s="195"/>
      <c r="E128" s="195"/>
      <c r="F128" s="134" t="s">
        <v>27</v>
      </c>
      <c r="G128" s="135"/>
      <c r="H128" s="135"/>
      <c r="I128" s="135">
        <f>'1 1 Pol'!G326</f>
        <v>0</v>
      </c>
      <c r="J128" s="131" t="str">
        <f>IF(I138=0,"",I128/I138*100)</f>
        <v/>
      </c>
    </row>
    <row r="129" spans="1:10" ht="36.75" customHeight="1" x14ac:dyDescent="0.25">
      <c r="A129" s="122"/>
      <c r="B129" s="127" t="s">
        <v>199</v>
      </c>
      <c r="C129" s="194" t="s">
        <v>200</v>
      </c>
      <c r="D129" s="195"/>
      <c r="E129" s="195"/>
      <c r="F129" s="134" t="s">
        <v>27</v>
      </c>
      <c r="G129" s="135"/>
      <c r="H129" s="135"/>
      <c r="I129" s="135">
        <f>'1 3 Pol'!G58+'1 3a Pol'!G198</f>
        <v>0</v>
      </c>
      <c r="J129" s="131" t="str">
        <f>IF(I138=0,"",I129/I138*100)</f>
        <v/>
      </c>
    </row>
    <row r="130" spans="1:10" ht="36.75" customHeight="1" x14ac:dyDescent="0.25">
      <c r="A130" s="122"/>
      <c r="B130" s="127" t="s">
        <v>201</v>
      </c>
      <c r="C130" s="194" t="s">
        <v>202</v>
      </c>
      <c r="D130" s="195"/>
      <c r="E130" s="195"/>
      <c r="F130" s="134" t="s">
        <v>28</v>
      </c>
      <c r="G130" s="135"/>
      <c r="H130" s="135"/>
      <c r="I130" s="135">
        <f>'1 1 Pol'!G330+'1 4a Pol'!G8</f>
        <v>0</v>
      </c>
      <c r="J130" s="131" t="str">
        <f>IF(I138=0,"",I130/I138*100)</f>
        <v/>
      </c>
    </row>
    <row r="131" spans="1:10" ht="36.75" customHeight="1" x14ac:dyDescent="0.25">
      <c r="A131" s="122"/>
      <c r="B131" s="127" t="s">
        <v>203</v>
      </c>
      <c r="C131" s="194" t="s">
        <v>204</v>
      </c>
      <c r="D131" s="195"/>
      <c r="E131" s="195"/>
      <c r="F131" s="134" t="s">
        <v>28</v>
      </c>
      <c r="G131" s="135"/>
      <c r="H131" s="135"/>
      <c r="I131" s="135">
        <f>'1 4b Pol'!G8</f>
        <v>0</v>
      </c>
      <c r="J131" s="131" t="str">
        <f>IF(I138=0,"",I131/I138*100)</f>
        <v/>
      </c>
    </row>
    <row r="132" spans="1:10" ht="36.75" customHeight="1" x14ac:dyDescent="0.25">
      <c r="A132" s="122"/>
      <c r="B132" s="127" t="s">
        <v>205</v>
      </c>
      <c r="C132" s="194" t="s">
        <v>206</v>
      </c>
      <c r="D132" s="195"/>
      <c r="E132" s="195"/>
      <c r="F132" s="134" t="s">
        <v>28</v>
      </c>
      <c r="G132" s="135"/>
      <c r="H132" s="135"/>
      <c r="I132" s="135">
        <f>'1 4b Pol'!G11</f>
        <v>0</v>
      </c>
      <c r="J132" s="131" t="str">
        <f>IF(I138=0,"",I132/I138*100)</f>
        <v/>
      </c>
    </row>
    <row r="133" spans="1:10" ht="36.75" customHeight="1" x14ac:dyDescent="0.25">
      <c r="A133" s="122"/>
      <c r="B133" s="127" t="s">
        <v>205</v>
      </c>
      <c r="C133" s="194" t="s">
        <v>207</v>
      </c>
      <c r="D133" s="195"/>
      <c r="E133" s="195"/>
      <c r="F133" s="134" t="s">
        <v>28</v>
      </c>
      <c r="G133" s="135"/>
      <c r="H133" s="135"/>
      <c r="I133" s="135">
        <f>'1 4a Pol'!G68</f>
        <v>0</v>
      </c>
      <c r="J133" s="131" t="str">
        <f>IF(I138=0,"",I133/I138*100)</f>
        <v/>
      </c>
    </row>
    <row r="134" spans="1:10" ht="36.75" customHeight="1" x14ac:dyDescent="0.25">
      <c r="A134" s="122"/>
      <c r="B134" s="127" t="s">
        <v>208</v>
      </c>
      <c r="C134" s="194" t="s">
        <v>209</v>
      </c>
      <c r="D134" s="195"/>
      <c r="E134" s="195"/>
      <c r="F134" s="134" t="s">
        <v>28</v>
      </c>
      <c r="G134" s="135"/>
      <c r="H134" s="135"/>
      <c r="I134" s="135">
        <f>'1 4b Pol'!G16</f>
        <v>0</v>
      </c>
      <c r="J134" s="131" t="str">
        <f>IF(I138=0,"",I134/I138*100)</f>
        <v/>
      </c>
    </row>
    <row r="135" spans="1:10" ht="36.75" customHeight="1" x14ac:dyDescent="0.25">
      <c r="A135" s="122"/>
      <c r="B135" s="127" t="s">
        <v>210</v>
      </c>
      <c r="C135" s="194" t="s">
        <v>211</v>
      </c>
      <c r="D135" s="195"/>
      <c r="E135" s="195"/>
      <c r="F135" s="134" t="s">
        <v>28</v>
      </c>
      <c r="G135" s="135"/>
      <c r="H135" s="135"/>
      <c r="I135" s="135">
        <f>'1 4b Pol'!G31</f>
        <v>0</v>
      </c>
      <c r="J135" s="131" t="str">
        <f>IF(I138=0,"",I135/I138*100)</f>
        <v/>
      </c>
    </row>
    <row r="136" spans="1:10" ht="36.75" customHeight="1" x14ac:dyDescent="0.25">
      <c r="A136" s="122"/>
      <c r="B136" s="127" t="s">
        <v>212</v>
      </c>
      <c r="C136" s="194" t="s">
        <v>213</v>
      </c>
      <c r="D136" s="195"/>
      <c r="E136" s="195"/>
      <c r="F136" s="134" t="s">
        <v>214</v>
      </c>
      <c r="G136" s="135"/>
      <c r="H136" s="135"/>
      <c r="I136" s="135">
        <f>'1 1 Pol'!G340</f>
        <v>0</v>
      </c>
      <c r="J136" s="131" t="str">
        <f>IF(I138=0,"",I136/I138*100)</f>
        <v/>
      </c>
    </row>
    <row r="137" spans="1:10" ht="36.75" customHeight="1" x14ac:dyDescent="0.25">
      <c r="A137" s="122"/>
      <c r="B137" s="127" t="s">
        <v>215</v>
      </c>
      <c r="C137" s="194" t="s">
        <v>29</v>
      </c>
      <c r="D137" s="195"/>
      <c r="E137" s="195"/>
      <c r="F137" s="134" t="s">
        <v>215</v>
      </c>
      <c r="G137" s="135"/>
      <c r="H137" s="135"/>
      <c r="I137" s="135">
        <f>'1 1 Pol'!G349</f>
        <v>0</v>
      </c>
      <c r="J137" s="131" t="str">
        <f>IF(I138=0,"",I137/I138*100)</f>
        <v/>
      </c>
    </row>
    <row r="138" spans="1:10" ht="25.5" customHeight="1" x14ac:dyDescent="0.25">
      <c r="A138" s="123"/>
      <c r="B138" s="128" t="s">
        <v>1</v>
      </c>
      <c r="C138" s="129"/>
      <c r="D138" s="130"/>
      <c r="E138" s="130"/>
      <c r="F138" s="136"/>
      <c r="G138" s="137"/>
      <c r="H138" s="137"/>
      <c r="I138" s="137">
        <f>SUM(I64:I137)</f>
        <v>0</v>
      </c>
      <c r="J138" s="132">
        <f>SUM(J64:J137)</f>
        <v>0</v>
      </c>
    </row>
    <row r="139" spans="1:10" x14ac:dyDescent="0.25">
      <c r="F139" s="86"/>
      <c r="G139" s="86"/>
      <c r="H139" s="86"/>
      <c r="I139" s="86"/>
      <c r="J139" s="133"/>
    </row>
    <row r="140" spans="1:10" x14ac:dyDescent="0.25">
      <c r="F140" s="86"/>
      <c r="G140" s="86"/>
      <c r="H140" s="86"/>
      <c r="I140" s="86"/>
      <c r="J140" s="133"/>
    </row>
    <row r="141" spans="1:10" x14ac:dyDescent="0.25">
      <c r="F141" s="86"/>
      <c r="G141" s="86"/>
      <c r="H141" s="86"/>
      <c r="I141" s="86"/>
      <c r="J141" s="133"/>
    </row>
  </sheetData>
  <sheetProtection password="E93A"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64:E64"/>
    <mergeCell ref="C65:E65"/>
    <mergeCell ref="C66:E66"/>
    <mergeCell ref="C67:E67"/>
    <mergeCell ref="C68:E68"/>
    <mergeCell ref="C44:E44"/>
    <mergeCell ref="C45:E45"/>
    <mergeCell ref="C46:E46"/>
    <mergeCell ref="C47:E47"/>
    <mergeCell ref="B48:E48"/>
    <mergeCell ref="C74:E74"/>
    <mergeCell ref="C75:E75"/>
    <mergeCell ref="C76:E76"/>
    <mergeCell ref="C77:E77"/>
    <mergeCell ref="C78:E78"/>
    <mergeCell ref="C69:E69"/>
    <mergeCell ref="C70:E70"/>
    <mergeCell ref="C71:E71"/>
    <mergeCell ref="C72:E72"/>
    <mergeCell ref="C73:E73"/>
    <mergeCell ref="C84:E84"/>
    <mergeCell ref="C85:E85"/>
    <mergeCell ref="C86:E86"/>
    <mergeCell ref="C87:E87"/>
    <mergeCell ref="C88:E88"/>
    <mergeCell ref="C79:E79"/>
    <mergeCell ref="C80:E80"/>
    <mergeCell ref="C81:E81"/>
    <mergeCell ref="C82:E82"/>
    <mergeCell ref="C83:E83"/>
    <mergeCell ref="C94:E94"/>
    <mergeCell ref="C95:E95"/>
    <mergeCell ref="C96:E96"/>
    <mergeCell ref="C97:E97"/>
    <mergeCell ref="C98:E98"/>
    <mergeCell ref="C89:E89"/>
    <mergeCell ref="C90:E90"/>
    <mergeCell ref="C91:E91"/>
    <mergeCell ref="C92:E92"/>
    <mergeCell ref="C93:E93"/>
    <mergeCell ref="C104:E104"/>
    <mergeCell ref="C105:E105"/>
    <mergeCell ref="C106:E106"/>
    <mergeCell ref="C107:E107"/>
    <mergeCell ref="C108:E108"/>
    <mergeCell ref="C99:E99"/>
    <mergeCell ref="C100:E100"/>
    <mergeCell ref="C101:E101"/>
    <mergeCell ref="C102:E102"/>
    <mergeCell ref="C103:E103"/>
    <mergeCell ref="C114:E114"/>
    <mergeCell ref="C115:E115"/>
    <mergeCell ref="C116:E116"/>
    <mergeCell ref="C117:E117"/>
    <mergeCell ref="C118:E118"/>
    <mergeCell ref="C109:E109"/>
    <mergeCell ref="C110:E110"/>
    <mergeCell ref="C111:E111"/>
    <mergeCell ref="C112:E112"/>
    <mergeCell ref="C113:E113"/>
    <mergeCell ref="C124:E124"/>
    <mergeCell ref="C125:E125"/>
    <mergeCell ref="C126:E126"/>
    <mergeCell ref="C127:E127"/>
    <mergeCell ref="C128:E128"/>
    <mergeCell ref="C119:E119"/>
    <mergeCell ref="C120:E120"/>
    <mergeCell ref="C121:E121"/>
    <mergeCell ref="C122:E122"/>
    <mergeCell ref="C123:E123"/>
    <mergeCell ref="C134:E134"/>
    <mergeCell ref="C135:E135"/>
    <mergeCell ref="C136:E136"/>
    <mergeCell ref="C137:E137"/>
    <mergeCell ref="C129:E129"/>
    <mergeCell ref="C130:E130"/>
    <mergeCell ref="C131:E131"/>
    <mergeCell ref="C132:E132"/>
    <mergeCell ref="C133:E13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45" t="s">
        <v>7</v>
      </c>
      <c r="B1" s="245"/>
      <c r="C1" s="246"/>
      <c r="D1" s="245"/>
      <c r="E1" s="245"/>
      <c r="F1" s="245"/>
      <c r="G1" s="245"/>
    </row>
    <row r="2" spans="1:7" ht="24.9" customHeight="1" x14ac:dyDescent="0.25">
      <c r="A2" s="50" t="s">
        <v>8</v>
      </c>
      <c r="B2" s="49"/>
      <c r="C2" s="247"/>
      <c r="D2" s="247"/>
      <c r="E2" s="247"/>
      <c r="F2" s="247"/>
      <c r="G2" s="248"/>
    </row>
    <row r="3" spans="1:7" ht="24.9" customHeight="1" x14ac:dyDescent="0.25">
      <c r="A3" s="50" t="s">
        <v>9</v>
      </c>
      <c r="B3" s="49"/>
      <c r="C3" s="247"/>
      <c r="D3" s="247"/>
      <c r="E3" s="247"/>
      <c r="F3" s="247"/>
      <c r="G3" s="248"/>
    </row>
    <row r="4" spans="1:7" ht="24.9" customHeight="1" x14ac:dyDescent="0.25">
      <c r="A4" s="50" t="s">
        <v>10</v>
      </c>
      <c r="B4" s="49"/>
      <c r="C4" s="247"/>
      <c r="D4" s="247"/>
      <c r="E4" s="247"/>
      <c r="F4" s="247"/>
      <c r="G4" s="248"/>
    </row>
    <row r="5" spans="1:7" x14ac:dyDescent="0.25">
      <c r="B5" s="4"/>
      <c r="C5" s="5"/>
      <c r="D5" s="6"/>
    </row>
  </sheetData>
  <sheetProtection password="E93A"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349" activePane="bottomLeft" state="frozen"/>
      <selection pane="bottomLeft" activeCell="Z371" sqref="Z371"/>
    </sheetView>
  </sheetViews>
  <sheetFormatPr defaultRowHeight="13.2" outlineLevelRow="3" x14ac:dyDescent="0.25"/>
  <cols>
    <col min="1" max="1" width="3.44140625" customWidth="1"/>
    <col min="2" max="2" width="12.5546875" style="120" customWidth="1"/>
    <col min="3" max="3" width="38.33203125" style="120" customWidth="1"/>
    <col min="4" max="4" width="4.88671875" customWidth="1"/>
    <col min="5" max="5" width="10.5546875" customWidth="1"/>
    <col min="6" max="6" width="9.88671875" customWidth="1"/>
    <col min="7" max="7" width="12.6640625" customWidth="1"/>
    <col min="8" max="13" width="0" hidden="1" customWidth="1"/>
    <col min="18" max="18" width="0" hidden="1" customWidth="1"/>
    <col min="21" max="25" width="0" hidden="1" customWidth="1"/>
    <col min="29" max="29" width="0" hidden="1" customWidth="1"/>
    <col min="31" max="41" width="0" hidden="1" customWidth="1"/>
    <col min="53" max="53" width="73.6640625" customWidth="1"/>
  </cols>
  <sheetData>
    <row r="1" spans="1:60" ht="15.75" customHeight="1" x14ac:dyDescent="0.3">
      <c r="A1" s="251" t="s">
        <v>7</v>
      </c>
      <c r="B1" s="251"/>
      <c r="C1" s="251"/>
      <c r="D1" s="251"/>
      <c r="E1" s="251"/>
      <c r="F1" s="251"/>
      <c r="G1" s="251"/>
      <c r="AG1" t="s">
        <v>217</v>
      </c>
    </row>
    <row r="2" spans="1:60" ht="24.9" customHeight="1" x14ac:dyDescent="0.25">
      <c r="A2" s="139" t="s">
        <v>8</v>
      </c>
      <c r="B2" s="49" t="s">
        <v>43</v>
      </c>
      <c r="C2" s="252" t="s">
        <v>44</v>
      </c>
      <c r="D2" s="253"/>
      <c r="E2" s="253"/>
      <c r="F2" s="253"/>
      <c r="G2" s="254"/>
      <c r="AG2" t="s">
        <v>218</v>
      </c>
    </row>
    <row r="3" spans="1:60" ht="24.9" customHeight="1" x14ac:dyDescent="0.25">
      <c r="A3" s="139" t="s">
        <v>9</v>
      </c>
      <c r="B3" s="49" t="s">
        <v>46</v>
      </c>
      <c r="C3" s="252" t="s">
        <v>47</v>
      </c>
      <c r="D3" s="253"/>
      <c r="E3" s="253"/>
      <c r="F3" s="253"/>
      <c r="G3" s="254"/>
      <c r="AC3" s="120" t="s">
        <v>218</v>
      </c>
      <c r="AG3" t="s">
        <v>219</v>
      </c>
    </row>
    <row r="4" spans="1:60" ht="24.9" customHeight="1" x14ac:dyDescent="0.25">
      <c r="A4" s="140" t="s">
        <v>10</v>
      </c>
      <c r="B4" s="141" t="s">
        <v>46</v>
      </c>
      <c r="C4" s="255" t="s">
        <v>48</v>
      </c>
      <c r="D4" s="256"/>
      <c r="E4" s="256"/>
      <c r="F4" s="256"/>
      <c r="G4" s="257"/>
      <c r="AG4" t="s">
        <v>220</v>
      </c>
    </row>
    <row r="5" spans="1:60" x14ac:dyDescent="0.25">
      <c r="D5" s="10"/>
    </row>
    <row r="6" spans="1:60" ht="39.6" x14ac:dyDescent="0.25">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61" t="s">
        <v>243</v>
      </c>
      <c r="B8" s="162" t="s">
        <v>49</v>
      </c>
      <c r="C8" s="186" t="s">
        <v>114</v>
      </c>
      <c r="D8" s="163"/>
      <c r="E8" s="164"/>
      <c r="F8" s="165"/>
      <c r="G8" s="165">
        <f>SUMIF(AG9:AG30,"&lt;&gt;NOR",G9:G30)</f>
        <v>0</v>
      </c>
      <c r="H8" s="165"/>
      <c r="I8" s="165">
        <f>SUM(I9:I30)</f>
        <v>0</v>
      </c>
      <c r="J8" s="165"/>
      <c r="K8" s="165">
        <f>SUM(K9:K30)</f>
        <v>0</v>
      </c>
      <c r="L8" s="165"/>
      <c r="M8" s="165">
        <f>SUM(M9:M30)</f>
        <v>0</v>
      </c>
      <c r="N8" s="164"/>
      <c r="O8" s="164">
        <f>SUM(O9:O30)</f>
        <v>3.85</v>
      </c>
      <c r="P8" s="164"/>
      <c r="Q8" s="164">
        <f>SUM(Q9:Q30)</f>
        <v>0</v>
      </c>
      <c r="R8" s="165"/>
      <c r="S8" s="165"/>
      <c r="T8" s="166"/>
      <c r="U8" s="160"/>
      <c r="V8" s="160">
        <f>SUM(V9:V30)</f>
        <v>19.809999999999999</v>
      </c>
      <c r="W8" s="160"/>
      <c r="X8" s="160"/>
      <c r="Y8" s="160"/>
      <c r="AG8" t="s">
        <v>244</v>
      </c>
    </row>
    <row r="9" spans="1:60" outlineLevel="1" x14ac:dyDescent="0.25">
      <c r="A9" s="171">
        <v>1</v>
      </c>
      <c r="B9" s="172" t="s">
        <v>245</v>
      </c>
      <c r="C9" s="187" t="s">
        <v>246</v>
      </c>
      <c r="D9" s="173" t="s">
        <v>247</v>
      </c>
      <c r="E9" s="174">
        <v>1.1900000000000001E-2</v>
      </c>
      <c r="F9" s="175"/>
      <c r="G9" s="176">
        <f>ROUND(E9*F9,2)</f>
        <v>0</v>
      </c>
      <c r="H9" s="175"/>
      <c r="I9" s="176">
        <f>ROUND(E9*H9,2)</f>
        <v>0</v>
      </c>
      <c r="J9" s="175"/>
      <c r="K9" s="176">
        <f>ROUND(E9*J9,2)</f>
        <v>0</v>
      </c>
      <c r="L9" s="176">
        <v>21</v>
      </c>
      <c r="M9" s="176">
        <f>G9*(1+L9/100)</f>
        <v>0</v>
      </c>
      <c r="N9" s="174">
        <v>1.0900000000000001</v>
      </c>
      <c r="O9" s="174">
        <f>ROUND(E9*N9,2)</f>
        <v>0.01</v>
      </c>
      <c r="P9" s="174">
        <v>0</v>
      </c>
      <c r="Q9" s="174">
        <f>ROUND(E9*P9,2)</f>
        <v>0</v>
      </c>
      <c r="R9" s="176"/>
      <c r="S9" s="176" t="s">
        <v>248</v>
      </c>
      <c r="T9" s="177" t="s">
        <v>248</v>
      </c>
      <c r="U9" s="157">
        <v>20.6</v>
      </c>
      <c r="V9" s="157">
        <f>ROUND(E9*U9,2)</f>
        <v>0.25</v>
      </c>
      <c r="W9" s="157"/>
      <c r="X9" s="157" t="s">
        <v>249</v>
      </c>
      <c r="Y9" s="157" t="s">
        <v>250</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5">
      <c r="A10" s="154"/>
      <c r="B10" s="155"/>
      <c r="C10" s="188" t="s">
        <v>252</v>
      </c>
      <c r="D10" s="158"/>
      <c r="E10" s="159">
        <v>1.1900000000000001E-2</v>
      </c>
      <c r="F10" s="157"/>
      <c r="G10" s="15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253</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1">
        <v>2</v>
      </c>
      <c r="B11" s="172" t="s">
        <v>254</v>
      </c>
      <c r="C11" s="187" t="s">
        <v>255</v>
      </c>
      <c r="D11" s="173" t="s">
        <v>256</v>
      </c>
      <c r="E11" s="174">
        <v>3.9674999999999998</v>
      </c>
      <c r="F11" s="175"/>
      <c r="G11" s="176">
        <f>ROUND(E11*F11,2)</f>
        <v>0</v>
      </c>
      <c r="H11" s="175"/>
      <c r="I11" s="176">
        <f>ROUND(E11*H11,2)</f>
        <v>0</v>
      </c>
      <c r="J11" s="175"/>
      <c r="K11" s="176">
        <f>ROUND(E11*J11,2)</f>
        <v>0</v>
      </c>
      <c r="L11" s="176">
        <v>21</v>
      </c>
      <c r="M11" s="176">
        <f>G11*(1+L11/100)</f>
        <v>0</v>
      </c>
      <c r="N11" s="174">
        <v>3.7670000000000002E-2</v>
      </c>
      <c r="O11" s="174">
        <f>ROUND(E11*N11,2)</f>
        <v>0.15</v>
      </c>
      <c r="P11" s="174">
        <v>0</v>
      </c>
      <c r="Q11" s="174">
        <f>ROUND(E11*P11,2)</f>
        <v>0</v>
      </c>
      <c r="R11" s="176"/>
      <c r="S11" s="176" t="s">
        <v>248</v>
      </c>
      <c r="T11" s="177" t="s">
        <v>248</v>
      </c>
      <c r="U11" s="157">
        <v>0.41</v>
      </c>
      <c r="V11" s="157">
        <f>ROUND(E11*U11,2)</f>
        <v>1.63</v>
      </c>
      <c r="W11" s="157"/>
      <c r="X11" s="157" t="s">
        <v>249</v>
      </c>
      <c r="Y11" s="157" t="s">
        <v>250</v>
      </c>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5">
      <c r="A12" s="154"/>
      <c r="B12" s="155"/>
      <c r="C12" s="188" t="s">
        <v>257</v>
      </c>
      <c r="D12" s="158"/>
      <c r="E12" s="159">
        <v>2.46</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253</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5">
      <c r="A13" s="154"/>
      <c r="B13" s="155"/>
      <c r="C13" s="188" t="s">
        <v>258</v>
      </c>
      <c r="D13" s="158"/>
      <c r="E13" s="159">
        <v>1.2</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253</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3" x14ac:dyDescent="0.25">
      <c r="A14" s="154"/>
      <c r="B14" s="155"/>
      <c r="C14" s="188" t="s">
        <v>259</v>
      </c>
      <c r="D14" s="158"/>
      <c r="E14" s="159">
        <v>0.3075</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253</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0.399999999999999" outlineLevel="1" x14ac:dyDescent="0.25">
      <c r="A15" s="171">
        <v>3</v>
      </c>
      <c r="B15" s="172" t="s">
        <v>260</v>
      </c>
      <c r="C15" s="187" t="s">
        <v>261</v>
      </c>
      <c r="D15" s="173" t="s">
        <v>262</v>
      </c>
      <c r="E15" s="174">
        <v>12</v>
      </c>
      <c r="F15" s="175"/>
      <c r="G15" s="176">
        <f>ROUND(E15*F15,2)</f>
        <v>0</v>
      </c>
      <c r="H15" s="175"/>
      <c r="I15" s="176">
        <f>ROUND(E15*H15,2)</f>
        <v>0</v>
      </c>
      <c r="J15" s="175"/>
      <c r="K15" s="176">
        <f>ROUND(E15*J15,2)</f>
        <v>0</v>
      </c>
      <c r="L15" s="176">
        <v>21</v>
      </c>
      <c r="M15" s="176">
        <f>G15*(1+L15/100)</f>
        <v>0</v>
      </c>
      <c r="N15" s="174">
        <v>6.0000000000000001E-3</v>
      </c>
      <c r="O15" s="174">
        <f>ROUND(E15*N15,2)</f>
        <v>7.0000000000000007E-2</v>
      </c>
      <c r="P15" s="174">
        <v>0</v>
      </c>
      <c r="Q15" s="174">
        <f>ROUND(E15*P15,2)</f>
        <v>0</v>
      </c>
      <c r="R15" s="176"/>
      <c r="S15" s="176" t="s">
        <v>248</v>
      </c>
      <c r="T15" s="177" t="s">
        <v>248</v>
      </c>
      <c r="U15" s="157">
        <v>0.22125</v>
      </c>
      <c r="V15" s="157">
        <f>ROUND(E15*U15,2)</f>
        <v>2.66</v>
      </c>
      <c r="W15" s="157"/>
      <c r="X15" s="157" t="s">
        <v>249</v>
      </c>
      <c r="Y15" s="157" t="s">
        <v>250</v>
      </c>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5">
      <c r="A16" s="154"/>
      <c r="B16" s="155"/>
      <c r="C16" s="188" t="s">
        <v>263</v>
      </c>
      <c r="D16" s="158"/>
      <c r="E16" s="159">
        <v>12</v>
      </c>
      <c r="F16" s="157"/>
      <c r="G16" s="15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253</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1">
        <v>4</v>
      </c>
      <c r="B17" s="172" t="s">
        <v>264</v>
      </c>
      <c r="C17" s="187" t="s">
        <v>265</v>
      </c>
      <c r="D17" s="173" t="s">
        <v>262</v>
      </c>
      <c r="E17" s="174">
        <v>1</v>
      </c>
      <c r="F17" s="175"/>
      <c r="G17" s="176">
        <f>ROUND(E17*F17,2)</f>
        <v>0</v>
      </c>
      <c r="H17" s="175"/>
      <c r="I17" s="176">
        <f>ROUND(E17*H17,2)</f>
        <v>0</v>
      </c>
      <c r="J17" s="175"/>
      <c r="K17" s="176">
        <f>ROUND(E17*J17,2)</f>
        <v>0</v>
      </c>
      <c r="L17" s="176">
        <v>21</v>
      </c>
      <c r="M17" s="176">
        <f>G17*(1+L17/100)</f>
        <v>0</v>
      </c>
      <c r="N17" s="174">
        <v>1.2019999999999999E-2</v>
      </c>
      <c r="O17" s="174">
        <f>ROUND(E17*N17,2)</f>
        <v>0.01</v>
      </c>
      <c r="P17" s="174">
        <v>0</v>
      </c>
      <c r="Q17" s="174">
        <f>ROUND(E17*P17,2)</f>
        <v>0</v>
      </c>
      <c r="R17" s="176"/>
      <c r="S17" s="176" t="s">
        <v>248</v>
      </c>
      <c r="T17" s="177" t="s">
        <v>248</v>
      </c>
      <c r="U17" s="157">
        <v>0.26162999999999997</v>
      </c>
      <c r="V17" s="157">
        <f>ROUND(E17*U17,2)</f>
        <v>0.26</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5">
      <c r="A18" s="154"/>
      <c r="B18" s="155"/>
      <c r="C18" s="188" t="s">
        <v>266</v>
      </c>
      <c r="D18" s="158"/>
      <c r="E18" s="159">
        <v>1</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253</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0.399999999999999" outlineLevel="1" x14ac:dyDescent="0.25">
      <c r="A19" s="171">
        <v>5</v>
      </c>
      <c r="B19" s="172" t="s">
        <v>267</v>
      </c>
      <c r="C19" s="187" t="s">
        <v>268</v>
      </c>
      <c r="D19" s="173" t="s">
        <v>256</v>
      </c>
      <c r="E19" s="174">
        <v>0.41</v>
      </c>
      <c r="F19" s="175"/>
      <c r="G19" s="176">
        <f>ROUND(E19*F19,2)</f>
        <v>0</v>
      </c>
      <c r="H19" s="175"/>
      <c r="I19" s="176">
        <f>ROUND(E19*H19,2)</f>
        <v>0</v>
      </c>
      <c r="J19" s="175"/>
      <c r="K19" s="176">
        <f>ROUND(E19*J19,2)</f>
        <v>0</v>
      </c>
      <c r="L19" s="176">
        <v>21</v>
      </c>
      <c r="M19" s="176">
        <f>G19*(1+L19/100)</f>
        <v>0</v>
      </c>
      <c r="N19" s="174">
        <v>0.23976</v>
      </c>
      <c r="O19" s="174">
        <f>ROUND(E19*N19,2)</f>
        <v>0.1</v>
      </c>
      <c r="P19" s="174">
        <v>0</v>
      </c>
      <c r="Q19" s="174">
        <f>ROUND(E19*P19,2)</f>
        <v>0</v>
      </c>
      <c r="R19" s="176"/>
      <c r="S19" s="176" t="s">
        <v>248</v>
      </c>
      <c r="T19" s="177" t="s">
        <v>248</v>
      </c>
      <c r="U19" s="157">
        <v>1.0329999999999999</v>
      </c>
      <c r="V19" s="157">
        <f>ROUND(E19*U19,2)</f>
        <v>0.42</v>
      </c>
      <c r="W19" s="157"/>
      <c r="X19" s="157" t="s">
        <v>249</v>
      </c>
      <c r="Y19" s="157" t="s">
        <v>250</v>
      </c>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5">
      <c r="A20" s="154"/>
      <c r="B20" s="155"/>
      <c r="C20" s="188" t="s">
        <v>269</v>
      </c>
      <c r="D20" s="158"/>
      <c r="E20" s="159">
        <v>0.41</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253</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0.399999999999999" outlineLevel="1" x14ac:dyDescent="0.25">
      <c r="A21" s="171">
        <v>6</v>
      </c>
      <c r="B21" s="172" t="s">
        <v>270</v>
      </c>
      <c r="C21" s="187" t="s">
        <v>271</v>
      </c>
      <c r="D21" s="173" t="s">
        <v>256</v>
      </c>
      <c r="E21" s="174">
        <v>1.64</v>
      </c>
      <c r="F21" s="175"/>
      <c r="G21" s="176">
        <f>ROUND(E21*F21,2)</f>
        <v>0</v>
      </c>
      <c r="H21" s="175"/>
      <c r="I21" s="176">
        <f>ROUND(E21*H21,2)</f>
        <v>0</v>
      </c>
      <c r="J21" s="175"/>
      <c r="K21" s="176">
        <f>ROUND(E21*J21,2)</f>
        <v>0</v>
      </c>
      <c r="L21" s="176">
        <v>21</v>
      </c>
      <c r="M21" s="176">
        <f>G21*(1+L21/100)</f>
        <v>0</v>
      </c>
      <c r="N21" s="174">
        <v>0.11765</v>
      </c>
      <c r="O21" s="174">
        <f>ROUND(E21*N21,2)</f>
        <v>0.19</v>
      </c>
      <c r="P21" s="174">
        <v>0</v>
      </c>
      <c r="Q21" s="174">
        <f>ROUND(E21*P21,2)</f>
        <v>0</v>
      </c>
      <c r="R21" s="176"/>
      <c r="S21" s="176" t="s">
        <v>248</v>
      </c>
      <c r="T21" s="177" t="s">
        <v>248</v>
      </c>
      <c r="U21" s="157">
        <v>0.69430000000000003</v>
      </c>
      <c r="V21" s="157">
        <f>ROUND(E21*U21,2)</f>
        <v>1.1399999999999999</v>
      </c>
      <c r="W21" s="157"/>
      <c r="X21" s="157" t="s">
        <v>249</v>
      </c>
      <c r="Y21" s="157" t="s">
        <v>250</v>
      </c>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5">
      <c r="A22" s="154"/>
      <c r="B22" s="155"/>
      <c r="C22" s="188" t="s">
        <v>272</v>
      </c>
      <c r="D22" s="158"/>
      <c r="E22" s="159">
        <v>1.64</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253</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0.399999999999999" outlineLevel="1" x14ac:dyDescent="0.25">
      <c r="A23" s="171">
        <v>7</v>
      </c>
      <c r="B23" s="172" t="s">
        <v>273</v>
      </c>
      <c r="C23" s="187" t="s">
        <v>274</v>
      </c>
      <c r="D23" s="173" t="s">
        <v>256</v>
      </c>
      <c r="E23" s="174">
        <v>11.335000000000001</v>
      </c>
      <c r="F23" s="175"/>
      <c r="G23" s="176">
        <f>ROUND(E23*F23,2)</f>
        <v>0</v>
      </c>
      <c r="H23" s="175"/>
      <c r="I23" s="176">
        <f>ROUND(E23*H23,2)</f>
        <v>0</v>
      </c>
      <c r="J23" s="175"/>
      <c r="K23" s="176">
        <f>ROUND(E23*J23,2)</f>
        <v>0</v>
      </c>
      <c r="L23" s="176">
        <v>21</v>
      </c>
      <c r="M23" s="176">
        <f>G23*(1+L23/100)</f>
        <v>0</v>
      </c>
      <c r="N23" s="174">
        <v>0.23874999999999999</v>
      </c>
      <c r="O23" s="174">
        <f>ROUND(E23*N23,2)</f>
        <v>2.71</v>
      </c>
      <c r="P23" s="174">
        <v>0</v>
      </c>
      <c r="Q23" s="174">
        <f>ROUND(E23*P23,2)</f>
        <v>0</v>
      </c>
      <c r="R23" s="176"/>
      <c r="S23" s="176" t="s">
        <v>248</v>
      </c>
      <c r="T23" s="177" t="s">
        <v>248</v>
      </c>
      <c r="U23" s="157">
        <v>0.81100000000000005</v>
      </c>
      <c r="V23" s="157">
        <f>ROUND(E23*U23,2)</f>
        <v>9.19</v>
      </c>
      <c r="W23" s="157"/>
      <c r="X23" s="157" t="s">
        <v>249</v>
      </c>
      <c r="Y23" s="157" t="s">
        <v>250</v>
      </c>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5">
      <c r="A24" s="154"/>
      <c r="B24" s="155"/>
      <c r="C24" s="188" t="s">
        <v>275</v>
      </c>
      <c r="D24" s="158"/>
      <c r="E24" s="159">
        <v>6.21</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253</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5">
      <c r="A25" s="154"/>
      <c r="B25" s="155"/>
      <c r="C25" s="188" t="s">
        <v>276</v>
      </c>
      <c r="D25" s="158"/>
      <c r="E25" s="159">
        <v>5.125</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253</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1">
        <v>8</v>
      </c>
      <c r="B26" s="172" t="s">
        <v>277</v>
      </c>
      <c r="C26" s="187" t="s">
        <v>278</v>
      </c>
      <c r="D26" s="173" t="s">
        <v>256</v>
      </c>
      <c r="E26" s="174">
        <v>5.9924999999999997</v>
      </c>
      <c r="F26" s="175"/>
      <c r="G26" s="176">
        <f>ROUND(E26*F26,2)</f>
        <v>0</v>
      </c>
      <c r="H26" s="175"/>
      <c r="I26" s="176">
        <f>ROUND(E26*H26,2)</f>
        <v>0</v>
      </c>
      <c r="J26" s="175"/>
      <c r="K26" s="176">
        <f>ROUND(E26*J26,2)</f>
        <v>0</v>
      </c>
      <c r="L26" s="176">
        <v>21</v>
      </c>
      <c r="M26" s="176">
        <f>G26*(1+L26/100)</f>
        <v>0</v>
      </c>
      <c r="N26" s="174">
        <v>0.10091</v>
      </c>
      <c r="O26" s="174">
        <f>ROUND(E26*N26,2)</f>
        <v>0.6</v>
      </c>
      <c r="P26" s="174">
        <v>0</v>
      </c>
      <c r="Q26" s="174">
        <f>ROUND(E26*P26,2)</f>
        <v>0</v>
      </c>
      <c r="R26" s="176"/>
      <c r="S26" s="176" t="s">
        <v>248</v>
      </c>
      <c r="T26" s="177" t="s">
        <v>248</v>
      </c>
      <c r="U26" s="157">
        <v>0.52090000000000003</v>
      </c>
      <c r="V26" s="157">
        <f>ROUND(E26*U26,2)</f>
        <v>3.12</v>
      </c>
      <c r="W26" s="157"/>
      <c r="X26" s="157" t="s">
        <v>249</v>
      </c>
      <c r="Y26" s="157" t="s">
        <v>250</v>
      </c>
      <c r="Z26" s="147"/>
      <c r="AA26" s="147"/>
      <c r="AB26" s="147"/>
      <c r="AC26" s="147"/>
      <c r="AD26" s="147"/>
      <c r="AE26" s="147"/>
      <c r="AF26" s="147"/>
      <c r="AG26" s="147" t="s">
        <v>251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5">
      <c r="A27" s="154"/>
      <c r="B27" s="155"/>
      <c r="C27" s="188" t="s">
        <v>279</v>
      </c>
      <c r="D27" s="158"/>
      <c r="E27" s="159">
        <v>5.9924999999999997</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253</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0.399999999999999" outlineLevel="1" x14ac:dyDescent="0.25">
      <c r="A28" s="171">
        <v>9</v>
      </c>
      <c r="B28" s="172" t="s">
        <v>280</v>
      </c>
      <c r="C28" s="187" t="s">
        <v>281</v>
      </c>
      <c r="D28" s="173" t="s">
        <v>282</v>
      </c>
      <c r="E28" s="174">
        <v>5.0999999999999996</v>
      </c>
      <c r="F28" s="175"/>
      <c r="G28" s="176">
        <f>ROUND(E28*F28,2)</f>
        <v>0</v>
      </c>
      <c r="H28" s="175"/>
      <c r="I28" s="176">
        <f>ROUND(E28*H28,2)</f>
        <v>0</v>
      </c>
      <c r="J28" s="175"/>
      <c r="K28" s="176">
        <f>ROUND(E28*J28,2)</f>
        <v>0</v>
      </c>
      <c r="L28" s="176">
        <v>21</v>
      </c>
      <c r="M28" s="176">
        <f>G28*(1+L28/100)</f>
        <v>0</v>
      </c>
      <c r="N28" s="174">
        <v>1.0200000000000001E-3</v>
      </c>
      <c r="O28" s="174">
        <f>ROUND(E28*N28,2)</f>
        <v>0.01</v>
      </c>
      <c r="P28" s="174">
        <v>0</v>
      </c>
      <c r="Q28" s="174">
        <f>ROUND(E28*P28,2)</f>
        <v>0</v>
      </c>
      <c r="R28" s="176"/>
      <c r="S28" s="176" t="s">
        <v>248</v>
      </c>
      <c r="T28" s="177" t="s">
        <v>248</v>
      </c>
      <c r="U28" s="157">
        <v>0.223</v>
      </c>
      <c r="V28" s="157">
        <f>ROUND(E28*U28,2)</f>
        <v>1.1399999999999999</v>
      </c>
      <c r="W28" s="157"/>
      <c r="X28" s="157" t="s">
        <v>249</v>
      </c>
      <c r="Y28" s="157" t="s">
        <v>250</v>
      </c>
      <c r="Z28" s="147"/>
      <c r="AA28" s="147"/>
      <c r="AB28" s="147"/>
      <c r="AC28" s="147"/>
      <c r="AD28" s="147"/>
      <c r="AE28" s="147"/>
      <c r="AF28" s="147"/>
      <c r="AG28" s="147" t="s">
        <v>251</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5">
      <c r="A29" s="154"/>
      <c r="B29" s="155"/>
      <c r="C29" s="249" t="s">
        <v>283</v>
      </c>
      <c r="D29" s="250"/>
      <c r="E29" s="250"/>
      <c r="F29" s="250"/>
      <c r="G29" s="250"/>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5">
      <c r="A30" s="154"/>
      <c r="B30" s="155"/>
      <c r="C30" s="188" t="s">
        <v>285</v>
      </c>
      <c r="D30" s="158"/>
      <c r="E30" s="159">
        <v>5.0999999999999996</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253</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5">
      <c r="A31" s="161" t="s">
        <v>243</v>
      </c>
      <c r="B31" s="162" t="s">
        <v>115</v>
      </c>
      <c r="C31" s="186" t="s">
        <v>116</v>
      </c>
      <c r="D31" s="163"/>
      <c r="E31" s="164"/>
      <c r="F31" s="165"/>
      <c r="G31" s="165">
        <f>SUMIF(AG32:AG35,"&lt;&gt;NOR",G32:G35)</f>
        <v>0</v>
      </c>
      <c r="H31" s="165"/>
      <c r="I31" s="165">
        <f>SUM(I32:I35)</f>
        <v>0</v>
      </c>
      <c r="J31" s="165"/>
      <c r="K31" s="165">
        <f>SUM(K32:K35)</f>
        <v>0</v>
      </c>
      <c r="L31" s="165"/>
      <c r="M31" s="165">
        <f>SUM(M32:M35)</f>
        <v>0</v>
      </c>
      <c r="N31" s="164"/>
      <c r="O31" s="164">
        <f>SUM(O32:O35)</f>
        <v>0.03</v>
      </c>
      <c r="P31" s="164"/>
      <c r="Q31" s="164">
        <f>SUM(Q32:Q35)</f>
        <v>0</v>
      </c>
      <c r="R31" s="165"/>
      <c r="S31" s="165"/>
      <c r="T31" s="166"/>
      <c r="U31" s="160"/>
      <c r="V31" s="160">
        <f>SUM(V32:V35)</f>
        <v>1.7200000000000002</v>
      </c>
      <c r="W31" s="160"/>
      <c r="X31" s="160"/>
      <c r="Y31" s="160"/>
      <c r="AG31" t="s">
        <v>244</v>
      </c>
    </row>
    <row r="32" spans="1:60" ht="20.399999999999999" outlineLevel="1" x14ac:dyDescent="0.25">
      <c r="A32" s="171">
        <v>10</v>
      </c>
      <c r="B32" s="172" t="s">
        <v>286</v>
      </c>
      <c r="C32" s="187" t="s">
        <v>287</v>
      </c>
      <c r="D32" s="173" t="s">
        <v>256</v>
      </c>
      <c r="E32" s="174">
        <v>1.1375</v>
      </c>
      <c r="F32" s="175"/>
      <c r="G32" s="176">
        <f>ROUND(E32*F32,2)</f>
        <v>0</v>
      </c>
      <c r="H32" s="175"/>
      <c r="I32" s="176">
        <f>ROUND(E32*H32,2)</f>
        <v>0</v>
      </c>
      <c r="J32" s="175"/>
      <c r="K32" s="176">
        <f>ROUND(E32*J32,2)</f>
        <v>0</v>
      </c>
      <c r="L32" s="176">
        <v>21</v>
      </c>
      <c r="M32" s="176">
        <f>G32*(1+L32/100)</f>
        <v>0</v>
      </c>
      <c r="N32" s="174">
        <v>2.383E-2</v>
      </c>
      <c r="O32" s="174">
        <f>ROUND(E32*N32,2)</f>
        <v>0.03</v>
      </c>
      <c r="P32" s="174">
        <v>0</v>
      </c>
      <c r="Q32" s="174">
        <f>ROUND(E32*P32,2)</f>
        <v>0</v>
      </c>
      <c r="R32" s="176"/>
      <c r="S32" s="176" t="s">
        <v>248</v>
      </c>
      <c r="T32" s="177" t="s">
        <v>248</v>
      </c>
      <c r="U32" s="157">
        <v>1.194</v>
      </c>
      <c r="V32" s="157">
        <f>ROUND(E32*U32,2)</f>
        <v>1.36</v>
      </c>
      <c r="W32" s="157"/>
      <c r="X32" s="157" t="s">
        <v>249</v>
      </c>
      <c r="Y32" s="157" t="s">
        <v>250</v>
      </c>
      <c r="Z32" s="147"/>
      <c r="AA32" s="147"/>
      <c r="AB32" s="147"/>
      <c r="AC32" s="147"/>
      <c r="AD32" s="147"/>
      <c r="AE32" s="147"/>
      <c r="AF32" s="147"/>
      <c r="AG32" s="147" t="s">
        <v>251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5">
      <c r="A33" s="154"/>
      <c r="B33" s="155"/>
      <c r="C33" s="188" t="s">
        <v>288</v>
      </c>
      <c r="D33" s="158"/>
      <c r="E33" s="159">
        <v>1.1375</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253</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1">
        <v>11</v>
      </c>
      <c r="B34" s="172" t="s">
        <v>289</v>
      </c>
      <c r="C34" s="187" t="s">
        <v>290</v>
      </c>
      <c r="D34" s="173" t="s">
        <v>256</v>
      </c>
      <c r="E34" s="174">
        <v>1.1375</v>
      </c>
      <c r="F34" s="175"/>
      <c r="G34" s="176">
        <f>ROUND(E34*F34,2)</f>
        <v>0</v>
      </c>
      <c r="H34" s="175"/>
      <c r="I34" s="176">
        <f>ROUND(E34*H34,2)</f>
        <v>0</v>
      </c>
      <c r="J34" s="175"/>
      <c r="K34" s="176">
        <f>ROUND(E34*J34,2)</f>
        <v>0</v>
      </c>
      <c r="L34" s="176">
        <v>21</v>
      </c>
      <c r="M34" s="176">
        <f>G34*(1+L34/100)</f>
        <v>0</v>
      </c>
      <c r="N34" s="174">
        <v>0</v>
      </c>
      <c r="O34" s="174">
        <f>ROUND(E34*N34,2)</f>
        <v>0</v>
      </c>
      <c r="P34" s="174">
        <v>0</v>
      </c>
      <c r="Q34" s="174">
        <f>ROUND(E34*P34,2)</f>
        <v>0</v>
      </c>
      <c r="R34" s="176"/>
      <c r="S34" s="176" t="s">
        <v>248</v>
      </c>
      <c r="T34" s="177" t="s">
        <v>248</v>
      </c>
      <c r="U34" s="157">
        <v>0.32</v>
      </c>
      <c r="V34" s="157">
        <f>ROUND(E34*U34,2)</f>
        <v>0.36</v>
      </c>
      <c r="W34" s="157"/>
      <c r="X34" s="157" t="s">
        <v>249</v>
      </c>
      <c r="Y34" s="157" t="s">
        <v>250</v>
      </c>
      <c r="Z34" s="147"/>
      <c r="AA34" s="147"/>
      <c r="AB34" s="147"/>
      <c r="AC34" s="147"/>
      <c r="AD34" s="147"/>
      <c r="AE34" s="147"/>
      <c r="AF34" s="147"/>
      <c r="AG34" s="147" t="s">
        <v>251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5">
      <c r="A35" s="154"/>
      <c r="B35" s="155"/>
      <c r="C35" s="188" t="s">
        <v>288</v>
      </c>
      <c r="D35" s="158"/>
      <c r="E35" s="159">
        <v>1.1375</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253</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x14ac:dyDescent="0.25">
      <c r="A36" s="161" t="s">
        <v>243</v>
      </c>
      <c r="B36" s="162" t="s">
        <v>117</v>
      </c>
      <c r="C36" s="186" t="s">
        <v>118</v>
      </c>
      <c r="D36" s="163"/>
      <c r="E36" s="164"/>
      <c r="F36" s="165"/>
      <c r="G36" s="165">
        <f>SUMIF(AG37:AG43,"&lt;&gt;NOR",G37:G43)</f>
        <v>0</v>
      </c>
      <c r="H36" s="165"/>
      <c r="I36" s="165">
        <f>SUM(I37:I43)</f>
        <v>0</v>
      </c>
      <c r="J36" s="165"/>
      <c r="K36" s="165">
        <f>SUM(K37:K43)</f>
        <v>0</v>
      </c>
      <c r="L36" s="165"/>
      <c r="M36" s="165">
        <f>SUM(M37:M43)</f>
        <v>0</v>
      </c>
      <c r="N36" s="164"/>
      <c r="O36" s="164">
        <f>SUM(O37:O43)</f>
        <v>0.4</v>
      </c>
      <c r="P36" s="164"/>
      <c r="Q36" s="164">
        <f>SUM(Q37:Q43)</f>
        <v>0</v>
      </c>
      <c r="R36" s="165"/>
      <c r="S36" s="165"/>
      <c r="T36" s="166"/>
      <c r="U36" s="160"/>
      <c r="V36" s="160">
        <f>SUM(V37:V43)</f>
        <v>8.0500000000000007</v>
      </c>
      <c r="W36" s="160"/>
      <c r="X36" s="160"/>
      <c r="Y36" s="160"/>
      <c r="AG36" t="s">
        <v>244</v>
      </c>
    </row>
    <row r="37" spans="1:60" outlineLevel="1" x14ac:dyDescent="0.25">
      <c r="A37" s="171">
        <v>12</v>
      </c>
      <c r="B37" s="172" t="s">
        <v>291</v>
      </c>
      <c r="C37" s="187" t="s">
        <v>292</v>
      </c>
      <c r="D37" s="173" t="s">
        <v>262</v>
      </c>
      <c r="E37" s="174">
        <v>8</v>
      </c>
      <c r="F37" s="175"/>
      <c r="G37" s="176">
        <f>ROUND(E37*F37,2)</f>
        <v>0</v>
      </c>
      <c r="H37" s="175"/>
      <c r="I37" s="176">
        <f>ROUND(E37*H37,2)</f>
        <v>0</v>
      </c>
      <c r="J37" s="175"/>
      <c r="K37" s="176">
        <f>ROUND(E37*J37,2)</f>
        <v>0</v>
      </c>
      <c r="L37" s="176">
        <v>21</v>
      </c>
      <c r="M37" s="176">
        <f>G37*(1+L37/100)</f>
        <v>0</v>
      </c>
      <c r="N37" s="174">
        <v>5.0200000000000002E-2</v>
      </c>
      <c r="O37" s="174">
        <f>ROUND(E37*N37,2)</f>
        <v>0.4</v>
      </c>
      <c r="P37" s="174">
        <v>0</v>
      </c>
      <c r="Q37" s="174">
        <f>ROUND(E37*P37,2)</f>
        <v>0</v>
      </c>
      <c r="R37" s="176"/>
      <c r="S37" s="176" t="s">
        <v>248</v>
      </c>
      <c r="T37" s="177" t="s">
        <v>248</v>
      </c>
      <c r="U37" s="157">
        <v>1.006</v>
      </c>
      <c r="V37" s="157">
        <f>ROUND(E37*U37,2)</f>
        <v>8.0500000000000007</v>
      </c>
      <c r="W37" s="157"/>
      <c r="X37" s="157" t="s">
        <v>249</v>
      </c>
      <c r="Y37" s="157" t="s">
        <v>250</v>
      </c>
      <c r="Z37" s="147"/>
      <c r="AA37" s="147"/>
      <c r="AB37" s="147"/>
      <c r="AC37" s="147"/>
      <c r="AD37" s="147"/>
      <c r="AE37" s="147"/>
      <c r="AF37" s="147"/>
      <c r="AG37" s="147" t="s">
        <v>251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5">
      <c r="A38" s="154"/>
      <c r="B38" s="155"/>
      <c r="C38" s="188" t="s">
        <v>293</v>
      </c>
      <c r="D38" s="158"/>
      <c r="E38" s="159">
        <v>1</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253</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5">
      <c r="A39" s="154"/>
      <c r="B39" s="155"/>
      <c r="C39" s="188" t="s">
        <v>294</v>
      </c>
      <c r="D39" s="158"/>
      <c r="E39" s="159">
        <v>1</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253</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5">
      <c r="A40" s="154"/>
      <c r="B40" s="155"/>
      <c r="C40" s="188" t="s">
        <v>295</v>
      </c>
      <c r="D40" s="158"/>
      <c r="E40" s="159">
        <v>1</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253</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5">
      <c r="A41" s="154"/>
      <c r="B41" s="155"/>
      <c r="C41" s="188" t="s">
        <v>296</v>
      </c>
      <c r="D41" s="158"/>
      <c r="E41" s="159">
        <v>3</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253</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5">
      <c r="A42" s="154"/>
      <c r="B42" s="155"/>
      <c r="C42" s="188" t="s">
        <v>297</v>
      </c>
      <c r="D42" s="158"/>
      <c r="E42" s="159">
        <v>1</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253</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5">
      <c r="A43" s="154"/>
      <c r="B43" s="155"/>
      <c r="C43" s="188" t="s">
        <v>298</v>
      </c>
      <c r="D43" s="158"/>
      <c r="E43" s="159">
        <v>1</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253</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5">
      <c r="A44" s="161" t="s">
        <v>243</v>
      </c>
      <c r="B44" s="162" t="s">
        <v>119</v>
      </c>
      <c r="C44" s="186" t="s">
        <v>120</v>
      </c>
      <c r="D44" s="163"/>
      <c r="E44" s="164"/>
      <c r="F44" s="165"/>
      <c r="G44" s="165">
        <f>SUMIF(AG45:AG71,"&lt;&gt;NOR",G45:G71)</f>
        <v>0</v>
      </c>
      <c r="H44" s="165"/>
      <c r="I44" s="165">
        <f>SUM(I45:I71)</f>
        <v>0</v>
      </c>
      <c r="J44" s="165"/>
      <c r="K44" s="165">
        <f>SUM(K45:K71)</f>
        <v>0</v>
      </c>
      <c r="L44" s="165"/>
      <c r="M44" s="165">
        <f>SUM(M45:M71)</f>
        <v>0</v>
      </c>
      <c r="N44" s="164"/>
      <c r="O44" s="164">
        <f>SUM(O45:O71)</f>
        <v>10.639999999999999</v>
      </c>
      <c r="P44" s="164"/>
      <c r="Q44" s="164">
        <f>SUM(Q45:Q71)</f>
        <v>0</v>
      </c>
      <c r="R44" s="165"/>
      <c r="S44" s="165"/>
      <c r="T44" s="166"/>
      <c r="U44" s="160"/>
      <c r="V44" s="160">
        <f>SUM(V45:V71)</f>
        <v>221.02999999999997</v>
      </c>
      <c r="W44" s="160"/>
      <c r="X44" s="160"/>
      <c r="Y44" s="160"/>
      <c r="AG44" t="s">
        <v>244</v>
      </c>
    </row>
    <row r="45" spans="1:60" ht="20.399999999999999" outlineLevel="1" x14ac:dyDescent="0.25">
      <c r="A45" s="171">
        <v>13</v>
      </c>
      <c r="B45" s="172" t="s">
        <v>299</v>
      </c>
      <c r="C45" s="187" t="s">
        <v>300</v>
      </c>
      <c r="D45" s="173" t="s">
        <v>262</v>
      </c>
      <c r="E45" s="174">
        <v>4</v>
      </c>
      <c r="F45" s="175"/>
      <c r="G45" s="176">
        <f>ROUND(E45*F45,2)</f>
        <v>0</v>
      </c>
      <c r="H45" s="175"/>
      <c r="I45" s="176">
        <f>ROUND(E45*H45,2)</f>
        <v>0</v>
      </c>
      <c r="J45" s="175"/>
      <c r="K45" s="176">
        <f>ROUND(E45*J45,2)</f>
        <v>0</v>
      </c>
      <c r="L45" s="176">
        <v>21</v>
      </c>
      <c r="M45" s="176">
        <f>G45*(1+L45/100)</f>
        <v>0</v>
      </c>
      <c r="N45" s="174">
        <v>1.074E-2</v>
      </c>
      <c r="O45" s="174">
        <f>ROUND(E45*N45,2)</f>
        <v>0.04</v>
      </c>
      <c r="P45" s="174">
        <v>0</v>
      </c>
      <c r="Q45" s="174">
        <f>ROUND(E45*P45,2)</f>
        <v>0</v>
      </c>
      <c r="R45" s="176"/>
      <c r="S45" s="176" t="s">
        <v>248</v>
      </c>
      <c r="T45" s="177" t="s">
        <v>248</v>
      </c>
      <c r="U45" s="157">
        <v>0.51171</v>
      </c>
      <c r="V45" s="157">
        <f>ROUND(E45*U45,2)</f>
        <v>2.0499999999999998</v>
      </c>
      <c r="W45" s="157"/>
      <c r="X45" s="157" t="s">
        <v>249</v>
      </c>
      <c r="Y45" s="157" t="s">
        <v>250</v>
      </c>
      <c r="Z45" s="147"/>
      <c r="AA45" s="147"/>
      <c r="AB45" s="147"/>
      <c r="AC45" s="147"/>
      <c r="AD45" s="147"/>
      <c r="AE45" s="147"/>
      <c r="AF45" s="147"/>
      <c r="AG45" s="147" t="s">
        <v>251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5">
      <c r="A46" s="154"/>
      <c r="B46" s="155"/>
      <c r="C46" s="188" t="s">
        <v>301</v>
      </c>
      <c r="D46" s="158"/>
      <c r="E46" s="159">
        <v>4</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253</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71">
        <v>14</v>
      </c>
      <c r="B47" s="172" t="s">
        <v>302</v>
      </c>
      <c r="C47" s="187" t="s">
        <v>303</v>
      </c>
      <c r="D47" s="173" t="s">
        <v>256</v>
      </c>
      <c r="E47" s="174">
        <v>53.384999999999998</v>
      </c>
      <c r="F47" s="175"/>
      <c r="G47" s="176">
        <f>ROUND(E47*F47,2)</f>
        <v>0</v>
      </c>
      <c r="H47" s="175"/>
      <c r="I47" s="176">
        <f>ROUND(E47*H47,2)</f>
        <v>0</v>
      </c>
      <c r="J47" s="175"/>
      <c r="K47" s="176">
        <f>ROUND(E47*J47,2)</f>
        <v>0</v>
      </c>
      <c r="L47" s="176">
        <v>21</v>
      </c>
      <c r="M47" s="176">
        <f>G47*(1+L47/100)</f>
        <v>0</v>
      </c>
      <c r="N47" s="174">
        <v>5.3469999999999997E-2</v>
      </c>
      <c r="O47" s="174">
        <f>ROUND(E47*N47,2)</f>
        <v>2.85</v>
      </c>
      <c r="P47" s="174">
        <v>0</v>
      </c>
      <c r="Q47" s="174">
        <f>ROUND(E47*P47,2)</f>
        <v>0</v>
      </c>
      <c r="R47" s="176"/>
      <c r="S47" s="176" t="s">
        <v>248</v>
      </c>
      <c r="T47" s="177" t="s">
        <v>248</v>
      </c>
      <c r="U47" s="157">
        <v>1.069</v>
      </c>
      <c r="V47" s="157">
        <f>ROUND(E47*U47,2)</f>
        <v>57.07</v>
      </c>
      <c r="W47" s="157"/>
      <c r="X47" s="157" t="s">
        <v>249</v>
      </c>
      <c r="Y47" s="157" t="s">
        <v>250</v>
      </c>
      <c r="Z47" s="147"/>
      <c r="AA47" s="147"/>
      <c r="AB47" s="147"/>
      <c r="AC47" s="147"/>
      <c r="AD47" s="147"/>
      <c r="AE47" s="147"/>
      <c r="AF47" s="147"/>
      <c r="AG47" s="147" t="s">
        <v>251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5">
      <c r="A48" s="154"/>
      <c r="B48" s="155"/>
      <c r="C48" s="188" t="s">
        <v>304</v>
      </c>
      <c r="D48" s="158"/>
      <c r="E48" s="159">
        <v>22.585000000000001</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253</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5">
      <c r="A49" s="154"/>
      <c r="B49" s="155"/>
      <c r="C49" s="188" t="s">
        <v>305</v>
      </c>
      <c r="D49" s="158"/>
      <c r="E49" s="159">
        <v>30.8</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253</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71">
        <v>15</v>
      </c>
      <c r="B50" s="172" t="s">
        <v>306</v>
      </c>
      <c r="C50" s="187" t="s">
        <v>307</v>
      </c>
      <c r="D50" s="173" t="s">
        <v>256</v>
      </c>
      <c r="E50" s="174">
        <v>1.7</v>
      </c>
      <c r="F50" s="175"/>
      <c r="G50" s="176">
        <f>ROUND(E50*F50,2)</f>
        <v>0</v>
      </c>
      <c r="H50" s="175"/>
      <c r="I50" s="176">
        <f>ROUND(E50*H50,2)</f>
        <v>0</v>
      </c>
      <c r="J50" s="175"/>
      <c r="K50" s="176">
        <f>ROUND(E50*J50,2)</f>
        <v>0</v>
      </c>
      <c r="L50" s="176">
        <v>21</v>
      </c>
      <c r="M50" s="176">
        <f>G50*(1+L50/100)</f>
        <v>0</v>
      </c>
      <c r="N50" s="174">
        <v>3.4000000000000002E-4</v>
      </c>
      <c r="O50" s="174">
        <f>ROUND(E50*N50,2)</f>
        <v>0</v>
      </c>
      <c r="P50" s="174">
        <v>0</v>
      </c>
      <c r="Q50" s="174">
        <f>ROUND(E50*P50,2)</f>
        <v>0</v>
      </c>
      <c r="R50" s="176"/>
      <c r="S50" s="176" t="s">
        <v>248</v>
      </c>
      <c r="T50" s="177" t="s">
        <v>248</v>
      </c>
      <c r="U50" s="157">
        <v>0.33</v>
      </c>
      <c r="V50" s="157">
        <f>ROUND(E50*U50,2)</f>
        <v>0.56000000000000005</v>
      </c>
      <c r="W50" s="157"/>
      <c r="X50" s="157" t="s">
        <v>249</v>
      </c>
      <c r="Y50" s="157" t="s">
        <v>250</v>
      </c>
      <c r="Z50" s="147"/>
      <c r="AA50" s="147"/>
      <c r="AB50" s="147"/>
      <c r="AC50" s="147"/>
      <c r="AD50" s="147"/>
      <c r="AE50" s="147"/>
      <c r="AF50" s="147"/>
      <c r="AG50" s="147" t="s">
        <v>251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5">
      <c r="A51" s="154"/>
      <c r="B51" s="155"/>
      <c r="C51" s="188" t="s">
        <v>308</v>
      </c>
      <c r="D51" s="158"/>
      <c r="E51" s="159">
        <v>1.7</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253</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0.399999999999999" outlineLevel="1" x14ac:dyDescent="0.25">
      <c r="A52" s="171">
        <v>16</v>
      </c>
      <c r="B52" s="172" t="s">
        <v>309</v>
      </c>
      <c r="C52" s="187" t="s">
        <v>310</v>
      </c>
      <c r="D52" s="173" t="s">
        <v>262</v>
      </c>
      <c r="E52" s="174">
        <v>24</v>
      </c>
      <c r="F52" s="175"/>
      <c r="G52" s="176">
        <f>ROUND(E52*F52,2)</f>
        <v>0</v>
      </c>
      <c r="H52" s="175"/>
      <c r="I52" s="176">
        <f>ROUND(E52*H52,2)</f>
        <v>0</v>
      </c>
      <c r="J52" s="175"/>
      <c r="K52" s="176">
        <f>ROUND(E52*J52,2)</f>
        <v>0</v>
      </c>
      <c r="L52" s="176">
        <v>21</v>
      </c>
      <c r="M52" s="176">
        <f>G52*(1+L52/100)</f>
        <v>0</v>
      </c>
      <c r="N52" s="174">
        <v>3.2000000000000002E-3</v>
      </c>
      <c r="O52" s="174">
        <f>ROUND(E52*N52,2)</f>
        <v>0.08</v>
      </c>
      <c r="P52" s="174">
        <v>0</v>
      </c>
      <c r="Q52" s="174">
        <f>ROUND(E52*P52,2)</f>
        <v>0</v>
      </c>
      <c r="R52" s="176"/>
      <c r="S52" s="176" t="s">
        <v>248</v>
      </c>
      <c r="T52" s="177" t="s">
        <v>248</v>
      </c>
      <c r="U52" s="157">
        <v>0.22498000000000001</v>
      </c>
      <c r="V52" s="157">
        <f>ROUND(E52*U52,2)</f>
        <v>5.4</v>
      </c>
      <c r="W52" s="157"/>
      <c r="X52" s="157" t="s">
        <v>249</v>
      </c>
      <c r="Y52" s="157" t="s">
        <v>250</v>
      </c>
      <c r="Z52" s="147"/>
      <c r="AA52" s="147"/>
      <c r="AB52" s="147"/>
      <c r="AC52" s="147"/>
      <c r="AD52" s="147"/>
      <c r="AE52" s="147"/>
      <c r="AF52" s="147"/>
      <c r="AG52" s="147" t="s">
        <v>251</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5">
      <c r="A53" s="154"/>
      <c r="B53" s="155"/>
      <c r="C53" s="188" t="s">
        <v>311</v>
      </c>
      <c r="D53" s="158"/>
      <c r="E53" s="159">
        <v>24</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253</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0.399999999999999" outlineLevel="1" x14ac:dyDescent="0.25">
      <c r="A54" s="171">
        <v>17</v>
      </c>
      <c r="B54" s="172" t="s">
        <v>312</v>
      </c>
      <c r="C54" s="187" t="s">
        <v>313</v>
      </c>
      <c r="D54" s="173" t="s">
        <v>262</v>
      </c>
      <c r="E54" s="174">
        <v>2</v>
      </c>
      <c r="F54" s="175"/>
      <c r="G54" s="176">
        <f>ROUND(E54*F54,2)</f>
        <v>0</v>
      </c>
      <c r="H54" s="175"/>
      <c r="I54" s="176">
        <f>ROUND(E54*H54,2)</f>
        <v>0</v>
      </c>
      <c r="J54" s="175"/>
      <c r="K54" s="176">
        <f>ROUND(E54*J54,2)</f>
        <v>0</v>
      </c>
      <c r="L54" s="176">
        <v>21</v>
      </c>
      <c r="M54" s="176">
        <f>G54*(1+L54/100)</f>
        <v>0</v>
      </c>
      <c r="N54" s="174">
        <v>3.5619999999999999E-2</v>
      </c>
      <c r="O54" s="174">
        <f>ROUND(E54*N54,2)</f>
        <v>7.0000000000000007E-2</v>
      </c>
      <c r="P54" s="174">
        <v>0</v>
      </c>
      <c r="Q54" s="174">
        <f>ROUND(E54*P54,2)</f>
        <v>0</v>
      </c>
      <c r="R54" s="176"/>
      <c r="S54" s="176" t="s">
        <v>248</v>
      </c>
      <c r="T54" s="177" t="s">
        <v>248</v>
      </c>
      <c r="U54" s="157">
        <v>0.88292999999999999</v>
      </c>
      <c r="V54" s="157">
        <f>ROUND(E54*U54,2)</f>
        <v>1.77</v>
      </c>
      <c r="W54" s="157"/>
      <c r="X54" s="157" t="s">
        <v>249</v>
      </c>
      <c r="Y54" s="157" t="s">
        <v>250</v>
      </c>
      <c r="Z54" s="147"/>
      <c r="AA54" s="147"/>
      <c r="AB54" s="147"/>
      <c r="AC54" s="147"/>
      <c r="AD54" s="147"/>
      <c r="AE54" s="147"/>
      <c r="AF54" s="147"/>
      <c r="AG54" s="147" t="s">
        <v>251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5">
      <c r="A55" s="154"/>
      <c r="B55" s="155"/>
      <c r="C55" s="188" t="s">
        <v>314</v>
      </c>
      <c r="D55" s="158"/>
      <c r="E55" s="159">
        <v>2</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253</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1">
        <v>18</v>
      </c>
      <c r="B56" s="172" t="s">
        <v>315</v>
      </c>
      <c r="C56" s="187" t="s">
        <v>316</v>
      </c>
      <c r="D56" s="173" t="s">
        <v>256</v>
      </c>
      <c r="E56" s="174">
        <v>156.4725</v>
      </c>
      <c r="F56" s="175"/>
      <c r="G56" s="176">
        <f>ROUND(E56*F56,2)</f>
        <v>0</v>
      </c>
      <c r="H56" s="175"/>
      <c r="I56" s="176">
        <f>ROUND(E56*H56,2)</f>
        <v>0</v>
      </c>
      <c r="J56" s="175"/>
      <c r="K56" s="176">
        <f>ROUND(E56*J56,2)</f>
        <v>0</v>
      </c>
      <c r="L56" s="176">
        <v>21</v>
      </c>
      <c r="M56" s="176">
        <f>G56*(1+L56/100)</f>
        <v>0</v>
      </c>
      <c r="N56" s="174">
        <v>4.7660000000000001E-2</v>
      </c>
      <c r="O56" s="174">
        <f>ROUND(E56*N56,2)</f>
        <v>7.46</v>
      </c>
      <c r="P56" s="174">
        <v>0</v>
      </c>
      <c r="Q56" s="174">
        <f>ROUND(E56*P56,2)</f>
        <v>0</v>
      </c>
      <c r="R56" s="176"/>
      <c r="S56" s="176" t="s">
        <v>248</v>
      </c>
      <c r="T56" s="177" t="s">
        <v>248</v>
      </c>
      <c r="U56" s="157">
        <v>0.84</v>
      </c>
      <c r="V56" s="157">
        <f>ROUND(E56*U56,2)</f>
        <v>131.44</v>
      </c>
      <c r="W56" s="157"/>
      <c r="X56" s="157" t="s">
        <v>249</v>
      </c>
      <c r="Y56" s="157" t="s">
        <v>250</v>
      </c>
      <c r="Z56" s="147"/>
      <c r="AA56" s="147"/>
      <c r="AB56" s="147"/>
      <c r="AC56" s="147"/>
      <c r="AD56" s="147"/>
      <c r="AE56" s="147"/>
      <c r="AF56" s="147"/>
      <c r="AG56" s="147" t="s">
        <v>251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0.399999999999999" outlineLevel="2" x14ac:dyDescent="0.25">
      <c r="A57" s="154"/>
      <c r="B57" s="155"/>
      <c r="C57" s="188" t="s">
        <v>317</v>
      </c>
      <c r="D57" s="158"/>
      <c r="E57" s="159">
        <v>104.1725</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253</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5">
      <c r="A58" s="154"/>
      <c r="B58" s="155"/>
      <c r="C58" s="188" t="s">
        <v>318</v>
      </c>
      <c r="D58" s="158"/>
      <c r="E58" s="159">
        <v>-19.954999999999998</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253</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0.399999999999999" outlineLevel="3" x14ac:dyDescent="0.25">
      <c r="A59" s="154"/>
      <c r="B59" s="155"/>
      <c r="C59" s="188" t="s">
        <v>319</v>
      </c>
      <c r="D59" s="158"/>
      <c r="E59" s="159">
        <v>61.77</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253</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5">
      <c r="A60" s="154"/>
      <c r="B60" s="155"/>
      <c r="C60" s="188" t="s">
        <v>320</v>
      </c>
      <c r="D60" s="158"/>
      <c r="E60" s="159">
        <v>10.484999999999999</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253</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0.399999999999999" outlineLevel="1" x14ac:dyDescent="0.25">
      <c r="A61" s="171">
        <v>19</v>
      </c>
      <c r="B61" s="172" t="s">
        <v>321</v>
      </c>
      <c r="C61" s="187" t="s">
        <v>322</v>
      </c>
      <c r="D61" s="173" t="s">
        <v>256</v>
      </c>
      <c r="E61" s="174">
        <v>32.200000000000003</v>
      </c>
      <c r="F61" s="175"/>
      <c r="G61" s="176">
        <f>ROUND(E61*F61,2)</f>
        <v>0</v>
      </c>
      <c r="H61" s="175"/>
      <c r="I61" s="176">
        <f>ROUND(E61*H61,2)</f>
        <v>0</v>
      </c>
      <c r="J61" s="175"/>
      <c r="K61" s="176">
        <f>ROUND(E61*J61,2)</f>
        <v>0</v>
      </c>
      <c r="L61" s="176">
        <v>21</v>
      </c>
      <c r="M61" s="176">
        <f>G61*(1+L61/100)</f>
        <v>0</v>
      </c>
      <c r="N61" s="174">
        <v>3.6700000000000001E-3</v>
      </c>
      <c r="O61" s="174">
        <f>ROUND(E61*N61,2)</f>
        <v>0.12</v>
      </c>
      <c r="P61" s="174">
        <v>0</v>
      </c>
      <c r="Q61" s="174">
        <f>ROUND(E61*P61,2)</f>
        <v>0</v>
      </c>
      <c r="R61" s="176"/>
      <c r="S61" s="176" t="s">
        <v>248</v>
      </c>
      <c r="T61" s="177" t="s">
        <v>248</v>
      </c>
      <c r="U61" s="157">
        <v>0.36199999999999999</v>
      </c>
      <c r="V61" s="157">
        <f>ROUND(E61*U61,2)</f>
        <v>11.66</v>
      </c>
      <c r="W61" s="157"/>
      <c r="X61" s="157" t="s">
        <v>249</v>
      </c>
      <c r="Y61" s="157" t="s">
        <v>250</v>
      </c>
      <c r="Z61" s="147"/>
      <c r="AA61" s="147"/>
      <c r="AB61" s="147"/>
      <c r="AC61" s="147"/>
      <c r="AD61" s="147"/>
      <c r="AE61" s="147"/>
      <c r="AF61" s="147"/>
      <c r="AG61" s="147" t="s">
        <v>251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5">
      <c r="A62" s="154"/>
      <c r="B62" s="155"/>
      <c r="C62" s="188" t="s">
        <v>323</v>
      </c>
      <c r="D62" s="158"/>
      <c r="E62" s="159">
        <v>15.4</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253</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5">
      <c r="A63" s="154"/>
      <c r="B63" s="155"/>
      <c r="C63" s="188" t="s">
        <v>324</v>
      </c>
      <c r="D63" s="158"/>
      <c r="E63" s="159">
        <v>16.8</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253</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1">
        <v>20</v>
      </c>
      <c r="B64" s="172" t="s">
        <v>325</v>
      </c>
      <c r="C64" s="187" t="s">
        <v>326</v>
      </c>
      <c r="D64" s="173" t="s">
        <v>262</v>
      </c>
      <c r="E64" s="174">
        <v>8</v>
      </c>
      <c r="F64" s="175"/>
      <c r="G64" s="176">
        <f>ROUND(E64*F64,2)</f>
        <v>0</v>
      </c>
      <c r="H64" s="175"/>
      <c r="I64" s="176">
        <f>ROUND(E64*H64,2)</f>
        <v>0</v>
      </c>
      <c r="J64" s="175"/>
      <c r="K64" s="176">
        <f>ROUND(E64*J64,2)</f>
        <v>0</v>
      </c>
      <c r="L64" s="176">
        <v>21</v>
      </c>
      <c r="M64" s="176">
        <f>G64*(1+L64/100)</f>
        <v>0</v>
      </c>
      <c r="N64" s="174">
        <v>6.8000000000000005E-4</v>
      </c>
      <c r="O64" s="174">
        <f>ROUND(E64*N64,2)</f>
        <v>0.01</v>
      </c>
      <c r="P64" s="174">
        <v>0</v>
      </c>
      <c r="Q64" s="174">
        <f>ROUND(E64*P64,2)</f>
        <v>0</v>
      </c>
      <c r="R64" s="176"/>
      <c r="S64" s="176" t="s">
        <v>327</v>
      </c>
      <c r="T64" s="177" t="s">
        <v>248</v>
      </c>
      <c r="U64" s="157">
        <v>0.89</v>
      </c>
      <c r="V64" s="157">
        <f>ROUND(E64*U64,2)</f>
        <v>7.12</v>
      </c>
      <c r="W64" s="157"/>
      <c r="X64" s="157" t="s">
        <v>249</v>
      </c>
      <c r="Y64" s="157" t="s">
        <v>250</v>
      </c>
      <c r="Z64" s="147"/>
      <c r="AA64" s="147"/>
      <c r="AB64" s="147"/>
      <c r="AC64" s="147"/>
      <c r="AD64" s="147"/>
      <c r="AE64" s="147"/>
      <c r="AF64" s="147"/>
      <c r="AG64" s="147" t="s">
        <v>251</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1" outlineLevel="2" x14ac:dyDescent="0.25">
      <c r="A65" s="154"/>
      <c r="B65" s="155"/>
      <c r="C65" s="249" t="s">
        <v>328</v>
      </c>
      <c r="D65" s="250"/>
      <c r="E65" s="250"/>
      <c r="F65" s="250"/>
      <c r="G65" s="250"/>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284</v>
      </c>
      <c r="AH65" s="147"/>
      <c r="AI65" s="147"/>
      <c r="AJ65" s="147"/>
      <c r="AK65" s="147"/>
      <c r="AL65" s="147"/>
      <c r="AM65" s="147"/>
      <c r="AN65" s="147"/>
      <c r="AO65" s="147"/>
      <c r="AP65" s="147"/>
      <c r="AQ65" s="147"/>
      <c r="AR65" s="147"/>
      <c r="AS65" s="147"/>
      <c r="AT65" s="147"/>
      <c r="AU65" s="147"/>
      <c r="AV65" s="147"/>
      <c r="AW65" s="147"/>
      <c r="AX65" s="147"/>
      <c r="AY65" s="147"/>
      <c r="AZ65" s="147"/>
      <c r="BA65" s="178" t="str">
        <f>C65</f>
        <v>Otvor se utěsní minerální vlnou. Prostup i potrubí před a za prostupem je natřeno protipožární stěrkou. Cena obsahuje dodávku minerální vlny a pořární stěrky.</v>
      </c>
      <c r="BB65" s="147"/>
      <c r="BC65" s="147"/>
      <c r="BD65" s="147"/>
      <c r="BE65" s="147"/>
      <c r="BF65" s="147"/>
      <c r="BG65" s="147"/>
      <c r="BH65" s="147"/>
    </row>
    <row r="66" spans="1:60" outlineLevel="3" x14ac:dyDescent="0.25">
      <c r="A66" s="154"/>
      <c r="B66" s="155"/>
      <c r="C66" s="272" t="s">
        <v>329</v>
      </c>
      <c r="D66" s="273"/>
      <c r="E66" s="273"/>
      <c r="F66" s="273"/>
      <c r="G66" s="273"/>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284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5">
      <c r="A67" s="154"/>
      <c r="B67" s="155"/>
      <c r="C67" s="188" t="s">
        <v>330</v>
      </c>
      <c r="D67" s="158"/>
      <c r="E67" s="159">
        <v>8</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253</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1">
        <v>21</v>
      </c>
      <c r="B68" s="172" t="s">
        <v>331</v>
      </c>
      <c r="C68" s="187" t="s">
        <v>332</v>
      </c>
      <c r="D68" s="173" t="s">
        <v>256</v>
      </c>
      <c r="E68" s="174">
        <v>1.5</v>
      </c>
      <c r="F68" s="175"/>
      <c r="G68" s="176">
        <f>ROUND(E68*F68,2)</f>
        <v>0</v>
      </c>
      <c r="H68" s="175"/>
      <c r="I68" s="176">
        <f>ROUND(E68*H68,2)</f>
        <v>0</v>
      </c>
      <c r="J68" s="175"/>
      <c r="K68" s="176">
        <f>ROUND(E68*J68,2)</f>
        <v>0</v>
      </c>
      <c r="L68" s="176">
        <v>21</v>
      </c>
      <c r="M68" s="176">
        <f>G68*(1+L68/100)</f>
        <v>0</v>
      </c>
      <c r="N68" s="174">
        <v>3.6000000000000002E-4</v>
      </c>
      <c r="O68" s="174">
        <f>ROUND(E68*N68,2)</f>
        <v>0</v>
      </c>
      <c r="P68" s="174">
        <v>0</v>
      </c>
      <c r="Q68" s="174">
        <f>ROUND(E68*P68,2)</f>
        <v>0</v>
      </c>
      <c r="R68" s="176"/>
      <c r="S68" s="176" t="s">
        <v>327</v>
      </c>
      <c r="T68" s="177" t="s">
        <v>333</v>
      </c>
      <c r="U68" s="157">
        <v>0.19503999999999999</v>
      </c>
      <c r="V68" s="157">
        <f>ROUND(E68*U68,2)</f>
        <v>0.28999999999999998</v>
      </c>
      <c r="W68" s="157"/>
      <c r="X68" s="157" t="s">
        <v>249</v>
      </c>
      <c r="Y68" s="157" t="s">
        <v>250</v>
      </c>
      <c r="Z68" s="147"/>
      <c r="AA68" s="147"/>
      <c r="AB68" s="147"/>
      <c r="AC68" s="147"/>
      <c r="AD68" s="147"/>
      <c r="AE68" s="147"/>
      <c r="AF68" s="147"/>
      <c r="AG68" s="147" t="s">
        <v>251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5">
      <c r="A69" s="154"/>
      <c r="B69" s="155"/>
      <c r="C69" s="188" t="s">
        <v>334</v>
      </c>
      <c r="D69" s="158"/>
      <c r="E69" s="159">
        <v>1.5</v>
      </c>
      <c r="F69" s="157"/>
      <c r="G69" s="15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253</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1">
        <v>22</v>
      </c>
      <c r="B70" s="172" t="s">
        <v>335</v>
      </c>
      <c r="C70" s="187" t="s">
        <v>336</v>
      </c>
      <c r="D70" s="173" t="s">
        <v>337</v>
      </c>
      <c r="E70" s="174">
        <v>54</v>
      </c>
      <c r="F70" s="175"/>
      <c r="G70" s="176">
        <f>ROUND(E70*F70,2)</f>
        <v>0</v>
      </c>
      <c r="H70" s="175"/>
      <c r="I70" s="176">
        <f>ROUND(E70*H70,2)</f>
        <v>0</v>
      </c>
      <c r="J70" s="175"/>
      <c r="K70" s="176">
        <f>ROUND(E70*J70,2)</f>
        <v>0</v>
      </c>
      <c r="L70" s="176">
        <v>21</v>
      </c>
      <c r="M70" s="176">
        <f>G70*(1+L70/100)</f>
        <v>0</v>
      </c>
      <c r="N70" s="174">
        <v>2.3000000000000001E-4</v>
      </c>
      <c r="O70" s="174">
        <f>ROUND(E70*N70,2)</f>
        <v>0.01</v>
      </c>
      <c r="P70" s="174">
        <v>0</v>
      </c>
      <c r="Q70" s="174">
        <f>ROUND(E70*P70,2)</f>
        <v>0</v>
      </c>
      <c r="R70" s="176"/>
      <c r="S70" s="176" t="s">
        <v>327</v>
      </c>
      <c r="T70" s="177" t="s">
        <v>248</v>
      </c>
      <c r="U70" s="157">
        <v>6.8000000000000005E-2</v>
      </c>
      <c r="V70" s="157">
        <f>ROUND(E70*U70,2)</f>
        <v>3.67</v>
      </c>
      <c r="W70" s="157"/>
      <c r="X70" s="157" t="s">
        <v>249</v>
      </c>
      <c r="Y70" s="157" t="s">
        <v>250</v>
      </c>
      <c r="Z70" s="147"/>
      <c r="AA70" s="147"/>
      <c r="AB70" s="147"/>
      <c r="AC70" s="147"/>
      <c r="AD70" s="147"/>
      <c r="AE70" s="147"/>
      <c r="AF70" s="147"/>
      <c r="AG70" s="147" t="s">
        <v>251</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5">
      <c r="A71" s="154"/>
      <c r="B71" s="155"/>
      <c r="C71" s="188" t="s">
        <v>338</v>
      </c>
      <c r="D71" s="158"/>
      <c r="E71" s="159">
        <v>54</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253</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5">
      <c r="A72" s="161" t="s">
        <v>243</v>
      </c>
      <c r="B72" s="162" t="s">
        <v>121</v>
      </c>
      <c r="C72" s="186" t="s">
        <v>122</v>
      </c>
      <c r="D72" s="163"/>
      <c r="E72" s="164"/>
      <c r="F72" s="165"/>
      <c r="G72" s="165">
        <f>SUMIF(AG73:AG95,"&lt;&gt;NOR",G73:G95)</f>
        <v>0</v>
      </c>
      <c r="H72" s="165"/>
      <c r="I72" s="165">
        <f>SUM(I73:I95)</f>
        <v>0</v>
      </c>
      <c r="J72" s="165"/>
      <c r="K72" s="165">
        <f>SUM(K73:K95)</f>
        <v>0</v>
      </c>
      <c r="L72" s="165"/>
      <c r="M72" s="165">
        <f>SUM(M73:M95)</f>
        <v>0</v>
      </c>
      <c r="N72" s="164"/>
      <c r="O72" s="164">
        <f>SUM(O73:O95)</f>
        <v>6.5299999999999994</v>
      </c>
      <c r="P72" s="164"/>
      <c r="Q72" s="164">
        <f>SUM(Q73:Q95)</f>
        <v>0</v>
      </c>
      <c r="R72" s="165"/>
      <c r="S72" s="165"/>
      <c r="T72" s="166"/>
      <c r="U72" s="160"/>
      <c r="V72" s="160">
        <f>SUM(V73:V95)</f>
        <v>78.190000000000012</v>
      </c>
      <c r="W72" s="160"/>
      <c r="X72" s="160"/>
      <c r="Y72" s="160"/>
      <c r="AG72" t="s">
        <v>244</v>
      </c>
    </row>
    <row r="73" spans="1:60" outlineLevel="1" x14ac:dyDescent="0.25">
      <c r="A73" s="171">
        <v>23</v>
      </c>
      <c r="B73" s="172" t="s">
        <v>339</v>
      </c>
      <c r="C73" s="187" t="s">
        <v>340</v>
      </c>
      <c r="D73" s="173" t="s">
        <v>341</v>
      </c>
      <c r="E73" s="174">
        <v>0.39900000000000002</v>
      </c>
      <c r="F73" s="175"/>
      <c r="G73" s="176">
        <f>ROUND(E73*F73,2)</f>
        <v>0</v>
      </c>
      <c r="H73" s="175"/>
      <c r="I73" s="176">
        <f>ROUND(E73*H73,2)</f>
        <v>0</v>
      </c>
      <c r="J73" s="175"/>
      <c r="K73" s="176">
        <f>ROUND(E73*J73,2)</f>
        <v>0</v>
      </c>
      <c r="L73" s="176">
        <v>21</v>
      </c>
      <c r="M73" s="176">
        <f>G73*(1+L73/100)</f>
        <v>0</v>
      </c>
      <c r="N73" s="174">
        <v>2.5249999999999999</v>
      </c>
      <c r="O73" s="174">
        <f>ROUND(E73*N73,2)</f>
        <v>1.01</v>
      </c>
      <c r="P73" s="174">
        <v>0</v>
      </c>
      <c r="Q73" s="174">
        <f>ROUND(E73*P73,2)</f>
        <v>0</v>
      </c>
      <c r="R73" s="176"/>
      <c r="S73" s="176" t="s">
        <v>248</v>
      </c>
      <c r="T73" s="177" t="s">
        <v>248</v>
      </c>
      <c r="U73" s="157">
        <v>2.58</v>
      </c>
      <c r="V73" s="157">
        <f>ROUND(E73*U73,2)</f>
        <v>1.03</v>
      </c>
      <c r="W73" s="157"/>
      <c r="X73" s="157" t="s">
        <v>249</v>
      </c>
      <c r="Y73" s="157" t="s">
        <v>250</v>
      </c>
      <c r="Z73" s="147"/>
      <c r="AA73" s="147"/>
      <c r="AB73" s="147"/>
      <c r="AC73" s="147"/>
      <c r="AD73" s="147"/>
      <c r="AE73" s="147"/>
      <c r="AF73" s="147"/>
      <c r="AG73" s="147" t="s">
        <v>251</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5">
      <c r="A74" s="154"/>
      <c r="B74" s="155"/>
      <c r="C74" s="249" t="s">
        <v>342</v>
      </c>
      <c r="D74" s="250"/>
      <c r="E74" s="250"/>
      <c r="F74" s="250"/>
      <c r="G74" s="250"/>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284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5">
      <c r="A75" s="154"/>
      <c r="B75" s="155"/>
      <c r="C75" s="188" t="s">
        <v>343</v>
      </c>
      <c r="D75" s="158"/>
      <c r="E75" s="159">
        <v>0.39900000000000002</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253</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1">
        <v>24</v>
      </c>
      <c r="B76" s="172" t="s">
        <v>344</v>
      </c>
      <c r="C76" s="187" t="s">
        <v>345</v>
      </c>
      <c r="D76" s="173" t="s">
        <v>282</v>
      </c>
      <c r="E76" s="174">
        <v>15.1</v>
      </c>
      <c r="F76" s="175"/>
      <c r="G76" s="176">
        <f>ROUND(E76*F76,2)</f>
        <v>0</v>
      </c>
      <c r="H76" s="175"/>
      <c r="I76" s="176">
        <f>ROUND(E76*H76,2)</f>
        <v>0</v>
      </c>
      <c r="J76" s="175"/>
      <c r="K76" s="176">
        <f>ROUND(E76*J76,2)</f>
        <v>0</v>
      </c>
      <c r="L76" s="176">
        <v>21</v>
      </c>
      <c r="M76" s="176">
        <f>G76*(1+L76/100)</f>
        <v>0</v>
      </c>
      <c r="N76" s="174">
        <v>0</v>
      </c>
      <c r="O76" s="174">
        <f>ROUND(E76*N76,2)</f>
        <v>0</v>
      </c>
      <c r="P76" s="174">
        <v>0</v>
      </c>
      <c r="Q76" s="174">
        <f>ROUND(E76*P76,2)</f>
        <v>0</v>
      </c>
      <c r="R76" s="176"/>
      <c r="S76" s="176" t="s">
        <v>248</v>
      </c>
      <c r="T76" s="177" t="s">
        <v>248</v>
      </c>
      <c r="U76" s="157">
        <v>5.0999999999999997E-2</v>
      </c>
      <c r="V76" s="157">
        <f>ROUND(E76*U76,2)</f>
        <v>0.77</v>
      </c>
      <c r="W76" s="157"/>
      <c r="X76" s="157" t="s">
        <v>249</v>
      </c>
      <c r="Y76" s="157" t="s">
        <v>250</v>
      </c>
      <c r="Z76" s="147"/>
      <c r="AA76" s="147"/>
      <c r="AB76" s="147"/>
      <c r="AC76" s="147"/>
      <c r="AD76" s="147"/>
      <c r="AE76" s="147"/>
      <c r="AF76" s="147"/>
      <c r="AG76" s="147" t="s">
        <v>251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5">
      <c r="A77" s="154"/>
      <c r="B77" s="155"/>
      <c r="C77" s="188" t="s">
        <v>346</v>
      </c>
      <c r="D77" s="158"/>
      <c r="E77" s="159">
        <v>15.1</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253</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1">
        <v>25</v>
      </c>
      <c r="B78" s="172" t="s">
        <v>347</v>
      </c>
      <c r="C78" s="187" t="s">
        <v>348</v>
      </c>
      <c r="D78" s="173" t="s">
        <v>341</v>
      </c>
      <c r="E78" s="174">
        <v>0.10415000000000001</v>
      </c>
      <c r="F78" s="175"/>
      <c r="G78" s="176">
        <f>ROUND(E78*F78,2)</f>
        <v>0</v>
      </c>
      <c r="H78" s="175"/>
      <c r="I78" s="176">
        <f>ROUND(E78*H78,2)</f>
        <v>0</v>
      </c>
      <c r="J78" s="175"/>
      <c r="K78" s="176">
        <f>ROUND(E78*J78,2)</f>
        <v>0</v>
      </c>
      <c r="L78" s="176">
        <v>21</v>
      </c>
      <c r="M78" s="176">
        <f>G78*(1+L78/100)</f>
        <v>0</v>
      </c>
      <c r="N78" s="174">
        <v>2.5</v>
      </c>
      <c r="O78" s="174">
        <f>ROUND(E78*N78,2)</f>
        <v>0.26</v>
      </c>
      <c r="P78" s="174">
        <v>0</v>
      </c>
      <c r="Q78" s="174">
        <f>ROUND(E78*P78,2)</f>
        <v>0</v>
      </c>
      <c r="R78" s="176"/>
      <c r="S78" s="176" t="s">
        <v>248</v>
      </c>
      <c r="T78" s="177" t="s">
        <v>248</v>
      </c>
      <c r="U78" s="157">
        <v>4.66</v>
      </c>
      <c r="V78" s="157">
        <f>ROUND(E78*U78,2)</f>
        <v>0.49</v>
      </c>
      <c r="W78" s="157"/>
      <c r="X78" s="157" t="s">
        <v>249</v>
      </c>
      <c r="Y78" s="157" t="s">
        <v>250</v>
      </c>
      <c r="Z78" s="147"/>
      <c r="AA78" s="147"/>
      <c r="AB78" s="147"/>
      <c r="AC78" s="147"/>
      <c r="AD78" s="147"/>
      <c r="AE78" s="147"/>
      <c r="AF78" s="147"/>
      <c r="AG78" s="147" t="s">
        <v>251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5">
      <c r="A79" s="154"/>
      <c r="B79" s="155"/>
      <c r="C79" s="188" t="s">
        <v>349</v>
      </c>
      <c r="D79" s="158"/>
      <c r="E79" s="159">
        <v>4.24E-2</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253</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5">
      <c r="A80" s="154"/>
      <c r="B80" s="155"/>
      <c r="C80" s="188" t="s">
        <v>350</v>
      </c>
      <c r="D80" s="158"/>
      <c r="E80" s="159">
        <v>2.5000000000000001E-2</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253</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5">
      <c r="A81" s="154"/>
      <c r="B81" s="155"/>
      <c r="C81" s="188" t="s">
        <v>351</v>
      </c>
      <c r="D81" s="158"/>
      <c r="E81" s="159">
        <v>3.075E-2</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253</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5">
      <c r="A82" s="154"/>
      <c r="B82" s="155"/>
      <c r="C82" s="188" t="s">
        <v>352</v>
      </c>
      <c r="D82" s="158"/>
      <c r="E82" s="159">
        <v>6.0000000000000001E-3</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253</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1">
        <v>26</v>
      </c>
      <c r="B83" s="172" t="s">
        <v>353</v>
      </c>
      <c r="C83" s="187" t="s">
        <v>354</v>
      </c>
      <c r="D83" s="173" t="s">
        <v>341</v>
      </c>
      <c r="E83" s="174">
        <v>0.39900000000000002</v>
      </c>
      <c r="F83" s="175"/>
      <c r="G83" s="176">
        <f>ROUND(E83*F83,2)</f>
        <v>0</v>
      </c>
      <c r="H83" s="175"/>
      <c r="I83" s="176">
        <f>ROUND(E83*H83,2)</f>
        <v>0</v>
      </c>
      <c r="J83" s="175"/>
      <c r="K83" s="176">
        <f>ROUND(E83*J83,2)</f>
        <v>0</v>
      </c>
      <c r="L83" s="176">
        <v>21</v>
      </c>
      <c r="M83" s="176">
        <f>G83*(1+L83/100)</f>
        <v>0</v>
      </c>
      <c r="N83" s="174">
        <v>0</v>
      </c>
      <c r="O83" s="174">
        <f>ROUND(E83*N83,2)</f>
        <v>0</v>
      </c>
      <c r="P83" s="174">
        <v>0</v>
      </c>
      <c r="Q83" s="174">
        <f>ROUND(E83*P83,2)</f>
        <v>0</v>
      </c>
      <c r="R83" s="176"/>
      <c r="S83" s="176" t="s">
        <v>248</v>
      </c>
      <c r="T83" s="177" t="s">
        <v>248</v>
      </c>
      <c r="U83" s="157">
        <v>0.41</v>
      </c>
      <c r="V83" s="157">
        <f>ROUND(E83*U83,2)</f>
        <v>0.16</v>
      </c>
      <c r="W83" s="157"/>
      <c r="X83" s="157" t="s">
        <v>249</v>
      </c>
      <c r="Y83" s="157" t="s">
        <v>250</v>
      </c>
      <c r="Z83" s="147"/>
      <c r="AA83" s="147"/>
      <c r="AB83" s="147"/>
      <c r="AC83" s="147"/>
      <c r="AD83" s="147"/>
      <c r="AE83" s="147"/>
      <c r="AF83" s="147"/>
      <c r="AG83" s="147" t="s">
        <v>251</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5">
      <c r="A84" s="154"/>
      <c r="B84" s="155"/>
      <c r="C84" s="188" t="s">
        <v>355</v>
      </c>
      <c r="D84" s="158"/>
      <c r="E84" s="159">
        <v>0.39900000000000002</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253</v>
      </c>
      <c r="AH84" s="147">
        <v>5</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0.399999999999999" outlineLevel="1" x14ac:dyDescent="0.25">
      <c r="A85" s="171">
        <v>27</v>
      </c>
      <c r="B85" s="172" t="s">
        <v>356</v>
      </c>
      <c r="C85" s="187" t="s">
        <v>357</v>
      </c>
      <c r="D85" s="173" t="s">
        <v>247</v>
      </c>
      <c r="E85" s="174">
        <v>0.14810000000000001</v>
      </c>
      <c r="F85" s="175"/>
      <c r="G85" s="176">
        <f>ROUND(E85*F85,2)</f>
        <v>0</v>
      </c>
      <c r="H85" s="175"/>
      <c r="I85" s="176">
        <f>ROUND(E85*H85,2)</f>
        <v>0</v>
      </c>
      <c r="J85" s="175"/>
      <c r="K85" s="176">
        <f>ROUND(E85*J85,2)</f>
        <v>0</v>
      </c>
      <c r="L85" s="176">
        <v>21</v>
      </c>
      <c r="M85" s="176">
        <f>G85*(1+L85/100)</f>
        <v>0</v>
      </c>
      <c r="N85" s="174">
        <v>1.0662499999999999</v>
      </c>
      <c r="O85" s="174">
        <f>ROUND(E85*N85,2)</f>
        <v>0.16</v>
      </c>
      <c r="P85" s="174">
        <v>0</v>
      </c>
      <c r="Q85" s="174">
        <f>ROUND(E85*P85,2)</f>
        <v>0</v>
      </c>
      <c r="R85" s="176"/>
      <c r="S85" s="176" t="s">
        <v>248</v>
      </c>
      <c r="T85" s="177" t="s">
        <v>248</v>
      </c>
      <c r="U85" s="157">
        <v>15.231</v>
      </c>
      <c r="V85" s="157">
        <f>ROUND(E85*U85,2)</f>
        <v>2.2599999999999998</v>
      </c>
      <c r="W85" s="157"/>
      <c r="X85" s="157" t="s">
        <v>249</v>
      </c>
      <c r="Y85" s="157" t="s">
        <v>250</v>
      </c>
      <c r="Z85" s="147"/>
      <c r="AA85" s="147"/>
      <c r="AB85" s="147"/>
      <c r="AC85" s="147"/>
      <c r="AD85" s="147"/>
      <c r="AE85" s="147"/>
      <c r="AF85" s="147"/>
      <c r="AG85" s="147" t="s">
        <v>251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5">
      <c r="A86" s="154"/>
      <c r="B86" s="155"/>
      <c r="C86" s="188" t="s">
        <v>358</v>
      </c>
      <c r="D86" s="158"/>
      <c r="E86" s="159">
        <v>2.0330000000000001E-2</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253</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5">
      <c r="A87" s="154"/>
      <c r="B87" s="155"/>
      <c r="C87" s="188" t="s">
        <v>359</v>
      </c>
      <c r="D87" s="158"/>
      <c r="E87" s="159">
        <v>0.12778</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253</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71">
        <v>28</v>
      </c>
      <c r="B88" s="172" t="s">
        <v>360</v>
      </c>
      <c r="C88" s="187" t="s">
        <v>361</v>
      </c>
      <c r="D88" s="173" t="s">
        <v>256</v>
      </c>
      <c r="E88" s="174">
        <v>26.4</v>
      </c>
      <c r="F88" s="175"/>
      <c r="G88" s="176">
        <f>ROUND(E88*F88,2)</f>
        <v>0</v>
      </c>
      <c r="H88" s="175"/>
      <c r="I88" s="176">
        <f>ROUND(E88*H88,2)</f>
        <v>0</v>
      </c>
      <c r="J88" s="175"/>
      <c r="K88" s="176">
        <f>ROUND(E88*J88,2)</f>
        <v>0</v>
      </c>
      <c r="L88" s="176">
        <v>21</v>
      </c>
      <c r="M88" s="176">
        <f>G88*(1+L88/100)</f>
        <v>0</v>
      </c>
      <c r="N88" s="174">
        <v>8.5050000000000001E-2</v>
      </c>
      <c r="O88" s="174">
        <f>ROUND(E88*N88,2)</f>
        <v>2.25</v>
      </c>
      <c r="P88" s="174">
        <v>0</v>
      </c>
      <c r="Q88" s="174">
        <f>ROUND(E88*P88,2)</f>
        <v>0</v>
      </c>
      <c r="R88" s="176"/>
      <c r="S88" s="176" t="s">
        <v>248</v>
      </c>
      <c r="T88" s="177" t="s">
        <v>248</v>
      </c>
      <c r="U88" s="157">
        <v>0.40550000000000003</v>
      </c>
      <c r="V88" s="157">
        <f>ROUND(E88*U88,2)</f>
        <v>10.71</v>
      </c>
      <c r="W88" s="157"/>
      <c r="X88" s="157" t="s">
        <v>249</v>
      </c>
      <c r="Y88" s="157" t="s">
        <v>250</v>
      </c>
      <c r="Z88" s="147"/>
      <c r="AA88" s="147"/>
      <c r="AB88" s="147"/>
      <c r="AC88" s="147"/>
      <c r="AD88" s="147"/>
      <c r="AE88" s="147"/>
      <c r="AF88" s="147"/>
      <c r="AG88" s="147" t="s">
        <v>251</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5">
      <c r="A89" s="154"/>
      <c r="B89" s="155"/>
      <c r="C89" s="188" t="s">
        <v>362</v>
      </c>
      <c r="D89" s="158"/>
      <c r="E89" s="159">
        <v>26.4</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253</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1">
        <v>29</v>
      </c>
      <c r="B90" s="172" t="s">
        <v>363</v>
      </c>
      <c r="C90" s="187" t="s">
        <v>364</v>
      </c>
      <c r="D90" s="173" t="s">
        <v>256</v>
      </c>
      <c r="E90" s="174">
        <v>156.69999999999999</v>
      </c>
      <c r="F90" s="175"/>
      <c r="G90" s="176">
        <f>ROUND(E90*F90,2)</f>
        <v>0</v>
      </c>
      <c r="H90" s="175"/>
      <c r="I90" s="176">
        <f>ROUND(E90*H90,2)</f>
        <v>0</v>
      </c>
      <c r="J90" s="175"/>
      <c r="K90" s="176">
        <f>ROUND(E90*J90,2)</f>
        <v>0</v>
      </c>
      <c r="L90" s="176">
        <v>21</v>
      </c>
      <c r="M90" s="176">
        <f>G90*(1+L90/100)</f>
        <v>0</v>
      </c>
      <c r="N90" s="174">
        <v>1.8149999999999999E-2</v>
      </c>
      <c r="O90" s="174">
        <f>ROUND(E90*N90,2)</f>
        <v>2.84</v>
      </c>
      <c r="P90" s="174">
        <v>0</v>
      </c>
      <c r="Q90" s="174">
        <f>ROUND(E90*P90,2)</f>
        <v>0</v>
      </c>
      <c r="R90" s="176"/>
      <c r="S90" s="176" t="s">
        <v>248</v>
      </c>
      <c r="T90" s="177" t="s">
        <v>248</v>
      </c>
      <c r="U90" s="157">
        <v>0.372</v>
      </c>
      <c r="V90" s="157">
        <f>ROUND(E90*U90,2)</f>
        <v>58.29</v>
      </c>
      <c r="W90" s="157"/>
      <c r="X90" s="157" t="s">
        <v>249</v>
      </c>
      <c r="Y90" s="157" t="s">
        <v>250</v>
      </c>
      <c r="Z90" s="147"/>
      <c r="AA90" s="147"/>
      <c r="AB90" s="147"/>
      <c r="AC90" s="147"/>
      <c r="AD90" s="147"/>
      <c r="AE90" s="147"/>
      <c r="AF90" s="147"/>
      <c r="AG90" s="147" t="s">
        <v>251</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2" x14ac:dyDescent="0.25">
      <c r="A91" s="154"/>
      <c r="B91" s="155"/>
      <c r="C91" s="188" t="s">
        <v>365</v>
      </c>
      <c r="D91" s="158"/>
      <c r="E91" s="159">
        <v>16.7</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253</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5">
      <c r="A92" s="154"/>
      <c r="B92" s="155"/>
      <c r="C92" s="188" t="s">
        <v>366</v>
      </c>
      <c r="D92" s="158"/>
      <c r="E92" s="159">
        <v>140</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253</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71">
        <v>30</v>
      </c>
      <c r="B93" s="172" t="s">
        <v>367</v>
      </c>
      <c r="C93" s="187" t="s">
        <v>368</v>
      </c>
      <c r="D93" s="173" t="s">
        <v>256</v>
      </c>
      <c r="E93" s="174">
        <v>47.2</v>
      </c>
      <c r="F93" s="175"/>
      <c r="G93" s="176">
        <f>ROUND(E93*F93,2)</f>
        <v>0</v>
      </c>
      <c r="H93" s="175"/>
      <c r="I93" s="176">
        <f>ROUND(E93*H93,2)</f>
        <v>0</v>
      </c>
      <c r="J93" s="175"/>
      <c r="K93" s="176">
        <f>ROUND(E93*J93,2)</f>
        <v>0</v>
      </c>
      <c r="L93" s="176">
        <v>21</v>
      </c>
      <c r="M93" s="176">
        <f>G93*(1+L93/100)</f>
        <v>0</v>
      </c>
      <c r="N93" s="174">
        <v>2.1000000000000001E-4</v>
      </c>
      <c r="O93" s="174">
        <f>ROUND(E93*N93,2)</f>
        <v>0.01</v>
      </c>
      <c r="P93" s="174">
        <v>0</v>
      </c>
      <c r="Q93" s="174">
        <f>ROUND(E93*P93,2)</f>
        <v>0</v>
      </c>
      <c r="R93" s="176"/>
      <c r="S93" s="176" t="s">
        <v>327</v>
      </c>
      <c r="T93" s="177" t="s">
        <v>248</v>
      </c>
      <c r="U93" s="157">
        <v>9.5000000000000001E-2</v>
      </c>
      <c r="V93" s="157">
        <f>ROUND(E93*U93,2)</f>
        <v>4.4800000000000004</v>
      </c>
      <c r="W93" s="157"/>
      <c r="X93" s="157" t="s">
        <v>249</v>
      </c>
      <c r="Y93" s="157" t="s">
        <v>250</v>
      </c>
      <c r="Z93" s="147"/>
      <c r="AA93" s="147"/>
      <c r="AB93" s="147"/>
      <c r="AC93" s="147"/>
      <c r="AD93" s="147"/>
      <c r="AE93" s="147"/>
      <c r="AF93" s="147"/>
      <c r="AG93" s="147" t="s">
        <v>251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5">
      <c r="A94" s="154"/>
      <c r="B94" s="155"/>
      <c r="C94" s="188" t="s">
        <v>369</v>
      </c>
      <c r="D94" s="158"/>
      <c r="E94" s="159">
        <v>20.8</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253</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5">
      <c r="A95" s="154"/>
      <c r="B95" s="155"/>
      <c r="C95" s="188" t="s">
        <v>362</v>
      </c>
      <c r="D95" s="158"/>
      <c r="E95" s="159">
        <v>26.4</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253</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x14ac:dyDescent="0.25">
      <c r="A96" s="161" t="s">
        <v>243</v>
      </c>
      <c r="B96" s="162" t="s">
        <v>123</v>
      </c>
      <c r="C96" s="186" t="s">
        <v>124</v>
      </c>
      <c r="D96" s="163"/>
      <c r="E96" s="164"/>
      <c r="F96" s="165"/>
      <c r="G96" s="165">
        <f>SUMIF(AG97:AG102,"&lt;&gt;NOR",G97:G102)</f>
        <v>0</v>
      </c>
      <c r="H96" s="165"/>
      <c r="I96" s="165">
        <f>SUM(I97:I102)</f>
        <v>0</v>
      </c>
      <c r="J96" s="165"/>
      <c r="K96" s="165">
        <f>SUM(K97:K102)</f>
        <v>0</v>
      </c>
      <c r="L96" s="165"/>
      <c r="M96" s="165">
        <f>SUM(M97:M102)</f>
        <v>0</v>
      </c>
      <c r="N96" s="164"/>
      <c r="O96" s="164">
        <f>SUM(O97:O102)</f>
        <v>0.12000000000000001</v>
      </c>
      <c r="P96" s="164"/>
      <c r="Q96" s="164">
        <f>SUM(Q97:Q102)</f>
        <v>0</v>
      </c>
      <c r="R96" s="165"/>
      <c r="S96" s="165"/>
      <c r="T96" s="166"/>
      <c r="U96" s="160"/>
      <c r="V96" s="160">
        <f>SUM(V97:V102)</f>
        <v>12.39</v>
      </c>
      <c r="W96" s="160"/>
      <c r="X96" s="160"/>
      <c r="Y96" s="160"/>
      <c r="AG96" t="s">
        <v>244</v>
      </c>
    </row>
    <row r="97" spans="1:60" ht="20.399999999999999" outlineLevel="1" x14ac:dyDescent="0.25">
      <c r="A97" s="171">
        <v>31</v>
      </c>
      <c r="B97" s="172" t="s">
        <v>370</v>
      </c>
      <c r="C97" s="187" t="s">
        <v>371</v>
      </c>
      <c r="D97" s="173" t="s">
        <v>262</v>
      </c>
      <c r="E97" s="174">
        <v>3</v>
      </c>
      <c r="F97" s="175"/>
      <c r="G97" s="176">
        <f>ROUND(E97*F97,2)</f>
        <v>0</v>
      </c>
      <c r="H97" s="175"/>
      <c r="I97" s="176">
        <f>ROUND(E97*H97,2)</f>
        <v>0</v>
      </c>
      <c r="J97" s="175"/>
      <c r="K97" s="176">
        <f>ROUND(E97*J97,2)</f>
        <v>0</v>
      </c>
      <c r="L97" s="176">
        <v>21</v>
      </c>
      <c r="M97" s="176">
        <f>G97*(1+L97/100)</f>
        <v>0</v>
      </c>
      <c r="N97" s="174">
        <v>2.656E-2</v>
      </c>
      <c r="O97" s="174">
        <f>ROUND(E97*N97,2)</f>
        <v>0.08</v>
      </c>
      <c r="P97" s="174">
        <v>0</v>
      </c>
      <c r="Q97" s="174">
        <f>ROUND(E97*P97,2)</f>
        <v>0</v>
      </c>
      <c r="R97" s="176"/>
      <c r="S97" s="176" t="s">
        <v>248</v>
      </c>
      <c r="T97" s="177" t="s">
        <v>248</v>
      </c>
      <c r="U97" s="157">
        <v>2.758</v>
      </c>
      <c r="V97" s="157">
        <f>ROUND(E97*U97,2)</f>
        <v>8.27</v>
      </c>
      <c r="W97" s="157"/>
      <c r="X97" s="157" t="s">
        <v>249</v>
      </c>
      <c r="Y97" s="157" t="s">
        <v>250</v>
      </c>
      <c r="Z97" s="147"/>
      <c r="AA97" s="147"/>
      <c r="AB97" s="147"/>
      <c r="AC97" s="147"/>
      <c r="AD97" s="147"/>
      <c r="AE97" s="147"/>
      <c r="AF97" s="147"/>
      <c r="AG97" s="147" t="s">
        <v>251</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2" x14ac:dyDescent="0.25">
      <c r="A98" s="154"/>
      <c r="B98" s="155"/>
      <c r="C98" s="188" t="s">
        <v>372</v>
      </c>
      <c r="D98" s="158"/>
      <c r="E98" s="159">
        <v>3</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253</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0.399999999999999" outlineLevel="1" x14ac:dyDescent="0.25">
      <c r="A99" s="171">
        <v>32</v>
      </c>
      <c r="B99" s="172" t="s">
        <v>373</v>
      </c>
      <c r="C99" s="187" t="s">
        <v>374</v>
      </c>
      <c r="D99" s="173" t="s">
        <v>262</v>
      </c>
      <c r="E99" s="174">
        <v>1</v>
      </c>
      <c r="F99" s="175"/>
      <c r="G99" s="176">
        <f>ROUND(E99*F99,2)</f>
        <v>0</v>
      </c>
      <c r="H99" s="175"/>
      <c r="I99" s="176">
        <f>ROUND(E99*H99,2)</f>
        <v>0</v>
      </c>
      <c r="J99" s="175"/>
      <c r="K99" s="176">
        <f>ROUND(E99*J99,2)</f>
        <v>0</v>
      </c>
      <c r="L99" s="176">
        <v>21</v>
      </c>
      <c r="M99" s="176">
        <f>G99*(1+L99/100)</f>
        <v>0</v>
      </c>
      <c r="N99" s="174">
        <v>2.0670000000000001E-2</v>
      </c>
      <c r="O99" s="174">
        <f>ROUND(E99*N99,2)</f>
        <v>0.02</v>
      </c>
      <c r="P99" s="174">
        <v>0</v>
      </c>
      <c r="Q99" s="174">
        <f>ROUND(E99*P99,2)</f>
        <v>0</v>
      </c>
      <c r="R99" s="176"/>
      <c r="S99" s="176" t="s">
        <v>248</v>
      </c>
      <c r="T99" s="177" t="s">
        <v>248</v>
      </c>
      <c r="U99" s="157">
        <v>2.0550000000000002</v>
      </c>
      <c r="V99" s="157">
        <f>ROUND(E99*U99,2)</f>
        <v>2.06</v>
      </c>
      <c r="W99" s="157"/>
      <c r="X99" s="157" t="s">
        <v>249</v>
      </c>
      <c r="Y99" s="157" t="s">
        <v>250</v>
      </c>
      <c r="Z99" s="147"/>
      <c r="AA99" s="147"/>
      <c r="AB99" s="147"/>
      <c r="AC99" s="147"/>
      <c r="AD99" s="147"/>
      <c r="AE99" s="147"/>
      <c r="AF99" s="147"/>
      <c r="AG99" s="147" t="s">
        <v>251</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5">
      <c r="A100" s="154"/>
      <c r="B100" s="155"/>
      <c r="C100" s="188" t="s">
        <v>375</v>
      </c>
      <c r="D100" s="158"/>
      <c r="E100" s="159">
        <v>1</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253</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0.399999999999999" outlineLevel="1" x14ac:dyDescent="0.25">
      <c r="A101" s="171">
        <v>33</v>
      </c>
      <c r="B101" s="172" t="s">
        <v>376</v>
      </c>
      <c r="C101" s="187" t="s">
        <v>377</v>
      </c>
      <c r="D101" s="173" t="s">
        <v>262</v>
      </c>
      <c r="E101" s="174">
        <v>1</v>
      </c>
      <c r="F101" s="175"/>
      <c r="G101" s="176">
        <f>ROUND(E101*F101,2)</f>
        <v>0</v>
      </c>
      <c r="H101" s="175"/>
      <c r="I101" s="176">
        <f>ROUND(E101*H101,2)</f>
        <v>0</v>
      </c>
      <c r="J101" s="175"/>
      <c r="K101" s="176">
        <f>ROUND(E101*J101,2)</f>
        <v>0</v>
      </c>
      <c r="L101" s="176">
        <v>21</v>
      </c>
      <c r="M101" s="176">
        <f>G101*(1+L101/100)</f>
        <v>0</v>
      </c>
      <c r="N101" s="174">
        <v>2.1870000000000001E-2</v>
      </c>
      <c r="O101" s="174">
        <f>ROUND(E101*N101,2)</f>
        <v>0.02</v>
      </c>
      <c r="P101" s="174">
        <v>0</v>
      </c>
      <c r="Q101" s="174">
        <f>ROUND(E101*P101,2)</f>
        <v>0</v>
      </c>
      <c r="R101" s="176"/>
      <c r="S101" s="176" t="s">
        <v>248</v>
      </c>
      <c r="T101" s="177" t="s">
        <v>248</v>
      </c>
      <c r="U101" s="157">
        <v>2.0550000000000002</v>
      </c>
      <c r="V101" s="157">
        <f>ROUND(E101*U101,2)</f>
        <v>2.06</v>
      </c>
      <c r="W101" s="157"/>
      <c r="X101" s="157" t="s">
        <v>249</v>
      </c>
      <c r="Y101" s="157" t="s">
        <v>250</v>
      </c>
      <c r="Z101" s="147"/>
      <c r="AA101" s="147"/>
      <c r="AB101" s="147"/>
      <c r="AC101" s="147"/>
      <c r="AD101" s="147"/>
      <c r="AE101" s="147"/>
      <c r="AF101" s="147"/>
      <c r="AG101" s="147" t="s">
        <v>251</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5">
      <c r="A102" s="154"/>
      <c r="B102" s="155"/>
      <c r="C102" s="188" t="s">
        <v>378</v>
      </c>
      <c r="D102" s="158"/>
      <c r="E102" s="159">
        <v>1</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253</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5">
      <c r="A103" s="161" t="s">
        <v>243</v>
      </c>
      <c r="B103" s="162" t="s">
        <v>125</v>
      </c>
      <c r="C103" s="186" t="s">
        <v>126</v>
      </c>
      <c r="D103" s="163"/>
      <c r="E103" s="164"/>
      <c r="F103" s="165"/>
      <c r="G103" s="165">
        <f>SUMIF(AG104:AG106,"&lt;&gt;NOR",G104:G106)</f>
        <v>0</v>
      </c>
      <c r="H103" s="165"/>
      <c r="I103" s="165">
        <f>SUM(I104:I106)</f>
        <v>0</v>
      </c>
      <c r="J103" s="165"/>
      <c r="K103" s="165">
        <f>SUM(K104:K106)</f>
        <v>0</v>
      </c>
      <c r="L103" s="165"/>
      <c r="M103" s="165">
        <f>SUM(M104:M106)</f>
        <v>0</v>
      </c>
      <c r="N103" s="164"/>
      <c r="O103" s="164">
        <f>SUM(O104:O106)</f>
        <v>0.76</v>
      </c>
      <c r="P103" s="164"/>
      <c r="Q103" s="164">
        <f>SUM(Q104:Q106)</f>
        <v>0</v>
      </c>
      <c r="R103" s="165"/>
      <c r="S103" s="165"/>
      <c r="T103" s="166"/>
      <c r="U103" s="160"/>
      <c r="V103" s="160">
        <f>SUM(V104:V106)</f>
        <v>33.17</v>
      </c>
      <c r="W103" s="160"/>
      <c r="X103" s="160"/>
      <c r="Y103" s="160"/>
      <c r="AG103" t="s">
        <v>244</v>
      </c>
    </row>
    <row r="104" spans="1:60" outlineLevel="1" x14ac:dyDescent="0.25">
      <c r="A104" s="171">
        <v>34</v>
      </c>
      <c r="B104" s="172" t="s">
        <v>379</v>
      </c>
      <c r="C104" s="187" t="s">
        <v>380</v>
      </c>
      <c r="D104" s="173" t="s">
        <v>256</v>
      </c>
      <c r="E104" s="174">
        <v>127.595</v>
      </c>
      <c r="F104" s="175"/>
      <c r="G104" s="176">
        <f>ROUND(E104*F104,2)</f>
        <v>0</v>
      </c>
      <c r="H104" s="175"/>
      <c r="I104" s="176">
        <f>ROUND(E104*H104,2)</f>
        <v>0</v>
      </c>
      <c r="J104" s="175"/>
      <c r="K104" s="176">
        <f>ROUND(E104*J104,2)</f>
        <v>0</v>
      </c>
      <c r="L104" s="176">
        <v>21</v>
      </c>
      <c r="M104" s="176">
        <f>G104*(1+L104/100)</f>
        <v>0</v>
      </c>
      <c r="N104" s="174">
        <v>5.9199999999999999E-3</v>
      </c>
      <c r="O104" s="174">
        <f>ROUND(E104*N104,2)</f>
        <v>0.76</v>
      </c>
      <c r="P104" s="174">
        <v>0</v>
      </c>
      <c r="Q104" s="174">
        <f>ROUND(E104*P104,2)</f>
        <v>0</v>
      </c>
      <c r="R104" s="176"/>
      <c r="S104" s="176" t="s">
        <v>248</v>
      </c>
      <c r="T104" s="177" t="s">
        <v>248</v>
      </c>
      <c r="U104" s="157">
        <v>0.26</v>
      </c>
      <c r="V104" s="157">
        <f>ROUND(E104*U104,2)</f>
        <v>33.17</v>
      </c>
      <c r="W104" s="157"/>
      <c r="X104" s="157" t="s">
        <v>249</v>
      </c>
      <c r="Y104" s="157" t="s">
        <v>250</v>
      </c>
      <c r="Z104" s="147"/>
      <c r="AA104" s="147"/>
      <c r="AB104" s="147"/>
      <c r="AC104" s="147"/>
      <c r="AD104" s="147"/>
      <c r="AE104" s="147"/>
      <c r="AF104" s="147"/>
      <c r="AG104" s="147" t="s">
        <v>251</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5">
      <c r="A105" s="154"/>
      <c r="B105" s="155"/>
      <c r="C105" s="188" t="s">
        <v>381</v>
      </c>
      <c r="D105" s="158"/>
      <c r="E105" s="159">
        <v>10.395</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253</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5">
      <c r="A106" s="154"/>
      <c r="B106" s="155"/>
      <c r="C106" s="188" t="s">
        <v>382</v>
      </c>
      <c r="D106" s="158"/>
      <c r="E106" s="159">
        <v>117.2</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253</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6.4" x14ac:dyDescent="0.25">
      <c r="A107" s="161" t="s">
        <v>243</v>
      </c>
      <c r="B107" s="162" t="s">
        <v>127</v>
      </c>
      <c r="C107" s="186" t="s">
        <v>128</v>
      </c>
      <c r="D107" s="163"/>
      <c r="E107" s="164"/>
      <c r="F107" s="165"/>
      <c r="G107" s="165">
        <f>SUMIF(AG108:AG113,"&lt;&gt;NOR",G108:G113)</f>
        <v>0</v>
      </c>
      <c r="H107" s="165"/>
      <c r="I107" s="165">
        <f>SUM(I108:I113)</f>
        <v>0</v>
      </c>
      <c r="J107" s="165"/>
      <c r="K107" s="165">
        <f>SUM(K108:K113)</f>
        <v>0</v>
      </c>
      <c r="L107" s="165"/>
      <c r="M107" s="165">
        <f>SUM(M108:M113)</f>
        <v>0</v>
      </c>
      <c r="N107" s="164"/>
      <c r="O107" s="164">
        <f>SUM(O108:O113)</f>
        <v>0.03</v>
      </c>
      <c r="P107" s="164"/>
      <c r="Q107" s="164">
        <f>SUM(Q108:Q113)</f>
        <v>0</v>
      </c>
      <c r="R107" s="165"/>
      <c r="S107" s="165"/>
      <c r="T107" s="166"/>
      <c r="U107" s="160"/>
      <c r="V107" s="160">
        <f>SUM(V108:V113)</f>
        <v>279.82</v>
      </c>
      <c r="W107" s="160"/>
      <c r="X107" s="160"/>
      <c r="Y107" s="160"/>
      <c r="AG107" t="s">
        <v>244</v>
      </c>
    </row>
    <row r="108" spans="1:60" outlineLevel="1" x14ac:dyDescent="0.25">
      <c r="A108" s="171">
        <v>35</v>
      </c>
      <c r="B108" s="172" t="s">
        <v>383</v>
      </c>
      <c r="C108" s="187" t="s">
        <v>384</v>
      </c>
      <c r="D108" s="173" t="s">
        <v>256</v>
      </c>
      <c r="E108" s="174">
        <v>789.5</v>
      </c>
      <c r="F108" s="175"/>
      <c r="G108" s="176">
        <f>ROUND(E108*F108,2)</f>
        <v>0</v>
      </c>
      <c r="H108" s="175"/>
      <c r="I108" s="176">
        <f>ROUND(E108*H108,2)</f>
        <v>0</v>
      </c>
      <c r="J108" s="175"/>
      <c r="K108" s="176">
        <f>ROUND(E108*J108,2)</f>
        <v>0</v>
      </c>
      <c r="L108" s="176">
        <v>21</v>
      </c>
      <c r="M108" s="176">
        <f>G108*(1+L108/100)</f>
        <v>0</v>
      </c>
      <c r="N108" s="174">
        <v>4.0000000000000003E-5</v>
      </c>
      <c r="O108" s="174">
        <f>ROUND(E108*N108,2)</f>
        <v>0.03</v>
      </c>
      <c r="P108" s="174">
        <v>0</v>
      </c>
      <c r="Q108" s="174">
        <f>ROUND(E108*P108,2)</f>
        <v>0</v>
      </c>
      <c r="R108" s="176"/>
      <c r="S108" s="176" t="s">
        <v>248</v>
      </c>
      <c r="T108" s="177" t="s">
        <v>248</v>
      </c>
      <c r="U108" s="157">
        <v>0.35399999999999998</v>
      </c>
      <c r="V108" s="157">
        <f>ROUND(E108*U108,2)</f>
        <v>279.48</v>
      </c>
      <c r="W108" s="157"/>
      <c r="X108" s="157" t="s">
        <v>249</v>
      </c>
      <c r="Y108" s="157" t="s">
        <v>250</v>
      </c>
      <c r="Z108" s="147"/>
      <c r="AA108" s="147"/>
      <c r="AB108" s="147"/>
      <c r="AC108" s="147"/>
      <c r="AD108" s="147"/>
      <c r="AE108" s="147"/>
      <c r="AF108" s="147"/>
      <c r="AG108" s="147" t="s">
        <v>251</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5">
      <c r="A109" s="154"/>
      <c r="B109" s="155"/>
      <c r="C109" s="188" t="s">
        <v>385</v>
      </c>
      <c r="D109" s="158"/>
      <c r="E109" s="159">
        <v>789.5</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253</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0.399999999999999" outlineLevel="1" x14ac:dyDescent="0.25">
      <c r="A110" s="171">
        <v>36</v>
      </c>
      <c r="B110" s="172" t="s">
        <v>386</v>
      </c>
      <c r="C110" s="187" t="s">
        <v>387</v>
      </c>
      <c r="D110" s="173" t="s">
        <v>262</v>
      </c>
      <c r="E110" s="174">
        <v>2</v>
      </c>
      <c r="F110" s="175"/>
      <c r="G110" s="176">
        <f>ROUND(E110*F110,2)</f>
        <v>0</v>
      </c>
      <c r="H110" s="175"/>
      <c r="I110" s="176">
        <f>ROUND(E110*H110,2)</f>
        <v>0</v>
      </c>
      <c r="J110" s="175"/>
      <c r="K110" s="176">
        <f>ROUND(E110*J110,2)</f>
        <v>0</v>
      </c>
      <c r="L110" s="176">
        <v>21</v>
      </c>
      <c r="M110" s="176">
        <f>G110*(1+L110/100)</f>
        <v>0</v>
      </c>
      <c r="N110" s="174">
        <v>1.0000000000000001E-5</v>
      </c>
      <c r="O110" s="174">
        <f>ROUND(E110*N110,2)</f>
        <v>0</v>
      </c>
      <c r="P110" s="174">
        <v>0</v>
      </c>
      <c r="Q110" s="174">
        <f>ROUND(E110*P110,2)</f>
        <v>0</v>
      </c>
      <c r="R110" s="176"/>
      <c r="S110" s="176" t="s">
        <v>248</v>
      </c>
      <c r="T110" s="177" t="s">
        <v>333</v>
      </c>
      <c r="U110" s="157">
        <v>0.17</v>
      </c>
      <c r="V110" s="157">
        <f>ROUND(E110*U110,2)</f>
        <v>0.34</v>
      </c>
      <c r="W110" s="157"/>
      <c r="X110" s="157" t="s">
        <v>249</v>
      </c>
      <c r="Y110" s="157" t="s">
        <v>250</v>
      </c>
      <c r="Z110" s="147"/>
      <c r="AA110" s="147"/>
      <c r="AB110" s="147"/>
      <c r="AC110" s="147"/>
      <c r="AD110" s="147"/>
      <c r="AE110" s="147"/>
      <c r="AF110" s="147"/>
      <c r="AG110" s="147" t="s">
        <v>251</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2" x14ac:dyDescent="0.25">
      <c r="A111" s="154"/>
      <c r="B111" s="155"/>
      <c r="C111" s="188" t="s">
        <v>388</v>
      </c>
      <c r="D111" s="158"/>
      <c r="E111" s="159">
        <v>2</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253</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71">
        <v>37</v>
      </c>
      <c r="B112" s="172" t="s">
        <v>389</v>
      </c>
      <c r="C112" s="187" t="s">
        <v>390</v>
      </c>
      <c r="D112" s="173" t="s">
        <v>337</v>
      </c>
      <c r="E112" s="174">
        <v>1</v>
      </c>
      <c r="F112" s="175"/>
      <c r="G112" s="176">
        <f>ROUND(E112*F112,2)</f>
        <v>0</v>
      </c>
      <c r="H112" s="175"/>
      <c r="I112" s="176">
        <f>ROUND(E112*H112,2)</f>
        <v>0</v>
      </c>
      <c r="J112" s="175"/>
      <c r="K112" s="176">
        <f>ROUND(E112*J112,2)</f>
        <v>0</v>
      </c>
      <c r="L112" s="176">
        <v>21</v>
      </c>
      <c r="M112" s="176">
        <f>G112*(1+L112/100)</f>
        <v>0</v>
      </c>
      <c r="N112" s="174">
        <v>0</v>
      </c>
      <c r="O112" s="174">
        <f>ROUND(E112*N112,2)</f>
        <v>0</v>
      </c>
      <c r="P112" s="174">
        <v>0</v>
      </c>
      <c r="Q112" s="174">
        <f>ROUND(E112*P112,2)</f>
        <v>0</v>
      </c>
      <c r="R112" s="176"/>
      <c r="S112" s="176" t="s">
        <v>327</v>
      </c>
      <c r="T112" s="177" t="s">
        <v>391</v>
      </c>
      <c r="U112" s="157">
        <v>0</v>
      </c>
      <c r="V112" s="157">
        <f>ROUND(E112*U112,2)</f>
        <v>0</v>
      </c>
      <c r="W112" s="157"/>
      <c r="X112" s="157" t="s">
        <v>249</v>
      </c>
      <c r="Y112" s="157" t="s">
        <v>250</v>
      </c>
      <c r="Z112" s="147"/>
      <c r="AA112" s="147"/>
      <c r="AB112" s="147"/>
      <c r="AC112" s="147"/>
      <c r="AD112" s="147"/>
      <c r="AE112" s="147"/>
      <c r="AF112" s="147"/>
      <c r="AG112" s="147" t="s">
        <v>251</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5">
      <c r="A113" s="154"/>
      <c r="B113" s="155"/>
      <c r="C113" s="188" t="s">
        <v>392</v>
      </c>
      <c r="D113" s="158"/>
      <c r="E113" s="159">
        <v>1</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253</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6.4" x14ac:dyDescent="0.25">
      <c r="A114" s="161" t="s">
        <v>243</v>
      </c>
      <c r="B114" s="162" t="s">
        <v>129</v>
      </c>
      <c r="C114" s="186" t="s">
        <v>130</v>
      </c>
      <c r="D114" s="163"/>
      <c r="E114" s="164"/>
      <c r="F114" s="165"/>
      <c r="G114" s="165">
        <f>SUMIF(AG115:AG120,"&lt;&gt;NOR",G115:G120)</f>
        <v>0</v>
      </c>
      <c r="H114" s="165"/>
      <c r="I114" s="165">
        <f>SUM(I115:I120)</f>
        <v>0</v>
      </c>
      <c r="J114" s="165"/>
      <c r="K114" s="165">
        <f>SUM(K115:K120)</f>
        <v>0</v>
      </c>
      <c r="L114" s="165"/>
      <c r="M114" s="165">
        <f>SUM(M115:M120)</f>
        <v>0</v>
      </c>
      <c r="N114" s="164"/>
      <c r="O114" s="164">
        <f>SUM(O115:O120)</f>
        <v>0.24</v>
      </c>
      <c r="P114" s="164"/>
      <c r="Q114" s="164">
        <f>SUM(Q115:Q120)</f>
        <v>0</v>
      </c>
      <c r="R114" s="165"/>
      <c r="S114" s="165"/>
      <c r="T114" s="166"/>
      <c r="U114" s="160"/>
      <c r="V114" s="160">
        <f>SUM(V115:V120)</f>
        <v>32.380000000000003</v>
      </c>
      <c r="W114" s="160"/>
      <c r="X114" s="160"/>
      <c r="Y114" s="160"/>
      <c r="AG114" t="s">
        <v>244</v>
      </c>
    </row>
    <row r="115" spans="1:60" ht="20.399999999999999" outlineLevel="1" x14ac:dyDescent="0.25">
      <c r="A115" s="171">
        <v>38</v>
      </c>
      <c r="B115" s="172" t="s">
        <v>393</v>
      </c>
      <c r="C115" s="187" t="s">
        <v>394</v>
      </c>
      <c r="D115" s="173" t="s">
        <v>282</v>
      </c>
      <c r="E115" s="174">
        <v>11.6</v>
      </c>
      <c r="F115" s="175"/>
      <c r="G115" s="176">
        <f>ROUND(E115*F115,2)</f>
        <v>0</v>
      </c>
      <c r="H115" s="175"/>
      <c r="I115" s="176">
        <f>ROUND(E115*H115,2)</f>
        <v>0</v>
      </c>
      <c r="J115" s="175"/>
      <c r="K115" s="176">
        <f>ROUND(E115*J115,2)</f>
        <v>0</v>
      </c>
      <c r="L115" s="176">
        <v>21</v>
      </c>
      <c r="M115" s="176">
        <f>G115*(1+L115/100)</f>
        <v>0</v>
      </c>
      <c r="N115" s="174">
        <v>1.1560000000000001E-2</v>
      </c>
      <c r="O115" s="174">
        <f>ROUND(E115*N115,2)</f>
        <v>0.13</v>
      </c>
      <c r="P115" s="174">
        <v>0</v>
      </c>
      <c r="Q115" s="174">
        <f>ROUND(E115*P115,2)</f>
        <v>0</v>
      </c>
      <c r="R115" s="176"/>
      <c r="S115" s="176" t="s">
        <v>248</v>
      </c>
      <c r="T115" s="177" t="s">
        <v>248</v>
      </c>
      <c r="U115" s="157">
        <v>1.6579999999999999</v>
      </c>
      <c r="V115" s="157">
        <f>ROUND(E115*U115,2)</f>
        <v>19.23</v>
      </c>
      <c r="W115" s="157"/>
      <c r="X115" s="157" t="s">
        <v>249</v>
      </c>
      <c r="Y115" s="157" t="s">
        <v>250</v>
      </c>
      <c r="Z115" s="147"/>
      <c r="AA115" s="147"/>
      <c r="AB115" s="147"/>
      <c r="AC115" s="147"/>
      <c r="AD115" s="147"/>
      <c r="AE115" s="147"/>
      <c r="AF115" s="147"/>
      <c r="AG115" s="147" t="s">
        <v>251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5">
      <c r="A116" s="154"/>
      <c r="B116" s="155"/>
      <c r="C116" s="188" t="s">
        <v>395</v>
      </c>
      <c r="D116" s="158"/>
      <c r="E116" s="159">
        <v>6.5</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253</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5">
      <c r="A117" s="154"/>
      <c r="B117" s="155"/>
      <c r="C117" s="188" t="s">
        <v>396</v>
      </c>
      <c r="D117" s="158"/>
      <c r="E117" s="159">
        <v>2.5499999999999998</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253</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5">
      <c r="A118" s="154"/>
      <c r="B118" s="155"/>
      <c r="C118" s="188" t="s">
        <v>397</v>
      </c>
      <c r="D118" s="158"/>
      <c r="E118" s="159">
        <v>2.5499999999999998</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253</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0.399999999999999" outlineLevel="1" x14ac:dyDescent="0.25">
      <c r="A119" s="171">
        <v>39</v>
      </c>
      <c r="B119" s="172" t="s">
        <v>398</v>
      </c>
      <c r="C119" s="187" t="s">
        <v>399</v>
      </c>
      <c r="D119" s="173" t="s">
        <v>282</v>
      </c>
      <c r="E119" s="174">
        <v>6.15</v>
      </c>
      <c r="F119" s="175"/>
      <c r="G119" s="176">
        <f>ROUND(E119*F119,2)</f>
        <v>0</v>
      </c>
      <c r="H119" s="175"/>
      <c r="I119" s="176">
        <f>ROUND(E119*H119,2)</f>
        <v>0</v>
      </c>
      <c r="J119" s="175"/>
      <c r="K119" s="176">
        <f>ROUND(E119*J119,2)</f>
        <v>0</v>
      </c>
      <c r="L119" s="176">
        <v>21</v>
      </c>
      <c r="M119" s="176">
        <f>G119*(1+L119/100)</f>
        <v>0</v>
      </c>
      <c r="N119" s="174">
        <v>1.7160000000000002E-2</v>
      </c>
      <c r="O119" s="174">
        <f>ROUND(E119*N119,2)</f>
        <v>0.11</v>
      </c>
      <c r="P119" s="174">
        <v>0</v>
      </c>
      <c r="Q119" s="174">
        <f>ROUND(E119*P119,2)</f>
        <v>0</v>
      </c>
      <c r="R119" s="176"/>
      <c r="S119" s="176" t="s">
        <v>248</v>
      </c>
      <c r="T119" s="177" t="s">
        <v>248</v>
      </c>
      <c r="U119" s="157">
        <v>2.1379999999999999</v>
      </c>
      <c r="V119" s="157">
        <f>ROUND(E119*U119,2)</f>
        <v>13.15</v>
      </c>
      <c r="W119" s="157"/>
      <c r="X119" s="157" t="s">
        <v>249</v>
      </c>
      <c r="Y119" s="157" t="s">
        <v>250</v>
      </c>
      <c r="Z119" s="147"/>
      <c r="AA119" s="147"/>
      <c r="AB119" s="147"/>
      <c r="AC119" s="147"/>
      <c r="AD119" s="147"/>
      <c r="AE119" s="147"/>
      <c r="AF119" s="147"/>
      <c r="AG119" s="147" t="s">
        <v>251</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5">
      <c r="A120" s="154"/>
      <c r="B120" s="155"/>
      <c r="C120" s="188" t="s">
        <v>400</v>
      </c>
      <c r="D120" s="158"/>
      <c r="E120" s="159">
        <v>6.15</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253</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5">
      <c r="A121" s="161" t="s">
        <v>243</v>
      </c>
      <c r="B121" s="162" t="s">
        <v>131</v>
      </c>
      <c r="C121" s="186" t="s">
        <v>132</v>
      </c>
      <c r="D121" s="163"/>
      <c r="E121" s="164"/>
      <c r="F121" s="165"/>
      <c r="G121" s="165">
        <f>SUMIF(AG122:AG202,"&lt;&gt;NOR",G122:G202)</f>
        <v>0</v>
      </c>
      <c r="H121" s="165"/>
      <c r="I121" s="165">
        <f>SUM(I122:I202)</f>
        <v>0</v>
      </c>
      <c r="J121" s="165"/>
      <c r="K121" s="165">
        <f>SUM(K122:K202)</f>
        <v>0</v>
      </c>
      <c r="L121" s="165"/>
      <c r="M121" s="165">
        <f>SUM(M122:M202)</f>
        <v>0</v>
      </c>
      <c r="N121" s="164"/>
      <c r="O121" s="164">
        <f>SUM(O122:O202)</f>
        <v>0.03</v>
      </c>
      <c r="P121" s="164"/>
      <c r="Q121" s="164">
        <f>SUM(Q122:Q202)</f>
        <v>21.680000000000003</v>
      </c>
      <c r="R121" s="165"/>
      <c r="S121" s="165"/>
      <c r="T121" s="166"/>
      <c r="U121" s="160"/>
      <c r="V121" s="160">
        <f>SUM(V122:V202)</f>
        <v>159.00000000000003</v>
      </c>
      <c r="W121" s="160"/>
      <c r="X121" s="160"/>
      <c r="Y121" s="160"/>
      <c r="AG121" t="s">
        <v>244</v>
      </c>
    </row>
    <row r="122" spans="1:60" outlineLevel="1" x14ac:dyDescent="0.25">
      <c r="A122" s="171">
        <v>40</v>
      </c>
      <c r="B122" s="172" t="s">
        <v>401</v>
      </c>
      <c r="C122" s="187" t="s">
        <v>402</v>
      </c>
      <c r="D122" s="173" t="s">
        <v>256</v>
      </c>
      <c r="E122" s="174">
        <v>21.48</v>
      </c>
      <c r="F122" s="175"/>
      <c r="G122" s="176">
        <f>ROUND(E122*F122,2)</f>
        <v>0</v>
      </c>
      <c r="H122" s="175"/>
      <c r="I122" s="176">
        <f>ROUND(E122*H122,2)</f>
        <v>0</v>
      </c>
      <c r="J122" s="175"/>
      <c r="K122" s="176">
        <f>ROUND(E122*J122,2)</f>
        <v>0</v>
      </c>
      <c r="L122" s="176">
        <v>21</v>
      </c>
      <c r="M122" s="176">
        <f>G122*(1+L122/100)</f>
        <v>0</v>
      </c>
      <c r="N122" s="174">
        <v>6.7000000000000002E-4</v>
      </c>
      <c r="O122" s="174">
        <f>ROUND(E122*N122,2)</f>
        <v>0.01</v>
      </c>
      <c r="P122" s="174">
        <v>0.184</v>
      </c>
      <c r="Q122" s="174">
        <f>ROUND(E122*P122,2)</f>
        <v>3.95</v>
      </c>
      <c r="R122" s="176"/>
      <c r="S122" s="176" t="s">
        <v>248</v>
      </c>
      <c r="T122" s="177" t="s">
        <v>248</v>
      </c>
      <c r="U122" s="157">
        <v>0.22700000000000001</v>
      </c>
      <c r="V122" s="157">
        <f>ROUND(E122*U122,2)</f>
        <v>4.88</v>
      </c>
      <c r="W122" s="157"/>
      <c r="X122" s="157" t="s">
        <v>249</v>
      </c>
      <c r="Y122" s="157" t="s">
        <v>250</v>
      </c>
      <c r="Z122" s="147"/>
      <c r="AA122" s="147"/>
      <c r="AB122" s="147"/>
      <c r="AC122" s="147"/>
      <c r="AD122" s="147"/>
      <c r="AE122" s="147"/>
      <c r="AF122" s="147"/>
      <c r="AG122" s="147" t="s">
        <v>251</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5">
      <c r="A123" s="154"/>
      <c r="B123" s="155"/>
      <c r="C123" s="188" t="s">
        <v>403</v>
      </c>
      <c r="D123" s="158"/>
      <c r="E123" s="159">
        <v>21.48</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253</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71">
        <v>41</v>
      </c>
      <c r="B124" s="172" t="s">
        <v>404</v>
      </c>
      <c r="C124" s="187" t="s">
        <v>405</v>
      </c>
      <c r="D124" s="173" t="s">
        <v>341</v>
      </c>
      <c r="E124" s="174">
        <v>2.173</v>
      </c>
      <c r="F124" s="175"/>
      <c r="G124" s="176">
        <f>ROUND(E124*F124,2)</f>
        <v>0</v>
      </c>
      <c r="H124" s="175"/>
      <c r="I124" s="176">
        <f>ROUND(E124*H124,2)</f>
        <v>0</v>
      </c>
      <c r="J124" s="175"/>
      <c r="K124" s="176">
        <f>ROUND(E124*J124,2)</f>
        <v>0</v>
      </c>
      <c r="L124" s="176">
        <v>21</v>
      </c>
      <c r="M124" s="176">
        <f>G124*(1+L124/100)</f>
        <v>0</v>
      </c>
      <c r="N124" s="174">
        <v>1.2800000000000001E-3</v>
      </c>
      <c r="O124" s="174">
        <f>ROUND(E124*N124,2)</f>
        <v>0</v>
      </c>
      <c r="P124" s="174">
        <v>1.8</v>
      </c>
      <c r="Q124" s="174">
        <f>ROUND(E124*P124,2)</f>
        <v>3.91</v>
      </c>
      <c r="R124" s="176"/>
      <c r="S124" s="176" t="s">
        <v>248</v>
      </c>
      <c r="T124" s="177" t="s">
        <v>248</v>
      </c>
      <c r="U124" s="157">
        <v>1.52</v>
      </c>
      <c r="V124" s="157">
        <f>ROUND(E124*U124,2)</f>
        <v>3.3</v>
      </c>
      <c r="W124" s="157"/>
      <c r="X124" s="157" t="s">
        <v>249</v>
      </c>
      <c r="Y124" s="157" t="s">
        <v>250</v>
      </c>
      <c r="Z124" s="147"/>
      <c r="AA124" s="147"/>
      <c r="AB124" s="147"/>
      <c r="AC124" s="147"/>
      <c r="AD124" s="147"/>
      <c r="AE124" s="147"/>
      <c r="AF124" s="147"/>
      <c r="AG124" s="147" t="s">
        <v>251</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5">
      <c r="A125" s="154"/>
      <c r="B125" s="155"/>
      <c r="C125" s="188" t="s">
        <v>406</v>
      </c>
      <c r="D125" s="158"/>
      <c r="E125" s="159">
        <v>2.173</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253</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20.399999999999999" outlineLevel="1" x14ac:dyDescent="0.25">
      <c r="A126" s="171">
        <v>42</v>
      </c>
      <c r="B126" s="172" t="s">
        <v>407</v>
      </c>
      <c r="C126" s="187" t="s">
        <v>408</v>
      </c>
      <c r="D126" s="173" t="s">
        <v>341</v>
      </c>
      <c r="E126" s="174">
        <v>6.2549999999999994E-2</v>
      </c>
      <c r="F126" s="175"/>
      <c r="G126" s="176">
        <f>ROUND(E126*F126,2)</f>
        <v>0</v>
      </c>
      <c r="H126" s="175"/>
      <c r="I126" s="176">
        <f>ROUND(E126*H126,2)</f>
        <v>0</v>
      </c>
      <c r="J126" s="175"/>
      <c r="K126" s="176">
        <f>ROUND(E126*J126,2)</f>
        <v>0</v>
      </c>
      <c r="L126" s="176">
        <v>21</v>
      </c>
      <c r="M126" s="176">
        <f>G126*(1+L126/100)</f>
        <v>0</v>
      </c>
      <c r="N126" s="174">
        <v>0</v>
      </c>
      <c r="O126" s="174">
        <f>ROUND(E126*N126,2)</f>
        <v>0</v>
      </c>
      <c r="P126" s="174">
        <v>2.2000000000000002</v>
      </c>
      <c r="Q126" s="174">
        <f>ROUND(E126*P126,2)</f>
        <v>0.14000000000000001</v>
      </c>
      <c r="R126" s="176"/>
      <c r="S126" s="176" t="s">
        <v>248</v>
      </c>
      <c r="T126" s="177" t="s">
        <v>248</v>
      </c>
      <c r="U126" s="157">
        <v>13.24</v>
      </c>
      <c r="V126" s="157">
        <f>ROUND(E126*U126,2)</f>
        <v>0.83</v>
      </c>
      <c r="W126" s="157"/>
      <c r="X126" s="157" t="s">
        <v>249</v>
      </c>
      <c r="Y126" s="157" t="s">
        <v>250</v>
      </c>
      <c r="Z126" s="147"/>
      <c r="AA126" s="147"/>
      <c r="AB126" s="147"/>
      <c r="AC126" s="147"/>
      <c r="AD126" s="147"/>
      <c r="AE126" s="147"/>
      <c r="AF126" s="147"/>
      <c r="AG126" s="147" t="s">
        <v>251</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5">
      <c r="A127" s="154"/>
      <c r="B127" s="155"/>
      <c r="C127" s="188" t="s">
        <v>409</v>
      </c>
      <c r="D127" s="158"/>
      <c r="E127" s="159">
        <v>3.755E-2</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253</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5">
      <c r="A128" s="154"/>
      <c r="B128" s="155"/>
      <c r="C128" s="188" t="s">
        <v>350</v>
      </c>
      <c r="D128" s="158"/>
      <c r="E128" s="159">
        <v>2.5000000000000001E-2</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253</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0.399999999999999" outlineLevel="1" x14ac:dyDescent="0.25">
      <c r="A129" s="171">
        <v>43</v>
      </c>
      <c r="B129" s="172" t="s">
        <v>410</v>
      </c>
      <c r="C129" s="187" t="s">
        <v>411</v>
      </c>
      <c r="D129" s="173" t="s">
        <v>341</v>
      </c>
      <c r="E129" s="174">
        <v>1.3362499999999999</v>
      </c>
      <c r="F129" s="175"/>
      <c r="G129" s="176">
        <f>ROUND(E129*F129,2)</f>
        <v>0</v>
      </c>
      <c r="H129" s="175"/>
      <c r="I129" s="176">
        <f>ROUND(E129*H129,2)</f>
        <v>0</v>
      </c>
      <c r="J129" s="175"/>
      <c r="K129" s="176">
        <f>ROUND(E129*J129,2)</f>
        <v>0</v>
      </c>
      <c r="L129" s="176">
        <v>21</v>
      </c>
      <c r="M129" s="176">
        <f>G129*(1+L129/100)</f>
        <v>0</v>
      </c>
      <c r="N129" s="174">
        <v>0</v>
      </c>
      <c r="O129" s="174">
        <f>ROUND(E129*N129,2)</f>
        <v>0</v>
      </c>
      <c r="P129" s="174">
        <v>2.2000000000000002</v>
      </c>
      <c r="Q129" s="174">
        <f>ROUND(E129*P129,2)</f>
        <v>2.94</v>
      </c>
      <c r="R129" s="176"/>
      <c r="S129" s="176" t="s">
        <v>248</v>
      </c>
      <c r="T129" s="177" t="s">
        <v>248</v>
      </c>
      <c r="U129" s="157">
        <v>11.05</v>
      </c>
      <c r="V129" s="157">
        <f>ROUND(E129*U129,2)</f>
        <v>14.77</v>
      </c>
      <c r="W129" s="157"/>
      <c r="X129" s="157" t="s">
        <v>249</v>
      </c>
      <c r="Y129" s="157" t="s">
        <v>250</v>
      </c>
      <c r="Z129" s="147"/>
      <c r="AA129" s="147"/>
      <c r="AB129" s="147"/>
      <c r="AC129" s="147"/>
      <c r="AD129" s="147"/>
      <c r="AE129" s="147"/>
      <c r="AF129" s="147"/>
      <c r="AG129" s="147" t="s">
        <v>251</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5">
      <c r="A130" s="154"/>
      <c r="B130" s="155"/>
      <c r="C130" s="188" t="s">
        <v>412</v>
      </c>
      <c r="D130" s="158"/>
      <c r="E130" s="159">
        <v>0.97099999999999997</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253</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5">
      <c r="A131" s="154"/>
      <c r="B131" s="155"/>
      <c r="C131" s="188" t="s">
        <v>413</v>
      </c>
      <c r="D131" s="158"/>
      <c r="E131" s="159">
        <v>0.36525000000000002</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253</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0.399999999999999" outlineLevel="1" x14ac:dyDescent="0.25">
      <c r="A132" s="171">
        <v>44</v>
      </c>
      <c r="B132" s="172" t="s">
        <v>414</v>
      </c>
      <c r="C132" s="187" t="s">
        <v>415</v>
      </c>
      <c r="D132" s="173" t="s">
        <v>341</v>
      </c>
      <c r="E132" s="174">
        <v>0.42</v>
      </c>
      <c r="F132" s="175"/>
      <c r="G132" s="176">
        <f>ROUND(E132*F132,2)</f>
        <v>0</v>
      </c>
      <c r="H132" s="175"/>
      <c r="I132" s="176">
        <f>ROUND(E132*H132,2)</f>
        <v>0</v>
      </c>
      <c r="J132" s="175"/>
      <c r="K132" s="176">
        <f>ROUND(E132*J132,2)</f>
        <v>0</v>
      </c>
      <c r="L132" s="176">
        <v>21</v>
      </c>
      <c r="M132" s="176">
        <f>G132*(1+L132/100)</f>
        <v>0</v>
      </c>
      <c r="N132" s="174">
        <v>0</v>
      </c>
      <c r="O132" s="174">
        <f>ROUND(E132*N132,2)</f>
        <v>0</v>
      </c>
      <c r="P132" s="174">
        <v>2.2000000000000002</v>
      </c>
      <c r="Q132" s="174">
        <f>ROUND(E132*P132,2)</f>
        <v>0.92</v>
      </c>
      <c r="R132" s="176"/>
      <c r="S132" s="176" t="s">
        <v>248</v>
      </c>
      <c r="T132" s="177" t="s">
        <v>248</v>
      </c>
      <c r="U132" s="157">
        <v>10.67</v>
      </c>
      <c r="V132" s="157">
        <f>ROUND(E132*U132,2)</f>
        <v>4.4800000000000004</v>
      </c>
      <c r="W132" s="157"/>
      <c r="X132" s="157" t="s">
        <v>249</v>
      </c>
      <c r="Y132" s="157" t="s">
        <v>250</v>
      </c>
      <c r="Z132" s="147"/>
      <c r="AA132" s="147"/>
      <c r="AB132" s="147"/>
      <c r="AC132" s="147"/>
      <c r="AD132" s="147"/>
      <c r="AE132" s="147"/>
      <c r="AF132" s="147"/>
      <c r="AG132" s="147" t="s">
        <v>251</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2" x14ac:dyDescent="0.25">
      <c r="A133" s="154"/>
      <c r="B133" s="155"/>
      <c r="C133" s="188" t="s">
        <v>416</v>
      </c>
      <c r="D133" s="158"/>
      <c r="E133" s="159">
        <v>0.42</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253</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5">
      <c r="A134" s="171">
        <v>45</v>
      </c>
      <c r="B134" s="172" t="s">
        <v>417</v>
      </c>
      <c r="C134" s="187" t="s">
        <v>418</v>
      </c>
      <c r="D134" s="173" t="s">
        <v>256</v>
      </c>
      <c r="E134" s="174">
        <v>187.62</v>
      </c>
      <c r="F134" s="175"/>
      <c r="G134" s="176">
        <f>ROUND(E134*F134,2)</f>
        <v>0</v>
      </c>
      <c r="H134" s="175"/>
      <c r="I134" s="176">
        <f>ROUND(E134*H134,2)</f>
        <v>0</v>
      </c>
      <c r="J134" s="175"/>
      <c r="K134" s="176">
        <f>ROUND(E134*J134,2)</f>
        <v>0</v>
      </c>
      <c r="L134" s="176">
        <v>21</v>
      </c>
      <c r="M134" s="176">
        <f>G134*(1+L134/100)</f>
        <v>0</v>
      </c>
      <c r="N134" s="174">
        <v>0</v>
      </c>
      <c r="O134" s="174">
        <f>ROUND(E134*N134,2)</f>
        <v>0</v>
      </c>
      <c r="P134" s="174">
        <v>1.26E-2</v>
      </c>
      <c r="Q134" s="174">
        <f>ROUND(E134*P134,2)</f>
        <v>2.36</v>
      </c>
      <c r="R134" s="176"/>
      <c r="S134" s="176" t="s">
        <v>248</v>
      </c>
      <c r="T134" s="177" t="s">
        <v>248</v>
      </c>
      <c r="U134" s="157">
        <v>0.33</v>
      </c>
      <c r="V134" s="157">
        <f>ROUND(E134*U134,2)</f>
        <v>61.91</v>
      </c>
      <c r="W134" s="157"/>
      <c r="X134" s="157" t="s">
        <v>249</v>
      </c>
      <c r="Y134" s="157" t="s">
        <v>250</v>
      </c>
      <c r="Z134" s="147"/>
      <c r="AA134" s="147"/>
      <c r="AB134" s="147"/>
      <c r="AC134" s="147"/>
      <c r="AD134" s="147"/>
      <c r="AE134" s="147"/>
      <c r="AF134" s="147"/>
      <c r="AG134" s="147" t="s">
        <v>251</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5">
      <c r="A135" s="154"/>
      <c r="B135" s="155"/>
      <c r="C135" s="188" t="s">
        <v>419</v>
      </c>
      <c r="D135" s="158"/>
      <c r="E135" s="159">
        <v>20.8</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253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5">
      <c r="A136" s="154"/>
      <c r="B136" s="155"/>
      <c r="C136" s="188" t="s">
        <v>420</v>
      </c>
      <c r="D136" s="158"/>
      <c r="E136" s="159">
        <v>147.4</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253</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5">
      <c r="A137" s="154"/>
      <c r="B137" s="155"/>
      <c r="C137" s="188" t="s">
        <v>421</v>
      </c>
      <c r="D137" s="158"/>
      <c r="E137" s="159">
        <v>19.420000000000002</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253</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5">
      <c r="A138" s="171">
        <v>46</v>
      </c>
      <c r="B138" s="172" t="s">
        <v>422</v>
      </c>
      <c r="C138" s="187" t="s">
        <v>423</v>
      </c>
      <c r="D138" s="173" t="s">
        <v>256</v>
      </c>
      <c r="E138" s="174">
        <v>7.3049999999999997</v>
      </c>
      <c r="F138" s="175"/>
      <c r="G138" s="176">
        <f>ROUND(E138*F138,2)</f>
        <v>0</v>
      </c>
      <c r="H138" s="175"/>
      <c r="I138" s="176">
        <f>ROUND(E138*H138,2)</f>
        <v>0</v>
      </c>
      <c r="J138" s="175"/>
      <c r="K138" s="176">
        <f>ROUND(E138*J138,2)</f>
        <v>0</v>
      </c>
      <c r="L138" s="176">
        <v>21</v>
      </c>
      <c r="M138" s="176">
        <f>G138*(1+L138/100)</f>
        <v>0</v>
      </c>
      <c r="N138" s="174">
        <v>0</v>
      </c>
      <c r="O138" s="174">
        <f>ROUND(E138*N138,2)</f>
        <v>0</v>
      </c>
      <c r="P138" s="174">
        <v>0.02</v>
      </c>
      <c r="Q138" s="174">
        <f>ROUND(E138*P138,2)</f>
        <v>0.15</v>
      </c>
      <c r="R138" s="176"/>
      <c r="S138" s="176" t="s">
        <v>248</v>
      </c>
      <c r="T138" s="177" t="s">
        <v>248</v>
      </c>
      <c r="U138" s="157">
        <v>0.14699999999999999</v>
      </c>
      <c r="V138" s="157">
        <f>ROUND(E138*U138,2)</f>
        <v>1.07</v>
      </c>
      <c r="W138" s="157"/>
      <c r="X138" s="157" t="s">
        <v>249</v>
      </c>
      <c r="Y138" s="157" t="s">
        <v>250</v>
      </c>
      <c r="Z138" s="147"/>
      <c r="AA138" s="147"/>
      <c r="AB138" s="147"/>
      <c r="AC138" s="147"/>
      <c r="AD138" s="147"/>
      <c r="AE138" s="147"/>
      <c r="AF138" s="147"/>
      <c r="AG138" s="147" t="s">
        <v>251</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5">
      <c r="A139" s="154"/>
      <c r="B139" s="155"/>
      <c r="C139" s="188" t="s">
        <v>424</v>
      </c>
      <c r="D139" s="158"/>
      <c r="E139" s="159">
        <v>7.3049999999999997</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253</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5">
      <c r="A140" s="171">
        <v>47</v>
      </c>
      <c r="B140" s="172" t="s">
        <v>425</v>
      </c>
      <c r="C140" s="187" t="s">
        <v>426</v>
      </c>
      <c r="D140" s="173" t="s">
        <v>256</v>
      </c>
      <c r="E140" s="174">
        <v>1.8</v>
      </c>
      <c r="F140" s="175"/>
      <c r="G140" s="176">
        <f>ROUND(E140*F140,2)</f>
        <v>0</v>
      </c>
      <c r="H140" s="175"/>
      <c r="I140" s="176">
        <f>ROUND(E140*H140,2)</f>
        <v>0</v>
      </c>
      <c r="J140" s="175"/>
      <c r="K140" s="176">
        <f>ROUND(E140*J140,2)</f>
        <v>0</v>
      </c>
      <c r="L140" s="176">
        <v>21</v>
      </c>
      <c r="M140" s="176">
        <f>G140*(1+L140/100)</f>
        <v>0</v>
      </c>
      <c r="N140" s="174">
        <v>3.4000000000000002E-4</v>
      </c>
      <c r="O140" s="174">
        <f>ROUND(E140*N140,2)</f>
        <v>0</v>
      </c>
      <c r="P140" s="174">
        <v>0.27500000000000002</v>
      </c>
      <c r="Q140" s="174">
        <f>ROUND(E140*P140,2)</f>
        <v>0.5</v>
      </c>
      <c r="R140" s="176"/>
      <c r="S140" s="176" t="s">
        <v>248</v>
      </c>
      <c r="T140" s="177" t="s">
        <v>248</v>
      </c>
      <c r="U140" s="157">
        <v>1.0529999999999999</v>
      </c>
      <c r="V140" s="157">
        <f>ROUND(E140*U140,2)</f>
        <v>1.9</v>
      </c>
      <c r="W140" s="157"/>
      <c r="X140" s="157" t="s">
        <v>249</v>
      </c>
      <c r="Y140" s="157" t="s">
        <v>250</v>
      </c>
      <c r="Z140" s="147"/>
      <c r="AA140" s="147"/>
      <c r="AB140" s="147"/>
      <c r="AC140" s="147"/>
      <c r="AD140" s="147"/>
      <c r="AE140" s="147"/>
      <c r="AF140" s="147"/>
      <c r="AG140" s="147" t="s">
        <v>251</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5">
      <c r="A141" s="154"/>
      <c r="B141" s="155"/>
      <c r="C141" s="188" t="s">
        <v>427</v>
      </c>
      <c r="D141" s="158"/>
      <c r="E141" s="159">
        <v>0.6</v>
      </c>
      <c r="F141" s="157"/>
      <c r="G141" s="157"/>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253</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5">
      <c r="A142" s="154"/>
      <c r="B142" s="155"/>
      <c r="C142" s="188" t="s">
        <v>428</v>
      </c>
      <c r="D142" s="158"/>
      <c r="E142" s="159">
        <v>1.2</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253</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0.399999999999999" outlineLevel="1" x14ac:dyDescent="0.25">
      <c r="A143" s="171">
        <v>48</v>
      </c>
      <c r="B143" s="172" t="s">
        <v>429</v>
      </c>
      <c r="C143" s="187" t="s">
        <v>430</v>
      </c>
      <c r="D143" s="173" t="s">
        <v>262</v>
      </c>
      <c r="E143" s="174">
        <v>10</v>
      </c>
      <c r="F143" s="175"/>
      <c r="G143" s="176">
        <f>ROUND(E143*F143,2)</f>
        <v>0</v>
      </c>
      <c r="H143" s="175"/>
      <c r="I143" s="176">
        <f>ROUND(E143*H143,2)</f>
        <v>0</v>
      </c>
      <c r="J143" s="175"/>
      <c r="K143" s="176">
        <f>ROUND(E143*J143,2)</f>
        <v>0</v>
      </c>
      <c r="L143" s="176">
        <v>21</v>
      </c>
      <c r="M143" s="176">
        <f>G143*(1+L143/100)</f>
        <v>0</v>
      </c>
      <c r="N143" s="174">
        <v>0</v>
      </c>
      <c r="O143" s="174">
        <f>ROUND(E143*N143,2)</f>
        <v>0</v>
      </c>
      <c r="P143" s="174">
        <v>0</v>
      </c>
      <c r="Q143" s="174">
        <f>ROUND(E143*P143,2)</f>
        <v>0</v>
      </c>
      <c r="R143" s="176"/>
      <c r="S143" s="176" t="s">
        <v>248</v>
      </c>
      <c r="T143" s="177" t="s">
        <v>248</v>
      </c>
      <c r="U143" s="157">
        <v>0.05</v>
      </c>
      <c r="V143" s="157">
        <f>ROUND(E143*U143,2)</f>
        <v>0.5</v>
      </c>
      <c r="W143" s="157"/>
      <c r="X143" s="157" t="s">
        <v>249</v>
      </c>
      <c r="Y143" s="157" t="s">
        <v>250</v>
      </c>
      <c r="Z143" s="147"/>
      <c r="AA143" s="147"/>
      <c r="AB143" s="147"/>
      <c r="AC143" s="147"/>
      <c r="AD143" s="147"/>
      <c r="AE143" s="147"/>
      <c r="AF143" s="147"/>
      <c r="AG143" s="147" t="s">
        <v>251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2" x14ac:dyDescent="0.25">
      <c r="A144" s="154"/>
      <c r="B144" s="155"/>
      <c r="C144" s="188" t="s">
        <v>431</v>
      </c>
      <c r="D144" s="158"/>
      <c r="E144" s="159">
        <v>2</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253</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5">
      <c r="A145" s="154"/>
      <c r="B145" s="155"/>
      <c r="C145" s="188" t="s">
        <v>432</v>
      </c>
      <c r="D145" s="158"/>
      <c r="E145" s="159">
        <v>8</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253</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5">
      <c r="A146" s="171">
        <v>49</v>
      </c>
      <c r="B146" s="172" t="s">
        <v>433</v>
      </c>
      <c r="C146" s="187" t="s">
        <v>434</v>
      </c>
      <c r="D146" s="173" t="s">
        <v>256</v>
      </c>
      <c r="E146" s="174">
        <v>17.399999999999999</v>
      </c>
      <c r="F146" s="175"/>
      <c r="G146" s="176">
        <f>ROUND(E146*F146,2)</f>
        <v>0</v>
      </c>
      <c r="H146" s="175"/>
      <c r="I146" s="176">
        <f>ROUND(E146*H146,2)</f>
        <v>0</v>
      </c>
      <c r="J146" s="175"/>
      <c r="K146" s="176">
        <f>ROUND(E146*J146,2)</f>
        <v>0</v>
      </c>
      <c r="L146" s="176">
        <v>21</v>
      </c>
      <c r="M146" s="176">
        <f>G146*(1+L146/100)</f>
        <v>0</v>
      </c>
      <c r="N146" s="174">
        <v>1.17E-3</v>
      </c>
      <c r="O146" s="174">
        <f>ROUND(E146*N146,2)</f>
        <v>0.02</v>
      </c>
      <c r="P146" s="174">
        <v>7.5999999999999998E-2</v>
      </c>
      <c r="Q146" s="174">
        <f>ROUND(E146*P146,2)</f>
        <v>1.32</v>
      </c>
      <c r="R146" s="176"/>
      <c r="S146" s="176" t="s">
        <v>248</v>
      </c>
      <c r="T146" s="177" t="s">
        <v>248</v>
      </c>
      <c r="U146" s="157">
        <v>0.93899999999999995</v>
      </c>
      <c r="V146" s="157">
        <f>ROUND(E146*U146,2)</f>
        <v>16.34</v>
      </c>
      <c r="W146" s="157"/>
      <c r="X146" s="157" t="s">
        <v>249</v>
      </c>
      <c r="Y146" s="157" t="s">
        <v>250</v>
      </c>
      <c r="Z146" s="147"/>
      <c r="AA146" s="147"/>
      <c r="AB146" s="147"/>
      <c r="AC146" s="147"/>
      <c r="AD146" s="147"/>
      <c r="AE146" s="147"/>
      <c r="AF146" s="147"/>
      <c r="AG146" s="147" t="s">
        <v>251</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2" x14ac:dyDescent="0.25">
      <c r="A147" s="154"/>
      <c r="B147" s="155"/>
      <c r="C147" s="188" t="s">
        <v>435</v>
      </c>
      <c r="D147" s="158"/>
      <c r="E147" s="159">
        <v>3.2</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253</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5">
      <c r="A148" s="154"/>
      <c r="B148" s="155"/>
      <c r="C148" s="188" t="s">
        <v>436</v>
      </c>
      <c r="D148" s="158"/>
      <c r="E148" s="159">
        <v>14.2</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253</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5">
      <c r="A149" s="171">
        <v>50</v>
      </c>
      <c r="B149" s="172" t="s">
        <v>437</v>
      </c>
      <c r="C149" s="187" t="s">
        <v>438</v>
      </c>
      <c r="D149" s="173" t="s">
        <v>282</v>
      </c>
      <c r="E149" s="174">
        <v>3.15</v>
      </c>
      <c r="F149" s="175"/>
      <c r="G149" s="176">
        <f>ROUND(E149*F149,2)</f>
        <v>0</v>
      </c>
      <c r="H149" s="175"/>
      <c r="I149" s="176">
        <f>ROUND(E149*H149,2)</f>
        <v>0</v>
      </c>
      <c r="J149" s="175"/>
      <c r="K149" s="176">
        <f>ROUND(E149*J149,2)</f>
        <v>0</v>
      </c>
      <c r="L149" s="176">
        <v>21</v>
      </c>
      <c r="M149" s="176">
        <f>G149*(1+L149/100)</f>
        <v>0</v>
      </c>
      <c r="N149" s="174">
        <v>0</v>
      </c>
      <c r="O149" s="174">
        <f>ROUND(E149*N149,2)</f>
        <v>0</v>
      </c>
      <c r="P149" s="174">
        <v>1.9630000000000002E-2</v>
      </c>
      <c r="Q149" s="174">
        <f>ROUND(E149*P149,2)</f>
        <v>0.06</v>
      </c>
      <c r="R149" s="176"/>
      <c r="S149" s="176" t="s">
        <v>248</v>
      </c>
      <c r="T149" s="177" t="s">
        <v>248</v>
      </c>
      <c r="U149" s="157">
        <v>3.25</v>
      </c>
      <c r="V149" s="157">
        <f>ROUND(E149*U149,2)</f>
        <v>10.24</v>
      </c>
      <c r="W149" s="157"/>
      <c r="X149" s="157" t="s">
        <v>249</v>
      </c>
      <c r="Y149" s="157" t="s">
        <v>250</v>
      </c>
      <c r="Z149" s="147"/>
      <c r="AA149" s="147"/>
      <c r="AB149" s="147"/>
      <c r="AC149" s="147"/>
      <c r="AD149" s="147"/>
      <c r="AE149" s="147"/>
      <c r="AF149" s="147"/>
      <c r="AG149" s="147" t="s">
        <v>251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5">
      <c r="A150" s="154"/>
      <c r="B150" s="155"/>
      <c r="C150" s="188" t="s">
        <v>439</v>
      </c>
      <c r="D150" s="158"/>
      <c r="E150" s="159">
        <v>0.35</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253</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5">
      <c r="A151" s="154"/>
      <c r="B151" s="155"/>
      <c r="C151" s="188" t="s">
        <v>440</v>
      </c>
      <c r="D151" s="158"/>
      <c r="E151" s="159">
        <v>2.8</v>
      </c>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253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71">
        <v>51</v>
      </c>
      <c r="B152" s="172" t="s">
        <v>441</v>
      </c>
      <c r="C152" s="187" t="s">
        <v>442</v>
      </c>
      <c r="D152" s="173" t="s">
        <v>262</v>
      </c>
      <c r="E152" s="174">
        <v>81</v>
      </c>
      <c r="F152" s="175"/>
      <c r="G152" s="176">
        <f>ROUND(E152*F152,2)</f>
        <v>0</v>
      </c>
      <c r="H152" s="175"/>
      <c r="I152" s="176">
        <f>ROUND(E152*H152,2)</f>
        <v>0</v>
      </c>
      <c r="J152" s="175"/>
      <c r="K152" s="176">
        <f>ROUND(E152*J152,2)</f>
        <v>0</v>
      </c>
      <c r="L152" s="176">
        <v>21</v>
      </c>
      <c r="M152" s="176">
        <f>G152*(1+L152/100)</f>
        <v>0</v>
      </c>
      <c r="N152" s="174">
        <v>0</v>
      </c>
      <c r="O152" s="174">
        <f>ROUND(E152*N152,2)</f>
        <v>0</v>
      </c>
      <c r="P152" s="174">
        <v>2.0000000000000001E-4</v>
      </c>
      <c r="Q152" s="174">
        <f>ROUND(E152*P152,2)</f>
        <v>0.02</v>
      </c>
      <c r="R152" s="176"/>
      <c r="S152" s="176" t="s">
        <v>248</v>
      </c>
      <c r="T152" s="177" t="s">
        <v>248</v>
      </c>
      <c r="U152" s="157">
        <v>4.4999999999999998E-2</v>
      </c>
      <c r="V152" s="157">
        <f>ROUND(E152*U152,2)</f>
        <v>3.65</v>
      </c>
      <c r="W152" s="157"/>
      <c r="X152" s="157" t="s">
        <v>249</v>
      </c>
      <c r="Y152" s="157" t="s">
        <v>250</v>
      </c>
      <c r="Z152" s="147"/>
      <c r="AA152" s="147"/>
      <c r="AB152" s="147"/>
      <c r="AC152" s="147"/>
      <c r="AD152" s="147"/>
      <c r="AE152" s="147"/>
      <c r="AF152" s="147"/>
      <c r="AG152" s="147" t="s">
        <v>251</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5">
      <c r="A153" s="154"/>
      <c r="B153" s="155"/>
      <c r="C153" s="249" t="s">
        <v>443</v>
      </c>
      <c r="D153" s="250"/>
      <c r="E153" s="250"/>
      <c r="F153" s="250"/>
      <c r="G153" s="250"/>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284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2" x14ac:dyDescent="0.25">
      <c r="A154" s="154"/>
      <c r="B154" s="155"/>
      <c r="C154" s="188" t="s">
        <v>444</v>
      </c>
      <c r="D154" s="158"/>
      <c r="E154" s="159">
        <v>1</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253</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5">
      <c r="A155" s="154"/>
      <c r="B155" s="155"/>
      <c r="C155" s="188" t="s">
        <v>445</v>
      </c>
      <c r="D155" s="158"/>
      <c r="E155" s="159">
        <v>1</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253</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5">
      <c r="A156" s="154"/>
      <c r="B156" s="155"/>
      <c r="C156" s="188" t="s">
        <v>446</v>
      </c>
      <c r="D156" s="158"/>
      <c r="E156" s="159">
        <v>4</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253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5">
      <c r="A157" s="154"/>
      <c r="B157" s="155"/>
      <c r="C157" s="188" t="s">
        <v>447</v>
      </c>
      <c r="D157" s="158"/>
      <c r="E157" s="159">
        <v>2</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253</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5">
      <c r="A158" s="154"/>
      <c r="B158" s="155"/>
      <c r="C158" s="188" t="s">
        <v>448</v>
      </c>
      <c r="D158" s="158"/>
      <c r="E158" s="159">
        <v>11</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253</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20.399999999999999" outlineLevel="3" x14ac:dyDescent="0.25">
      <c r="A159" s="154"/>
      <c r="B159" s="155"/>
      <c r="C159" s="188" t="s">
        <v>449</v>
      </c>
      <c r="D159" s="158"/>
      <c r="E159" s="159">
        <v>60</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253</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5">
      <c r="A160" s="154"/>
      <c r="B160" s="155"/>
      <c r="C160" s="188" t="s">
        <v>450</v>
      </c>
      <c r="D160" s="158"/>
      <c r="E160" s="159">
        <v>2</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253</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71">
        <v>52</v>
      </c>
      <c r="B161" s="172" t="s">
        <v>451</v>
      </c>
      <c r="C161" s="187" t="s">
        <v>452</v>
      </c>
      <c r="D161" s="173" t="s">
        <v>262</v>
      </c>
      <c r="E161" s="174">
        <v>9</v>
      </c>
      <c r="F161" s="175"/>
      <c r="G161" s="176">
        <f>ROUND(E161*F161,2)</f>
        <v>0</v>
      </c>
      <c r="H161" s="175"/>
      <c r="I161" s="176">
        <f>ROUND(E161*H161,2)</f>
        <v>0</v>
      </c>
      <c r="J161" s="175"/>
      <c r="K161" s="176">
        <f>ROUND(E161*J161,2)</f>
        <v>0</v>
      </c>
      <c r="L161" s="176">
        <v>21</v>
      </c>
      <c r="M161" s="176">
        <f>G161*(1+L161/100)</f>
        <v>0</v>
      </c>
      <c r="N161" s="174">
        <v>0</v>
      </c>
      <c r="O161" s="174">
        <f>ROUND(E161*N161,2)</f>
        <v>0</v>
      </c>
      <c r="P161" s="174">
        <v>1E-3</v>
      </c>
      <c r="Q161" s="174">
        <f>ROUND(E161*P161,2)</f>
        <v>0.01</v>
      </c>
      <c r="R161" s="176"/>
      <c r="S161" s="176" t="s">
        <v>248</v>
      </c>
      <c r="T161" s="177" t="s">
        <v>248</v>
      </c>
      <c r="U161" s="157">
        <v>6.4000000000000001E-2</v>
      </c>
      <c r="V161" s="157">
        <f>ROUND(E161*U161,2)</f>
        <v>0.57999999999999996</v>
      </c>
      <c r="W161" s="157"/>
      <c r="X161" s="157" t="s">
        <v>249</v>
      </c>
      <c r="Y161" s="157" t="s">
        <v>250</v>
      </c>
      <c r="Z161" s="147"/>
      <c r="AA161" s="147"/>
      <c r="AB161" s="147"/>
      <c r="AC161" s="147"/>
      <c r="AD161" s="147"/>
      <c r="AE161" s="147"/>
      <c r="AF161" s="147"/>
      <c r="AG161" s="147" t="s">
        <v>251</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2" x14ac:dyDescent="0.25">
      <c r="A162" s="154"/>
      <c r="B162" s="155"/>
      <c r="C162" s="188" t="s">
        <v>453</v>
      </c>
      <c r="D162" s="158"/>
      <c r="E162" s="159">
        <v>1</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253</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5">
      <c r="A163" s="154"/>
      <c r="B163" s="155"/>
      <c r="C163" s="188" t="s">
        <v>454</v>
      </c>
      <c r="D163" s="158"/>
      <c r="E163" s="159">
        <v>8</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253</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71">
        <v>53</v>
      </c>
      <c r="B164" s="172" t="s">
        <v>455</v>
      </c>
      <c r="C164" s="187" t="s">
        <v>456</v>
      </c>
      <c r="D164" s="173" t="s">
        <v>262</v>
      </c>
      <c r="E164" s="174">
        <v>8</v>
      </c>
      <c r="F164" s="175"/>
      <c r="G164" s="176">
        <f>ROUND(E164*F164,2)</f>
        <v>0</v>
      </c>
      <c r="H164" s="175"/>
      <c r="I164" s="176">
        <f>ROUND(E164*H164,2)</f>
        <v>0</v>
      </c>
      <c r="J164" s="175"/>
      <c r="K164" s="176">
        <f>ROUND(E164*J164,2)</f>
        <v>0</v>
      </c>
      <c r="L164" s="176">
        <v>21</v>
      </c>
      <c r="M164" s="176">
        <f>G164*(1+L164/100)</f>
        <v>0</v>
      </c>
      <c r="N164" s="174">
        <v>0</v>
      </c>
      <c r="O164" s="174">
        <f>ROUND(E164*N164,2)</f>
        <v>0</v>
      </c>
      <c r="P164" s="174">
        <v>4.0000000000000001E-3</v>
      </c>
      <c r="Q164" s="174">
        <f>ROUND(E164*P164,2)</f>
        <v>0.03</v>
      </c>
      <c r="R164" s="176"/>
      <c r="S164" s="176" t="s">
        <v>248</v>
      </c>
      <c r="T164" s="177" t="s">
        <v>248</v>
      </c>
      <c r="U164" s="157">
        <v>0.16</v>
      </c>
      <c r="V164" s="157">
        <f>ROUND(E164*U164,2)</f>
        <v>1.28</v>
      </c>
      <c r="W164" s="157"/>
      <c r="X164" s="157" t="s">
        <v>249</v>
      </c>
      <c r="Y164" s="157" t="s">
        <v>250</v>
      </c>
      <c r="Z164" s="147"/>
      <c r="AA164" s="147"/>
      <c r="AB164" s="147"/>
      <c r="AC164" s="147"/>
      <c r="AD164" s="147"/>
      <c r="AE164" s="147"/>
      <c r="AF164" s="147"/>
      <c r="AG164" s="147" t="s">
        <v>251</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5">
      <c r="A165" s="154"/>
      <c r="B165" s="155"/>
      <c r="C165" s="188" t="s">
        <v>457</v>
      </c>
      <c r="D165" s="158"/>
      <c r="E165" s="159">
        <v>1</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253</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5">
      <c r="A166" s="154"/>
      <c r="B166" s="155"/>
      <c r="C166" s="188" t="s">
        <v>458</v>
      </c>
      <c r="D166" s="158"/>
      <c r="E166" s="159">
        <v>1</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253</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5">
      <c r="A167" s="154"/>
      <c r="B167" s="155"/>
      <c r="C167" s="188" t="s">
        <v>459</v>
      </c>
      <c r="D167" s="158"/>
      <c r="E167" s="159">
        <v>1</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253</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5">
      <c r="A168" s="154"/>
      <c r="B168" s="155"/>
      <c r="C168" s="188" t="s">
        <v>460</v>
      </c>
      <c r="D168" s="158"/>
      <c r="E168" s="159">
        <v>1</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253</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5">
      <c r="A169" s="154"/>
      <c r="B169" s="155"/>
      <c r="C169" s="188" t="s">
        <v>461</v>
      </c>
      <c r="D169" s="158"/>
      <c r="E169" s="159">
        <v>3</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253</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5">
      <c r="A170" s="154"/>
      <c r="B170" s="155"/>
      <c r="C170" s="188" t="s">
        <v>462</v>
      </c>
      <c r="D170" s="158"/>
      <c r="E170" s="159">
        <v>1</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253</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5">
      <c r="A171" s="171">
        <v>54</v>
      </c>
      <c r="B171" s="172" t="s">
        <v>463</v>
      </c>
      <c r="C171" s="187" t="s">
        <v>464</v>
      </c>
      <c r="D171" s="173" t="s">
        <v>262</v>
      </c>
      <c r="E171" s="174">
        <v>4</v>
      </c>
      <c r="F171" s="175"/>
      <c r="G171" s="176">
        <f>ROUND(E171*F171,2)</f>
        <v>0</v>
      </c>
      <c r="H171" s="175"/>
      <c r="I171" s="176">
        <f>ROUND(E171*H171,2)</f>
        <v>0</v>
      </c>
      <c r="J171" s="175"/>
      <c r="K171" s="176">
        <f>ROUND(E171*J171,2)</f>
        <v>0</v>
      </c>
      <c r="L171" s="176">
        <v>21</v>
      </c>
      <c r="M171" s="176">
        <f>G171*(1+L171/100)</f>
        <v>0</v>
      </c>
      <c r="N171" s="174">
        <v>3.4000000000000002E-4</v>
      </c>
      <c r="O171" s="174">
        <f>ROUND(E171*N171,2)</f>
        <v>0</v>
      </c>
      <c r="P171" s="174">
        <v>2.5000000000000001E-2</v>
      </c>
      <c r="Q171" s="174">
        <f>ROUND(E171*P171,2)</f>
        <v>0.1</v>
      </c>
      <c r="R171" s="176"/>
      <c r="S171" s="176" t="s">
        <v>248</v>
      </c>
      <c r="T171" s="177" t="s">
        <v>248</v>
      </c>
      <c r="U171" s="157">
        <v>0.21299999999999999</v>
      </c>
      <c r="V171" s="157">
        <f>ROUND(E171*U171,2)</f>
        <v>0.85</v>
      </c>
      <c r="W171" s="157"/>
      <c r="X171" s="157" t="s">
        <v>249</v>
      </c>
      <c r="Y171" s="157" t="s">
        <v>250</v>
      </c>
      <c r="Z171" s="147"/>
      <c r="AA171" s="147"/>
      <c r="AB171" s="147"/>
      <c r="AC171" s="147"/>
      <c r="AD171" s="147"/>
      <c r="AE171" s="147"/>
      <c r="AF171" s="147"/>
      <c r="AG171" s="147" t="s">
        <v>251</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2" x14ac:dyDescent="0.25">
      <c r="A172" s="154"/>
      <c r="B172" s="155"/>
      <c r="C172" s="249" t="s">
        <v>443</v>
      </c>
      <c r="D172" s="250"/>
      <c r="E172" s="250"/>
      <c r="F172" s="250"/>
      <c r="G172" s="250"/>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284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2" x14ac:dyDescent="0.25">
      <c r="A173" s="154"/>
      <c r="B173" s="155"/>
      <c r="C173" s="188" t="s">
        <v>465</v>
      </c>
      <c r="D173" s="158"/>
      <c r="E173" s="159">
        <v>1</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253</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5">
      <c r="A174" s="154"/>
      <c r="B174" s="155"/>
      <c r="C174" s="188" t="s">
        <v>466</v>
      </c>
      <c r="D174" s="158"/>
      <c r="E174" s="159">
        <v>3</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253</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71">
        <v>55</v>
      </c>
      <c r="B175" s="172" t="s">
        <v>467</v>
      </c>
      <c r="C175" s="187" t="s">
        <v>468</v>
      </c>
      <c r="D175" s="173" t="s">
        <v>256</v>
      </c>
      <c r="E175" s="174">
        <v>1.1000000000000001</v>
      </c>
      <c r="F175" s="175"/>
      <c r="G175" s="176">
        <f>ROUND(E175*F175,2)</f>
        <v>0</v>
      </c>
      <c r="H175" s="175"/>
      <c r="I175" s="176">
        <f>ROUND(E175*H175,2)</f>
        <v>0</v>
      </c>
      <c r="J175" s="175"/>
      <c r="K175" s="176">
        <f>ROUND(E175*J175,2)</f>
        <v>0</v>
      </c>
      <c r="L175" s="176">
        <v>21</v>
      </c>
      <c r="M175" s="176">
        <f>G175*(1+L175/100)</f>
        <v>0</v>
      </c>
      <c r="N175" s="174">
        <v>1.65E-3</v>
      </c>
      <c r="O175" s="174">
        <f>ROUND(E175*N175,2)</f>
        <v>0</v>
      </c>
      <c r="P175" s="174">
        <v>0.27</v>
      </c>
      <c r="Q175" s="174">
        <f>ROUND(E175*P175,2)</f>
        <v>0.3</v>
      </c>
      <c r="R175" s="176"/>
      <c r="S175" s="176" t="s">
        <v>248</v>
      </c>
      <c r="T175" s="177" t="s">
        <v>248</v>
      </c>
      <c r="U175" s="157">
        <v>0.70499999999999996</v>
      </c>
      <c r="V175" s="157">
        <f>ROUND(E175*U175,2)</f>
        <v>0.78</v>
      </c>
      <c r="W175" s="157"/>
      <c r="X175" s="157" t="s">
        <v>249</v>
      </c>
      <c r="Y175" s="157" t="s">
        <v>250</v>
      </c>
      <c r="Z175" s="147"/>
      <c r="AA175" s="147"/>
      <c r="AB175" s="147"/>
      <c r="AC175" s="147"/>
      <c r="AD175" s="147"/>
      <c r="AE175" s="147"/>
      <c r="AF175" s="147"/>
      <c r="AG175" s="147" t="s">
        <v>251</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2" x14ac:dyDescent="0.25">
      <c r="A176" s="154"/>
      <c r="B176" s="155"/>
      <c r="C176" s="249" t="s">
        <v>443</v>
      </c>
      <c r="D176" s="250"/>
      <c r="E176" s="250"/>
      <c r="F176" s="250"/>
      <c r="G176" s="250"/>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284</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5">
      <c r="A177" s="154"/>
      <c r="B177" s="155"/>
      <c r="C177" s="188" t="s">
        <v>469</v>
      </c>
      <c r="D177" s="158"/>
      <c r="E177" s="159">
        <v>1.1000000000000001</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253</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71">
        <v>56</v>
      </c>
      <c r="B178" s="172" t="s">
        <v>470</v>
      </c>
      <c r="C178" s="187" t="s">
        <v>471</v>
      </c>
      <c r="D178" s="173" t="s">
        <v>262</v>
      </c>
      <c r="E178" s="174">
        <v>1</v>
      </c>
      <c r="F178" s="175"/>
      <c r="G178" s="176">
        <f>ROUND(E178*F178,2)</f>
        <v>0</v>
      </c>
      <c r="H178" s="175"/>
      <c r="I178" s="176">
        <f>ROUND(E178*H178,2)</f>
        <v>0</v>
      </c>
      <c r="J178" s="175"/>
      <c r="K178" s="176">
        <f>ROUND(E178*J178,2)</f>
        <v>0</v>
      </c>
      <c r="L178" s="176">
        <v>21</v>
      </c>
      <c r="M178" s="176">
        <f>G178*(1+L178/100)</f>
        <v>0</v>
      </c>
      <c r="N178" s="174">
        <v>3.4000000000000002E-4</v>
      </c>
      <c r="O178" s="174">
        <f>ROUND(E178*N178,2)</f>
        <v>0</v>
      </c>
      <c r="P178" s="174">
        <v>0.01</v>
      </c>
      <c r="Q178" s="174">
        <f>ROUND(E178*P178,2)</f>
        <v>0.01</v>
      </c>
      <c r="R178" s="176"/>
      <c r="S178" s="176" t="s">
        <v>248</v>
      </c>
      <c r="T178" s="177" t="s">
        <v>248</v>
      </c>
      <c r="U178" s="157">
        <v>0.18099999999999999</v>
      </c>
      <c r="V178" s="157">
        <f>ROUND(E178*U178,2)</f>
        <v>0.18</v>
      </c>
      <c r="W178" s="157"/>
      <c r="X178" s="157" t="s">
        <v>249</v>
      </c>
      <c r="Y178" s="157" t="s">
        <v>250</v>
      </c>
      <c r="Z178" s="147"/>
      <c r="AA178" s="147"/>
      <c r="AB178" s="147"/>
      <c r="AC178" s="147"/>
      <c r="AD178" s="147"/>
      <c r="AE178" s="147"/>
      <c r="AF178" s="147"/>
      <c r="AG178" s="147" t="s">
        <v>251</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5">
      <c r="A179" s="154"/>
      <c r="B179" s="155"/>
      <c r="C179" s="249" t="s">
        <v>443</v>
      </c>
      <c r="D179" s="250"/>
      <c r="E179" s="250"/>
      <c r="F179" s="250"/>
      <c r="G179" s="250"/>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284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2" x14ac:dyDescent="0.25">
      <c r="A180" s="154"/>
      <c r="B180" s="155"/>
      <c r="C180" s="188" t="s">
        <v>266</v>
      </c>
      <c r="D180" s="158"/>
      <c r="E180" s="159">
        <v>1</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253</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5">
      <c r="A181" s="171">
        <v>57</v>
      </c>
      <c r="B181" s="172" t="s">
        <v>472</v>
      </c>
      <c r="C181" s="187" t="s">
        <v>473</v>
      </c>
      <c r="D181" s="173" t="s">
        <v>262</v>
      </c>
      <c r="E181" s="174">
        <v>3</v>
      </c>
      <c r="F181" s="175"/>
      <c r="G181" s="176">
        <f>ROUND(E181*F181,2)</f>
        <v>0</v>
      </c>
      <c r="H181" s="175"/>
      <c r="I181" s="176">
        <f>ROUND(E181*H181,2)</f>
        <v>0</v>
      </c>
      <c r="J181" s="175"/>
      <c r="K181" s="176">
        <f>ROUND(E181*J181,2)</f>
        <v>0</v>
      </c>
      <c r="L181" s="176">
        <v>21</v>
      </c>
      <c r="M181" s="176">
        <f>G181*(1+L181/100)</f>
        <v>0</v>
      </c>
      <c r="N181" s="174">
        <v>0</v>
      </c>
      <c r="O181" s="174">
        <f>ROUND(E181*N181,2)</f>
        <v>0</v>
      </c>
      <c r="P181" s="174">
        <v>3.2000000000000001E-2</v>
      </c>
      <c r="Q181" s="174">
        <f>ROUND(E181*P181,2)</f>
        <v>0.1</v>
      </c>
      <c r="R181" s="176"/>
      <c r="S181" s="176" t="s">
        <v>248</v>
      </c>
      <c r="T181" s="177" t="s">
        <v>248</v>
      </c>
      <c r="U181" s="157">
        <v>0.83699999999999997</v>
      </c>
      <c r="V181" s="157">
        <f>ROUND(E181*U181,2)</f>
        <v>2.5099999999999998</v>
      </c>
      <c r="W181" s="157"/>
      <c r="X181" s="157" t="s">
        <v>249</v>
      </c>
      <c r="Y181" s="157" t="s">
        <v>250</v>
      </c>
      <c r="Z181" s="147"/>
      <c r="AA181" s="147"/>
      <c r="AB181" s="147"/>
      <c r="AC181" s="147"/>
      <c r="AD181" s="147"/>
      <c r="AE181" s="147"/>
      <c r="AF181" s="147"/>
      <c r="AG181" s="147" t="s">
        <v>251</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2" x14ac:dyDescent="0.25">
      <c r="A182" s="154"/>
      <c r="B182" s="155"/>
      <c r="C182" s="188" t="s">
        <v>293</v>
      </c>
      <c r="D182" s="158"/>
      <c r="E182" s="159">
        <v>1</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253</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5">
      <c r="A183" s="154"/>
      <c r="B183" s="155"/>
      <c r="C183" s="188" t="s">
        <v>294</v>
      </c>
      <c r="D183" s="158"/>
      <c r="E183" s="159">
        <v>1</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253</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5">
      <c r="A184" s="154"/>
      <c r="B184" s="155"/>
      <c r="C184" s="188" t="s">
        <v>474</v>
      </c>
      <c r="D184" s="158"/>
      <c r="E184" s="159">
        <v>1</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253</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71">
        <v>58</v>
      </c>
      <c r="B185" s="172" t="s">
        <v>475</v>
      </c>
      <c r="C185" s="187" t="s">
        <v>476</v>
      </c>
      <c r="D185" s="173" t="s">
        <v>282</v>
      </c>
      <c r="E185" s="174">
        <v>3</v>
      </c>
      <c r="F185" s="175"/>
      <c r="G185" s="176">
        <f>ROUND(E185*F185,2)</f>
        <v>0</v>
      </c>
      <c r="H185" s="175"/>
      <c r="I185" s="176">
        <f>ROUND(E185*H185,2)</f>
        <v>0</v>
      </c>
      <c r="J185" s="175"/>
      <c r="K185" s="176">
        <f>ROUND(E185*J185,2)</f>
        <v>0</v>
      </c>
      <c r="L185" s="176">
        <v>21</v>
      </c>
      <c r="M185" s="176">
        <f>G185*(1+L185/100)</f>
        <v>0</v>
      </c>
      <c r="N185" s="174">
        <v>4.8999999999999998E-4</v>
      </c>
      <c r="O185" s="174">
        <f>ROUND(E185*N185,2)</f>
        <v>0</v>
      </c>
      <c r="P185" s="174">
        <v>6.0000000000000001E-3</v>
      </c>
      <c r="Q185" s="174">
        <f>ROUND(E185*P185,2)</f>
        <v>0.02</v>
      </c>
      <c r="R185" s="176"/>
      <c r="S185" s="176" t="s">
        <v>248</v>
      </c>
      <c r="T185" s="177" t="s">
        <v>248</v>
      </c>
      <c r="U185" s="157">
        <v>0.34300000000000003</v>
      </c>
      <c r="V185" s="157">
        <f>ROUND(E185*U185,2)</f>
        <v>1.03</v>
      </c>
      <c r="W185" s="157"/>
      <c r="X185" s="157" t="s">
        <v>249</v>
      </c>
      <c r="Y185" s="157" t="s">
        <v>250</v>
      </c>
      <c r="Z185" s="147"/>
      <c r="AA185" s="147"/>
      <c r="AB185" s="147"/>
      <c r="AC185" s="147"/>
      <c r="AD185" s="147"/>
      <c r="AE185" s="147"/>
      <c r="AF185" s="147"/>
      <c r="AG185" s="147" t="s">
        <v>251</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2" x14ac:dyDescent="0.25">
      <c r="A186" s="154"/>
      <c r="B186" s="155"/>
      <c r="C186" s="249" t="s">
        <v>443</v>
      </c>
      <c r="D186" s="250"/>
      <c r="E186" s="250"/>
      <c r="F186" s="250"/>
      <c r="G186" s="250"/>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284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2" x14ac:dyDescent="0.25">
      <c r="A187" s="154"/>
      <c r="B187" s="155"/>
      <c r="C187" s="188" t="s">
        <v>477</v>
      </c>
      <c r="D187" s="158"/>
      <c r="E187" s="159">
        <v>3</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253</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71">
        <v>59</v>
      </c>
      <c r="B188" s="172" t="s">
        <v>478</v>
      </c>
      <c r="C188" s="187" t="s">
        <v>479</v>
      </c>
      <c r="D188" s="173" t="s">
        <v>256</v>
      </c>
      <c r="E188" s="174">
        <v>31.6</v>
      </c>
      <c r="F188" s="175"/>
      <c r="G188" s="176">
        <f>ROUND(E188*F188,2)</f>
        <v>0</v>
      </c>
      <c r="H188" s="175"/>
      <c r="I188" s="176">
        <f>ROUND(E188*H188,2)</f>
        <v>0</v>
      </c>
      <c r="J188" s="175"/>
      <c r="K188" s="176">
        <f>ROUND(E188*J188,2)</f>
        <v>0</v>
      </c>
      <c r="L188" s="176">
        <v>21</v>
      </c>
      <c r="M188" s="176">
        <f>G188*(1+L188/100)</f>
        <v>0</v>
      </c>
      <c r="N188" s="174">
        <v>0</v>
      </c>
      <c r="O188" s="174">
        <f>ROUND(E188*N188,2)</f>
        <v>0</v>
      </c>
      <c r="P188" s="174">
        <v>0.05</v>
      </c>
      <c r="Q188" s="174">
        <f>ROUND(E188*P188,2)</f>
        <v>1.58</v>
      </c>
      <c r="R188" s="176"/>
      <c r="S188" s="176" t="s">
        <v>248</v>
      </c>
      <c r="T188" s="177" t="s">
        <v>248</v>
      </c>
      <c r="U188" s="157">
        <v>0.33</v>
      </c>
      <c r="V188" s="157">
        <f>ROUND(E188*U188,2)</f>
        <v>10.43</v>
      </c>
      <c r="W188" s="157"/>
      <c r="X188" s="157" t="s">
        <v>249</v>
      </c>
      <c r="Y188" s="157" t="s">
        <v>250</v>
      </c>
      <c r="Z188" s="147"/>
      <c r="AA188" s="147"/>
      <c r="AB188" s="147"/>
      <c r="AC188" s="147"/>
      <c r="AD188" s="147"/>
      <c r="AE188" s="147"/>
      <c r="AF188" s="147"/>
      <c r="AG188" s="147" t="s">
        <v>251</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2" x14ac:dyDescent="0.25">
      <c r="A189" s="154"/>
      <c r="B189" s="155"/>
      <c r="C189" s="188" t="s">
        <v>480</v>
      </c>
      <c r="D189" s="158"/>
      <c r="E189" s="159">
        <v>31.6</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253</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71">
        <v>60</v>
      </c>
      <c r="B190" s="172" t="s">
        <v>481</v>
      </c>
      <c r="C190" s="187" t="s">
        <v>482</v>
      </c>
      <c r="D190" s="173" t="s">
        <v>256</v>
      </c>
      <c r="E190" s="174">
        <v>47.97</v>
      </c>
      <c r="F190" s="175"/>
      <c r="G190" s="176">
        <f>ROUND(E190*F190,2)</f>
        <v>0</v>
      </c>
      <c r="H190" s="175"/>
      <c r="I190" s="176">
        <f>ROUND(E190*H190,2)</f>
        <v>0</v>
      </c>
      <c r="J190" s="175"/>
      <c r="K190" s="176">
        <f>ROUND(E190*J190,2)</f>
        <v>0</v>
      </c>
      <c r="L190" s="176">
        <v>21</v>
      </c>
      <c r="M190" s="176">
        <f>G190*(1+L190/100)</f>
        <v>0</v>
      </c>
      <c r="N190" s="174">
        <v>0</v>
      </c>
      <c r="O190" s="174">
        <f>ROUND(E190*N190,2)</f>
        <v>0</v>
      </c>
      <c r="P190" s="174">
        <v>4.5999999999999999E-2</v>
      </c>
      <c r="Q190" s="174">
        <f>ROUND(E190*P190,2)</f>
        <v>2.21</v>
      </c>
      <c r="R190" s="176"/>
      <c r="S190" s="176" t="s">
        <v>248</v>
      </c>
      <c r="T190" s="177" t="s">
        <v>248</v>
      </c>
      <c r="U190" s="157">
        <v>0.26</v>
      </c>
      <c r="V190" s="157">
        <f>ROUND(E190*U190,2)</f>
        <v>12.47</v>
      </c>
      <c r="W190" s="157"/>
      <c r="X190" s="157" t="s">
        <v>249</v>
      </c>
      <c r="Y190" s="157" t="s">
        <v>250</v>
      </c>
      <c r="Z190" s="147"/>
      <c r="AA190" s="147"/>
      <c r="AB190" s="147"/>
      <c r="AC190" s="147"/>
      <c r="AD190" s="147"/>
      <c r="AE190" s="147"/>
      <c r="AF190" s="147"/>
      <c r="AG190" s="147" t="s">
        <v>251</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0.399999999999999" outlineLevel="2" x14ac:dyDescent="0.25">
      <c r="A191" s="154"/>
      <c r="B191" s="155"/>
      <c r="C191" s="188" t="s">
        <v>483</v>
      </c>
      <c r="D191" s="158"/>
      <c r="E191" s="159">
        <v>47.97</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253</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5">
      <c r="A192" s="171">
        <v>61</v>
      </c>
      <c r="B192" s="172" t="s">
        <v>484</v>
      </c>
      <c r="C192" s="187" t="s">
        <v>485</v>
      </c>
      <c r="D192" s="173" t="s">
        <v>256</v>
      </c>
      <c r="E192" s="174">
        <v>0.36</v>
      </c>
      <c r="F192" s="175"/>
      <c r="G192" s="176">
        <f>ROUND(E192*F192,2)</f>
        <v>0</v>
      </c>
      <c r="H192" s="175"/>
      <c r="I192" s="176">
        <f>ROUND(E192*H192,2)</f>
        <v>0</v>
      </c>
      <c r="J192" s="175"/>
      <c r="K192" s="176">
        <f>ROUND(E192*J192,2)</f>
        <v>0</v>
      </c>
      <c r="L192" s="176">
        <v>21</v>
      </c>
      <c r="M192" s="176">
        <f>G192*(1+L192/100)</f>
        <v>0</v>
      </c>
      <c r="N192" s="174">
        <v>0</v>
      </c>
      <c r="O192" s="174">
        <f>ROUND(E192*N192,2)</f>
        <v>0</v>
      </c>
      <c r="P192" s="174">
        <v>6.0999999999999999E-2</v>
      </c>
      <c r="Q192" s="174">
        <f>ROUND(E192*P192,2)</f>
        <v>0.02</v>
      </c>
      <c r="R192" s="176"/>
      <c r="S192" s="176" t="s">
        <v>248</v>
      </c>
      <c r="T192" s="177" t="s">
        <v>248</v>
      </c>
      <c r="U192" s="157">
        <v>0.67</v>
      </c>
      <c r="V192" s="157">
        <f>ROUND(E192*U192,2)</f>
        <v>0.24</v>
      </c>
      <c r="W192" s="157"/>
      <c r="X192" s="157" t="s">
        <v>249</v>
      </c>
      <c r="Y192" s="157" t="s">
        <v>250</v>
      </c>
      <c r="Z192" s="147"/>
      <c r="AA192" s="147"/>
      <c r="AB192" s="147"/>
      <c r="AC192" s="147"/>
      <c r="AD192" s="147"/>
      <c r="AE192" s="147"/>
      <c r="AF192" s="147"/>
      <c r="AG192" s="147" t="s">
        <v>251</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5">
      <c r="A193" s="154"/>
      <c r="B193" s="155"/>
      <c r="C193" s="188" t="s">
        <v>486</v>
      </c>
      <c r="D193" s="158"/>
      <c r="E193" s="159">
        <v>0.36</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253</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5">
      <c r="A194" s="171">
        <v>62</v>
      </c>
      <c r="B194" s="172" t="s">
        <v>487</v>
      </c>
      <c r="C194" s="187" t="s">
        <v>488</v>
      </c>
      <c r="D194" s="173" t="s">
        <v>256</v>
      </c>
      <c r="E194" s="174">
        <v>14.775</v>
      </c>
      <c r="F194" s="175"/>
      <c r="G194" s="176">
        <f>ROUND(E194*F194,2)</f>
        <v>0</v>
      </c>
      <c r="H194" s="175"/>
      <c r="I194" s="176">
        <f>ROUND(E194*H194,2)</f>
        <v>0</v>
      </c>
      <c r="J194" s="175"/>
      <c r="K194" s="176">
        <f>ROUND(E194*J194,2)</f>
        <v>0</v>
      </c>
      <c r="L194" s="176">
        <v>21</v>
      </c>
      <c r="M194" s="176">
        <f>G194*(1+L194/100)</f>
        <v>0</v>
      </c>
      <c r="N194" s="174">
        <v>0</v>
      </c>
      <c r="O194" s="174">
        <f>ROUND(E194*N194,2)</f>
        <v>0</v>
      </c>
      <c r="P194" s="174">
        <v>6.8000000000000005E-2</v>
      </c>
      <c r="Q194" s="174">
        <f>ROUND(E194*P194,2)</f>
        <v>1</v>
      </c>
      <c r="R194" s="176"/>
      <c r="S194" s="176" t="s">
        <v>248</v>
      </c>
      <c r="T194" s="177" t="s">
        <v>248</v>
      </c>
      <c r="U194" s="157">
        <v>0.3</v>
      </c>
      <c r="V194" s="157">
        <f>ROUND(E194*U194,2)</f>
        <v>4.43</v>
      </c>
      <c r="W194" s="157"/>
      <c r="X194" s="157" t="s">
        <v>249</v>
      </c>
      <c r="Y194" s="157" t="s">
        <v>250</v>
      </c>
      <c r="Z194" s="147"/>
      <c r="AA194" s="147"/>
      <c r="AB194" s="147"/>
      <c r="AC194" s="147"/>
      <c r="AD194" s="147"/>
      <c r="AE194" s="147"/>
      <c r="AF194" s="147"/>
      <c r="AG194" s="147" t="s">
        <v>251</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0.399999999999999" outlineLevel="2" x14ac:dyDescent="0.25">
      <c r="A195" s="154"/>
      <c r="B195" s="155"/>
      <c r="C195" s="188" t="s">
        <v>489</v>
      </c>
      <c r="D195" s="158"/>
      <c r="E195" s="159">
        <v>14.775</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253</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5">
      <c r="A196" s="171">
        <v>63</v>
      </c>
      <c r="B196" s="172" t="s">
        <v>490</v>
      </c>
      <c r="C196" s="187" t="s">
        <v>491</v>
      </c>
      <c r="D196" s="173" t="s">
        <v>256</v>
      </c>
      <c r="E196" s="174">
        <v>7</v>
      </c>
      <c r="F196" s="175"/>
      <c r="G196" s="176">
        <f>ROUND(E196*F196,2)</f>
        <v>0</v>
      </c>
      <c r="H196" s="175"/>
      <c r="I196" s="176">
        <f>ROUND(E196*H196,2)</f>
        <v>0</v>
      </c>
      <c r="J196" s="175"/>
      <c r="K196" s="176">
        <f>ROUND(E196*J196,2)</f>
        <v>0</v>
      </c>
      <c r="L196" s="176">
        <v>21</v>
      </c>
      <c r="M196" s="176">
        <f>G196*(1+L196/100)</f>
        <v>0</v>
      </c>
      <c r="N196" s="174">
        <v>0</v>
      </c>
      <c r="O196" s="174">
        <f>ROUND(E196*N196,2)</f>
        <v>0</v>
      </c>
      <c r="P196" s="174">
        <v>0</v>
      </c>
      <c r="Q196" s="174">
        <f>ROUND(E196*P196,2)</f>
        <v>0</v>
      </c>
      <c r="R196" s="176"/>
      <c r="S196" s="176" t="s">
        <v>327</v>
      </c>
      <c r="T196" s="177" t="s">
        <v>391</v>
      </c>
      <c r="U196" s="157">
        <v>0</v>
      </c>
      <c r="V196" s="157">
        <f>ROUND(E196*U196,2)</f>
        <v>0</v>
      </c>
      <c r="W196" s="157"/>
      <c r="X196" s="157" t="s">
        <v>249</v>
      </c>
      <c r="Y196" s="157" t="s">
        <v>250</v>
      </c>
      <c r="Z196" s="147"/>
      <c r="AA196" s="147"/>
      <c r="AB196" s="147"/>
      <c r="AC196" s="147"/>
      <c r="AD196" s="147"/>
      <c r="AE196" s="147"/>
      <c r="AF196" s="147"/>
      <c r="AG196" s="147" t="s">
        <v>251</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2" x14ac:dyDescent="0.25">
      <c r="A197" s="154"/>
      <c r="B197" s="155"/>
      <c r="C197" s="188" t="s">
        <v>492</v>
      </c>
      <c r="D197" s="158"/>
      <c r="E197" s="159">
        <v>7</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253</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ht="20.399999999999999" outlineLevel="1" x14ac:dyDescent="0.25">
      <c r="A198" s="171">
        <v>64</v>
      </c>
      <c r="B198" s="172" t="s">
        <v>493</v>
      </c>
      <c r="C198" s="187" t="s">
        <v>494</v>
      </c>
      <c r="D198" s="173" t="s">
        <v>262</v>
      </c>
      <c r="E198" s="174">
        <v>2</v>
      </c>
      <c r="F198" s="175"/>
      <c r="G198" s="176">
        <f>ROUND(E198*F198,2)</f>
        <v>0</v>
      </c>
      <c r="H198" s="175"/>
      <c r="I198" s="176">
        <f>ROUND(E198*H198,2)</f>
        <v>0</v>
      </c>
      <c r="J198" s="175"/>
      <c r="K198" s="176">
        <f>ROUND(E198*J198,2)</f>
        <v>0</v>
      </c>
      <c r="L198" s="176">
        <v>21</v>
      </c>
      <c r="M198" s="176">
        <f>G198*(1+L198/100)</f>
        <v>0</v>
      </c>
      <c r="N198" s="174">
        <v>0</v>
      </c>
      <c r="O198" s="174">
        <f>ROUND(E198*N198,2)</f>
        <v>0</v>
      </c>
      <c r="P198" s="174">
        <v>8.9999999999999993E-3</v>
      </c>
      <c r="Q198" s="174">
        <f>ROUND(E198*P198,2)</f>
        <v>0.02</v>
      </c>
      <c r="R198" s="176"/>
      <c r="S198" s="176" t="s">
        <v>327</v>
      </c>
      <c r="T198" s="177" t="s">
        <v>248</v>
      </c>
      <c r="U198" s="157">
        <v>0.11700000000000001</v>
      </c>
      <c r="V198" s="157">
        <f>ROUND(E198*U198,2)</f>
        <v>0.23</v>
      </c>
      <c r="W198" s="157"/>
      <c r="X198" s="157" t="s">
        <v>249</v>
      </c>
      <c r="Y198" s="157" t="s">
        <v>250</v>
      </c>
      <c r="Z198" s="147"/>
      <c r="AA198" s="147"/>
      <c r="AB198" s="147"/>
      <c r="AC198" s="147"/>
      <c r="AD198" s="147"/>
      <c r="AE198" s="147"/>
      <c r="AF198" s="147"/>
      <c r="AG198" s="147" t="s">
        <v>251</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5">
      <c r="A199" s="154"/>
      <c r="B199" s="155"/>
      <c r="C199" s="188" t="s">
        <v>495</v>
      </c>
      <c r="D199" s="158"/>
      <c r="E199" s="159">
        <v>1</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253</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5">
      <c r="A200" s="154"/>
      <c r="B200" s="155"/>
      <c r="C200" s="188" t="s">
        <v>496</v>
      </c>
      <c r="D200" s="158"/>
      <c r="E200" s="159">
        <v>1</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253</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0.399999999999999" outlineLevel="1" x14ac:dyDescent="0.25">
      <c r="A201" s="171">
        <v>65</v>
      </c>
      <c r="B201" s="172" t="s">
        <v>497</v>
      </c>
      <c r="C201" s="187" t="s">
        <v>498</v>
      </c>
      <c r="D201" s="173" t="s">
        <v>262</v>
      </c>
      <c r="E201" s="174">
        <v>1</v>
      </c>
      <c r="F201" s="175"/>
      <c r="G201" s="176">
        <f>ROUND(E201*F201,2)</f>
        <v>0</v>
      </c>
      <c r="H201" s="175"/>
      <c r="I201" s="176">
        <f>ROUND(E201*H201,2)</f>
        <v>0</v>
      </c>
      <c r="J201" s="175"/>
      <c r="K201" s="176">
        <f>ROUND(E201*J201,2)</f>
        <v>0</v>
      </c>
      <c r="L201" s="176">
        <v>21</v>
      </c>
      <c r="M201" s="176">
        <f>G201*(1+L201/100)</f>
        <v>0</v>
      </c>
      <c r="N201" s="174">
        <v>0</v>
      </c>
      <c r="O201" s="174">
        <f>ROUND(E201*N201,2)</f>
        <v>0</v>
      </c>
      <c r="P201" s="174">
        <v>8.9999999999999993E-3</v>
      </c>
      <c r="Q201" s="174">
        <f>ROUND(E201*P201,2)</f>
        <v>0.01</v>
      </c>
      <c r="R201" s="176"/>
      <c r="S201" s="176" t="s">
        <v>327</v>
      </c>
      <c r="T201" s="177" t="s">
        <v>391</v>
      </c>
      <c r="U201" s="157">
        <v>0.11700000000000001</v>
      </c>
      <c r="V201" s="157">
        <f>ROUND(E201*U201,2)</f>
        <v>0.12</v>
      </c>
      <c r="W201" s="157"/>
      <c r="X201" s="157" t="s">
        <v>249</v>
      </c>
      <c r="Y201" s="157" t="s">
        <v>250</v>
      </c>
      <c r="Z201" s="147"/>
      <c r="AA201" s="147"/>
      <c r="AB201" s="147"/>
      <c r="AC201" s="147"/>
      <c r="AD201" s="147"/>
      <c r="AE201" s="147"/>
      <c r="AF201" s="147"/>
      <c r="AG201" s="147" t="s">
        <v>251</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2" x14ac:dyDescent="0.25">
      <c r="A202" s="154"/>
      <c r="B202" s="155"/>
      <c r="C202" s="188" t="s">
        <v>496</v>
      </c>
      <c r="D202" s="158"/>
      <c r="E202" s="159">
        <v>1</v>
      </c>
      <c r="F202" s="157"/>
      <c r="G202" s="157"/>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253</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x14ac:dyDescent="0.25">
      <c r="A203" s="161" t="s">
        <v>243</v>
      </c>
      <c r="B203" s="162" t="s">
        <v>133</v>
      </c>
      <c r="C203" s="186" t="s">
        <v>134</v>
      </c>
      <c r="D203" s="163"/>
      <c r="E203" s="164"/>
      <c r="F203" s="165"/>
      <c r="G203" s="165">
        <f>SUMIF(AG204:AG204,"&lt;&gt;NOR",G204:G204)</f>
        <v>0</v>
      </c>
      <c r="H203" s="165"/>
      <c r="I203" s="165">
        <f>SUM(I204:I204)</f>
        <v>0</v>
      </c>
      <c r="J203" s="165"/>
      <c r="K203" s="165">
        <f>SUM(K204:K204)</f>
        <v>0</v>
      </c>
      <c r="L203" s="165"/>
      <c r="M203" s="165">
        <f>SUM(M204:M204)</f>
        <v>0</v>
      </c>
      <c r="N203" s="164"/>
      <c r="O203" s="164">
        <f>SUM(O204:O204)</f>
        <v>0</v>
      </c>
      <c r="P203" s="164"/>
      <c r="Q203" s="164">
        <f>SUM(Q204:Q204)</f>
        <v>0</v>
      </c>
      <c r="R203" s="165"/>
      <c r="S203" s="165"/>
      <c r="T203" s="166"/>
      <c r="U203" s="160"/>
      <c r="V203" s="160">
        <f>SUM(V204:V204)</f>
        <v>124.52</v>
      </c>
      <c r="W203" s="160"/>
      <c r="X203" s="160"/>
      <c r="Y203" s="160"/>
      <c r="AG203" t="s">
        <v>244</v>
      </c>
    </row>
    <row r="204" spans="1:60" outlineLevel="1" x14ac:dyDescent="0.25">
      <c r="A204" s="179">
        <v>66</v>
      </c>
      <c r="B204" s="180" t="s">
        <v>499</v>
      </c>
      <c r="C204" s="189" t="s">
        <v>500</v>
      </c>
      <c r="D204" s="181" t="s">
        <v>247</v>
      </c>
      <c r="E204" s="182">
        <v>22.639700000000001</v>
      </c>
      <c r="F204" s="183"/>
      <c r="G204" s="184">
        <f>ROUND(E204*F204,2)</f>
        <v>0</v>
      </c>
      <c r="H204" s="183"/>
      <c r="I204" s="184">
        <f>ROUND(E204*H204,2)</f>
        <v>0</v>
      </c>
      <c r="J204" s="183"/>
      <c r="K204" s="184">
        <f>ROUND(E204*J204,2)</f>
        <v>0</v>
      </c>
      <c r="L204" s="184">
        <v>21</v>
      </c>
      <c r="M204" s="184">
        <f>G204*(1+L204/100)</f>
        <v>0</v>
      </c>
      <c r="N204" s="182">
        <v>0</v>
      </c>
      <c r="O204" s="182">
        <f>ROUND(E204*N204,2)</f>
        <v>0</v>
      </c>
      <c r="P204" s="182">
        <v>0</v>
      </c>
      <c r="Q204" s="182">
        <f>ROUND(E204*P204,2)</f>
        <v>0</v>
      </c>
      <c r="R204" s="184"/>
      <c r="S204" s="184" t="s">
        <v>248</v>
      </c>
      <c r="T204" s="185" t="s">
        <v>248</v>
      </c>
      <c r="U204" s="157">
        <v>5.5</v>
      </c>
      <c r="V204" s="157">
        <f>ROUND(E204*U204,2)</f>
        <v>124.52</v>
      </c>
      <c r="W204" s="157"/>
      <c r="X204" s="157" t="s">
        <v>501</v>
      </c>
      <c r="Y204" s="157" t="s">
        <v>250</v>
      </c>
      <c r="Z204" s="147"/>
      <c r="AA204" s="147"/>
      <c r="AB204" s="147"/>
      <c r="AC204" s="147"/>
      <c r="AD204" s="147"/>
      <c r="AE204" s="147"/>
      <c r="AF204" s="147"/>
      <c r="AG204" s="147" t="s">
        <v>502</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x14ac:dyDescent="0.25">
      <c r="A205" s="161" t="s">
        <v>243</v>
      </c>
      <c r="B205" s="162" t="s">
        <v>175</v>
      </c>
      <c r="C205" s="186" t="s">
        <v>176</v>
      </c>
      <c r="D205" s="163"/>
      <c r="E205" s="164"/>
      <c r="F205" s="165"/>
      <c r="G205" s="165">
        <f>SUMIF(AG206:AG211,"&lt;&gt;NOR",G206:G211)</f>
        <v>0</v>
      </c>
      <c r="H205" s="165"/>
      <c r="I205" s="165">
        <f>SUM(I206:I211)</f>
        <v>0</v>
      </c>
      <c r="J205" s="165"/>
      <c r="K205" s="165">
        <f>SUM(K206:K211)</f>
        <v>0</v>
      </c>
      <c r="L205" s="165"/>
      <c r="M205" s="165">
        <f>SUM(M206:M211)</f>
        <v>0</v>
      </c>
      <c r="N205" s="164"/>
      <c r="O205" s="164">
        <f>SUM(O206:O211)</f>
        <v>0.2</v>
      </c>
      <c r="P205" s="164"/>
      <c r="Q205" s="164">
        <f>SUM(Q206:Q211)</f>
        <v>0</v>
      </c>
      <c r="R205" s="165"/>
      <c r="S205" s="165"/>
      <c r="T205" s="166"/>
      <c r="U205" s="160"/>
      <c r="V205" s="160">
        <f>SUM(V206:V211)</f>
        <v>4.0600000000000005</v>
      </c>
      <c r="W205" s="160"/>
      <c r="X205" s="160"/>
      <c r="Y205" s="160"/>
      <c r="AG205" t="s">
        <v>244</v>
      </c>
    </row>
    <row r="206" spans="1:60" ht="20.399999999999999" outlineLevel="1" x14ac:dyDescent="0.25">
      <c r="A206" s="171">
        <v>67</v>
      </c>
      <c r="B206" s="172" t="s">
        <v>503</v>
      </c>
      <c r="C206" s="187" t="s">
        <v>504</v>
      </c>
      <c r="D206" s="173" t="s">
        <v>282</v>
      </c>
      <c r="E206" s="174">
        <v>24</v>
      </c>
      <c r="F206" s="175"/>
      <c r="G206" s="176">
        <f>ROUND(E206*F206,2)</f>
        <v>0</v>
      </c>
      <c r="H206" s="175"/>
      <c r="I206" s="176">
        <f>ROUND(E206*H206,2)</f>
        <v>0</v>
      </c>
      <c r="J206" s="175"/>
      <c r="K206" s="176">
        <f>ROUND(E206*J206,2)</f>
        <v>0</v>
      </c>
      <c r="L206" s="176">
        <v>21</v>
      </c>
      <c r="M206" s="176">
        <f>G206*(1+L206/100)</f>
        <v>0</v>
      </c>
      <c r="N206" s="174">
        <v>3.2000000000000003E-4</v>
      </c>
      <c r="O206" s="174">
        <f>ROUND(E206*N206,2)</f>
        <v>0.01</v>
      </c>
      <c r="P206" s="174">
        <v>0</v>
      </c>
      <c r="Q206" s="174">
        <f>ROUND(E206*P206,2)</f>
        <v>0</v>
      </c>
      <c r="R206" s="176"/>
      <c r="S206" s="176" t="s">
        <v>248</v>
      </c>
      <c r="T206" s="177" t="s">
        <v>248</v>
      </c>
      <c r="U206" s="157">
        <v>0.05</v>
      </c>
      <c r="V206" s="157">
        <f>ROUND(E206*U206,2)</f>
        <v>1.2</v>
      </c>
      <c r="W206" s="157"/>
      <c r="X206" s="157" t="s">
        <v>249</v>
      </c>
      <c r="Y206" s="157" t="s">
        <v>250</v>
      </c>
      <c r="Z206" s="147"/>
      <c r="AA206" s="147"/>
      <c r="AB206" s="147"/>
      <c r="AC206" s="147"/>
      <c r="AD206" s="147"/>
      <c r="AE206" s="147"/>
      <c r="AF206" s="147"/>
      <c r="AG206" s="147" t="s">
        <v>251</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2" x14ac:dyDescent="0.25">
      <c r="A207" s="154"/>
      <c r="B207" s="155"/>
      <c r="C207" s="188" t="s">
        <v>505</v>
      </c>
      <c r="D207" s="158"/>
      <c r="E207" s="159">
        <v>24</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253</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20.399999999999999" outlineLevel="1" x14ac:dyDescent="0.25">
      <c r="A208" s="171">
        <v>68</v>
      </c>
      <c r="B208" s="172" t="s">
        <v>506</v>
      </c>
      <c r="C208" s="187" t="s">
        <v>507</v>
      </c>
      <c r="D208" s="173" t="s">
        <v>256</v>
      </c>
      <c r="E208" s="174">
        <v>30.6</v>
      </c>
      <c r="F208" s="175"/>
      <c r="G208" s="176">
        <f>ROUND(E208*F208,2)</f>
        <v>0</v>
      </c>
      <c r="H208" s="175"/>
      <c r="I208" s="176">
        <f>ROUND(E208*H208,2)</f>
        <v>0</v>
      </c>
      <c r="J208" s="175"/>
      <c r="K208" s="176">
        <f>ROUND(E208*J208,2)</f>
        <v>0</v>
      </c>
      <c r="L208" s="176">
        <v>21</v>
      </c>
      <c r="M208" s="176">
        <f>G208*(1+L208/100)</f>
        <v>0</v>
      </c>
      <c r="N208" s="174">
        <v>6.1199999999999996E-3</v>
      </c>
      <c r="O208" s="174">
        <f>ROUND(E208*N208,2)</f>
        <v>0.19</v>
      </c>
      <c r="P208" s="174">
        <v>0</v>
      </c>
      <c r="Q208" s="174">
        <f>ROUND(E208*P208,2)</f>
        <v>0</v>
      </c>
      <c r="R208" s="176"/>
      <c r="S208" s="176" t="s">
        <v>327</v>
      </c>
      <c r="T208" s="177" t="s">
        <v>248</v>
      </c>
      <c r="U208" s="157">
        <v>0.08</v>
      </c>
      <c r="V208" s="157">
        <f>ROUND(E208*U208,2)</f>
        <v>2.4500000000000002</v>
      </c>
      <c r="W208" s="157"/>
      <c r="X208" s="157" t="s">
        <v>249</v>
      </c>
      <c r="Y208" s="157" t="s">
        <v>250</v>
      </c>
      <c r="Z208" s="147"/>
      <c r="AA208" s="147"/>
      <c r="AB208" s="147"/>
      <c r="AC208" s="147"/>
      <c r="AD208" s="147"/>
      <c r="AE208" s="147"/>
      <c r="AF208" s="147"/>
      <c r="AG208" s="147" t="s">
        <v>251</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2" x14ac:dyDescent="0.25">
      <c r="A209" s="154"/>
      <c r="B209" s="155"/>
      <c r="C209" s="188" t="s">
        <v>508</v>
      </c>
      <c r="D209" s="158"/>
      <c r="E209" s="159">
        <v>4.2</v>
      </c>
      <c r="F209" s="157"/>
      <c r="G209" s="15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253</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5">
      <c r="A210" s="154"/>
      <c r="B210" s="155"/>
      <c r="C210" s="188" t="s">
        <v>509</v>
      </c>
      <c r="D210" s="158"/>
      <c r="E210" s="159">
        <v>26.4</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253</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5">
      <c r="A211" s="179">
        <v>69</v>
      </c>
      <c r="B211" s="180" t="s">
        <v>510</v>
      </c>
      <c r="C211" s="189" t="s">
        <v>511</v>
      </c>
      <c r="D211" s="181" t="s">
        <v>247</v>
      </c>
      <c r="E211" s="182">
        <v>0.19495000000000001</v>
      </c>
      <c r="F211" s="183"/>
      <c r="G211" s="184">
        <f>ROUND(E211*F211,2)</f>
        <v>0</v>
      </c>
      <c r="H211" s="183"/>
      <c r="I211" s="184">
        <f>ROUND(E211*H211,2)</f>
        <v>0</v>
      </c>
      <c r="J211" s="183"/>
      <c r="K211" s="184">
        <f>ROUND(E211*J211,2)</f>
        <v>0</v>
      </c>
      <c r="L211" s="184">
        <v>21</v>
      </c>
      <c r="M211" s="184">
        <f>G211*(1+L211/100)</f>
        <v>0</v>
      </c>
      <c r="N211" s="182">
        <v>0</v>
      </c>
      <c r="O211" s="182">
        <f>ROUND(E211*N211,2)</f>
        <v>0</v>
      </c>
      <c r="P211" s="182">
        <v>0</v>
      </c>
      <c r="Q211" s="182">
        <f>ROUND(E211*P211,2)</f>
        <v>0</v>
      </c>
      <c r="R211" s="184"/>
      <c r="S211" s="184" t="s">
        <v>248</v>
      </c>
      <c r="T211" s="185" t="s">
        <v>248</v>
      </c>
      <c r="U211" s="157">
        <v>2.0990000000000002</v>
      </c>
      <c r="V211" s="157">
        <f>ROUND(E211*U211,2)</f>
        <v>0.41</v>
      </c>
      <c r="W211" s="157"/>
      <c r="X211" s="157" t="s">
        <v>501</v>
      </c>
      <c r="Y211" s="157" t="s">
        <v>250</v>
      </c>
      <c r="Z211" s="147"/>
      <c r="AA211" s="147"/>
      <c r="AB211" s="147"/>
      <c r="AC211" s="147"/>
      <c r="AD211" s="147"/>
      <c r="AE211" s="147"/>
      <c r="AF211" s="147"/>
      <c r="AG211" s="147" t="s">
        <v>502</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x14ac:dyDescent="0.25">
      <c r="A212" s="161" t="s">
        <v>243</v>
      </c>
      <c r="B212" s="162" t="s">
        <v>177</v>
      </c>
      <c r="C212" s="186" t="s">
        <v>178</v>
      </c>
      <c r="D212" s="163"/>
      <c r="E212" s="164"/>
      <c r="F212" s="165"/>
      <c r="G212" s="165">
        <f>SUMIF(AG213:AG215,"&lt;&gt;NOR",G213:G215)</f>
        <v>0</v>
      </c>
      <c r="H212" s="165"/>
      <c r="I212" s="165">
        <f>SUM(I213:I215)</f>
        <v>0</v>
      </c>
      <c r="J212" s="165"/>
      <c r="K212" s="165">
        <f>SUM(K213:K215)</f>
        <v>0</v>
      </c>
      <c r="L212" s="165"/>
      <c r="M212" s="165">
        <f>SUM(M213:M215)</f>
        <v>0</v>
      </c>
      <c r="N212" s="164"/>
      <c r="O212" s="164">
        <f>SUM(O213:O215)</f>
        <v>0</v>
      </c>
      <c r="P212" s="164"/>
      <c r="Q212" s="164">
        <f>SUM(Q213:Q215)</f>
        <v>0.13</v>
      </c>
      <c r="R212" s="165"/>
      <c r="S212" s="165"/>
      <c r="T212" s="166"/>
      <c r="U212" s="160"/>
      <c r="V212" s="160">
        <f>SUM(V213:V215)</f>
        <v>14.36</v>
      </c>
      <c r="W212" s="160"/>
      <c r="X212" s="160"/>
      <c r="Y212" s="160"/>
      <c r="AG212" t="s">
        <v>244</v>
      </c>
    </row>
    <row r="213" spans="1:60" outlineLevel="1" x14ac:dyDescent="0.25">
      <c r="A213" s="171">
        <v>70</v>
      </c>
      <c r="B213" s="172" t="s">
        <v>512</v>
      </c>
      <c r="C213" s="187" t="s">
        <v>513</v>
      </c>
      <c r="D213" s="173" t="s">
        <v>262</v>
      </c>
      <c r="E213" s="174">
        <v>4</v>
      </c>
      <c r="F213" s="175"/>
      <c r="G213" s="176">
        <f>ROUND(E213*F213,2)</f>
        <v>0</v>
      </c>
      <c r="H213" s="175"/>
      <c r="I213" s="176">
        <f>ROUND(E213*H213,2)</f>
        <v>0</v>
      </c>
      <c r="J213" s="175"/>
      <c r="K213" s="176">
        <f>ROUND(E213*J213,2)</f>
        <v>0</v>
      </c>
      <c r="L213" s="176">
        <v>21</v>
      </c>
      <c r="M213" s="176">
        <f>G213*(1+L213/100)</f>
        <v>0</v>
      </c>
      <c r="N213" s="174">
        <v>0</v>
      </c>
      <c r="O213" s="174">
        <f>ROUND(E213*N213,2)</f>
        <v>0</v>
      </c>
      <c r="P213" s="174">
        <v>3.1870000000000002E-2</v>
      </c>
      <c r="Q213" s="174">
        <f>ROUND(E213*P213,2)</f>
        <v>0.13</v>
      </c>
      <c r="R213" s="176"/>
      <c r="S213" s="176" t="s">
        <v>327</v>
      </c>
      <c r="T213" s="177" t="s">
        <v>248</v>
      </c>
      <c r="U213" s="157">
        <v>3.59</v>
      </c>
      <c r="V213" s="157">
        <f>ROUND(E213*U213,2)</f>
        <v>14.36</v>
      </c>
      <c r="W213" s="157"/>
      <c r="X213" s="157" t="s">
        <v>249</v>
      </c>
      <c r="Y213" s="157" t="s">
        <v>250</v>
      </c>
      <c r="Z213" s="147"/>
      <c r="AA213" s="147"/>
      <c r="AB213" s="147"/>
      <c r="AC213" s="147"/>
      <c r="AD213" s="147"/>
      <c r="AE213" s="147"/>
      <c r="AF213" s="147"/>
      <c r="AG213" s="147" t="s">
        <v>251</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21" outlineLevel="2" x14ac:dyDescent="0.25">
      <c r="A214" s="154"/>
      <c r="B214" s="155"/>
      <c r="C214" s="249" t="s">
        <v>514</v>
      </c>
      <c r="D214" s="250"/>
      <c r="E214" s="250"/>
      <c r="F214" s="250"/>
      <c r="G214" s="250"/>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284</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78" t="str">
        <f>C214</f>
        <v>Svislé přemístění ze 2. NP, nebo 1. PP, vodorovné vnitrostaveništní přemístění do 30 m, odvoz na skládku do 10 km. Bez poplatku za skládku.</v>
      </c>
      <c r="BB214" s="147"/>
      <c r="BC214" s="147"/>
      <c r="BD214" s="147"/>
      <c r="BE214" s="147"/>
      <c r="BF214" s="147"/>
      <c r="BG214" s="147"/>
      <c r="BH214" s="147"/>
    </row>
    <row r="215" spans="1:60" outlineLevel="2" x14ac:dyDescent="0.25">
      <c r="A215" s="154"/>
      <c r="B215" s="155"/>
      <c r="C215" s="188" t="s">
        <v>515</v>
      </c>
      <c r="D215" s="158"/>
      <c r="E215" s="159">
        <v>4</v>
      </c>
      <c r="F215" s="157"/>
      <c r="G215" s="157"/>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253</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x14ac:dyDescent="0.25">
      <c r="A216" s="161" t="s">
        <v>243</v>
      </c>
      <c r="B216" s="162" t="s">
        <v>179</v>
      </c>
      <c r="C216" s="186" t="s">
        <v>180</v>
      </c>
      <c r="D216" s="163"/>
      <c r="E216" s="164"/>
      <c r="F216" s="165"/>
      <c r="G216" s="165">
        <f>SUMIF(AG217:AG220,"&lt;&gt;NOR",G217:G220)</f>
        <v>0</v>
      </c>
      <c r="H216" s="165"/>
      <c r="I216" s="165">
        <f>SUM(I217:I220)</f>
        <v>0</v>
      </c>
      <c r="J216" s="165"/>
      <c r="K216" s="165">
        <f>SUM(K217:K220)</f>
        <v>0</v>
      </c>
      <c r="L216" s="165"/>
      <c r="M216" s="165">
        <f>SUM(M217:M220)</f>
        <v>0</v>
      </c>
      <c r="N216" s="164"/>
      <c r="O216" s="164">
        <f>SUM(O217:O220)</f>
        <v>0.04</v>
      </c>
      <c r="P216" s="164"/>
      <c r="Q216" s="164">
        <f>SUM(Q217:Q220)</f>
        <v>0</v>
      </c>
      <c r="R216" s="165"/>
      <c r="S216" s="165"/>
      <c r="T216" s="166"/>
      <c r="U216" s="160"/>
      <c r="V216" s="160">
        <f>SUM(V217:V220)</f>
        <v>7.98</v>
      </c>
      <c r="W216" s="160"/>
      <c r="X216" s="160"/>
      <c r="Y216" s="160"/>
      <c r="AG216" t="s">
        <v>244</v>
      </c>
    </row>
    <row r="217" spans="1:60" ht="20.399999999999999" outlineLevel="1" x14ac:dyDescent="0.25">
      <c r="A217" s="171">
        <v>71</v>
      </c>
      <c r="B217" s="172" t="s">
        <v>516</v>
      </c>
      <c r="C217" s="187" t="s">
        <v>517</v>
      </c>
      <c r="D217" s="173" t="s">
        <v>282</v>
      </c>
      <c r="E217" s="174">
        <v>7.2</v>
      </c>
      <c r="F217" s="175"/>
      <c r="G217" s="176">
        <f>ROUND(E217*F217,2)</f>
        <v>0</v>
      </c>
      <c r="H217" s="175"/>
      <c r="I217" s="176">
        <f>ROUND(E217*H217,2)</f>
        <v>0</v>
      </c>
      <c r="J217" s="175"/>
      <c r="K217" s="176">
        <f>ROUND(E217*J217,2)</f>
        <v>0</v>
      </c>
      <c r="L217" s="176">
        <v>21</v>
      </c>
      <c r="M217" s="176">
        <f>G217*(1+L217/100)</f>
        <v>0</v>
      </c>
      <c r="N217" s="174">
        <v>6.2300000000000003E-3</v>
      </c>
      <c r="O217" s="174">
        <f>ROUND(E217*N217,2)</f>
        <v>0.04</v>
      </c>
      <c r="P217" s="174">
        <v>0</v>
      </c>
      <c r="Q217" s="174">
        <f>ROUND(E217*P217,2)</f>
        <v>0</v>
      </c>
      <c r="R217" s="176"/>
      <c r="S217" s="176" t="s">
        <v>327</v>
      </c>
      <c r="T217" s="177" t="s">
        <v>333</v>
      </c>
      <c r="U217" s="157">
        <v>1.07616</v>
      </c>
      <c r="V217" s="157">
        <f>ROUND(E217*U217,2)</f>
        <v>7.75</v>
      </c>
      <c r="W217" s="157"/>
      <c r="X217" s="157" t="s">
        <v>249</v>
      </c>
      <c r="Y217" s="157" t="s">
        <v>250</v>
      </c>
      <c r="Z217" s="147"/>
      <c r="AA217" s="147"/>
      <c r="AB217" s="147"/>
      <c r="AC217" s="147"/>
      <c r="AD217" s="147"/>
      <c r="AE217" s="147"/>
      <c r="AF217" s="147"/>
      <c r="AG217" s="147" t="s">
        <v>251</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2" x14ac:dyDescent="0.25">
      <c r="A218" s="154"/>
      <c r="B218" s="155"/>
      <c r="C218" s="188" t="s">
        <v>518</v>
      </c>
      <c r="D218" s="158"/>
      <c r="E218" s="159">
        <v>4.6500000000000004</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253</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5">
      <c r="A219" s="154"/>
      <c r="B219" s="155"/>
      <c r="C219" s="188" t="s">
        <v>519</v>
      </c>
      <c r="D219" s="158"/>
      <c r="E219" s="159">
        <v>2.5499999999999998</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253</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5">
      <c r="A220" s="179">
        <v>72</v>
      </c>
      <c r="B220" s="180" t="s">
        <v>520</v>
      </c>
      <c r="C220" s="189" t="s">
        <v>521</v>
      </c>
      <c r="D220" s="181" t="s">
        <v>247</v>
      </c>
      <c r="E220" s="182">
        <v>4.4859999999999997E-2</v>
      </c>
      <c r="F220" s="183"/>
      <c r="G220" s="184">
        <f>ROUND(E220*F220,2)</f>
        <v>0</v>
      </c>
      <c r="H220" s="183"/>
      <c r="I220" s="184">
        <f>ROUND(E220*H220,2)</f>
        <v>0</v>
      </c>
      <c r="J220" s="183"/>
      <c r="K220" s="184">
        <f>ROUND(E220*J220,2)</f>
        <v>0</v>
      </c>
      <c r="L220" s="184">
        <v>21</v>
      </c>
      <c r="M220" s="184">
        <f>G220*(1+L220/100)</f>
        <v>0</v>
      </c>
      <c r="N220" s="182">
        <v>0</v>
      </c>
      <c r="O220" s="182">
        <f>ROUND(E220*N220,2)</f>
        <v>0</v>
      </c>
      <c r="P220" s="182">
        <v>0</v>
      </c>
      <c r="Q220" s="182">
        <f>ROUND(E220*P220,2)</f>
        <v>0</v>
      </c>
      <c r="R220" s="184"/>
      <c r="S220" s="184" t="s">
        <v>248</v>
      </c>
      <c r="T220" s="185" t="s">
        <v>248</v>
      </c>
      <c r="U220" s="157">
        <v>5.0739999999999998</v>
      </c>
      <c r="V220" s="157">
        <f>ROUND(E220*U220,2)</f>
        <v>0.23</v>
      </c>
      <c r="W220" s="157"/>
      <c r="X220" s="157" t="s">
        <v>501</v>
      </c>
      <c r="Y220" s="157" t="s">
        <v>250</v>
      </c>
      <c r="Z220" s="147"/>
      <c r="AA220" s="147"/>
      <c r="AB220" s="147"/>
      <c r="AC220" s="147"/>
      <c r="AD220" s="147"/>
      <c r="AE220" s="147"/>
      <c r="AF220" s="147"/>
      <c r="AG220" s="147" t="s">
        <v>502</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x14ac:dyDescent="0.25">
      <c r="A221" s="161" t="s">
        <v>243</v>
      </c>
      <c r="B221" s="162" t="s">
        <v>181</v>
      </c>
      <c r="C221" s="186" t="s">
        <v>182</v>
      </c>
      <c r="D221" s="163"/>
      <c r="E221" s="164"/>
      <c r="F221" s="165"/>
      <c r="G221" s="165">
        <f>SUMIF(AG222:AG242,"&lt;&gt;NOR",G222:G242)</f>
        <v>0</v>
      </c>
      <c r="H221" s="165"/>
      <c r="I221" s="165">
        <f>SUM(I222:I242)</f>
        <v>0</v>
      </c>
      <c r="J221" s="165"/>
      <c r="K221" s="165">
        <f>SUM(K222:K242)</f>
        <v>0</v>
      </c>
      <c r="L221" s="165"/>
      <c r="M221" s="165">
        <f>SUM(M222:M242)</f>
        <v>0</v>
      </c>
      <c r="N221" s="164"/>
      <c r="O221" s="164">
        <f>SUM(O222:O242)</f>
        <v>0.02</v>
      </c>
      <c r="P221" s="164"/>
      <c r="Q221" s="164">
        <f>SUM(Q222:Q242)</f>
        <v>0.24</v>
      </c>
      <c r="R221" s="165"/>
      <c r="S221" s="165"/>
      <c r="T221" s="166"/>
      <c r="U221" s="160"/>
      <c r="V221" s="160">
        <f>SUM(V222:V242)</f>
        <v>6.9899999999999993</v>
      </c>
      <c r="W221" s="160"/>
      <c r="X221" s="160"/>
      <c r="Y221" s="160"/>
      <c r="AG221" t="s">
        <v>244</v>
      </c>
    </row>
    <row r="222" spans="1:60" outlineLevel="1" x14ac:dyDescent="0.25">
      <c r="A222" s="171">
        <v>73</v>
      </c>
      <c r="B222" s="172" t="s">
        <v>522</v>
      </c>
      <c r="C222" s="187" t="s">
        <v>523</v>
      </c>
      <c r="D222" s="173" t="s">
        <v>262</v>
      </c>
      <c r="E222" s="174">
        <v>11</v>
      </c>
      <c r="F222" s="175"/>
      <c r="G222" s="176">
        <f>ROUND(E222*F222,2)</f>
        <v>0</v>
      </c>
      <c r="H222" s="175"/>
      <c r="I222" s="176">
        <f>ROUND(E222*H222,2)</f>
        <v>0</v>
      </c>
      <c r="J222" s="175"/>
      <c r="K222" s="176">
        <f>ROUND(E222*J222,2)</f>
        <v>0</v>
      </c>
      <c r="L222" s="176">
        <v>21</v>
      </c>
      <c r="M222" s="176">
        <f>G222*(1+L222/100)</f>
        <v>0</v>
      </c>
      <c r="N222" s="174">
        <v>0</v>
      </c>
      <c r="O222" s="174">
        <f>ROUND(E222*N222,2)</f>
        <v>0</v>
      </c>
      <c r="P222" s="174">
        <v>1.8E-3</v>
      </c>
      <c r="Q222" s="174">
        <f>ROUND(E222*P222,2)</f>
        <v>0.02</v>
      </c>
      <c r="R222" s="176"/>
      <c r="S222" s="176" t="s">
        <v>248</v>
      </c>
      <c r="T222" s="177" t="s">
        <v>248</v>
      </c>
      <c r="U222" s="157">
        <v>0.11</v>
      </c>
      <c r="V222" s="157">
        <f>ROUND(E222*U222,2)</f>
        <v>1.21</v>
      </c>
      <c r="W222" s="157"/>
      <c r="X222" s="157" t="s">
        <v>249</v>
      </c>
      <c r="Y222" s="157" t="s">
        <v>250</v>
      </c>
      <c r="Z222" s="147"/>
      <c r="AA222" s="147"/>
      <c r="AB222" s="147"/>
      <c r="AC222" s="147"/>
      <c r="AD222" s="147"/>
      <c r="AE222" s="147"/>
      <c r="AF222" s="147"/>
      <c r="AG222" s="147" t="s">
        <v>251</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2" x14ac:dyDescent="0.25">
      <c r="A223" s="154"/>
      <c r="B223" s="155"/>
      <c r="C223" s="188" t="s">
        <v>431</v>
      </c>
      <c r="D223" s="158"/>
      <c r="E223" s="159">
        <v>2</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253</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5">
      <c r="A224" s="154"/>
      <c r="B224" s="155"/>
      <c r="C224" s="188" t="s">
        <v>524</v>
      </c>
      <c r="D224" s="158"/>
      <c r="E224" s="159">
        <v>9</v>
      </c>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253</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5">
      <c r="A225" s="171">
        <v>74</v>
      </c>
      <c r="B225" s="172" t="s">
        <v>525</v>
      </c>
      <c r="C225" s="187" t="s">
        <v>526</v>
      </c>
      <c r="D225" s="173" t="s">
        <v>262</v>
      </c>
      <c r="E225" s="174">
        <v>6</v>
      </c>
      <c r="F225" s="175"/>
      <c r="G225" s="176">
        <f>ROUND(E225*F225,2)</f>
        <v>0</v>
      </c>
      <c r="H225" s="175"/>
      <c r="I225" s="176">
        <f>ROUND(E225*H225,2)</f>
        <v>0</v>
      </c>
      <c r="J225" s="175"/>
      <c r="K225" s="176">
        <f>ROUND(E225*J225,2)</f>
        <v>0</v>
      </c>
      <c r="L225" s="176">
        <v>21</v>
      </c>
      <c r="M225" s="176">
        <f>G225*(1+L225/100)</f>
        <v>0</v>
      </c>
      <c r="N225" s="174">
        <v>0</v>
      </c>
      <c r="O225" s="174">
        <f>ROUND(E225*N225,2)</f>
        <v>0</v>
      </c>
      <c r="P225" s="174">
        <v>0</v>
      </c>
      <c r="Q225" s="174">
        <f>ROUND(E225*P225,2)</f>
        <v>0</v>
      </c>
      <c r="R225" s="176"/>
      <c r="S225" s="176" t="s">
        <v>248</v>
      </c>
      <c r="T225" s="177" t="s">
        <v>248</v>
      </c>
      <c r="U225" s="157">
        <v>0.14399999999999999</v>
      </c>
      <c r="V225" s="157">
        <f>ROUND(E225*U225,2)</f>
        <v>0.86</v>
      </c>
      <c r="W225" s="157"/>
      <c r="X225" s="157" t="s">
        <v>249</v>
      </c>
      <c r="Y225" s="157" t="s">
        <v>250</v>
      </c>
      <c r="Z225" s="147"/>
      <c r="AA225" s="147"/>
      <c r="AB225" s="147"/>
      <c r="AC225" s="147"/>
      <c r="AD225" s="147"/>
      <c r="AE225" s="147"/>
      <c r="AF225" s="147"/>
      <c r="AG225" s="147" t="s">
        <v>251</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2" x14ac:dyDescent="0.25">
      <c r="A226" s="154"/>
      <c r="B226" s="155"/>
      <c r="C226" s="188" t="s">
        <v>527</v>
      </c>
      <c r="D226" s="158"/>
      <c r="E226" s="159">
        <v>1</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253</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5">
      <c r="A227" s="154"/>
      <c r="B227" s="155"/>
      <c r="C227" s="188" t="s">
        <v>528</v>
      </c>
      <c r="D227" s="158"/>
      <c r="E227" s="159">
        <v>3</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253</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5">
      <c r="A228" s="154"/>
      <c r="B228" s="155"/>
      <c r="C228" s="188" t="s">
        <v>529</v>
      </c>
      <c r="D228" s="158"/>
      <c r="E228" s="159">
        <v>1</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253</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5">
      <c r="A229" s="154"/>
      <c r="B229" s="155"/>
      <c r="C229" s="188" t="s">
        <v>530</v>
      </c>
      <c r="D229" s="158"/>
      <c r="E229" s="159">
        <v>1</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253</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5">
      <c r="A230" s="171">
        <v>75</v>
      </c>
      <c r="B230" s="172" t="s">
        <v>531</v>
      </c>
      <c r="C230" s="187" t="s">
        <v>532</v>
      </c>
      <c r="D230" s="173" t="s">
        <v>262</v>
      </c>
      <c r="E230" s="174">
        <v>2</v>
      </c>
      <c r="F230" s="175"/>
      <c r="G230" s="176">
        <f>ROUND(E230*F230,2)</f>
        <v>0</v>
      </c>
      <c r="H230" s="175"/>
      <c r="I230" s="176">
        <f>ROUND(E230*H230,2)</f>
        <v>0</v>
      </c>
      <c r="J230" s="175"/>
      <c r="K230" s="176">
        <f>ROUND(E230*J230,2)</f>
        <v>0</v>
      </c>
      <c r="L230" s="176">
        <v>21</v>
      </c>
      <c r="M230" s="176">
        <f>G230*(1+L230/100)</f>
        <v>0</v>
      </c>
      <c r="N230" s="174">
        <v>0</v>
      </c>
      <c r="O230" s="174">
        <f>ROUND(E230*N230,2)</f>
        <v>0</v>
      </c>
      <c r="P230" s="174">
        <v>0.1104</v>
      </c>
      <c r="Q230" s="174">
        <f>ROUND(E230*P230,2)</f>
        <v>0.22</v>
      </c>
      <c r="R230" s="176"/>
      <c r="S230" s="176" t="s">
        <v>248</v>
      </c>
      <c r="T230" s="177" t="s">
        <v>248</v>
      </c>
      <c r="U230" s="157">
        <v>0.46</v>
      </c>
      <c r="V230" s="157">
        <f>ROUND(E230*U230,2)</f>
        <v>0.92</v>
      </c>
      <c r="W230" s="157"/>
      <c r="X230" s="157" t="s">
        <v>249</v>
      </c>
      <c r="Y230" s="157" t="s">
        <v>250</v>
      </c>
      <c r="Z230" s="147"/>
      <c r="AA230" s="147"/>
      <c r="AB230" s="147"/>
      <c r="AC230" s="147"/>
      <c r="AD230" s="147"/>
      <c r="AE230" s="147"/>
      <c r="AF230" s="147"/>
      <c r="AG230" s="147" t="s">
        <v>251</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2" x14ac:dyDescent="0.25">
      <c r="A231" s="154"/>
      <c r="B231" s="155"/>
      <c r="C231" s="188" t="s">
        <v>533</v>
      </c>
      <c r="D231" s="158"/>
      <c r="E231" s="159">
        <v>2</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253</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ht="20.399999999999999" outlineLevel="1" x14ac:dyDescent="0.25">
      <c r="A232" s="171">
        <v>76</v>
      </c>
      <c r="B232" s="172" t="s">
        <v>534</v>
      </c>
      <c r="C232" s="187" t="s">
        <v>535</v>
      </c>
      <c r="D232" s="173" t="s">
        <v>337</v>
      </c>
      <c r="E232" s="174">
        <v>1</v>
      </c>
      <c r="F232" s="175"/>
      <c r="G232" s="176">
        <f>ROUND(E232*F232,2)</f>
        <v>0</v>
      </c>
      <c r="H232" s="175"/>
      <c r="I232" s="176">
        <f>ROUND(E232*H232,2)</f>
        <v>0</v>
      </c>
      <c r="J232" s="175"/>
      <c r="K232" s="176">
        <f>ROUND(E232*J232,2)</f>
        <v>0</v>
      </c>
      <c r="L232" s="176">
        <v>21</v>
      </c>
      <c r="M232" s="176">
        <f>G232*(1+L232/100)</f>
        <v>0</v>
      </c>
      <c r="N232" s="174">
        <v>0</v>
      </c>
      <c r="O232" s="174">
        <f>ROUND(E232*N232,2)</f>
        <v>0</v>
      </c>
      <c r="P232" s="174">
        <v>0</v>
      </c>
      <c r="Q232" s="174">
        <f>ROUND(E232*P232,2)</f>
        <v>0</v>
      </c>
      <c r="R232" s="176"/>
      <c r="S232" s="176" t="s">
        <v>327</v>
      </c>
      <c r="T232" s="177" t="s">
        <v>391</v>
      </c>
      <c r="U232" s="157">
        <v>0</v>
      </c>
      <c r="V232" s="157">
        <f>ROUND(E232*U232,2)</f>
        <v>0</v>
      </c>
      <c r="W232" s="157"/>
      <c r="X232" s="157" t="s">
        <v>249</v>
      </c>
      <c r="Y232" s="157" t="s">
        <v>250</v>
      </c>
      <c r="Z232" s="147"/>
      <c r="AA232" s="147"/>
      <c r="AB232" s="147"/>
      <c r="AC232" s="147"/>
      <c r="AD232" s="147"/>
      <c r="AE232" s="147"/>
      <c r="AF232" s="147"/>
      <c r="AG232" s="147" t="s">
        <v>251</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2" x14ac:dyDescent="0.25">
      <c r="A233" s="154"/>
      <c r="B233" s="155"/>
      <c r="C233" s="188" t="s">
        <v>375</v>
      </c>
      <c r="D233" s="158"/>
      <c r="E233" s="159">
        <v>1</v>
      </c>
      <c r="F233" s="157"/>
      <c r="G233" s="157"/>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253</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0.399999999999999" outlineLevel="1" x14ac:dyDescent="0.25">
      <c r="A234" s="171">
        <v>77</v>
      </c>
      <c r="B234" s="172" t="s">
        <v>536</v>
      </c>
      <c r="C234" s="187" t="s">
        <v>537</v>
      </c>
      <c r="D234" s="173" t="s">
        <v>337</v>
      </c>
      <c r="E234" s="174">
        <v>1</v>
      </c>
      <c r="F234" s="175"/>
      <c r="G234" s="176">
        <f>ROUND(E234*F234,2)</f>
        <v>0</v>
      </c>
      <c r="H234" s="175"/>
      <c r="I234" s="176">
        <f>ROUND(E234*H234,2)</f>
        <v>0</v>
      </c>
      <c r="J234" s="175"/>
      <c r="K234" s="176">
        <f>ROUND(E234*J234,2)</f>
        <v>0</v>
      </c>
      <c r="L234" s="176">
        <v>21</v>
      </c>
      <c r="M234" s="176">
        <f>G234*(1+L234/100)</f>
        <v>0</v>
      </c>
      <c r="N234" s="174">
        <v>0</v>
      </c>
      <c r="O234" s="174">
        <f>ROUND(E234*N234,2)</f>
        <v>0</v>
      </c>
      <c r="P234" s="174">
        <v>0</v>
      </c>
      <c r="Q234" s="174">
        <f>ROUND(E234*P234,2)</f>
        <v>0</v>
      </c>
      <c r="R234" s="176"/>
      <c r="S234" s="176" t="s">
        <v>327</v>
      </c>
      <c r="T234" s="177" t="s">
        <v>391</v>
      </c>
      <c r="U234" s="157">
        <v>0</v>
      </c>
      <c r="V234" s="157">
        <f>ROUND(E234*U234,2)</f>
        <v>0</v>
      </c>
      <c r="W234" s="157"/>
      <c r="X234" s="157" t="s">
        <v>249</v>
      </c>
      <c r="Y234" s="157" t="s">
        <v>250</v>
      </c>
      <c r="Z234" s="147"/>
      <c r="AA234" s="147"/>
      <c r="AB234" s="147"/>
      <c r="AC234" s="147"/>
      <c r="AD234" s="147"/>
      <c r="AE234" s="147"/>
      <c r="AF234" s="147"/>
      <c r="AG234" s="147" t="s">
        <v>251</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2" x14ac:dyDescent="0.25">
      <c r="A235" s="154"/>
      <c r="B235" s="155"/>
      <c r="C235" s="188" t="s">
        <v>378</v>
      </c>
      <c r="D235" s="158"/>
      <c r="E235" s="159">
        <v>1</v>
      </c>
      <c r="F235" s="157"/>
      <c r="G235" s="157"/>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253</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ht="20.399999999999999" outlineLevel="1" x14ac:dyDescent="0.25">
      <c r="A236" s="171">
        <v>78</v>
      </c>
      <c r="B236" s="172" t="s">
        <v>538</v>
      </c>
      <c r="C236" s="187" t="s">
        <v>539</v>
      </c>
      <c r="D236" s="173" t="s">
        <v>337</v>
      </c>
      <c r="E236" s="174">
        <v>3</v>
      </c>
      <c r="F236" s="175"/>
      <c r="G236" s="176">
        <f>ROUND(E236*F236,2)</f>
        <v>0</v>
      </c>
      <c r="H236" s="175"/>
      <c r="I236" s="176">
        <f>ROUND(E236*H236,2)</f>
        <v>0</v>
      </c>
      <c r="J236" s="175"/>
      <c r="K236" s="176">
        <f>ROUND(E236*J236,2)</f>
        <v>0</v>
      </c>
      <c r="L236" s="176">
        <v>21</v>
      </c>
      <c r="M236" s="176">
        <f>G236*(1+L236/100)</f>
        <v>0</v>
      </c>
      <c r="N236" s="174">
        <v>0</v>
      </c>
      <c r="O236" s="174">
        <f>ROUND(E236*N236,2)</f>
        <v>0</v>
      </c>
      <c r="P236" s="174">
        <v>0</v>
      </c>
      <c r="Q236" s="174">
        <f>ROUND(E236*P236,2)</f>
        <v>0</v>
      </c>
      <c r="R236" s="176"/>
      <c r="S236" s="176" t="s">
        <v>327</v>
      </c>
      <c r="T236" s="177" t="s">
        <v>333</v>
      </c>
      <c r="U236" s="157">
        <v>0</v>
      </c>
      <c r="V236" s="157">
        <f>ROUND(E236*U236,2)</f>
        <v>0</v>
      </c>
      <c r="W236" s="157"/>
      <c r="X236" s="157" t="s">
        <v>249</v>
      </c>
      <c r="Y236" s="157" t="s">
        <v>250</v>
      </c>
      <c r="Z236" s="147"/>
      <c r="AA236" s="147"/>
      <c r="AB236" s="147"/>
      <c r="AC236" s="147"/>
      <c r="AD236" s="147"/>
      <c r="AE236" s="147"/>
      <c r="AF236" s="147"/>
      <c r="AG236" s="147" t="s">
        <v>251</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2" x14ac:dyDescent="0.25">
      <c r="A237" s="154"/>
      <c r="B237" s="155"/>
      <c r="C237" s="188" t="s">
        <v>540</v>
      </c>
      <c r="D237" s="158"/>
      <c r="E237" s="159">
        <v>1</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253</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5">
      <c r="A238" s="154"/>
      <c r="B238" s="155"/>
      <c r="C238" s="188" t="s">
        <v>541</v>
      </c>
      <c r="D238" s="158"/>
      <c r="E238" s="159">
        <v>1</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253</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5">
      <c r="A239" s="154"/>
      <c r="B239" s="155"/>
      <c r="C239" s="188" t="s">
        <v>542</v>
      </c>
      <c r="D239" s="158"/>
      <c r="E239" s="159">
        <v>1</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253</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ht="20.399999999999999" outlineLevel="1" x14ac:dyDescent="0.25">
      <c r="A240" s="171">
        <v>79</v>
      </c>
      <c r="B240" s="172" t="s">
        <v>543</v>
      </c>
      <c r="C240" s="187" t="s">
        <v>544</v>
      </c>
      <c r="D240" s="173" t="s">
        <v>282</v>
      </c>
      <c r="E240" s="174">
        <v>7.1</v>
      </c>
      <c r="F240" s="175"/>
      <c r="G240" s="176">
        <f>ROUND(E240*F240,2)</f>
        <v>0</v>
      </c>
      <c r="H240" s="175"/>
      <c r="I240" s="176">
        <f>ROUND(E240*H240,2)</f>
        <v>0</v>
      </c>
      <c r="J240" s="175"/>
      <c r="K240" s="176">
        <f>ROUND(E240*J240,2)</f>
        <v>0</v>
      </c>
      <c r="L240" s="176">
        <v>21</v>
      </c>
      <c r="M240" s="176">
        <f>G240*(1+L240/100)</f>
        <v>0</v>
      </c>
      <c r="N240" s="174">
        <v>2.49E-3</v>
      </c>
      <c r="O240" s="174">
        <f>ROUND(E240*N240,2)</f>
        <v>0.02</v>
      </c>
      <c r="P240" s="174">
        <v>0</v>
      </c>
      <c r="Q240" s="174">
        <f>ROUND(E240*P240,2)</f>
        <v>0</v>
      </c>
      <c r="R240" s="176"/>
      <c r="S240" s="176" t="s">
        <v>327</v>
      </c>
      <c r="T240" s="177" t="s">
        <v>248</v>
      </c>
      <c r="U240" s="157">
        <v>0.55840000000000001</v>
      </c>
      <c r="V240" s="157">
        <f>ROUND(E240*U240,2)</f>
        <v>3.96</v>
      </c>
      <c r="W240" s="157"/>
      <c r="X240" s="157" t="s">
        <v>249</v>
      </c>
      <c r="Y240" s="157" t="s">
        <v>250</v>
      </c>
      <c r="Z240" s="147"/>
      <c r="AA240" s="147"/>
      <c r="AB240" s="147"/>
      <c r="AC240" s="147"/>
      <c r="AD240" s="147"/>
      <c r="AE240" s="147"/>
      <c r="AF240" s="147"/>
      <c r="AG240" s="147" t="s">
        <v>251</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2" x14ac:dyDescent="0.25">
      <c r="A241" s="154"/>
      <c r="B241" s="155"/>
      <c r="C241" s="188" t="s">
        <v>545</v>
      </c>
      <c r="D241" s="158"/>
      <c r="E241" s="159">
        <v>7.1</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253</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5">
      <c r="A242" s="179">
        <v>80</v>
      </c>
      <c r="B242" s="180" t="s">
        <v>546</v>
      </c>
      <c r="C242" s="189" t="s">
        <v>547</v>
      </c>
      <c r="D242" s="181" t="s">
        <v>247</v>
      </c>
      <c r="E242" s="182">
        <v>1.7680000000000001E-2</v>
      </c>
      <c r="F242" s="183"/>
      <c r="G242" s="184">
        <f>ROUND(E242*F242,2)</f>
        <v>0</v>
      </c>
      <c r="H242" s="183"/>
      <c r="I242" s="184">
        <f>ROUND(E242*H242,2)</f>
        <v>0</v>
      </c>
      <c r="J242" s="183"/>
      <c r="K242" s="184">
        <f>ROUND(E242*J242,2)</f>
        <v>0</v>
      </c>
      <c r="L242" s="184">
        <v>21</v>
      </c>
      <c r="M242" s="184">
        <f>G242*(1+L242/100)</f>
        <v>0</v>
      </c>
      <c r="N242" s="182">
        <v>0</v>
      </c>
      <c r="O242" s="182">
        <f>ROUND(E242*N242,2)</f>
        <v>0</v>
      </c>
      <c r="P242" s="182">
        <v>0</v>
      </c>
      <c r="Q242" s="182">
        <f>ROUND(E242*P242,2)</f>
        <v>0</v>
      </c>
      <c r="R242" s="184"/>
      <c r="S242" s="184" t="s">
        <v>248</v>
      </c>
      <c r="T242" s="185" t="s">
        <v>248</v>
      </c>
      <c r="U242" s="157">
        <v>2.4940000000000002</v>
      </c>
      <c r="V242" s="157">
        <f>ROUND(E242*U242,2)</f>
        <v>0.04</v>
      </c>
      <c r="W242" s="157"/>
      <c r="X242" s="157" t="s">
        <v>501</v>
      </c>
      <c r="Y242" s="157" t="s">
        <v>250</v>
      </c>
      <c r="Z242" s="147"/>
      <c r="AA242" s="147"/>
      <c r="AB242" s="147"/>
      <c r="AC242" s="147"/>
      <c r="AD242" s="147"/>
      <c r="AE242" s="147"/>
      <c r="AF242" s="147"/>
      <c r="AG242" s="147" t="s">
        <v>502</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x14ac:dyDescent="0.25">
      <c r="A243" s="161" t="s">
        <v>243</v>
      </c>
      <c r="B243" s="162" t="s">
        <v>183</v>
      </c>
      <c r="C243" s="186" t="s">
        <v>184</v>
      </c>
      <c r="D243" s="163"/>
      <c r="E243" s="164"/>
      <c r="F243" s="165"/>
      <c r="G243" s="165">
        <f>SUMIF(AG244:AG254,"&lt;&gt;NOR",G244:G254)</f>
        <v>0</v>
      </c>
      <c r="H243" s="165"/>
      <c r="I243" s="165">
        <f>SUM(I244:I254)</f>
        <v>0</v>
      </c>
      <c r="J243" s="165"/>
      <c r="K243" s="165">
        <f>SUM(K244:K254)</f>
        <v>0</v>
      </c>
      <c r="L243" s="165"/>
      <c r="M243" s="165">
        <f>SUM(M244:M254)</f>
        <v>0</v>
      </c>
      <c r="N243" s="164"/>
      <c r="O243" s="164">
        <f>SUM(O244:O254)</f>
        <v>0.16</v>
      </c>
      <c r="P243" s="164"/>
      <c r="Q243" s="164">
        <f>SUM(Q244:Q254)</f>
        <v>0</v>
      </c>
      <c r="R243" s="165"/>
      <c r="S243" s="165"/>
      <c r="T243" s="166"/>
      <c r="U243" s="160"/>
      <c r="V243" s="160">
        <f>SUM(V244:V254)</f>
        <v>16.09</v>
      </c>
      <c r="W243" s="160"/>
      <c r="X243" s="160"/>
      <c r="Y243" s="160"/>
      <c r="AG243" t="s">
        <v>244</v>
      </c>
    </row>
    <row r="244" spans="1:60" ht="20.399999999999999" outlineLevel="1" x14ac:dyDescent="0.25">
      <c r="A244" s="171">
        <v>81</v>
      </c>
      <c r="B244" s="172" t="s">
        <v>548</v>
      </c>
      <c r="C244" s="187" t="s">
        <v>549</v>
      </c>
      <c r="D244" s="173" t="s">
        <v>337</v>
      </c>
      <c r="E244" s="174">
        <v>1</v>
      </c>
      <c r="F244" s="175"/>
      <c r="G244" s="176">
        <f>ROUND(E244*F244,2)</f>
        <v>0</v>
      </c>
      <c r="H244" s="175"/>
      <c r="I244" s="176">
        <f>ROUND(E244*H244,2)</f>
        <v>0</v>
      </c>
      <c r="J244" s="175"/>
      <c r="K244" s="176">
        <f>ROUND(E244*J244,2)</f>
        <v>0</v>
      </c>
      <c r="L244" s="176">
        <v>21</v>
      </c>
      <c r="M244" s="176">
        <f>G244*(1+L244/100)</f>
        <v>0</v>
      </c>
      <c r="N244" s="174">
        <v>0</v>
      </c>
      <c r="O244" s="174">
        <f>ROUND(E244*N244,2)</f>
        <v>0</v>
      </c>
      <c r="P244" s="174">
        <v>0</v>
      </c>
      <c r="Q244" s="174">
        <f>ROUND(E244*P244,2)</f>
        <v>0</v>
      </c>
      <c r="R244" s="176"/>
      <c r="S244" s="176" t="s">
        <v>327</v>
      </c>
      <c r="T244" s="177" t="s">
        <v>391</v>
      </c>
      <c r="U244" s="157">
        <v>0</v>
      </c>
      <c r="V244" s="157">
        <f>ROUND(E244*U244,2)</f>
        <v>0</v>
      </c>
      <c r="W244" s="157"/>
      <c r="X244" s="157" t="s">
        <v>249</v>
      </c>
      <c r="Y244" s="157" t="s">
        <v>250</v>
      </c>
      <c r="Z244" s="147"/>
      <c r="AA244" s="147"/>
      <c r="AB244" s="147"/>
      <c r="AC244" s="147"/>
      <c r="AD244" s="147"/>
      <c r="AE244" s="147"/>
      <c r="AF244" s="147"/>
      <c r="AG244" s="147" t="s">
        <v>251</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2" x14ac:dyDescent="0.25">
      <c r="A245" s="154"/>
      <c r="B245" s="155"/>
      <c r="C245" s="188" t="s">
        <v>550</v>
      </c>
      <c r="D245" s="158"/>
      <c r="E245" s="159">
        <v>1</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253</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ht="20.399999999999999" outlineLevel="1" x14ac:dyDescent="0.25">
      <c r="A246" s="171">
        <v>82</v>
      </c>
      <c r="B246" s="172" t="s">
        <v>551</v>
      </c>
      <c r="C246" s="187" t="s">
        <v>552</v>
      </c>
      <c r="D246" s="173" t="s">
        <v>337</v>
      </c>
      <c r="E246" s="174">
        <v>1</v>
      </c>
      <c r="F246" s="175"/>
      <c r="G246" s="176">
        <f>ROUND(E246*F246,2)</f>
        <v>0</v>
      </c>
      <c r="H246" s="175"/>
      <c r="I246" s="176">
        <f>ROUND(E246*H246,2)</f>
        <v>0</v>
      </c>
      <c r="J246" s="175"/>
      <c r="K246" s="176">
        <f>ROUND(E246*J246,2)</f>
        <v>0</v>
      </c>
      <c r="L246" s="176">
        <v>21</v>
      </c>
      <c r="M246" s="176">
        <f>G246*(1+L246/100)</f>
        <v>0</v>
      </c>
      <c r="N246" s="174">
        <v>0</v>
      </c>
      <c r="O246" s="174">
        <f>ROUND(E246*N246,2)</f>
        <v>0</v>
      </c>
      <c r="P246" s="174">
        <v>0</v>
      </c>
      <c r="Q246" s="174">
        <f>ROUND(E246*P246,2)</f>
        <v>0</v>
      </c>
      <c r="R246" s="176"/>
      <c r="S246" s="176" t="s">
        <v>327</v>
      </c>
      <c r="T246" s="177" t="s">
        <v>391</v>
      </c>
      <c r="U246" s="157">
        <v>0</v>
      </c>
      <c r="V246" s="157">
        <f>ROUND(E246*U246,2)</f>
        <v>0</v>
      </c>
      <c r="W246" s="157"/>
      <c r="X246" s="157" t="s">
        <v>249</v>
      </c>
      <c r="Y246" s="157" t="s">
        <v>250</v>
      </c>
      <c r="Z246" s="147"/>
      <c r="AA246" s="147"/>
      <c r="AB246" s="147"/>
      <c r="AC246" s="147"/>
      <c r="AD246" s="147"/>
      <c r="AE246" s="147"/>
      <c r="AF246" s="147"/>
      <c r="AG246" s="147" t="s">
        <v>251</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2" x14ac:dyDescent="0.25">
      <c r="A247" s="154"/>
      <c r="B247" s="155"/>
      <c r="C247" s="188" t="s">
        <v>553</v>
      </c>
      <c r="D247" s="158"/>
      <c r="E247" s="159">
        <v>1</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253</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0.399999999999999" outlineLevel="1" x14ac:dyDescent="0.25">
      <c r="A248" s="171">
        <v>83</v>
      </c>
      <c r="B248" s="172" t="s">
        <v>554</v>
      </c>
      <c r="C248" s="187" t="s">
        <v>555</v>
      </c>
      <c r="D248" s="173" t="s">
        <v>337</v>
      </c>
      <c r="E248" s="174">
        <v>3</v>
      </c>
      <c r="F248" s="175"/>
      <c r="G248" s="176">
        <f>ROUND(E248*F248,2)</f>
        <v>0</v>
      </c>
      <c r="H248" s="175"/>
      <c r="I248" s="176">
        <f>ROUND(E248*H248,2)</f>
        <v>0</v>
      </c>
      <c r="J248" s="175"/>
      <c r="K248" s="176">
        <f>ROUND(E248*J248,2)</f>
        <v>0</v>
      </c>
      <c r="L248" s="176">
        <v>21</v>
      </c>
      <c r="M248" s="176">
        <f>G248*(1+L248/100)</f>
        <v>0</v>
      </c>
      <c r="N248" s="174">
        <v>0</v>
      </c>
      <c r="O248" s="174">
        <f>ROUND(E248*N248,2)</f>
        <v>0</v>
      </c>
      <c r="P248" s="174">
        <v>0</v>
      </c>
      <c r="Q248" s="174">
        <f>ROUND(E248*P248,2)</f>
        <v>0</v>
      </c>
      <c r="R248" s="176"/>
      <c r="S248" s="176" t="s">
        <v>327</v>
      </c>
      <c r="T248" s="177" t="s">
        <v>391</v>
      </c>
      <c r="U248" s="157">
        <v>0</v>
      </c>
      <c r="V248" s="157">
        <f>ROUND(E248*U248,2)</f>
        <v>0</v>
      </c>
      <c r="W248" s="157"/>
      <c r="X248" s="157" t="s">
        <v>249</v>
      </c>
      <c r="Y248" s="157" t="s">
        <v>250</v>
      </c>
      <c r="Z248" s="147"/>
      <c r="AA248" s="147"/>
      <c r="AB248" s="147"/>
      <c r="AC248" s="147"/>
      <c r="AD248" s="147"/>
      <c r="AE248" s="147"/>
      <c r="AF248" s="147"/>
      <c r="AG248" s="147" t="s">
        <v>251</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2" x14ac:dyDescent="0.25">
      <c r="A249" s="154"/>
      <c r="B249" s="155"/>
      <c r="C249" s="188" t="s">
        <v>556</v>
      </c>
      <c r="D249" s="158"/>
      <c r="E249" s="159">
        <v>2</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253</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5">
      <c r="A250" s="154"/>
      <c r="B250" s="155"/>
      <c r="C250" s="188" t="s">
        <v>557</v>
      </c>
      <c r="D250" s="158"/>
      <c r="E250" s="159">
        <v>1</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253</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20.399999999999999" outlineLevel="1" x14ac:dyDescent="0.25">
      <c r="A251" s="171">
        <v>84</v>
      </c>
      <c r="B251" s="172" t="s">
        <v>558</v>
      </c>
      <c r="C251" s="187" t="s">
        <v>559</v>
      </c>
      <c r="D251" s="173" t="s">
        <v>337</v>
      </c>
      <c r="E251" s="174">
        <v>1</v>
      </c>
      <c r="F251" s="175"/>
      <c r="G251" s="176">
        <f>ROUND(E251*F251,2)</f>
        <v>0</v>
      </c>
      <c r="H251" s="175"/>
      <c r="I251" s="176">
        <f>ROUND(E251*H251,2)</f>
        <v>0</v>
      </c>
      <c r="J251" s="175"/>
      <c r="K251" s="176">
        <f>ROUND(E251*J251,2)</f>
        <v>0</v>
      </c>
      <c r="L251" s="176">
        <v>21</v>
      </c>
      <c r="M251" s="176">
        <f>G251*(1+L251/100)</f>
        <v>0</v>
      </c>
      <c r="N251" s="174">
        <v>0</v>
      </c>
      <c r="O251" s="174">
        <f>ROUND(E251*N251,2)</f>
        <v>0</v>
      </c>
      <c r="P251" s="174">
        <v>0</v>
      </c>
      <c r="Q251" s="174">
        <f>ROUND(E251*P251,2)</f>
        <v>0</v>
      </c>
      <c r="R251" s="176"/>
      <c r="S251" s="176" t="s">
        <v>327</v>
      </c>
      <c r="T251" s="177" t="s">
        <v>333</v>
      </c>
      <c r="U251" s="157">
        <v>0</v>
      </c>
      <c r="V251" s="157">
        <f>ROUND(E251*U251,2)</f>
        <v>0</v>
      </c>
      <c r="W251" s="157"/>
      <c r="X251" s="157" t="s">
        <v>249</v>
      </c>
      <c r="Y251" s="157" t="s">
        <v>250</v>
      </c>
      <c r="Z251" s="147"/>
      <c r="AA251" s="147"/>
      <c r="AB251" s="147"/>
      <c r="AC251" s="147"/>
      <c r="AD251" s="147"/>
      <c r="AE251" s="147"/>
      <c r="AF251" s="147"/>
      <c r="AG251" s="147" t="s">
        <v>251</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2" x14ac:dyDescent="0.25">
      <c r="A252" s="154"/>
      <c r="B252" s="155"/>
      <c r="C252" s="188" t="s">
        <v>560</v>
      </c>
      <c r="D252" s="158"/>
      <c r="E252" s="159">
        <v>1</v>
      </c>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253</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5">
      <c r="A253" s="171">
        <v>85</v>
      </c>
      <c r="B253" s="172" t="s">
        <v>561</v>
      </c>
      <c r="C253" s="187" t="s">
        <v>562</v>
      </c>
      <c r="D253" s="173" t="s">
        <v>563</v>
      </c>
      <c r="E253" s="174">
        <v>155.97</v>
      </c>
      <c r="F253" s="175"/>
      <c r="G253" s="176">
        <f>ROUND(E253*F253,2)</f>
        <v>0</v>
      </c>
      <c r="H253" s="175"/>
      <c r="I253" s="176">
        <f>ROUND(E253*H253,2)</f>
        <v>0</v>
      </c>
      <c r="J253" s="175"/>
      <c r="K253" s="176">
        <f>ROUND(E253*J253,2)</f>
        <v>0</v>
      </c>
      <c r="L253" s="176">
        <v>21</v>
      </c>
      <c r="M253" s="176">
        <f>G253*(1+L253/100)</f>
        <v>0</v>
      </c>
      <c r="N253" s="174">
        <v>1.0499999999999999E-3</v>
      </c>
      <c r="O253" s="174">
        <f>ROUND(E253*N253,2)</f>
        <v>0.16</v>
      </c>
      <c r="P253" s="174">
        <v>0</v>
      </c>
      <c r="Q253" s="174">
        <f>ROUND(E253*P253,2)</f>
        <v>0</v>
      </c>
      <c r="R253" s="176"/>
      <c r="S253" s="176" t="s">
        <v>248</v>
      </c>
      <c r="T253" s="177" t="s">
        <v>564</v>
      </c>
      <c r="U253" s="157">
        <v>0.10316</v>
      </c>
      <c r="V253" s="157">
        <f>ROUND(E253*U253,2)</f>
        <v>16.09</v>
      </c>
      <c r="W253" s="157"/>
      <c r="X253" s="157" t="s">
        <v>565</v>
      </c>
      <c r="Y253" s="157" t="s">
        <v>250</v>
      </c>
      <c r="Z253" s="147"/>
      <c r="AA253" s="147"/>
      <c r="AB253" s="147"/>
      <c r="AC253" s="147"/>
      <c r="AD253" s="147"/>
      <c r="AE253" s="147"/>
      <c r="AF253" s="147"/>
      <c r="AG253" s="147" t="s">
        <v>566</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2" x14ac:dyDescent="0.25">
      <c r="A254" s="154"/>
      <c r="B254" s="155"/>
      <c r="C254" s="188" t="s">
        <v>567</v>
      </c>
      <c r="D254" s="158"/>
      <c r="E254" s="159">
        <v>155.97</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253</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x14ac:dyDescent="0.25">
      <c r="A255" s="161" t="s">
        <v>243</v>
      </c>
      <c r="B255" s="162" t="s">
        <v>185</v>
      </c>
      <c r="C255" s="186" t="s">
        <v>186</v>
      </c>
      <c r="D255" s="163"/>
      <c r="E255" s="164"/>
      <c r="F255" s="165"/>
      <c r="G255" s="165">
        <f>SUMIF(AG256:AG265,"&lt;&gt;NOR",G256:G265)</f>
        <v>0</v>
      </c>
      <c r="H255" s="165"/>
      <c r="I255" s="165">
        <f>SUM(I256:I265)</f>
        <v>0</v>
      </c>
      <c r="J255" s="165"/>
      <c r="K255" s="165">
        <f>SUM(K256:K265)</f>
        <v>0</v>
      </c>
      <c r="L255" s="165"/>
      <c r="M255" s="165">
        <f>SUM(M256:M265)</f>
        <v>0</v>
      </c>
      <c r="N255" s="164"/>
      <c r="O255" s="164">
        <f>SUM(O256:O265)</f>
        <v>0.01</v>
      </c>
      <c r="P255" s="164"/>
      <c r="Q255" s="164">
        <f>SUM(Q256:Q265)</f>
        <v>0</v>
      </c>
      <c r="R255" s="165"/>
      <c r="S255" s="165"/>
      <c r="T255" s="166"/>
      <c r="U255" s="160"/>
      <c r="V255" s="160">
        <f>SUM(V256:V265)</f>
        <v>2.4299999999999997</v>
      </c>
      <c r="W255" s="160"/>
      <c r="X255" s="160"/>
      <c r="Y255" s="160"/>
      <c r="AG255" t="s">
        <v>244</v>
      </c>
    </row>
    <row r="256" spans="1:60" ht="20.399999999999999" outlineLevel="1" x14ac:dyDescent="0.25">
      <c r="A256" s="171">
        <v>86</v>
      </c>
      <c r="B256" s="172" t="s">
        <v>568</v>
      </c>
      <c r="C256" s="187" t="s">
        <v>569</v>
      </c>
      <c r="D256" s="173" t="s">
        <v>282</v>
      </c>
      <c r="E256" s="174">
        <v>7.3</v>
      </c>
      <c r="F256" s="175"/>
      <c r="G256" s="176">
        <f>ROUND(E256*F256,2)</f>
        <v>0</v>
      </c>
      <c r="H256" s="175"/>
      <c r="I256" s="176">
        <f>ROUND(E256*H256,2)</f>
        <v>0</v>
      </c>
      <c r="J256" s="175"/>
      <c r="K256" s="176">
        <f>ROUND(E256*J256,2)</f>
        <v>0</v>
      </c>
      <c r="L256" s="176">
        <v>21</v>
      </c>
      <c r="M256" s="176">
        <f>G256*(1+L256/100)</f>
        <v>0</v>
      </c>
      <c r="N256" s="174">
        <v>3.2000000000000003E-4</v>
      </c>
      <c r="O256" s="174">
        <f>ROUND(E256*N256,2)</f>
        <v>0</v>
      </c>
      <c r="P256" s="174">
        <v>0</v>
      </c>
      <c r="Q256" s="174">
        <f>ROUND(E256*P256,2)</f>
        <v>0</v>
      </c>
      <c r="R256" s="176"/>
      <c r="S256" s="176" t="s">
        <v>248</v>
      </c>
      <c r="T256" s="177" t="s">
        <v>248</v>
      </c>
      <c r="U256" s="157">
        <v>0.23599999999999999</v>
      </c>
      <c r="V256" s="157">
        <f>ROUND(E256*U256,2)</f>
        <v>1.72</v>
      </c>
      <c r="W256" s="157"/>
      <c r="X256" s="157" t="s">
        <v>249</v>
      </c>
      <c r="Y256" s="157" t="s">
        <v>250</v>
      </c>
      <c r="Z256" s="147"/>
      <c r="AA256" s="147"/>
      <c r="AB256" s="147"/>
      <c r="AC256" s="147"/>
      <c r="AD256" s="147"/>
      <c r="AE256" s="147"/>
      <c r="AF256" s="147"/>
      <c r="AG256" s="147" t="s">
        <v>251</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2" x14ac:dyDescent="0.25">
      <c r="A257" s="154"/>
      <c r="B257" s="155"/>
      <c r="C257" s="188" t="s">
        <v>570</v>
      </c>
      <c r="D257" s="158"/>
      <c r="E257" s="159">
        <v>1</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253</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5">
      <c r="A258" s="154"/>
      <c r="B258" s="155"/>
      <c r="C258" s="188" t="s">
        <v>571</v>
      </c>
      <c r="D258" s="158"/>
      <c r="E258" s="159">
        <v>1</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253</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5">
      <c r="A259" s="154"/>
      <c r="B259" s="155"/>
      <c r="C259" s="188" t="s">
        <v>572</v>
      </c>
      <c r="D259" s="158"/>
      <c r="E259" s="159">
        <v>0.65</v>
      </c>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253</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5">
      <c r="A260" s="154"/>
      <c r="B260" s="155"/>
      <c r="C260" s="188" t="s">
        <v>573</v>
      </c>
      <c r="D260" s="158"/>
      <c r="E260" s="159">
        <v>0.65</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253</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5">
      <c r="A261" s="154"/>
      <c r="B261" s="155"/>
      <c r="C261" s="188" t="s">
        <v>574</v>
      </c>
      <c r="D261" s="158"/>
      <c r="E261" s="159">
        <v>4</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253</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5">
      <c r="A262" s="171">
        <v>87</v>
      </c>
      <c r="B262" s="172" t="s">
        <v>575</v>
      </c>
      <c r="C262" s="187" t="s">
        <v>576</v>
      </c>
      <c r="D262" s="173" t="s">
        <v>262</v>
      </c>
      <c r="E262" s="174">
        <v>5</v>
      </c>
      <c r="F262" s="175"/>
      <c r="G262" s="176">
        <f>ROUND(E262*F262,2)</f>
        <v>0</v>
      </c>
      <c r="H262" s="175"/>
      <c r="I262" s="176">
        <f>ROUND(E262*H262,2)</f>
        <v>0</v>
      </c>
      <c r="J262" s="175"/>
      <c r="K262" s="176">
        <f>ROUND(E262*J262,2)</f>
        <v>0</v>
      </c>
      <c r="L262" s="176">
        <v>21</v>
      </c>
      <c r="M262" s="176">
        <f>G262*(1+L262/100)</f>
        <v>0</v>
      </c>
      <c r="N262" s="174">
        <v>1.58E-3</v>
      </c>
      <c r="O262" s="174">
        <f>ROUND(E262*N262,2)</f>
        <v>0.01</v>
      </c>
      <c r="P262" s="174">
        <v>0</v>
      </c>
      <c r="Q262" s="174">
        <f>ROUND(E262*P262,2)</f>
        <v>0</v>
      </c>
      <c r="R262" s="176"/>
      <c r="S262" s="176" t="s">
        <v>248</v>
      </c>
      <c r="T262" s="177" t="s">
        <v>248</v>
      </c>
      <c r="U262" s="157">
        <v>0.14000000000000001</v>
      </c>
      <c r="V262" s="157">
        <f>ROUND(E262*U262,2)</f>
        <v>0.7</v>
      </c>
      <c r="W262" s="157"/>
      <c r="X262" s="157" t="s">
        <v>249</v>
      </c>
      <c r="Y262" s="157" t="s">
        <v>250</v>
      </c>
      <c r="Z262" s="147"/>
      <c r="AA262" s="147"/>
      <c r="AB262" s="147"/>
      <c r="AC262" s="147"/>
      <c r="AD262" s="147"/>
      <c r="AE262" s="147"/>
      <c r="AF262" s="147"/>
      <c r="AG262" s="147" t="s">
        <v>251</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2" x14ac:dyDescent="0.25">
      <c r="A263" s="154"/>
      <c r="B263" s="155"/>
      <c r="C263" s="188" t="s">
        <v>577</v>
      </c>
      <c r="D263" s="158"/>
      <c r="E263" s="159">
        <v>1</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253</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5">
      <c r="A264" s="154"/>
      <c r="B264" s="155"/>
      <c r="C264" s="188" t="s">
        <v>515</v>
      </c>
      <c r="D264" s="158"/>
      <c r="E264" s="159">
        <v>4</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253</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5">
      <c r="A265" s="179">
        <v>88</v>
      </c>
      <c r="B265" s="180" t="s">
        <v>578</v>
      </c>
      <c r="C265" s="189" t="s">
        <v>579</v>
      </c>
      <c r="D265" s="181" t="s">
        <v>247</v>
      </c>
      <c r="E265" s="182">
        <v>1.0240000000000001E-2</v>
      </c>
      <c r="F265" s="183"/>
      <c r="G265" s="184">
        <f>ROUND(E265*F265,2)</f>
        <v>0</v>
      </c>
      <c r="H265" s="183"/>
      <c r="I265" s="184">
        <f>ROUND(E265*H265,2)</f>
        <v>0</v>
      </c>
      <c r="J265" s="183"/>
      <c r="K265" s="184">
        <f>ROUND(E265*J265,2)</f>
        <v>0</v>
      </c>
      <c r="L265" s="184">
        <v>21</v>
      </c>
      <c r="M265" s="184">
        <f>G265*(1+L265/100)</f>
        <v>0</v>
      </c>
      <c r="N265" s="182">
        <v>0</v>
      </c>
      <c r="O265" s="182">
        <f>ROUND(E265*N265,2)</f>
        <v>0</v>
      </c>
      <c r="P265" s="182">
        <v>0</v>
      </c>
      <c r="Q265" s="182">
        <f>ROUND(E265*P265,2)</f>
        <v>0</v>
      </c>
      <c r="R265" s="184"/>
      <c r="S265" s="184" t="s">
        <v>248</v>
      </c>
      <c r="T265" s="185" t="s">
        <v>248</v>
      </c>
      <c r="U265" s="157">
        <v>1.3859999999999999</v>
      </c>
      <c r="V265" s="157">
        <f>ROUND(E265*U265,2)</f>
        <v>0.01</v>
      </c>
      <c r="W265" s="157"/>
      <c r="X265" s="157" t="s">
        <v>501</v>
      </c>
      <c r="Y265" s="157" t="s">
        <v>250</v>
      </c>
      <c r="Z265" s="147"/>
      <c r="AA265" s="147"/>
      <c r="AB265" s="147"/>
      <c r="AC265" s="147"/>
      <c r="AD265" s="147"/>
      <c r="AE265" s="147"/>
      <c r="AF265" s="147"/>
      <c r="AG265" s="147" t="s">
        <v>502</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x14ac:dyDescent="0.25">
      <c r="A266" s="161" t="s">
        <v>243</v>
      </c>
      <c r="B266" s="162" t="s">
        <v>187</v>
      </c>
      <c r="C266" s="186" t="s">
        <v>188</v>
      </c>
      <c r="D266" s="163"/>
      <c r="E266" s="164"/>
      <c r="F266" s="165"/>
      <c r="G266" s="165">
        <f>SUMIF(AG267:AG291,"&lt;&gt;NOR",G267:G291)</f>
        <v>0</v>
      </c>
      <c r="H266" s="165"/>
      <c r="I266" s="165">
        <f>SUM(I267:I291)</f>
        <v>0</v>
      </c>
      <c r="J266" s="165"/>
      <c r="K266" s="165">
        <f>SUM(K267:K291)</f>
        <v>0</v>
      </c>
      <c r="L266" s="165"/>
      <c r="M266" s="165">
        <f>SUM(M267:M291)</f>
        <v>0</v>
      </c>
      <c r="N266" s="164"/>
      <c r="O266" s="164">
        <f>SUM(O267:O291)</f>
        <v>0.65999999999999992</v>
      </c>
      <c r="P266" s="164"/>
      <c r="Q266" s="164">
        <f>SUM(Q267:Q291)</f>
        <v>0.2</v>
      </c>
      <c r="R266" s="165"/>
      <c r="S266" s="165"/>
      <c r="T266" s="166"/>
      <c r="U266" s="160"/>
      <c r="V266" s="160">
        <f>SUM(V267:V291)</f>
        <v>208.53000000000003</v>
      </c>
      <c r="W266" s="160"/>
      <c r="X266" s="160"/>
      <c r="Y266" s="160"/>
      <c r="AG266" t="s">
        <v>244</v>
      </c>
    </row>
    <row r="267" spans="1:60" outlineLevel="1" x14ac:dyDescent="0.25">
      <c r="A267" s="171">
        <v>89</v>
      </c>
      <c r="B267" s="172" t="s">
        <v>580</v>
      </c>
      <c r="C267" s="187" t="s">
        <v>581</v>
      </c>
      <c r="D267" s="173" t="s">
        <v>282</v>
      </c>
      <c r="E267" s="174">
        <v>139.44999999999999</v>
      </c>
      <c r="F267" s="175"/>
      <c r="G267" s="176">
        <f>ROUND(E267*F267,2)</f>
        <v>0</v>
      </c>
      <c r="H267" s="175"/>
      <c r="I267" s="176">
        <f>ROUND(E267*H267,2)</f>
        <v>0</v>
      </c>
      <c r="J267" s="175"/>
      <c r="K267" s="176">
        <f>ROUND(E267*J267,2)</f>
        <v>0</v>
      </c>
      <c r="L267" s="176">
        <v>21</v>
      </c>
      <c r="M267" s="176">
        <f>G267*(1+L267/100)</f>
        <v>0</v>
      </c>
      <c r="N267" s="174">
        <v>0</v>
      </c>
      <c r="O267" s="174">
        <f>ROUND(E267*N267,2)</f>
        <v>0</v>
      </c>
      <c r="P267" s="174">
        <v>8.0000000000000007E-5</v>
      </c>
      <c r="Q267" s="174">
        <f>ROUND(E267*P267,2)</f>
        <v>0.01</v>
      </c>
      <c r="R267" s="176"/>
      <c r="S267" s="176" t="s">
        <v>248</v>
      </c>
      <c r="T267" s="177" t="s">
        <v>248</v>
      </c>
      <c r="U267" s="157">
        <v>3.5000000000000003E-2</v>
      </c>
      <c r="V267" s="157">
        <f>ROUND(E267*U267,2)</f>
        <v>4.88</v>
      </c>
      <c r="W267" s="157"/>
      <c r="X267" s="157" t="s">
        <v>249</v>
      </c>
      <c r="Y267" s="157" t="s">
        <v>250</v>
      </c>
      <c r="Z267" s="147"/>
      <c r="AA267" s="147"/>
      <c r="AB267" s="147"/>
      <c r="AC267" s="147"/>
      <c r="AD267" s="147"/>
      <c r="AE267" s="147"/>
      <c r="AF267" s="147"/>
      <c r="AG267" s="147" t="s">
        <v>251</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2" x14ac:dyDescent="0.25">
      <c r="A268" s="154"/>
      <c r="B268" s="155"/>
      <c r="C268" s="188" t="s">
        <v>582</v>
      </c>
      <c r="D268" s="158"/>
      <c r="E268" s="159">
        <v>24.9</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253</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ht="20.399999999999999" outlineLevel="3" x14ac:dyDescent="0.25">
      <c r="A269" s="154"/>
      <c r="B269" s="155"/>
      <c r="C269" s="188" t="s">
        <v>583</v>
      </c>
      <c r="D269" s="158"/>
      <c r="E269" s="159">
        <v>90.75</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253</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5">
      <c r="A270" s="154"/>
      <c r="B270" s="155"/>
      <c r="C270" s="188" t="s">
        <v>584</v>
      </c>
      <c r="D270" s="158"/>
      <c r="E270" s="159">
        <v>23.8</v>
      </c>
      <c r="F270" s="157"/>
      <c r="G270" s="157"/>
      <c r="H270" s="157"/>
      <c r="I270" s="157"/>
      <c r="J270" s="157"/>
      <c r="K270" s="157"/>
      <c r="L270" s="157"/>
      <c r="M270" s="157"/>
      <c r="N270" s="156"/>
      <c r="O270" s="156"/>
      <c r="P270" s="156"/>
      <c r="Q270" s="156"/>
      <c r="R270" s="157"/>
      <c r="S270" s="157"/>
      <c r="T270" s="157"/>
      <c r="U270" s="157"/>
      <c r="V270" s="157"/>
      <c r="W270" s="157"/>
      <c r="X270" s="157"/>
      <c r="Y270" s="157"/>
      <c r="Z270" s="147"/>
      <c r="AA270" s="147"/>
      <c r="AB270" s="147"/>
      <c r="AC270" s="147"/>
      <c r="AD270" s="147"/>
      <c r="AE270" s="147"/>
      <c r="AF270" s="147"/>
      <c r="AG270" s="147" t="s">
        <v>253</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ht="20.399999999999999" outlineLevel="1" x14ac:dyDescent="0.25">
      <c r="A271" s="171">
        <v>90</v>
      </c>
      <c r="B271" s="172" t="s">
        <v>585</v>
      </c>
      <c r="C271" s="187" t="s">
        <v>586</v>
      </c>
      <c r="D271" s="173" t="s">
        <v>282</v>
      </c>
      <c r="E271" s="174">
        <v>134.19999999999999</v>
      </c>
      <c r="F271" s="175"/>
      <c r="G271" s="176">
        <f>ROUND(E271*F271,2)</f>
        <v>0</v>
      </c>
      <c r="H271" s="175"/>
      <c r="I271" s="176">
        <f>ROUND(E271*H271,2)</f>
        <v>0</v>
      </c>
      <c r="J271" s="175"/>
      <c r="K271" s="176">
        <f>ROUND(E271*J271,2)</f>
        <v>0</v>
      </c>
      <c r="L271" s="176">
        <v>21</v>
      </c>
      <c r="M271" s="176">
        <f>G271*(1+L271/100)</f>
        <v>0</v>
      </c>
      <c r="N271" s="174">
        <v>8.0000000000000007E-5</v>
      </c>
      <c r="O271" s="174">
        <f>ROUND(E271*N271,2)</f>
        <v>0.01</v>
      </c>
      <c r="P271" s="174">
        <v>0</v>
      </c>
      <c r="Q271" s="174">
        <f>ROUND(E271*P271,2)</f>
        <v>0</v>
      </c>
      <c r="R271" s="176"/>
      <c r="S271" s="176" t="s">
        <v>248</v>
      </c>
      <c r="T271" s="177" t="s">
        <v>248</v>
      </c>
      <c r="U271" s="157">
        <v>0.13719999999999999</v>
      </c>
      <c r="V271" s="157">
        <f>ROUND(E271*U271,2)</f>
        <v>18.41</v>
      </c>
      <c r="W271" s="157"/>
      <c r="X271" s="157" t="s">
        <v>249</v>
      </c>
      <c r="Y271" s="157" t="s">
        <v>250</v>
      </c>
      <c r="Z271" s="147"/>
      <c r="AA271" s="147"/>
      <c r="AB271" s="147"/>
      <c r="AC271" s="147"/>
      <c r="AD271" s="147"/>
      <c r="AE271" s="147"/>
      <c r="AF271" s="147"/>
      <c r="AG271" s="147" t="s">
        <v>251</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2" x14ac:dyDescent="0.25">
      <c r="A272" s="154"/>
      <c r="B272" s="155"/>
      <c r="C272" s="188" t="s">
        <v>587</v>
      </c>
      <c r="D272" s="158"/>
      <c r="E272" s="159">
        <v>21.9</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253</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ht="20.399999999999999" outlineLevel="3" x14ac:dyDescent="0.25">
      <c r="A273" s="154"/>
      <c r="B273" s="155"/>
      <c r="C273" s="188" t="s">
        <v>588</v>
      </c>
      <c r="D273" s="158"/>
      <c r="E273" s="159">
        <v>90.4</v>
      </c>
      <c r="F273" s="157"/>
      <c r="G273" s="157"/>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253</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5">
      <c r="A274" s="154"/>
      <c r="B274" s="155"/>
      <c r="C274" s="188" t="s">
        <v>589</v>
      </c>
      <c r="D274" s="158"/>
      <c r="E274" s="159">
        <v>21.9</v>
      </c>
      <c r="F274" s="157"/>
      <c r="G274" s="157"/>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253</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5">
      <c r="A275" s="171">
        <v>91</v>
      </c>
      <c r="B275" s="172" t="s">
        <v>590</v>
      </c>
      <c r="C275" s="187" t="s">
        <v>591</v>
      </c>
      <c r="D275" s="173" t="s">
        <v>256</v>
      </c>
      <c r="E275" s="174">
        <v>187.62</v>
      </c>
      <c r="F275" s="175"/>
      <c r="G275" s="176">
        <f>ROUND(E275*F275,2)</f>
        <v>0</v>
      </c>
      <c r="H275" s="175"/>
      <c r="I275" s="176">
        <f>ROUND(E275*H275,2)</f>
        <v>0</v>
      </c>
      <c r="J275" s="175"/>
      <c r="K275" s="176">
        <f>ROUND(E275*J275,2)</f>
        <v>0</v>
      </c>
      <c r="L275" s="176">
        <v>21</v>
      </c>
      <c r="M275" s="176">
        <f>G275*(1+L275/100)</f>
        <v>0</v>
      </c>
      <c r="N275" s="174">
        <v>0</v>
      </c>
      <c r="O275" s="174">
        <f>ROUND(E275*N275,2)</f>
        <v>0</v>
      </c>
      <c r="P275" s="174">
        <v>1E-3</v>
      </c>
      <c r="Q275" s="174">
        <f>ROUND(E275*P275,2)</f>
        <v>0.19</v>
      </c>
      <c r="R275" s="176"/>
      <c r="S275" s="176" t="s">
        <v>248</v>
      </c>
      <c r="T275" s="177" t="s">
        <v>248</v>
      </c>
      <c r="U275" s="157">
        <v>0.255</v>
      </c>
      <c r="V275" s="157">
        <f>ROUND(E275*U275,2)</f>
        <v>47.84</v>
      </c>
      <c r="W275" s="157"/>
      <c r="X275" s="157" t="s">
        <v>249</v>
      </c>
      <c r="Y275" s="157" t="s">
        <v>250</v>
      </c>
      <c r="Z275" s="147"/>
      <c r="AA275" s="147"/>
      <c r="AB275" s="147"/>
      <c r="AC275" s="147"/>
      <c r="AD275" s="147"/>
      <c r="AE275" s="147"/>
      <c r="AF275" s="147"/>
      <c r="AG275" s="147" t="s">
        <v>251</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5">
      <c r="A276" s="154"/>
      <c r="B276" s="155"/>
      <c r="C276" s="188" t="s">
        <v>592</v>
      </c>
      <c r="D276" s="158"/>
      <c r="E276" s="159">
        <v>20.8</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253</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5">
      <c r="A277" s="154"/>
      <c r="B277" s="155"/>
      <c r="C277" s="188" t="s">
        <v>420</v>
      </c>
      <c r="D277" s="158"/>
      <c r="E277" s="159">
        <v>147.4</v>
      </c>
      <c r="F277" s="157"/>
      <c r="G277" s="157"/>
      <c r="H277" s="157"/>
      <c r="I277" s="157"/>
      <c r="J277" s="157"/>
      <c r="K277" s="157"/>
      <c r="L277" s="157"/>
      <c r="M277" s="157"/>
      <c r="N277" s="156"/>
      <c r="O277" s="156"/>
      <c r="P277" s="156"/>
      <c r="Q277" s="156"/>
      <c r="R277" s="157"/>
      <c r="S277" s="157"/>
      <c r="T277" s="157"/>
      <c r="U277" s="157"/>
      <c r="V277" s="157"/>
      <c r="W277" s="157"/>
      <c r="X277" s="157"/>
      <c r="Y277" s="157"/>
      <c r="Z277" s="147"/>
      <c r="AA277" s="147"/>
      <c r="AB277" s="147"/>
      <c r="AC277" s="147"/>
      <c r="AD277" s="147"/>
      <c r="AE277" s="147"/>
      <c r="AF277" s="147"/>
      <c r="AG277" s="147" t="s">
        <v>253</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5">
      <c r="A278" s="154"/>
      <c r="B278" s="155"/>
      <c r="C278" s="188" t="s">
        <v>421</v>
      </c>
      <c r="D278" s="158"/>
      <c r="E278" s="159">
        <v>19.420000000000002</v>
      </c>
      <c r="F278" s="157"/>
      <c r="G278" s="157"/>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253</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5">
      <c r="A279" s="171">
        <v>92</v>
      </c>
      <c r="B279" s="172" t="s">
        <v>593</v>
      </c>
      <c r="C279" s="187" t="s">
        <v>594</v>
      </c>
      <c r="D279" s="173" t="s">
        <v>256</v>
      </c>
      <c r="E279" s="174">
        <v>187.2</v>
      </c>
      <c r="F279" s="175"/>
      <c r="G279" s="176">
        <f>ROUND(E279*F279,2)</f>
        <v>0</v>
      </c>
      <c r="H279" s="175"/>
      <c r="I279" s="176">
        <f>ROUND(E279*H279,2)</f>
        <v>0</v>
      </c>
      <c r="J279" s="175"/>
      <c r="K279" s="176">
        <f>ROUND(E279*J279,2)</f>
        <v>0</v>
      </c>
      <c r="L279" s="176">
        <v>21</v>
      </c>
      <c r="M279" s="176">
        <f>G279*(1+L279/100)</f>
        <v>0</v>
      </c>
      <c r="N279" s="174">
        <v>4.2000000000000002E-4</v>
      </c>
      <c r="O279" s="174">
        <f>ROUND(E279*N279,2)</f>
        <v>0.08</v>
      </c>
      <c r="P279" s="174">
        <v>0</v>
      </c>
      <c r="Q279" s="174">
        <f>ROUND(E279*P279,2)</f>
        <v>0</v>
      </c>
      <c r="R279" s="176"/>
      <c r="S279" s="176" t="s">
        <v>248</v>
      </c>
      <c r="T279" s="177" t="s">
        <v>248</v>
      </c>
      <c r="U279" s="157">
        <v>0.68</v>
      </c>
      <c r="V279" s="157">
        <f>ROUND(E279*U279,2)</f>
        <v>127.3</v>
      </c>
      <c r="W279" s="157"/>
      <c r="X279" s="157" t="s">
        <v>249</v>
      </c>
      <c r="Y279" s="157" t="s">
        <v>250</v>
      </c>
      <c r="Z279" s="147"/>
      <c r="AA279" s="147"/>
      <c r="AB279" s="147"/>
      <c r="AC279" s="147"/>
      <c r="AD279" s="147"/>
      <c r="AE279" s="147"/>
      <c r="AF279" s="147"/>
      <c r="AG279" s="147" t="s">
        <v>251</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2" x14ac:dyDescent="0.25">
      <c r="A280" s="154"/>
      <c r="B280" s="155"/>
      <c r="C280" s="188" t="s">
        <v>369</v>
      </c>
      <c r="D280" s="158"/>
      <c r="E280" s="159">
        <v>20.8</v>
      </c>
      <c r="F280" s="157"/>
      <c r="G280" s="157"/>
      <c r="H280" s="157"/>
      <c r="I280" s="157"/>
      <c r="J280" s="157"/>
      <c r="K280" s="157"/>
      <c r="L280" s="157"/>
      <c r="M280" s="157"/>
      <c r="N280" s="156"/>
      <c r="O280" s="156"/>
      <c r="P280" s="156"/>
      <c r="Q280" s="156"/>
      <c r="R280" s="157"/>
      <c r="S280" s="157"/>
      <c r="T280" s="157"/>
      <c r="U280" s="157"/>
      <c r="V280" s="157"/>
      <c r="W280" s="157"/>
      <c r="X280" s="157"/>
      <c r="Y280" s="157"/>
      <c r="Z280" s="147"/>
      <c r="AA280" s="147"/>
      <c r="AB280" s="147"/>
      <c r="AC280" s="147"/>
      <c r="AD280" s="147"/>
      <c r="AE280" s="147"/>
      <c r="AF280" s="147"/>
      <c r="AG280" s="147" t="s">
        <v>253</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3" x14ac:dyDescent="0.25">
      <c r="A281" s="154"/>
      <c r="B281" s="155"/>
      <c r="C281" s="188" t="s">
        <v>595</v>
      </c>
      <c r="D281" s="158"/>
      <c r="E281" s="159">
        <v>166.4</v>
      </c>
      <c r="F281" s="157"/>
      <c r="G281" s="157"/>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253</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5">
      <c r="A282" s="171">
        <v>93</v>
      </c>
      <c r="B282" s="172" t="s">
        <v>596</v>
      </c>
      <c r="C282" s="187" t="s">
        <v>597</v>
      </c>
      <c r="D282" s="173" t="s">
        <v>282</v>
      </c>
      <c r="E282" s="174">
        <v>4.9000000000000004</v>
      </c>
      <c r="F282" s="175"/>
      <c r="G282" s="176">
        <f>ROUND(E282*F282,2)</f>
        <v>0</v>
      </c>
      <c r="H282" s="175"/>
      <c r="I282" s="176">
        <f>ROUND(E282*H282,2)</f>
        <v>0</v>
      </c>
      <c r="J282" s="175"/>
      <c r="K282" s="176">
        <f>ROUND(E282*J282,2)</f>
        <v>0</v>
      </c>
      <c r="L282" s="176">
        <v>21</v>
      </c>
      <c r="M282" s="176">
        <f>G282*(1+L282/100)</f>
        <v>0</v>
      </c>
      <c r="N282" s="174">
        <v>1.7000000000000001E-4</v>
      </c>
      <c r="O282" s="174">
        <f>ROUND(E282*N282,2)</f>
        <v>0</v>
      </c>
      <c r="P282" s="174">
        <v>0</v>
      </c>
      <c r="Q282" s="174">
        <f>ROUND(E282*P282,2)</f>
        <v>0</v>
      </c>
      <c r="R282" s="176"/>
      <c r="S282" s="176" t="s">
        <v>248</v>
      </c>
      <c r="T282" s="177" t="s">
        <v>248</v>
      </c>
      <c r="U282" s="157">
        <v>0.152</v>
      </c>
      <c r="V282" s="157">
        <f>ROUND(E282*U282,2)</f>
        <v>0.74</v>
      </c>
      <c r="W282" s="157"/>
      <c r="X282" s="157" t="s">
        <v>249</v>
      </c>
      <c r="Y282" s="157" t="s">
        <v>250</v>
      </c>
      <c r="Z282" s="147"/>
      <c r="AA282" s="147"/>
      <c r="AB282" s="147"/>
      <c r="AC282" s="147"/>
      <c r="AD282" s="147"/>
      <c r="AE282" s="147"/>
      <c r="AF282" s="147"/>
      <c r="AG282" s="147" t="s">
        <v>251</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2" x14ac:dyDescent="0.25">
      <c r="A283" s="154"/>
      <c r="B283" s="155"/>
      <c r="C283" s="188" t="s">
        <v>598</v>
      </c>
      <c r="D283" s="158"/>
      <c r="E283" s="159">
        <v>0.9</v>
      </c>
      <c r="F283" s="157"/>
      <c r="G283" s="157"/>
      <c r="H283" s="157"/>
      <c r="I283" s="157"/>
      <c r="J283" s="157"/>
      <c r="K283" s="157"/>
      <c r="L283" s="157"/>
      <c r="M283" s="157"/>
      <c r="N283" s="156"/>
      <c r="O283" s="156"/>
      <c r="P283" s="156"/>
      <c r="Q283" s="156"/>
      <c r="R283" s="157"/>
      <c r="S283" s="157"/>
      <c r="T283" s="157"/>
      <c r="U283" s="157"/>
      <c r="V283" s="157"/>
      <c r="W283" s="157"/>
      <c r="X283" s="157"/>
      <c r="Y283" s="157"/>
      <c r="Z283" s="147"/>
      <c r="AA283" s="147"/>
      <c r="AB283" s="147"/>
      <c r="AC283" s="147"/>
      <c r="AD283" s="147"/>
      <c r="AE283" s="147"/>
      <c r="AF283" s="147"/>
      <c r="AG283" s="147" t="s">
        <v>253</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5">
      <c r="A284" s="154"/>
      <c r="B284" s="155"/>
      <c r="C284" s="188" t="s">
        <v>599</v>
      </c>
      <c r="D284" s="158"/>
      <c r="E284" s="159">
        <v>4</v>
      </c>
      <c r="F284" s="157"/>
      <c r="G284" s="157"/>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253</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ht="20.399999999999999" outlineLevel="1" x14ac:dyDescent="0.25">
      <c r="A285" s="171">
        <v>94</v>
      </c>
      <c r="B285" s="172" t="s">
        <v>600</v>
      </c>
      <c r="C285" s="187" t="s">
        <v>601</v>
      </c>
      <c r="D285" s="173" t="s">
        <v>256</v>
      </c>
      <c r="E285" s="174">
        <v>187.2</v>
      </c>
      <c r="F285" s="175"/>
      <c r="G285" s="176">
        <f>ROUND(E285*F285,2)</f>
        <v>0</v>
      </c>
      <c r="H285" s="175"/>
      <c r="I285" s="176">
        <f>ROUND(E285*H285,2)</f>
        <v>0</v>
      </c>
      <c r="J285" s="175"/>
      <c r="K285" s="176">
        <f>ROUND(E285*J285,2)</f>
        <v>0</v>
      </c>
      <c r="L285" s="176">
        <v>21</v>
      </c>
      <c r="M285" s="176">
        <f>G285*(1+L285/100)</f>
        <v>0</v>
      </c>
      <c r="N285" s="174">
        <v>0</v>
      </c>
      <c r="O285" s="174">
        <f>ROUND(E285*N285,2)</f>
        <v>0</v>
      </c>
      <c r="P285" s="174">
        <v>0</v>
      </c>
      <c r="Q285" s="174">
        <f>ROUND(E285*P285,2)</f>
        <v>0</v>
      </c>
      <c r="R285" s="176"/>
      <c r="S285" s="176" t="s">
        <v>327</v>
      </c>
      <c r="T285" s="177" t="s">
        <v>333</v>
      </c>
      <c r="U285" s="157">
        <v>4.5999999999999999E-2</v>
      </c>
      <c r="V285" s="157">
        <f>ROUND(E285*U285,2)</f>
        <v>8.61</v>
      </c>
      <c r="W285" s="157"/>
      <c r="X285" s="157" t="s">
        <v>249</v>
      </c>
      <c r="Y285" s="157" t="s">
        <v>250</v>
      </c>
      <c r="Z285" s="147"/>
      <c r="AA285" s="147"/>
      <c r="AB285" s="147"/>
      <c r="AC285" s="147"/>
      <c r="AD285" s="147"/>
      <c r="AE285" s="147"/>
      <c r="AF285" s="147"/>
      <c r="AG285" s="147" t="s">
        <v>251</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2" x14ac:dyDescent="0.25">
      <c r="A286" s="154"/>
      <c r="B286" s="155"/>
      <c r="C286" s="188" t="s">
        <v>602</v>
      </c>
      <c r="D286" s="158"/>
      <c r="E286" s="159">
        <v>20.8</v>
      </c>
      <c r="F286" s="157"/>
      <c r="G286" s="157"/>
      <c r="H286" s="157"/>
      <c r="I286" s="157"/>
      <c r="J286" s="157"/>
      <c r="K286" s="157"/>
      <c r="L286" s="157"/>
      <c r="M286" s="157"/>
      <c r="N286" s="156"/>
      <c r="O286" s="156"/>
      <c r="P286" s="156"/>
      <c r="Q286" s="156"/>
      <c r="R286" s="157"/>
      <c r="S286" s="157"/>
      <c r="T286" s="157"/>
      <c r="U286" s="157"/>
      <c r="V286" s="157"/>
      <c r="W286" s="157"/>
      <c r="X286" s="157"/>
      <c r="Y286" s="157"/>
      <c r="Z286" s="147"/>
      <c r="AA286" s="147"/>
      <c r="AB286" s="147"/>
      <c r="AC286" s="147"/>
      <c r="AD286" s="147"/>
      <c r="AE286" s="147"/>
      <c r="AF286" s="147"/>
      <c r="AG286" s="147" t="s">
        <v>253</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3" x14ac:dyDescent="0.25">
      <c r="A287" s="154"/>
      <c r="B287" s="155"/>
      <c r="C287" s="188" t="s">
        <v>595</v>
      </c>
      <c r="D287" s="158"/>
      <c r="E287" s="159">
        <v>166.4</v>
      </c>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253</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5">
      <c r="A288" s="171">
        <v>95</v>
      </c>
      <c r="B288" s="172" t="s">
        <v>603</v>
      </c>
      <c r="C288" s="187" t="s">
        <v>604</v>
      </c>
      <c r="D288" s="173" t="s">
        <v>256</v>
      </c>
      <c r="E288" s="174">
        <v>205.92</v>
      </c>
      <c r="F288" s="175"/>
      <c r="G288" s="176">
        <f>ROUND(E288*F288,2)</f>
        <v>0</v>
      </c>
      <c r="H288" s="175"/>
      <c r="I288" s="176">
        <f>ROUND(E288*H288,2)</f>
        <v>0</v>
      </c>
      <c r="J288" s="175"/>
      <c r="K288" s="176">
        <f>ROUND(E288*J288,2)</f>
        <v>0</v>
      </c>
      <c r="L288" s="176">
        <v>21</v>
      </c>
      <c r="M288" s="176">
        <f>G288*(1+L288/100)</f>
        <v>0</v>
      </c>
      <c r="N288" s="174">
        <v>2.7799999999999999E-3</v>
      </c>
      <c r="O288" s="174">
        <f>ROUND(E288*N288,2)</f>
        <v>0.56999999999999995</v>
      </c>
      <c r="P288" s="174">
        <v>0</v>
      </c>
      <c r="Q288" s="174">
        <f>ROUND(E288*P288,2)</f>
        <v>0</v>
      </c>
      <c r="R288" s="176"/>
      <c r="S288" s="176" t="s">
        <v>327</v>
      </c>
      <c r="T288" s="177" t="s">
        <v>248</v>
      </c>
      <c r="U288" s="157">
        <v>0</v>
      </c>
      <c r="V288" s="157">
        <f>ROUND(E288*U288,2)</f>
        <v>0</v>
      </c>
      <c r="W288" s="157"/>
      <c r="X288" s="157" t="s">
        <v>605</v>
      </c>
      <c r="Y288" s="157" t="s">
        <v>250</v>
      </c>
      <c r="Z288" s="147"/>
      <c r="AA288" s="147"/>
      <c r="AB288" s="147"/>
      <c r="AC288" s="147"/>
      <c r="AD288" s="147"/>
      <c r="AE288" s="147"/>
      <c r="AF288" s="147"/>
      <c r="AG288" s="147" t="s">
        <v>606</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5">
      <c r="A289" s="154"/>
      <c r="B289" s="155"/>
      <c r="C289" s="188" t="s">
        <v>607</v>
      </c>
      <c r="D289" s="158"/>
      <c r="E289" s="159">
        <v>22.88</v>
      </c>
      <c r="F289" s="157"/>
      <c r="G289" s="157"/>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253</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5">
      <c r="A290" s="154"/>
      <c r="B290" s="155"/>
      <c r="C290" s="188" t="s">
        <v>608</v>
      </c>
      <c r="D290" s="158"/>
      <c r="E290" s="159">
        <v>183.04</v>
      </c>
      <c r="F290" s="157"/>
      <c r="G290" s="157"/>
      <c r="H290" s="157"/>
      <c r="I290" s="157"/>
      <c r="J290" s="157"/>
      <c r="K290" s="157"/>
      <c r="L290" s="157"/>
      <c r="M290" s="157"/>
      <c r="N290" s="156"/>
      <c r="O290" s="156"/>
      <c r="P290" s="156"/>
      <c r="Q290" s="156"/>
      <c r="R290" s="157"/>
      <c r="S290" s="157"/>
      <c r="T290" s="157"/>
      <c r="U290" s="157"/>
      <c r="V290" s="157"/>
      <c r="W290" s="157"/>
      <c r="X290" s="157"/>
      <c r="Y290" s="157"/>
      <c r="Z290" s="147"/>
      <c r="AA290" s="147"/>
      <c r="AB290" s="147"/>
      <c r="AC290" s="147"/>
      <c r="AD290" s="147"/>
      <c r="AE290" s="147"/>
      <c r="AF290" s="147"/>
      <c r="AG290" s="147" t="s">
        <v>253</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5">
      <c r="A291" s="179">
        <v>96</v>
      </c>
      <c r="B291" s="180" t="s">
        <v>609</v>
      </c>
      <c r="C291" s="189" t="s">
        <v>610</v>
      </c>
      <c r="D291" s="181" t="s">
        <v>247</v>
      </c>
      <c r="E291" s="182">
        <v>0.66264999999999996</v>
      </c>
      <c r="F291" s="183"/>
      <c r="G291" s="184">
        <f>ROUND(E291*F291,2)</f>
        <v>0</v>
      </c>
      <c r="H291" s="183"/>
      <c r="I291" s="184">
        <f>ROUND(E291*H291,2)</f>
        <v>0</v>
      </c>
      <c r="J291" s="183"/>
      <c r="K291" s="184">
        <f>ROUND(E291*J291,2)</f>
        <v>0</v>
      </c>
      <c r="L291" s="184">
        <v>21</v>
      </c>
      <c r="M291" s="184">
        <f>G291*(1+L291/100)</f>
        <v>0</v>
      </c>
      <c r="N291" s="182">
        <v>0</v>
      </c>
      <c r="O291" s="182">
        <f>ROUND(E291*N291,2)</f>
        <v>0</v>
      </c>
      <c r="P291" s="182">
        <v>0</v>
      </c>
      <c r="Q291" s="182">
        <f>ROUND(E291*P291,2)</f>
        <v>0</v>
      </c>
      <c r="R291" s="184"/>
      <c r="S291" s="184" t="s">
        <v>248</v>
      </c>
      <c r="T291" s="185" t="s">
        <v>248</v>
      </c>
      <c r="U291" s="157">
        <v>1.125</v>
      </c>
      <c r="V291" s="157">
        <f>ROUND(E291*U291,2)</f>
        <v>0.75</v>
      </c>
      <c r="W291" s="157"/>
      <c r="X291" s="157" t="s">
        <v>501</v>
      </c>
      <c r="Y291" s="157" t="s">
        <v>250</v>
      </c>
      <c r="Z291" s="147"/>
      <c r="AA291" s="147"/>
      <c r="AB291" s="147"/>
      <c r="AC291" s="147"/>
      <c r="AD291" s="147"/>
      <c r="AE291" s="147"/>
      <c r="AF291" s="147"/>
      <c r="AG291" s="147" t="s">
        <v>502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x14ac:dyDescent="0.25">
      <c r="A292" s="161" t="s">
        <v>243</v>
      </c>
      <c r="B292" s="162" t="s">
        <v>189</v>
      </c>
      <c r="C292" s="186" t="s">
        <v>190</v>
      </c>
      <c r="D292" s="163"/>
      <c r="E292" s="164"/>
      <c r="F292" s="165"/>
      <c r="G292" s="165">
        <f>SUMIF(AG293:AG299,"&lt;&gt;NOR",G293:G299)</f>
        <v>0</v>
      </c>
      <c r="H292" s="165"/>
      <c r="I292" s="165">
        <f>SUM(I293:I299)</f>
        <v>0</v>
      </c>
      <c r="J292" s="165"/>
      <c r="K292" s="165">
        <f>SUM(K293:K299)</f>
        <v>0</v>
      </c>
      <c r="L292" s="165"/>
      <c r="M292" s="165">
        <f>SUM(M293:M299)</f>
        <v>0</v>
      </c>
      <c r="N292" s="164"/>
      <c r="O292" s="164">
        <f>SUM(O293:O299)</f>
        <v>0.09</v>
      </c>
      <c r="P292" s="164"/>
      <c r="Q292" s="164">
        <f>SUM(Q293:Q299)</f>
        <v>0</v>
      </c>
      <c r="R292" s="165"/>
      <c r="S292" s="165"/>
      <c r="T292" s="166"/>
      <c r="U292" s="160"/>
      <c r="V292" s="160">
        <f>SUM(V293:V299)</f>
        <v>12.56</v>
      </c>
      <c r="W292" s="160"/>
      <c r="X292" s="160"/>
      <c r="Y292" s="160"/>
      <c r="AG292" t="s">
        <v>244</v>
      </c>
    </row>
    <row r="293" spans="1:60" outlineLevel="1" x14ac:dyDescent="0.25">
      <c r="A293" s="171">
        <v>97</v>
      </c>
      <c r="B293" s="172" t="s">
        <v>611</v>
      </c>
      <c r="C293" s="187" t="s">
        <v>612</v>
      </c>
      <c r="D293" s="173" t="s">
        <v>256</v>
      </c>
      <c r="E293" s="174">
        <v>160.80000000000001</v>
      </c>
      <c r="F293" s="175"/>
      <c r="G293" s="176">
        <f>ROUND(E293*F293,2)</f>
        <v>0</v>
      </c>
      <c r="H293" s="175"/>
      <c r="I293" s="176">
        <f>ROUND(E293*H293,2)</f>
        <v>0</v>
      </c>
      <c r="J293" s="175"/>
      <c r="K293" s="176">
        <f>ROUND(E293*J293,2)</f>
        <v>0</v>
      </c>
      <c r="L293" s="176">
        <v>21</v>
      </c>
      <c r="M293" s="176">
        <f>G293*(1+L293/100)</f>
        <v>0</v>
      </c>
      <c r="N293" s="174">
        <v>0</v>
      </c>
      <c r="O293" s="174">
        <f>ROUND(E293*N293,2)</f>
        <v>0</v>
      </c>
      <c r="P293" s="174">
        <v>0</v>
      </c>
      <c r="Q293" s="174">
        <f>ROUND(E293*P293,2)</f>
        <v>0</v>
      </c>
      <c r="R293" s="176"/>
      <c r="S293" s="176" t="s">
        <v>248</v>
      </c>
      <c r="T293" s="177" t="s">
        <v>248</v>
      </c>
      <c r="U293" s="157">
        <v>1.6E-2</v>
      </c>
      <c r="V293" s="157">
        <f>ROUND(E293*U293,2)</f>
        <v>2.57</v>
      </c>
      <c r="W293" s="157"/>
      <c r="X293" s="157" t="s">
        <v>249</v>
      </c>
      <c r="Y293" s="157" t="s">
        <v>250</v>
      </c>
      <c r="Z293" s="147"/>
      <c r="AA293" s="147"/>
      <c r="AB293" s="147"/>
      <c r="AC293" s="147"/>
      <c r="AD293" s="147"/>
      <c r="AE293" s="147"/>
      <c r="AF293" s="147"/>
      <c r="AG293" s="147" t="s">
        <v>251</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2" x14ac:dyDescent="0.25">
      <c r="A294" s="154"/>
      <c r="B294" s="155"/>
      <c r="C294" s="188" t="s">
        <v>613</v>
      </c>
      <c r="D294" s="158"/>
      <c r="E294" s="159">
        <v>20.8</v>
      </c>
      <c r="F294" s="157"/>
      <c r="G294" s="157"/>
      <c r="H294" s="157"/>
      <c r="I294" s="157"/>
      <c r="J294" s="157"/>
      <c r="K294" s="157"/>
      <c r="L294" s="157"/>
      <c r="M294" s="157"/>
      <c r="N294" s="156"/>
      <c r="O294" s="156"/>
      <c r="P294" s="156"/>
      <c r="Q294" s="156"/>
      <c r="R294" s="157"/>
      <c r="S294" s="157"/>
      <c r="T294" s="157"/>
      <c r="U294" s="157"/>
      <c r="V294" s="157"/>
      <c r="W294" s="157"/>
      <c r="X294" s="157"/>
      <c r="Y294" s="157"/>
      <c r="Z294" s="147"/>
      <c r="AA294" s="147"/>
      <c r="AB294" s="147"/>
      <c r="AC294" s="147"/>
      <c r="AD294" s="147"/>
      <c r="AE294" s="147"/>
      <c r="AF294" s="147"/>
      <c r="AG294" s="147" t="s">
        <v>253</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5">
      <c r="A295" s="154"/>
      <c r="B295" s="155"/>
      <c r="C295" s="188" t="s">
        <v>366</v>
      </c>
      <c r="D295" s="158"/>
      <c r="E295" s="159">
        <v>140</v>
      </c>
      <c r="F295" s="157"/>
      <c r="G295" s="157"/>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253</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5">
      <c r="A296" s="171">
        <v>98</v>
      </c>
      <c r="B296" s="172" t="s">
        <v>614</v>
      </c>
      <c r="C296" s="187" t="s">
        <v>615</v>
      </c>
      <c r="D296" s="173" t="s">
        <v>256</v>
      </c>
      <c r="E296" s="174">
        <v>30.6</v>
      </c>
      <c r="F296" s="175"/>
      <c r="G296" s="176">
        <f>ROUND(E296*F296,2)</f>
        <v>0</v>
      </c>
      <c r="H296" s="175"/>
      <c r="I296" s="176">
        <f>ROUND(E296*H296,2)</f>
        <v>0</v>
      </c>
      <c r="J296" s="175"/>
      <c r="K296" s="176">
        <f>ROUND(E296*J296,2)</f>
        <v>0</v>
      </c>
      <c r="L296" s="176">
        <v>21</v>
      </c>
      <c r="M296" s="176">
        <f>G296*(1+L296/100)</f>
        <v>0</v>
      </c>
      <c r="N296" s="174">
        <v>3.0000000000000001E-3</v>
      </c>
      <c r="O296" s="174">
        <f>ROUND(E296*N296,2)</f>
        <v>0.09</v>
      </c>
      <c r="P296" s="174">
        <v>0</v>
      </c>
      <c r="Q296" s="174">
        <f>ROUND(E296*P296,2)</f>
        <v>0</v>
      </c>
      <c r="R296" s="176"/>
      <c r="S296" s="176" t="s">
        <v>248</v>
      </c>
      <c r="T296" s="177" t="s">
        <v>248</v>
      </c>
      <c r="U296" s="157">
        <v>0.32200000000000001</v>
      </c>
      <c r="V296" s="157">
        <f>ROUND(E296*U296,2)</f>
        <v>9.85</v>
      </c>
      <c r="W296" s="157"/>
      <c r="X296" s="157" t="s">
        <v>249</v>
      </c>
      <c r="Y296" s="157" t="s">
        <v>250</v>
      </c>
      <c r="Z296" s="147"/>
      <c r="AA296" s="147"/>
      <c r="AB296" s="147"/>
      <c r="AC296" s="147"/>
      <c r="AD296" s="147"/>
      <c r="AE296" s="147"/>
      <c r="AF296" s="147"/>
      <c r="AG296" s="147" t="s">
        <v>251</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2" x14ac:dyDescent="0.25">
      <c r="A297" s="154"/>
      <c r="B297" s="155"/>
      <c r="C297" s="188" t="s">
        <v>508</v>
      </c>
      <c r="D297" s="158"/>
      <c r="E297" s="159">
        <v>4.2</v>
      </c>
      <c r="F297" s="157"/>
      <c r="G297" s="157"/>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253</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3" x14ac:dyDescent="0.25">
      <c r="A298" s="154"/>
      <c r="B298" s="155"/>
      <c r="C298" s="188" t="s">
        <v>362</v>
      </c>
      <c r="D298" s="158"/>
      <c r="E298" s="159">
        <v>26.4</v>
      </c>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253</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5">
      <c r="A299" s="179">
        <v>99</v>
      </c>
      <c r="B299" s="180" t="s">
        <v>616</v>
      </c>
      <c r="C299" s="189" t="s">
        <v>617</v>
      </c>
      <c r="D299" s="181" t="s">
        <v>247</v>
      </c>
      <c r="E299" s="182">
        <v>9.1800000000000007E-2</v>
      </c>
      <c r="F299" s="183"/>
      <c r="G299" s="184">
        <f>ROUND(E299*F299,2)</f>
        <v>0</v>
      </c>
      <c r="H299" s="183"/>
      <c r="I299" s="184">
        <f>ROUND(E299*H299,2)</f>
        <v>0</v>
      </c>
      <c r="J299" s="183"/>
      <c r="K299" s="184">
        <f>ROUND(E299*J299,2)</f>
        <v>0</v>
      </c>
      <c r="L299" s="184">
        <v>21</v>
      </c>
      <c r="M299" s="184">
        <f>G299*(1+L299/100)</f>
        <v>0</v>
      </c>
      <c r="N299" s="182">
        <v>0</v>
      </c>
      <c r="O299" s="182">
        <f>ROUND(E299*N299,2)</f>
        <v>0</v>
      </c>
      <c r="P299" s="182">
        <v>0</v>
      </c>
      <c r="Q299" s="182">
        <f>ROUND(E299*P299,2)</f>
        <v>0</v>
      </c>
      <c r="R299" s="184"/>
      <c r="S299" s="184" t="s">
        <v>248</v>
      </c>
      <c r="T299" s="185" t="s">
        <v>248</v>
      </c>
      <c r="U299" s="157">
        <v>1.482</v>
      </c>
      <c r="V299" s="157">
        <f>ROUND(E299*U299,2)</f>
        <v>0.14000000000000001</v>
      </c>
      <c r="W299" s="157"/>
      <c r="X299" s="157" t="s">
        <v>501</v>
      </c>
      <c r="Y299" s="157" t="s">
        <v>250</v>
      </c>
      <c r="Z299" s="147"/>
      <c r="AA299" s="147"/>
      <c r="AB299" s="147"/>
      <c r="AC299" s="147"/>
      <c r="AD299" s="147"/>
      <c r="AE299" s="147"/>
      <c r="AF299" s="147"/>
      <c r="AG299" s="147" t="s">
        <v>502</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x14ac:dyDescent="0.25">
      <c r="A300" s="161" t="s">
        <v>243</v>
      </c>
      <c r="B300" s="162" t="s">
        <v>191</v>
      </c>
      <c r="C300" s="186" t="s">
        <v>192</v>
      </c>
      <c r="D300" s="163"/>
      <c r="E300" s="164"/>
      <c r="F300" s="165"/>
      <c r="G300" s="165">
        <f>SUMIF(AG301:AG302,"&lt;&gt;NOR",G301:G302)</f>
        <v>0</v>
      </c>
      <c r="H300" s="165"/>
      <c r="I300" s="165">
        <f>SUM(I301:I302)</f>
        <v>0</v>
      </c>
      <c r="J300" s="165"/>
      <c r="K300" s="165">
        <f>SUM(K301:K302)</f>
        <v>0</v>
      </c>
      <c r="L300" s="165"/>
      <c r="M300" s="165">
        <f>SUM(M301:M302)</f>
        <v>0</v>
      </c>
      <c r="N300" s="164"/>
      <c r="O300" s="164">
        <f>SUM(O301:O302)</f>
        <v>0</v>
      </c>
      <c r="P300" s="164"/>
      <c r="Q300" s="164">
        <f>SUM(Q301:Q302)</f>
        <v>0</v>
      </c>
      <c r="R300" s="165"/>
      <c r="S300" s="165"/>
      <c r="T300" s="166"/>
      <c r="U300" s="160"/>
      <c r="V300" s="160">
        <f>SUM(V301:V302)</f>
        <v>1.74</v>
      </c>
      <c r="W300" s="160"/>
      <c r="X300" s="160"/>
      <c r="Y300" s="160"/>
      <c r="AG300" t="s">
        <v>244</v>
      </c>
    </row>
    <row r="301" spans="1:60" outlineLevel="1" x14ac:dyDescent="0.25">
      <c r="A301" s="171">
        <v>100</v>
      </c>
      <c r="B301" s="172" t="s">
        <v>618</v>
      </c>
      <c r="C301" s="187" t="s">
        <v>619</v>
      </c>
      <c r="D301" s="173" t="s">
        <v>256</v>
      </c>
      <c r="E301" s="174">
        <v>3.6543999999999999</v>
      </c>
      <c r="F301" s="175"/>
      <c r="G301" s="176">
        <f>ROUND(E301*F301,2)</f>
        <v>0</v>
      </c>
      <c r="H301" s="175"/>
      <c r="I301" s="176">
        <f>ROUND(E301*H301,2)</f>
        <v>0</v>
      </c>
      <c r="J301" s="175"/>
      <c r="K301" s="176">
        <f>ROUND(E301*J301,2)</f>
        <v>0</v>
      </c>
      <c r="L301" s="176">
        <v>21</v>
      </c>
      <c r="M301" s="176">
        <f>G301*(1+L301/100)</f>
        <v>0</v>
      </c>
      <c r="N301" s="174">
        <v>4.8000000000000001E-4</v>
      </c>
      <c r="O301" s="174">
        <f>ROUND(E301*N301,2)</f>
        <v>0</v>
      </c>
      <c r="P301" s="174">
        <v>0</v>
      </c>
      <c r="Q301" s="174">
        <f>ROUND(E301*P301,2)</f>
        <v>0</v>
      </c>
      <c r="R301" s="176"/>
      <c r="S301" s="176" t="s">
        <v>248</v>
      </c>
      <c r="T301" s="177" t="s">
        <v>248</v>
      </c>
      <c r="U301" s="157">
        <v>0.47499999999999998</v>
      </c>
      <c r="V301" s="157">
        <f>ROUND(E301*U301,2)</f>
        <v>1.74</v>
      </c>
      <c r="W301" s="157"/>
      <c r="X301" s="157" t="s">
        <v>249</v>
      </c>
      <c r="Y301" s="157" t="s">
        <v>250</v>
      </c>
      <c r="Z301" s="147"/>
      <c r="AA301" s="147"/>
      <c r="AB301" s="147"/>
      <c r="AC301" s="147"/>
      <c r="AD301" s="147"/>
      <c r="AE301" s="147"/>
      <c r="AF301" s="147"/>
      <c r="AG301" s="147" t="s">
        <v>251</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2" x14ac:dyDescent="0.25">
      <c r="A302" s="154"/>
      <c r="B302" s="155"/>
      <c r="C302" s="188" t="s">
        <v>620</v>
      </c>
      <c r="D302" s="158"/>
      <c r="E302" s="159">
        <v>3.6543999999999999</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253</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x14ac:dyDescent="0.25">
      <c r="A303" s="161" t="s">
        <v>243</v>
      </c>
      <c r="B303" s="162" t="s">
        <v>193</v>
      </c>
      <c r="C303" s="186" t="s">
        <v>194</v>
      </c>
      <c r="D303" s="163"/>
      <c r="E303" s="164"/>
      <c r="F303" s="165"/>
      <c r="G303" s="165">
        <f>SUMIF(AG304:AG322,"&lt;&gt;NOR",G304:G322)</f>
        <v>0</v>
      </c>
      <c r="H303" s="165"/>
      <c r="I303" s="165">
        <f>SUM(I304:I322)</f>
        <v>0</v>
      </c>
      <c r="J303" s="165"/>
      <c r="K303" s="165">
        <f>SUM(K304:K322)</f>
        <v>0</v>
      </c>
      <c r="L303" s="165"/>
      <c r="M303" s="165">
        <f>SUM(M304:M322)</f>
        <v>0</v>
      </c>
      <c r="N303" s="164"/>
      <c r="O303" s="164">
        <f>SUM(O304:O322)</f>
        <v>0.01</v>
      </c>
      <c r="P303" s="164"/>
      <c r="Q303" s="164">
        <f>SUM(Q304:Q322)</f>
        <v>0</v>
      </c>
      <c r="R303" s="165"/>
      <c r="S303" s="165"/>
      <c r="T303" s="166"/>
      <c r="U303" s="160"/>
      <c r="V303" s="160">
        <f>SUM(V304:V322)</f>
        <v>123.49</v>
      </c>
      <c r="W303" s="160"/>
      <c r="X303" s="160"/>
      <c r="Y303" s="160"/>
      <c r="AG303" t="s">
        <v>244</v>
      </c>
    </row>
    <row r="304" spans="1:60" outlineLevel="1" x14ac:dyDescent="0.25">
      <c r="A304" s="171">
        <v>101</v>
      </c>
      <c r="B304" s="172" t="s">
        <v>621</v>
      </c>
      <c r="C304" s="187" t="s">
        <v>622</v>
      </c>
      <c r="D304" s="173" t="s">
        <v>256</v>
      </c>
      <c r="E304" s="174">
        <v>883.66750000000002</v>
      </c>
      <c r="F304" s="175"/>
      <c r="G304" s="176">
        <f>ROUND(E304*F304,2)</f>
        <v>0</v>
      </c>
      <c r="H304" s="175"/>
      <c r="I304" s="176">
        <f>ROUND(E304*H304,2)</f>
        <v>0</v>
      </c>
      <c r="J304" s="175"/>
      <c r="K304" s="176">
        <f>ROUND(E304*J304,2)</f>
        <v>0</v>
      </c>
      <c r="L304" s="176">
        <v>21</v>
      </c>
      <c r="M304" s="176">
        <f>G304*(1+L304/100)</f>
        <v>0</v>
      </c>
      <c r="N304" s="174">
        <v>0</v>
      </c>
      <c r="O304" s="174">
        <f>ROUND(E304*N304,2)</f>
        <v>0</v>
      </c>
      <c r="P304" s="174">
        <v>0</v>
      </c>
      <c r="Q304" s="174">
        <f>ROUND(E304*P304,2)</f>
        <v>0</v>
      </c>
      <c r="R304" s="176"/>
      <c r="S304" s="176" t="s">
        <v>248</v>
      </c>
      <c r="T304" s="177" t="s">
        <v>248</v>
      </c>
      <c r="U304" s="157">
        <v>3.2480000000000002E-2</v>
      </c>
      <c r="V304" s="157">
        <f>ROUND(E304*U304,2)</f>
        <v>28.7</v>
      </c>
      <c r="W304" s="157"/>
      <c r="X304" s="157" t="s">
        <v>249</v>
      </c>
      <c r="Y304" s="157" t="s">
        <v>250</v>
      </c>
      <c r="Z304" s="147"/>
      <c r="AA304" s="147"/>
      <c r="AB304" s="147"/>
      <c r="AC304" s="147"/>
      <c r="AD304" s="147"/>
      <c r="AE304" s="147"/>
      <c r="AF304" s="147"/>
      <c r="AG304" s="147" t="s">
        <v>623</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2" x14ac:dyDescent="0.25">
      <c r="A305" s="154"/>
      <c r="B305" s="155"/>
      <c r="C305" s="188" t="s">
        <v>624</v>
      </c>
      <c r="D305" s="158"/>
      <c r="E305" s="159">
        <v>56.765000000000001</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253</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20.399999999999999" outlineLevel="3" x14ac:dyDescent="0.25">
      <c r="A306" s="154"/>
      <c r="B306" s="155"/>
      <c r="C306" s="188" t="s">
        <v>625</v>
      </c>
      <c r="D306" s="158"/>
      <c r="E306" s="159">
        <v>156.23750000000001</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253</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5">
      <c r="A307" s="154"/>
      <c r="B307" s="155"/>
      <c r="C307" s="188" t="s">
        <v>626</v>
      </c>
      <c r="D307" s="158"/>
      <c r="E307" s="159">
        <v>32.200000000000003</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253</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5">
      <c r="A308" s="154"/>
      <c r="B308" s="155"/>
      <c r="C308" s="188" t="s">
        <v>627</v>
      </c>
      <c r="D308" s="158"/>
      <c r="E308" s="159">
        <v>2.9275000000000002</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253</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5">
      <c r="A309" s="154"/>
      <c r="B309" s="155"/>
      <c r="C309" s="188" t="s">
        <v>628</v>
      </c>
      <c r="D309" s="158"/>
      <c r="E309" s="159">
        <v>12.3</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253</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5">
      <c r="A310" s="154"/>
      <c r="B310" s="155"/>
      <c r="C310" s="188" t="s">
        <v>629</v>
      </c>
      <c r="D310" s="158"/>
      <c r="E310" s="159">
        <v>2.5499999999999998</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253</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5">
      <c r="A311" s="154"/>
      <c r="B311" s="155"/>
      <c r="C311" s="188" t="s">
        <v>630</v>
      </c>
      <c r="D311" s="158"/>
      <c r="E311" s="159">
        <v>2.5499999999999998</v>
      </c>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253</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5">
      <c r="A312" s="154"/>
      <c r="B312" s="155"/>
      <c r="C312" s="188" t="s">
        <v>305</v>
      </c>
      <c r="D312" s="158"/>
      <c r="E312" s="159">
        <v>30.8</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253</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ht="20.399999999999999" outlineLevel="3" x14ac:dyDescent="0.25">
      <c r="A313" s="154"/>
      <c r="B313" s="155"/>
      <c r="C313" s="188" t="s">
        <v>319</v>
      </c>
      <c r="D313" s="158"/>
      <c r="E313" s="159">
        <v>61.77</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253</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5">
      <c r="A314" s="154"/>
      <c r="B314" s="155"/>
      <c r="C314" s="188" t="s">
        <v>320</v>
      </c>
      <c r="D314" s="158"/>
      <c r="E314" s="159">
        <v>10.484999999999999</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253</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5">
      <c r="A315" s="154"/>
      <c r="B315" s="155"/>
      <c r="C315" s="188" t="s">
        <v>631</v>
      </c>
      <c r="D315" s="158"/>
      <c r="E315" s="159">
        <v>129.12</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253</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ht="20.399999999999999" outlineLevel="3" x14ac:dyDescent="0.25">
      <c r="A316" s="154"/>
      <c r="B316" s="155"/>
      <c r="C316" s="188" t="s">
        <v>632</v>
      </c>
      <c r="D316" s="158"/>
      <c r="E316" s="159">
        <v>240.21</v>
      </c>
      <c r="F316" s="157"/>
      <c r="G316" s="157"/>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253</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3" x14ac:dyDescent="0.25">
      <c r="A317" s="154"/>
      <c r="B317" s="155"/>
      <c r="C317" s="188" t="s">
        <v>633</v>
      </c>
      <c r="D317" s="158"/>
      <c r="E317" s="159">
        <v>144.20249999999999</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253</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5">
      <c r="A318" s="154"/>
      <c r="B318" s="155"/>
      <c r="C318" s="188" t="s">
        <v>634</v>
      </c>
      <c r="D318" s="158"/>
      <c r="E318" s="159">
        <v>1.55</v>
      </c>
      <c r="F318" s="157"/>
      <c r="G318" s="157"/>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253</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5">
      <c r="A319" s="171">
        <v>102</v>
      </c>
      <c r="B319" s="172" t="s">
        <v>635</v>
      </c>
      <c r="C319" s="187" t="s">
        <v>636</v>
      </c>
      <c r="D319" s="173" t="s">
        <v>256</v>
      </c>
      <c r="E319" s="174">
        <v>24.3</v>
      </c>
      <c r="F319" s="175"/>
      <c r="G319" s="176">
        <f>ROUND(E319*F319,2)</f>
        <v>0</v>
      </c>
      <c r="H319" s="175"/>
      <c r="I319" s="176">
        <f>ROUND(E319*H319,2)</f>
        <v>0</v>
      </c>
      <c r="J319" s="175"/>
      <c r="K319" s="176">
        <f>ROUND(E319*J319,2)</f>
        <v>0</v>
      </c>
      <c r="L319" s="176">
        <v>21</v>
      </c>
      <c r="M319" s="176">
        <f>G319*(1+L319/100)</f>
        <v>0</v>
      </c>
      <c r="N319" s="174">
        <v>3.6000000000000002E-4</v>
      </c>
      <c r="O319" s="174">
        <f>ROUND(E319*N319,2)</f>
        <v>0.01</v>
      </c>
      <c r="P319" s="174">
        <v>0</v>
      </c>
      <c r="Q319" s="174">
        <f>ROUND(E319*P319,2)</f>
        <v>0</v>
      </c>
      <c r="R319" s="176"/>
      <c r="S319" s="176" t="s">
        <v>248</v>
      </c>
      <c r="T319" s="177" t="s">
        <v>248</v>
      </c>
      <c r="U319" s="157">
        <v>0.19503999999999999</v>
      </c>
      <c r="V319" s="157">
        <f>ROUND(E319*U319,2)</f>
        <v>4.74</v>
      </c>
      <c r="W319" s="157"/>
      <c r="X319" s="157" t="s">
        <v>249</v>
      </c>
      <c r="Y319" s="157" t="s">
        <v>250</v>
      </c>
      <c r="Z319" s="147"/>
      <c r="AA319" s="147"/>
      <c r="AB319" s="147"/>
      <c r="AC319" s="147"/>
      <c r="AD319" s="147"/>
      <c r="AE319" s="147"/>
      <c r="AF319" s="147"/>
      <c r="AG319" s="147" t="s">
        <v>251</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5">
      <c r="A320" s="154"/>
      <c r="B320" s="155"/>
      <c r="C320" s="188" t="s">
        <v>637</v>
      </c>
      <c r="D320" s="158"/>
      <c r="E320" s="159">
        <v>24.3</v>
      </c>
      <c r="F320" s="157"/>
      <c r="G320" s="15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253</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5">
      <c r="A321" s="171">
        <v>103</v>
      </c>
      <c r="B321" s="172" t="s">
        <v>638</v>
      </c>
      <c r="C321" s="187" t="s">
        <v>639</v>
      </c>
      <c r="D321" s="173" t="s">
        <v>256</v>
      </c>
      <c r="E321" s="174">
        <v>883.66750000000002</v>
      </c>
      <c r="F321" s="175"/>
      <c r="G321" s="176">
        <f>ROUND(E321*F321,2)</f>
        <v>0</v>
      </c>
      <c r="H321" s="175"/>
      <c r="I321" s="176">
        <f>ROUND(E321*H321,2)</f>
        <v>0</v>
      </c>
      <c r="J321" s="175"/>
      <c r="K321" s="176">
        <f>ROUND(E321*J321,2)</f>
        <v>0</v>
      </c>
      <c r="L321" s="176">
        <v>21</v>
      </c>
      <c r="M321" s="176">
        <f>G321*(1+L321/100)</f>
        <v>0</v>
      </c>
      <c r="N321" s="174">
        <v>0</v>
      </c>
      <c r="O321" s="174">
        <f>ROUND(E321*N321,2)</f>
        <v>0</v>
      </c>
      <c r="P321" s="174">
        <v>0</v>
      </c>
      <c r="Q321" s="174">
        <f>ROUND(E321*P321,2)</f>
        <v>0</v>
      </c>
      <c r="R321" s="176"/>
      <c r="S321" s="176" t="s">
        <v>248</v>
      </c>
      <c r="T321" s="177" t="s">
        <v>248</v>
      </c>
      <c r="U321" s="157">
        <v>0.10191</v>
      </c>
      <c r="V321" s="157">
        <f>ROUND(E321*U321,2)</f>
        <v>90.05</v>
      </c>
      <c r="W321" s="157"/>
      <c r="X321" s="157" t="s">
        <v>249</v>
      </c>
      <c r="Y321" s="157" t="s">
        <v>250</v>
      </c>
      <c r="Z321" s="147"/>
      <c r="AA321" s="147"/>
      <c r="AB321" s="147"/>
      <c r="AC321" s="147"/>
      <c r="AD321" s="147"/>
      <c r="AE321" s="147"/>
      <c r="AF321" s="147"/>
      <c r="AG321" s="147" t="s">
        <v>623</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5">
      <c r="A322" s="154"/>
      <c r="B322" s="155"/>
      <c r="C322" s="188" t="s">
        <v>640</v>
      </c>
      <c r="D322" s="158"/>
      <c r="E322" s="159">
        <v>883.66750000000002</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253</v>
      </c>
      <c r="AH322" s="147">
        <v>5</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x14ac:dyDescent="0.25">
      <c r="A323" s="161" t="s">
        <v>243</v>
      </c>
      <c r="B323" s="162" t="s">
        <v>195</v>
      </c>
      <c r="C323" s="186" t="s">
        <v>196</v>
      </c>
      <c r="D323" s="163"/>
      <c r="E323" s="164"/>
      <c r="F323" s="165"/>
      <c r="G323" s="165">
        <f>SUMIF(AG324:AG325,"&lt;&gt;NOR",G324:G325)</f>
        <v>0</v>
      </c>
      <c r="H323" s="165"/>
      <c r="I323" s="165">
        <f>SUM(I324:I325)</f>
        <v>0</v>
      </c>
      <c r="J323" s="165"/>
      <c r="K323" s="165">
        <f>SUM(K324:K325)</f>
        <v>0</v>
      </c>
      <c r="L323" s="165"/>
      <c r="M323" s="165">
        <f>SUM(M324:M325)</f>
        <v>0</v>
      </c>
      <c r="N323" s="164"/>
      <c r="O323" s="164">
        <f>SUM(O324:O325)</f>
        <v>0</v>
      </c>
      <c r="P323" s="164"/>
      <c r="Q323" s="164">
        <f>SUM(Q324:Q325)</f>
        <v>0</v>
      </c>
      <c r="R323" s="165"/>
      <c r="S323" s="165"/>
      <c r="T323" s="166"/>
      <c r="U323" s="160"/>
      <c r="V323" s="160">
        <f>SUM(V324:V325)</f>
        <v>0</v>
      </c>
      <c r="W323" s="160"/>
      <c r="X323" s="160"/>
      <c r="Y323" s="160"/>
      <c r="AG323" t="s">
        <v>244</v>
      </c>
    </row>
    <row r="324" spans="1:60" ht="20.399999999999999" outlineLevel="1" x14ac:dyDescent="0.25">
      <c r="A324" s="171">
        <v>104</v>
      </c>
      <c r="B324" s="172" t="s">
        <v>641</v>
      </c>
      <c r="C324" s="187" t="s">
        <v>642</v>
      </c>
      <c r="D324" s="173" t="s">
        <v>256</v>
      </c>
      <c r="E324" s="174">
        <v>22.4</v>
      </c>
      <c r="F324" s="175"/>
      <c r="G324" s="176">
        <f>ROUND(E324*F324,2)</f>
        <v>0</v>
      </c>
      <c r="H324" s="175"/>
      <c r="I324" s="176">
        <f>ROUND(E324*H324,2)</f>
        <v>0</v>
      </c>
      <c r="J324" s="175"/>
      <c r="K324" s="176">
        <f>ROUND(E324*J324,2)</f>
        <v>0</v>
      </c>
      <c r="L324" s="176">
        <v>21</v>
      </c>
      <c r="M324" s="176">
        <f>G324*(1+L324/100)</f>
        <v>0</v>
      </c>
      <c r="N324" s="174">
        <v>0</v>
      </c>
      <c r="O324" s="174">
        <f>ROUND(E324*N324,2)</f>
        <v>0</v>
      </c>
      <c r="P324" s="174">
        <v>0</v>
      </c>
      <c r="Q324" s="174">
        <f>ROUND(E324*P324,2)</f>
        <v>0</v>
      </c>
      <c r="R324" s="176"/>
      <c r="S324" s="176" t="s">
        <v>327</v>
      </c>
      <c r="T324" s="177" t="s">
        <v>391</v>
      </c>
      <c r="U324" s="157">
        <v>0</v>
      </c>
      <c r="V324" s="157">
        <f>ROUND(E324*U324,2)</f>
        <v>0</v>
      </c>
      <c r="W324" s="157"/>
      <c r="X324" s="157" t="s">
        <v>249</v>
      </c>
      <c r="Y324" s="157" t="s">
        <v>250</v>
      </c>
      <c r="Z324" s="147"/>
      <c r="AA324" s="147"/>
      <c r="AB324" s="147"/>
      <c r="AC324" s="147"/>
      <c r="AD324" s="147"/>
      <c r="AE324" s="147"/>
      <c r="AF324" s="147"/>
      <c r="AG324" s="147" t="s">
        <v>251</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2" x14ac:dyDescent="0.25">
      <c r="A325" s="154"/>
      <c r="B325" s="155"/>
      <c r="C325" s="188" t="s">
        <v>643</v>
      </c>
      <c r="D325" s="158"/>
      <c r="E325" s="159">
        <v>22.4</v>
      </c>
      <c r="F325" s="157"/>
      <c r="G325" s="157"/>
      <c r="H325" s="157"/>
      <c r="I325" s="157"/>
      <c r="J325" s="157"/>
      <c r="K325" s="157"/>
      <c r="L325" s="157"/>
      <c r="M325" s="157"/>
      <c r="N325" s="156"/>
      <c r="O325" s="156"/>
      <c r="P325" s="156"/>
      <c r="Q325" s="156"/>
      <c r="R325" s="157"/>
      <c r="S325" s="157"/>
      <c r="T325" s="157"/>
      <c r="U325" s="157"/>
      <c r="V325" s="157"/>
      <c r="W325" s="157"/>
      <c r="X325" s="157"/>
      <c r="Y325" s="157"/>
      <c r="Z325" s="147"/>
      <c r="AA325" s="147"/>
      <c r="AB325" s="147"/>
      <c r="AC325" s="147"/>
      <c r="AD325" s="147"/>
      <c r="AE325" s="147"/>
      <c r="AF325" s="147"/>
      <c r="AG325" s="147" t="s">
        <v>253</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x14ac:dyDescent="0.25">
      <c r="A326" s="161" t="s">
        <v>243</v>
      </c>
      <c r="B326" s="162" t="s">
        <v>197</v>
      </c>
      <c r="C326" s="186" t="s">
        <v>198</v>
      </c>
      <c r="D326" s="163"/>
      <c r="E326" s="164"/>
      <c r="F326" s="165"/>
      <c r="G326" s="165">
        <f>SUMIF(AG327:AG329,"&lt;&gt;NOR",G327:G329)</f>
        <v>0</v>
      </c>
      <c r="H326" s="165"/>
      <c r="I326" s="165">
        <f>SUM(I327:I329)</f>
        <v>0</v>
      </c>
      <c r="J326" s="165"/>
      <c r="K326" s="165">
        <f>SUM(K327:K329)</f>
        <v>0</v>
      </c>
      <c r="L326" s="165"/>
      <c r="M326" s="165">
        <f>SUM(M327:M329)</f>
        <v>0</v>
      </c>
      <c r="N326" s="164"/>
      <c r="O326" s="164">
        <f>SUM(O327:O329)</f>
        <v>0</v>
      </c>
      <c r="P326" s="164"/>
      <c r="Q326" s="164">
        <f>SUM(Q327:Q329)</f>
        <v>0.32</v>
      </c>
      <c r="R326" s="165"/>
      <c r="S326" s="165"/>
      <c r="T326" s="166"/>
      <c r="U326" s="160"/>
      <c r="V326" s="160">
        <f>SUM(V327:V329)</f>
        <v>4.6500000000000004</v>
      </c>
      <c r="W326" s="160"/>
      <c r="X326" s="160"/>
      <c r="Y326" s="160"/>
      <c r="AG326" t="s">
        <v>244</v>
      </c>
    </row>
    <row r="327" spans="1:60" outlineLevel="1" x14ac:dyDescent="0.25">
      <c r="A327" s="171">
        <v>105</v>
      </c>
      <c r="B327" s="172" t="s">
        <v>644</v>
      </c>
      <c r="C327" s="187" t="s">
        <v>645</v>
      </c>
      <c r="D327" s="173" t="s">
        <v>256</v>
      </c>
      <c r="E327" s="174">
        <v>7.21</v>
      </c>
      <c r="F327" s="175"/>
      <c r="G327" s="176">
        <f>ROUND(E327*F327,2)</f>
        <v>0</v>
      </c>
      <c r="H327" s="175"/>
      <c r="I327" s="176">
        <f>ROUND(E327*H327,2)</f>
        <v>0</v>
      </c>
      <c r="J327" s="175"/>
      <c r="K327" s="176">
        <f>ROUND(E327*J327,2)</f>
        <v>0</v>
      </c>
      <c r="L327" s="176">
        <v>21</v>
      </c>
      <c r="M327" s="176">
        <f>G327*(1+L327/100)</f>
        <v>0</v>
      </c>
      <c r="N327" s="174">
        <v>0</v>
      </c>
      <c r="O327" s="174">
        <f>ROUND(E327*N327,2)</f>
        <v>0</v>
      </c>
      <c r="P327" s="174">
        <v>4.3999999999999997E-2</v>
      </c>
      <c r="Q327" s="174">
        <f>ROUND(E327*P327,2)</f>
        <v>0.32</v>
      </c>
      <c r="R327" s="176"/>
      <c r="S327" s="176" t="s">
        <v>248</v>
      </c>
      <c r="T327" s="177" t="s">
        <v>248</v>
      </c>
      <c r="U327" s="157">
        <v>0.64500000000000002</v>
      </c>
      <c r="V327" s="157">
        <f>ROUND(E327*U327,2)</f>
        <v>4.6500000000000004</v>
      </c>
      <c r="W327" s="157"/>
      <c r="X327" s="157" t="s">
        <v>249</v>
      </c>
      <c r="Y327" s="157" t="s">
        <v>250</v>
      </c>
      <c r="Z327" s="147"/>
      <c r="AA327" s="147"/>
      <c r="AB327" s="147"/>
      <c r="AC327" s="147"/>
      <c r="AD327" s="147"/>
      <c r="AE327" s="147"/>
      <c r="AF327" s="147"/>
      <c r="AG327" s="147" t="s">
        <v>251</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2" x14ac:dyDescent="0.25">
      <c r="A328" s="154"/>
      <c r="B328" s="155"/>
      <c r="C328" s="188" t="s">
        <v>646</v>
      </c>
      <c r="D328" s="158"/>
      <c r="E328" s="159">
        <v>4.41</v>
      </c>
      <c r="F328" s="157"/>
      <c r="G328" s="157"/>
      <c r="H328" s="157"/>
      <c r="I328" s="157"/>
      <c r="J328" s="157"/>
      <c r="K328" s="157"/>
      <c r="L328" s="157"/>
      <c r="M328" s="157"/>
      <c r="N328" s="156"/>
      <c r="O328" s="156"/>
      <c r="P328" s="156"/>
      <c r="Q328" s="156"/>
      <c r="R328" s="157"/>
      <c r="S328" s="157"/>
      <c r="T328" s="157"/>
      <c r="U328" s="157"/>
      <c r="V328" s="157"/>
      <c r="W328" s="157"/>
      <c r="X328" s="157"/>
      <c r="Y328" s="157"/>
      <c r="Z328" s="147"/>
      <c r="AA328" s="147"/>
      <c r="AB328" s="147"/>
      <c r="AC328" s="147"/>
      <c r="AD328" s="147"/>
      <c r="AE328" s="147"/>
      <c r="AF328" s="147"/>
      <c r="AG328" s="147" t="s">
        <v>253</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5">
      <c r="A329" s="154"/>
      <c r="B329" s="155"/>
      <c r="C329" s="188" t="s">
        <v>647</v>
      </c>
      <c r="D329" s="158"/>
      <c r="E329" s="159">
        <v>2.8</v>
      </c>
      <c r="F329" s="157"/>
      <c r="G329" s="157"/>
      <c r="H329" s="157"/>
      <c r="I329" s="157"/>
      <c r="J329" s="157"/>
      <c r="K329" s="157"/>
      <c r="L329" s="157"/>
      <c r="M329" s="157"/>
      <c r="N329" s="156"/>
      <c r="O329" s="156"/>
      <c r="P329" s="156"/>
      <c r="Q329" s="156"/>
      <c r="R329" s="157"/>
      <c r="S329" s="157"/>
      <c r="T329" s="157"/>
      <c r="U329" s="157"/>
      <c r="V329" s="157"/>
      <c r="W329" s="157"/>
      <c r="X329" s="157"/>
      <c r="Y329" s="157"/>
      <c r="Z329" s="147"/>
      <c r="AA329" s="147"/>
      <c r="AB329" s="147"/>
      <c r="AC329" s="147"/>
      <c r="AD329" s="147"/>
      <c r="AE329" s="147"/>
      <c r="AF329" s="147"/>
      <c r="AG329" s="147" t="s">
        <v>253</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x14ac:dyDescent="0.25">
      <c r="A330" s="161" t="s">
        <v>243</v>
      </c>
      <c r="B330" s="162" t="s">
        <v>201</v>
      </c>
      <c r="C330" s="186" t="s">
        <v>202</v>
      </c>
      <c r="D330" s="163"/>
      <c r="E330" s="164"/>
      <c r="F330" s="165"/>
      <c r="G330" s="165">
        <f>SUMIF(AG331:AG339,"&lt;&gt;NOR",G331:G339)</f>
        <v>0</v>
      </c>
      <c r="H330" s="165"/>
      <c r="I330" s="165">
        <f>SUM(I331:I339)</f>
        <v>0</v>
      </c>
      <c r="J330" s="165"/>
      <c r="K330" s="165">
        <f>SUM(K331:K339)</f>
        <v>0</v>
      </c>
      <c r="L330" s="165"/>
      <c r="M330" s="165">
        <f>SUM(M331:M339)</f>
        <v>0</v>
      </c>
      <c r="N330" s="164"/>
      <c r="O330" s="164">
        <f>SUM(O331:O339)</f>
        <v>0</v>
      </c>
      <c r="P330" s="164"/>
      <c r="Q330" s="164">
        <f>SUM(Q331:Q339)</f>
        <v>0</v>
      </c>
      <c r="R330" s="165"/>
      <c r="S330" s="165"/>
      <c r="T330" s="166"/>
      <c r="U330" s="160"/>
      <c r="V330" s="160">
        <f>SUM(V331:V339)</f>
        <v>6.07</v>
      </c>
      <c r="W330" s="160"/>
      <c r="X330" s="160"/>
      <c r="Y330" s="160"/>
      <c r="AG330" t="s">
        <v>244</v>
      </c>
    </row>
    <row r="331" spans="1:60" outlineLevel="1" x14ac:dyDescent="0.25">
      <c r="A331" s="171">
        <v>106</v>
      </c>
      <c r="B331" s="172" t="s">
        <v>648</v>
      </c>
      <c r="C331" s="187" t="s">
        <v>649</v>
      </c>
      <c r="D331" s="173" t="s">
        <v>256</v>
      </c>
      <c r="E331" s="174">
        <v>0.36909999999999998</v>
      </c>
      <c r="F331" s="175"/>
      <c r="G331" s="176">
        <f>ROUND(E331*F331,2)</f>
        <v>0</v>
      </c>
      <c r="H331" s="175"/>
      <c r="I331" s="176">
        <f>ROUND(E331*H331,2)</f>
        <v>0</v>
      </c>
      <c r="J331" s="175"/>
      <c r="K331" s="176">
        <f>ROUND(E331*J331,2)</f>
        <v>0</v>
      </c>
      <c r="L331" s="176">
        <v>21</v>
      </c>
      <c r="M331" s="176">
        <f>G331*(1+L331/100)</f>
        <v>0</v>
      </c>
      <c r="N331" s="174">
        <v>0</v>
      </c>
      <c r="O331" s="174">
        <f>ROUND(E331*N331,2)</f>
        <v>0</v>
      </c>
      <c r="P331" s="174">
        <v>0</v>
      </c>
      <c r="Q331" s="174">
        <f>ROUND(E331*P331,2)</f>
        <v>0</v>
      </c>
      <c r="R331" s="176"/>
      <c r="S331" s="176" t="s">
        <v>248</v>
      </c>
      <c r="T331" s="177" t="s">
        <v>248</v>
      </c>
      <c r="U331" s="157">
        <v>16.445</v>
      </c>
      <c r="V331" s="157">
        <f>ROUND(E331*U331,2)</f>
        <v>6.07</v>
      </c>
      <c r="W331" s="157"/>
      <c r="X331" s="157" t="s">
        <v>249</v>
      </c>
      <c r="Y331" s="157" t="s">
        <v>250</v>
      </c>
      <c r="Z331" s="147"/>
      <c r="AA331" s="147"/>
      <c r="AB331" s="147"/>
      <c r="AC331" s="147"/>
      <c r="AD331" s="147"/>
      <c r="AE331" s="147"/>
      <c r="AF331" s="147"/>
      <c r="AG331" s="147" t="s">
        <v>251</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2" x14ac:dyDescent="0.25">
      <c r="A332" s="154"/>
      <c r="B332" s="155"/>
      <c r="C332" s="188" t="s">
        <v>650</v>
      </c>
      <c r="D332" s="158"/>
      <c r="E332" s="159">
        <v>7.8499999999999993E-3</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253</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5">
      <c r="A333" s="154"/>
      <c r="B333" s="155"/>
      <c r="C333" s="188" t="s">
        <v>651</v>
      </c>
      <c r="D333" s="158"/>
      <c r="E333" s="159">
        <v>0.04</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253</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5">
      <c r="A334" s="154"/>
      <c r="B334" s="155"/>
      <c r="C334" s="188" t="s">
        <v>652</v>
      </c>
      <c r="D334" s="158"/>
      <c r="E334" s="159">
        <v>0.11125</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253</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5">
      <c r="A335" s="154"/>
      <c r="B335" s="155"/>
      <c r="C335" s="188" t="s">
        <v>653</v>
      </c>
      <c r="D335" s="158"/>
      <c r="E335" s="159">
        <v>0.05</v>
      </c>
      <c r="F335" s="157"/>
      <c r="G335" s="157"/>
      <c r="H335" s="157"/>
      <c r="I335" s="157"/>
      <c r="J335" s="157"/>
      <c r="K335" s="157"/>
      <c r="L335" s="157"/>
      <c r="M335" s="157"/>
      <c r="N335" s="156"/>
      <c r="O335" s="156"/>
      <c r="P335" s="156"/>
      <c r="Q335" s="156"/>
      <c r="R335" s="157"/>
      <c r="S335" s="157"/>
      <c r="T335" s="157"/>
      <c r="U335" s="157"/>
      <c r="V335" s="157"/>
      <c r="W335" s="157"/>
      <c r="X335" s="157"/>
      <c r="Y335" s="157"/>
      <c r="Z335" s="147"/>
      <c r="AA335" s="147"/>
      <c r="AB335" s="147"/>
      <c r="AC335" s="147"/>
      <c r="AD335" s="147"/>
      <c r="AE335" s="147"/>
      <c r="AF335" s="147"/>
      <c r="AG335" s="147" t="s">
        <v>253</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5">
      <c r="A336" s="154"/>
      <c r="B336" s="155"/>
      <c r="C336" s="188" t="s">
        <v>654</v>
      </c>
      <c r="D336" s="158"/>
      <c r="E336" s="159">
        <v>0.05</v>
      </c>
      <c r="F336" s="157"/>
      <c r="G336" s="157"/>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253</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3" x14ac:dyDescent="0.25">
      <c r="A337" s="154"/>
      <c r="B337" s="155"/>
      <c r="C337" s="188" t="s">
        <v>655</v>
      </c>
      <c r="D337" s="158"/>
      <c r="E337" s="159">
        <v>0.05</v>
      </c>
      <c r="F337" s="157"/>
      <c r="G337" s="157"/>
      <c r="H337" s="157"/>
      <c r="I337" s="157"/>
      <c r="J337" s="157"/>
      <c r="K337" s="157"/>
      <c r="L337" s="157"/>
      <c r="M337" s="157"/>
      <c r="N337" s="156"/>
      <c r="O337" s="156"/>
      <c r="P337" s="156"/>
      <c r="Q337" s="156"/>
      <c r="R337" s="157"/>
      <c r="S337" s="157"/>
      <c r="T337" s="157"/>
      <c r="U337" s="157"/>
      <c r="V337" s="157"/>
      <c r="W337" s="157"/>
      <c r="X337" s="157"/>
      <c r="Y337" s="157"/>
      <c r="Z337" s="147"/>
      <c r="AA337" s="147"/>
      <c r="AB337" s="147"/>
      <c r="AC337" s="147"/>
      <c r="AD337" s="147"/>
      <c r="AE337" s="147"/>
      <c r="AF337" s="147"/>
      <c r="AG337" s="147" t="s">
        <v>253</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5">
      <c r="A338" s="154"/>
      <c r="B338" s="155"/>
      <c r="C338" s="188" t="s">
        <v>656</v>
      </c>
      <c r="D338" s="158"/>
      <c r="E338" s="159">
        <v>3.7499999999999999E-2</v>
      </c>
      <c r="F338" s="157"/>
      <c r="G338" s="15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253</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3" x14ac:dyDescent="0.25">
      <c r="A339" s="154"/>
      <c r="B339" s="155"/>
      <c r="C339" s="188" t="s">
        <v>657</v>
      </c>
      <c r="D339" s="158"/>
      <c r="E339" s="159">
        <v>2.2499999999999999E-2</v>
      </c>
      <c r="F339" s="157"/>
      <c r="G339" s="157"/>
      <c r="H339" s="157"/>
      <c r="I339" s="157"/>
      <c r="J339" s="157"/>
      <c r="K339" s="157"/>
      <c r="L339" s="157"/>
      <c r="M339" s="157"/>
      <c r="N339" s="156"/>
      <c r="O339" s="156"/>
      <c r="P339" s="156"/>
      <c r="Q339" s="156"/>
      <c r="R339" s="157"/>
      <c r="S339" s="157"/>
      <c r="T339" s="157"/>
      <c r="U339" s="157"/>
      <c r="V339" s="157"/>
      <c r="W339" s="157"/>
      <c r="X339" s="157"/>
      <c r="Y339" s="157"/>
      <c r="Z339" s="147"/>
      <c r="AA339" s="147"/>
      <c r="AB339" s="147"/>
      <c r="AC339" s="147"/>
      <c r="AD339" s="147"/>
      <c r="AE339" s="147"/>
      <c r="AF339" s="147"/>
      <c r="AG339" s="147" t="s">
        <v>253</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x14ac:dyDescent="0.25">
      <c r="A340" s="161" t="s">
        <v>243</v>
      </c>
      <c r="B340" s="162" t="s">
        <v>212</v>
      </c>
      <c r="C340" s="186" t="s">
        <v>213</v>
      </c>
      <c r="D340" s="163"/>
      <c r="E340" s="164"/>
      <c r="F340" s="165"/>
      <c r="G340" s="165">
        <f>SUMIF(AG341:AG348,"&lt;&gt;NOR",G341:G348)</f>
        <v>0</v>
      </c>
      <c r="H340" s="165"/>
      <c r="I340" s="165">
        <f>SUM(I341:I348)</f>
        <v>0</v>
      </c>
      <c r="J340" s="165"/>
      <c r="K340" s="165">
        <f>SUM(K341:K348)</f>
        <v>0</v>
      </c>
      <c r="L340" s="165"/>
      <c r="M340" s="165">
        <f>SUM(M341:M348)</f>
        <v>0</v>
      </c>
      <c r="N340" s="164"/>
      <c r="O340" s="164">
        <f>SUM(O341:O348)</f>
        <v>0</v>
      </c>
      <c r="P340" s="164"/>
      <c r="Q340" s="164">
        <f>SUM(Q341:Q348)</f>
        <v>0</v>
      </c>
      <c r="R340" s="165"/>
      <c r="S340" s="165"/>
      <c r="T340" s="166"/>
      <c r="U340" s="160"/>
      <c r="V340" s="160">
        <f>SUM(V341:V348)</f>
        <v>193.9</v>
      </c>
      <c r="W340" s="160"/>
      <c r="X340" s="160"/>
      <c r="Y340" s="160"/>
      <c r="AG340" t="s">
        <v>244</v>
      </c>
    </row>
    <row r="341" spans="1:60" outlineLevel="1" x14ac:dyDescent="0.25">
      <c r="A341" s="179">
        <v>107</v>
      </c>
      <c r="B341" s="180" t="s">
        <v>658</v>
      </c>
      <c r="C341" s="189" t="s">
        <v>659</v>
      </c>
      <c r="D341" s="181" t="s">
        <v>247</v>
      </c>
      <c r="E341" s="182">
        <v>22.556999999999999</v>
      </c>
      <c r="F341" s="183"/>
      <c r="G341" s="184">
        <f>ROUND(E341*F341,2)</f>
        <v>0</v>
      </c>
      <c r="H341" s="183"/>
      <c r="I341" s="184">
        <f>ROUND(E341*H341,2)</f>
        <v>0</v>
      </c>
      <c r="J341" s="183"/>
      <c r="K341" s="184">
        <f>ROUND(E341*J341,2)</f>
        <v>0</v>
      </c>
      <c r="L341" s="184">
        <v>21</v>
      </c>
      <c r="M341" s="184">
        <f>G341*(1+L341/100)</f>
        <v>0</v>
      </c>
      <c r="N341" s="182">
        <v>0</v>
      </c>
      <c r="O341" s="182">
        <f>ROUND(E341*N341,2)</f>
        <v>0</v>
      </c>
      <c r="P341" s="182">
        <v>0</v>
      </c>
      <c r="Q341" s="182">
        <f>ROUND(E341*P341,2)</f>
        <v>0</v>
      </c>
      <c r="R341" s="184"/>
      <c r="S341" s="184" t="s">
        <v>248</v>
      </c>
      <c r="T341" s="185" t="s">
        <v>248</v>
      </c>
      <c r="U341" s="157">
        <v>2.0089999999999999</v>
      </c>
      <c r="V341" s="157">
        <f>ROUND(E341*U341,2)</f>
        <v>45.32</v>
      </c>
      <c r="W341" s="157"/>
      <c r="X341" s="157" t="s">
        <v>660</v>
      </c>
      <c r="Y341" s="157" t="s">
        <v>250</v>
      </c>
      <c r="Z341" s="147"/>
      <c r="AA341" s="147"/>
      <c r="AB341" s="147"/>
      <c r="AC341" s="147"/>
      <c r="AD341" s="147"/>
      <c r="AE341" s="147"/>
      <c r="AF341" s="147"/>
      <c r="AG341" s="147" t="s">
        <v>661</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5">
      <c r="A342" s="179">
        <v>108</v>
      </c>
      <c r="B342" s="180" t="s">
        <v>662</v>
      </c>
      <c r="C342" s="189" t="s">
        <v>663</v>
      </c>
      <c r="D342" s="181" t="s">
        <v>247</v>
      </c>
      <c r="E342" s="182">
        <v>112.78501</v>
      </c>
      <c r="F342" s="183"/>
      <c r="G342" s="184">
        <f>ROUND(E342*F342,2)</f>
        <v>0</v>
      </c>
      <c r="H342" s="183"/>
      <c r="I342" s="184">
        <f>ROUND(E342*H342,2)</f>
        <v>0</v>
      </c>
      <c r="J342" s="183"/>
      <c r="K342" s="184">
        <f>ROUND(E342*J342,2)</f>
        <v>0</v>
      </c>
      <c r="L342" s="184">
        <v>21</v>
      </c>
      <c r="M342" s="184">
        <f>G342*(1+L342/100)</f>
        <v>0</v>
      </c>
      <c r="N342" s="182">
        <v>0</v>
      </c>
      <c r="O342" s="182">
        <f>ROUND(E342*N342,2)</f>
        <v>0</v>
      </c>
      <c r="P342" s="182">
        <v>0</v>
      </c>
      <c r="Q342" s="182">
        <f>ROUND(E342*P342,2)</f>
        <v>0</v>
      </c>
      <c r="R342" s="184"/>
      <c r="S342" s="184" t="s">
        <v>248</v>
      </c>
      <c r="T342" s="185" t="s">
        <v>248</v>
      </c>
      <c r="U342" s="157">
        <v>0.95899999999999996</v>
      </c>
      <c r="V342" s="157">
        <f>ROUND(E342*U342,2)</f>
        <v>108.16</v>
      </c>
      <c r="W342" s="157"/>
      <c r="X342" s="157" t="s">
        <v>660</v>
      </c>
      <c r="Y342" s="157" t="s">
        <v>250</v>
      </c>
      <c r="Z342" s="147"/>
      <c r="AA342" s="147"/>
      <c r="AB342" s="147"/>
      <c r="AC342" s="147"/>
      <c r="AD342" s="147"/>
      <c r="AE342" s="147"/>
      <c r="AF342" s="147"/>
      <c r="AG342" s="147" t="s">
        <v>661</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5">
      <c r="A343" s="171">
        <v>109</v>
      </c>
      <c r="B343" s="172" t="s">
        <v>664</v>
      </c>
      <c r="C343" s="187" t="s">
        <v>665</v>
      </c>
      <c r="D343" s="173" t="s">
        <v>247</v>
      </c>
      <c r="E343" s="174">
        <v>22.556999999999999</v>
      </c>
      <c r="F343" s="175"/>
      <c r="G343" s="176">
        <f>ROUND(E343*F343,2)</f>
        <v>0</v>
      </c>
      <c r="H343" s="175"/>
      <c r="I343" s="176">
        <f>ROUND(E343*H343,2)</f>
        <v>0</v>
      </c>
      <c r="J343" s="175"/>
      <c r="K343" s="176">
        <f>ROUND(E343*J343,2)</f>
        <v>0</v>
      </c>
      <c r="L343" s="176">
        <v>21</v>
      </c>
      <c r="M343" s="176">
        <f>G343*(1+L343/100)</f>
        <v>0</v>
      </c>
      <c r="N343" s="174">
        <v>0</v>
      </c>
      <c r="O343" s="174">
        <f>ROUND(E343*N343,2)</f>
        <v>0</v>
      </c>
      <c r="P343" s="174">
        <v>0</v>
      </c>
      <c r="Q343" s="174">
        <f>ROUND(E343*P343,2)</f>
        <v>0</v>
      </c>
      <c r="R343" s="176"/>
      <c r="S343" s="176" t="s">
        <v>248</v>
      </c>
      <c r="T343" s="177" t="s">
        <v>248</v>
      </c>
      <c r="U343" s="157">
        <v>0.49</v>
      </c>
      <c r="V343" s="157">
        <f>ROUND(E343*U343,2)</f>
        <v>11.05</v>
      </c>
      <c r="W343" s="157"/>
      <c r="X343" s="157" t="s">
        <v>660</v>
      </c>
      <c r="Y343" s="157" t="s">
        <v>250</v>
      </c>
      <c r="Z343" s="147"/>
      <c r="AA343" s="147"/>
      <c r="AB343" s="147"/>
      <c r="AC343" s="147"/>
      <c r="AD343" s="147"/>
      <c r="AE343" s="147"/>
      <c r="AF343" s="147"/>
      <c r="AG343" s="147" t="s">
        <v>661</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5">
      <c r="A344" s="154"/>
      <c r="B344" s="155"/>
      <c r="C344" s="249" t="s">
        <v>666</v>
      </c>
      <c r="D344" s="250"/>
      <c r="E344" s="250"/>
      <c r="F344" s="250"/>
      <c r="G344" s="250"/>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284</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5">
      <c r="A345" s="179">
        <v>110</v>
      </c>
      <c r="B345" s="180" t="s">
        <v>667</v>
      </c>
      <c r="C345" s="189" t="s">
        <v>668</v>
      </c>
      <c r="D345" s="181" t="s">
        <v>247</v>
      </c>
      <c r="E345" s="182">
        <v>428.58305000000001</v>
      </c>
      <c r="F345" s="183"/>
      <c r="G345" s="184">
        <f>ROUND(E345*F345,2)</f>
        <v>0</v>
      </c>
      <c r="H345" s="183"/>
      <c r="I345" s="184">
        <f>ROUND(E345*H345,2)</f>
        <v>0</v>
      </c>
      <c r="J345" s="183"/>
      <c r="K345" s="184">
        <f>ROUND(E345*J345,2)</f>
        <v>0</v>
      </c>
      <c r="L345" s="184">
        <v>21</v>
      </c>
      <c r="M345" s="184">
        <f>G345*(1+L345/100)</f>
        <v>0</v>
      </c>
      <c r="N345" s="182">
        <v>0</v>
      </c>
      <c r="O345" s="182">
        <f>ROUND(E345*N345,2)</f>
        <v>0</v>
      </c>
      <c r="P345" s="182">
        <v>0</v>
      </c>
      <c r="Q345" s="182">
        <f>ROUND(E345*P345,2)</f>
        <v>0</v>
      </c>
      <c r="R345" s="184"/>
      <c r="S345" s="184" t="s">
        <v>248</v>
      </c>
      <c r="T345" s="185" t="s">
        <v>248</v>
      </c>
      <c r="U345" s="157">
        <v>0</v>
      </c>
      <c r="V345" s="157">
        <f>ROUND(E345*U345,2)</f>
        <v>0</v>
      </c>
      <c r="W345" s="157"/>
      <c r="X345" s="157" t="s">
        <v>660</v>
      </c>
      <c r="Y345" s="157" t="s">
        <v>250</v>
      </c>
      <c r="Z345" s="147"/>
      <c r="AA345" s="147"/>
      <c r="AB345" s="147"/>
      <c r="AC345" s="147"/>
      <c r="AD345" s="147"/>
      <c r="AE345" s="147"/>
      <c r="AF345" s="147"/>
      <c r="AG345" s="147" t="s">
        <v>661</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5">
      <c r="A346" s="179">
        <v>111</v>
      </c>
      <c r="B346" s="180" t="s">
        <v>669</v>
      </c>
      <c r="C346" s="189" t="s">
        <v>670</v>
      </c>
      <c r="D346" s="181" t="s">
        <v>247</v>
      </c>
      <c r="E346" s="182">
        <v>22.556999999999999</v>
      </c>
      <c r="F346" s="183"/>
      <c r="G346" s="184">
        <f>ROUND(E346*F346,2)</f>
        <v>0</v>
      </c>
      <c r="H346" s="183"/>
      <c r="I346" s="184">
        <f>ROUND(E346*H346,2)</f>
        <v>0</v>
      </c>
      <c r="J346" s="183"/>
      <c r="K346" s="184">
        <f>ROUND(E346*J346,2)</f>
        <v>0</v>
      </c>
      <c r="L346" s="184">
        <v>21</v>
      </c>
      <c r="M346" s="184">
        <f>G346*(1+L346/100)</f>
        <v>0</v>
      </c>
      <c r="N346" s="182">
        <v>0</v>
      </c>
      <c r="O346" s="182">
        <f>ROUND(E346*N346,2)</f>
        <v>0</v>
      </c>
      <c r="P346" s="182">
        <v>0</v>
      </c>
      <c r="Q346" s="182">
        <f>ROUND(E346*P346,2)</f>
        <v>0</v>
      </c>
      <c r="R346" s="184"/>
      <c r="S346" s="184" t="s">
        <v>248</v>
      </c>
      <c r="T346" s="185" t="s">
        <v>248</v>
      </c>
      <c r="U346" s="157">
        <v>0.94199999999999995</v>
      </c>
      <c r="V346" s="157">
        <f>ROUND(E346*U346,2)</f>
        <v>21.25</v>
      </c>
      <c r="W346" s="157"/>
      <c r="X346" s="157" t="s">
        <v>660</v>
      </c>
      <c r="Y346" s="157" t="s">
        <v>250</v>
      </c>
      <c r="Z346" s="147"/>
      <c r="AA346" s="147"/>
      <c r="AB346" s="147"/>
      <c r="AC346" s="147"/>
      <c r="AD346" s="147"/>
      <c r="AE346" s="147"/>
      <c r="AF346" s="147"/>
      <c r="AG346" s="147" t="s">
        <v>661</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ht="20.399999999999999" outlineLevel="1" x14ac:dyDescent="0.25">
      <c r="A347" s="179">
        <v>112</v>
      </c>
      <c r="B347" s="180" t="s">
        <v>671</v>
      </c>
      <c r="C347" s="189" t="s">
        <v>672</v>
      </c>
      <c r="D347" s="181" t="s">
        <v>247</v>
      </c>
      <c r="E347" s="182">
        <v>22.556999999999999</v>
      </c>
      <c r="F347" s="183"/>
      <c r="G347" s="184">
        <f>ROUND(E347*F347,2)</f>
        <v>0</v>
      </c>
      <c r="H347" s="183"/>
      <c r="I347" s="184">
        <f>ROUND(E347*H347,2)</f>
        <v>0</v>
      </c>
      <c r="J347" s="183"/>
      <c r="K347" s="184">
        <f>ROUND(E347*J347,2)</f>
        <v>0</v>
      </c>
      <c r="L347" s="184">
        <v>21</v>
      </c>
      <c r="M347" s="184">
        <f>G347*(1+L347/100)</f>
        <v>0</v>
      </c>
      <c r="N347" s="182">
        <v>0</v>
      </c>
      <c r="O347" s="182">
        <f>ROUND(E347*N347,2)</f>
        <v>0</v>
      </c>
      <c r="P347" s="182">
        <v>0</v>
      </c>
      <c r="Q347" s="182">
        <f>ROUND(E347*P347,2)</f>
        <v>0</v>
      </c>
      <c r="R347" s="184"/>
      <c r="S347" s="184" t="s">
        <v>248</v>
      </c>
      <c r="T347" s="185" t="s">
        <v>248</v>
      </c>
      <c r="U347" s="157">
        <v>0</v>
      </c>
      <c r="V347" s="157">
        <f>ROUND(E347*U347,2)</f>
        <v>0</v>
      </c>
      <c r="W347" s="157"/>
      <c r="X347" s="157" t="s">
        <v>660</v>
      </c>
      <c r="Y347" s="157" t="s">
        <v>250</v>
      </c>
      <c r="Z347" s="147"/>
      <c r="AA347" s="147"/>
      <c r="AB347" s="147"/>
      <c r="AC347" s="147"/>
      <c r="AD347" s="147"/>
      <c r="AE347" s="147"/>
      <c r="AF347" s="147"/>
      <c r="AG347" s="147" t="s">
        <v>661</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5">
      <c r="A348" s="179">
        <v>113</v>
      </c>
      <c r="B348" s="180" t="s">
        <v>673</v>
      </c>
      <c r="C348" s="189" t="s">
        <v>674</v>
      </c>
      <c r="D348" s="181" t="s">
        <v>247</v>
      </c>
      <c r="E348" s="182">
        <v>22.556999999999999</v>
      </c>
      <c r="F348" s="183"/>
      <c r="G348" s="184">
        <f>ROUND(E348*F348,2)</f>
        <v>0</v>
      </c>
      <c r="H348" s="183"/>
      <c r="I348" s="184">
        <f>ROUND(E348*H348,2)</f>
        <v>0</v>
      </c>
      <c r="J348" s="183"/>
      <c r="K348" s="184">
        <f>ROUND(E348*J348,2)</f>
        <v>0</v>
      </c>
      <c r="L348" s="184">
        <v>21</v>
      </c>
      <c r="M348" s="184">
        <f>G348*(1+L348/100)</f>
        <v>0</v>
      </c>
      <c r="N348" s="182">
        <v>0</v>
      </c>
      <c r="O348" s="182">
        <f>ROUND(E348*N348,2)</f>
        <v>0</v>
      </c>
      <c r="P348" s="182">
        <v>0</v>
      </c>
      <c r="Q348" s="182">
        <f>ROUND(E348*P348,2)</f>
        <v>0</v>
      </c>
      <c r="R348" s="184"/>
      <c r="S348" s="184" t="s">
        <v>248</v>
      </c>
      <c r="T348" s="185" t="s">
        <v>248</v>
      </c>
      <c r="U348" s="157">
        <v>0.36</v>
      </c>
      <c r="V348" s="157">
        <f>ROUND(E348*U348,2)</f>
        <v>8.1199999999999992</v>
      </c>
      <c r="W348" s="157"/>
      <c r="X348" s="157" t="s">
        <v>660</v>
      </c>
      <c r="Y348" s="157" t="s">
        <v>250</v>
      </c>
      <c r="Z348" s="147"/>
      <c r="AA348" s="147"/>
      <c r="AB348" s="147"/>
      <c r="AC348" s="147"/>
      <c r="AD348" s="147"/>
      <c r="AE348" s="147"/>
      <c r="AF348" s="147"/>
      <c r="AG348" s="147" t="s">
        <v>661</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x14ac:dyDescent="0.25">
      <c r="A349" s="161" t="s">
        <v>243</v>
      </c>
      <c r="B349" s="162" t="s">
        <v>215</v>
      </c>
      <c r="C349" s="186" t="s">
        <v>29</v>
      </c>
      <c r="D349" s="163"/>
      <c r="E349" s="164"/>
      <c r="F349" s="165"/>
      <c r="G349" s="165">
        <f>SUMIF(AG350:AG355,"&lt;&gt;NOR",G350:G355)</f>
        <v>0</v>
      </c>
      <c r="H349" s="165"/>
      <c r="I349" s="165">
        <f>SUM(I350:I355)</f>
        <v>0</v>
      </c>
      <c r="J349" s="165"/>
      <c r="K349" s="165">
        <f>SUM(K350:K355)</f>
        <v>0</v>
      </c>
      <c r="L349" s="165"/>
      <c r="M349" s="165">
        <f>SUM(M350:M355)</f>
        <v>0</v>
      </c>
      <c r="N349" s="164"/>
      <c r="O349" s="164">
        <f>SUM(O350:O355)</f>
        <v>0</v>
      </c>
      <c r="P349" s="164"/>
      <c r="Q349" s="164">
        <f>SUM(Q350:Q355)</f>
        <v>0</v>
      </c>
      <c r="R349" s="165"/>
      <c r="S349" s="165"/>
      <c r="T349" s="166"/>
      <c r="U349" s="160"/>
      <c r="V349" s="160">
        <f>SUM(V350:V355)</f>
        <v>0</v>
      </c>
      <c r="W349" s="160"/>
      <c r="X349" s="160"/>
      <c r="Y349" s="160"/>
      <c r="AG349" t="s">
        <v>244</v>
      </c>
    </row>
    <row r="350" spans="1:60" outlineLevel="1" x14ac:dyDescent="0.25">
      <c r="A350" s="171">
        <v>114</v>
      </c>
      <c r="B350" s="172" t="s">
        <v>675</v>
      </c>
      <c r="C350" s="187" t="s">
        <v>676</v>
      </c>
      <c r="D350" s="173" t="s">
        <v>677</v>
      </c>
      <c r="E350" s="174">
        <v>1</v>
      </c>
      <c r="F350" s="175"/>
      <c r="G350" s="176">
        <f>ROUND(E350*F350,2)</f>
        <v>0</v>
      </c>
      <c r="H350" s="175"/>
      <c r="I350" s="176">
        <f>ROUND(E350*H350,2)</f>
        <v>0</v>
      </c>
      <c r="J350" s="175"/>
      <c r="K350" s="176">
        <f>ROUND(E350*J350,2)</f>
        <v>0</v>
      </c>
      <c r="L350" s="176">
        <v>21</v>
      </c>
      <c r="M350" s="176">
        <f>G350*(1+L350/100)</f>
        <v>0</v>
      </c>
      <c r="N350" s="174">
        <v>0</v>
      </c>
      <c r="O350" s="174">
        <f>ROUND(E350*N350,2)</f>
        <v>0</v>
      </c>
      <c r="P350" s="174">
        <v>0</v>
      </c>
      <c r="Q350" s="174">
        <f>ROUND(E350*P350,2)</f>
        <v>0</v>
      </c>
      <c r="R350" s="176"/>
      <c r="S350" s="176" t="s">
        <v>248</v>
      </c>
      <c r="T350" s="177" t="s">
        <v>333</v>
      </c>
      <c r="U350" s="157">
        <v>0</v>
      </c>
      <c r="V350" s="157">
        <f>ROUND(E350*U350,2)</f>
        <v>0</v>
      </c>
      <c r="W350" s="157"/>
      <c r="X350" s="157" t="s">
        <v>678</v>
      </c>
      <c r="Y350" s="157" t="s">
        <v>250</v>
      </c>
      <c r="Z350" s="147"/>
      <c r="AA350" s="147"/>
      <c r="AB350" s="147"/>
      <c r="AC350" s="147"/>
      <c r="AD350" s="147"/>
      <c r="AE350" s="147"/>
      <c r="AF350" s="147"/>
      <c r="AG350" s="147" t="s">
        <v>679</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5">
      <c r="A351" s="154"/>
      <c r="B351" s="155"/>
      <c r="C351" s="249" t="s">
        <v>680</v>
      </c>
      <c r="D351" s="250"/>
      <c r="E351" s="250"/>
      <c r="F351" s="250"/>
      <c r="G351" s="250"/>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284</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5">
      <c r="A352" s="171">
        <v>115</v>
      </c>
      <c r="B352" s="172" t="s">
        <v>681</v>
      </c>
      <c r="C352" s="187" t="s">
        <v>682</v>
      </c>
      <c r="D352" s="173" t="s">
        <v>677</v>
      </c>
      <c r="E352" s="174">
        <v>1</v>
      </c>
      <c r="F352" s="175"/>
      <c r="G352" s="176">
        <f>ROUND(E352*F352,2)</f>
        <v>0</v>
      </c>
      <c r="H352" s="175"/>
      <c r="I352" s="176">
        <f>ROUND(E352*H352,2)</f>
        <v>0</v>
      </c>
      <c r="J352" s="175"/>
      <c r="K352" s="176">
        <f>ROUND(E352*J352,2)</f>
        <v>0</v>
      </c>
      <c r="L352" s="176">
        <v>21</v>
      </c>
      <c r="M352" s="176">
        <f>G352*(1+L352/100)</f>
        <v>0</v>
      </c>
      <c r="N352" s="174">
        <v>0</v>
      </c>
      <c r="O352" s="174">
        <f>ROUND(E352*N352,2)</f>
        <v>0</v>
      </c>
      <c r="P352" s="174">
        <v>0</v>
      </c>
      <c r="Q352" s="174">
        <f>ROUND(E352*P352,2)</f>
        <v>0</v>
      </c>
      <c r="R352" s="176"/>
      <c r="S352" s="176" t="s">
        <v>248</v>
      </c>
      <c r="T352" s="177" t="s">
        <v>333</v>
      </c>
      <c r="U352" s="157">
        <v>0</v>
      </c>
      <c r="V352" s="157">
        <f>ROUND(E352*U352,2)</f>
        <v>0</v>
      </c>
      <c r="W352" s="157"/>
      <c r="X352" s="157" t="s">
        <v>678</v>
      </c>
      <c r="Y352" s="157" t="s">
        <v>250</v>
      </c>
      <c r="Z352" s="147"/>
      <c r="AA352" s="147"/>
      <c r="AB352" s="147"/>
      <c r="AC352" s="147"/>
      <c r="AD352" s="147"/>
      <c r="AE352" s="147"/>
      <c r="AF352" s="147"/>
      <c r="AG352" s="147" t="s">
        <v>683</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ht="31.2" outlineLevel="2" x14ac:dyDescent="0.25">
      <c r="A353" s="154"/>
      <c r="B353" s="155"/>
      <c r="C353" s="249" t="s">
        <v>684</v>
      </c>
      <c r="D353" s="250"/>
      <c r="E353" s="250"/>
      <c r="F353" s="250"/>
      <c r="G353" s="250"/>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284</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78" t="str">
        <f>C353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353" s="147"/>
      <c r="BC353" s="147"/>
      <c r="BD353" s="147"/>
      <c r="BE353" s="147"/>
      <c r="BF353" s="147"/>
      <c r="BG353" s="147"/>
      <c r="BH353" s="147"/>
    </row>
    <row r="354" spans="1:60" outlineLevel="1" x14ac:dyDescent="0.25">
      <c r="A354" s="171">
        <v>116</v>
      </c>
      <c r="B354" s="172" t="s">
        <v>685</v>
      </c>
      <c r="C354" s="187" t="s">
        <v>686</v>
      </c>
      <c r="D354" s="173" t="s">
        <v>677</v>
      </c>
      <c r="E354" s="174">
        <v>1</v>
      </c>
      <c r="F354" s="175"/>
      <c r="G354" s="176">
        <f>ROUND(E354*F354,2)</f>
        <v>0</v>
      </c>
      <c r="H354" s="175"/>
      <c r="I354" s="176">
        <f>ROUND(E354*H354,2)</f>
        <v>0</v>
      </c>
      <c r="J354" s="175"/>
      <c r="K354" s="176">
        <f>ROUND(E354*J354,2)</f>
        <v>0</v>
      </c>
      <c r="L354" s="176">
        <v>21</v>
      </c>
      <c r="M354" s="176">
        <f>G354*(1+L354/100)</f>
        <v>0</v>
      </c>
      <c r="N354" s="174">
        <v>0</v>
      </c>
      <c r="O354" s="174">
        <f>ROUND(E354*N354,2)</f>
        <v>0</v>
      </c>
      <c r="P354" s="174">
        <v>0</v>
      </c>
      <c r="Q354" s="174">
        <f>ROUND(E354*P354,2)</f>
        <v>0</v>
      </c>
      <c r="R354" s="176"/>
      <c r="S354" s="176" t="s">
        <v>248</v>
      </c>
      <c r="T354" s="177" t="s">
        <v>333</v>
      </c>
      <c r="U354" s="157">
        <v>0</v>
      </c>
      <c r="V354" s="157">
        <f>ROUND(E354*U354,2)</f>
        <v>0</v>
      </c>
      <c r="W354" s="157"/>
      <c r="X354" s="157" t="s">
        <v>678</v>
      </c>
      <c r="Y354" s="157" t="s">
        <v>250</v>
      </c>
      <c r="Z354" s="147"/>
      <c r="AA354" s="147"/>
      <c r="AB354" s="147"/>
      <c r="AC354" s="147"/>
      <c r="AD354" s="147"/>
      <c r="AE354" s="147"/>
      <c r="AF354" s="147"/>
      <c r="AG354" s="147" t="s">
        <v>683</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ht="21" outlineLevel="2" x14ac:dyDescent="0.25">
      <c r="A355" s="154"/>
      <c r="B355" s="155"/>
      <c r="C355" s="249" t="s">
        <v>687</v>
      </c>
      <c r="D355" s="250"/>
      <c r="E355" s="250"/>
      <c r="F355" s="250"/>
      <c r="G355" s="250"/>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284</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78" t="str">
        <f>C355</f>
        <v>Náklady na ztížené provádění stavebních prací v důsledku nepřerušeného provozu na staveništi nebo v případech nepřerušeného provozu v objektech v nichž se stavební práce provádí.</v>
      </c>
      <c r="BB355" s="147"/>
      <c r="BC355" s="147"/>
      <c r="BD355" s="147"/>
      <c r="BE355" s="147"/>
      <c r="BF355" s="147"/>
      <c r="BG355" s="147"/>
      <c r="BH355" s="147"/>
    </row>
    <row r="356" spans="1:60" x14ac:dyDescent="0.25">
      <c r="A356" s="3"/>
      <c r="B356" s="4"/>
      <c r="C356" s="190"/>
      <c r="D356" s="6"/>
      <c r="E356" s="3"/>
      <c r="F356" s="3"/>
      <c r="G356" s="3"/>
      <c r="H356" s="3"/>
      <c r="I356" s="3"/>
      <c r="J356" s="3"/>
      <c r="K356" s="3"/>
      <c r="L356" s="3"/>
      <c r="M356" s="3"/>
      <c r="N356" s="3"/>
      <c r="O356" s="3"/>
      <c r="P356" s="3"/>
      <c r="Q356" s="3"/>
      <c r="R356" s="3"/>
      <c r="S356" s="3"/>
      <c r="T356" s="3"/>
      <c r="U356" s="3"/>
      <c r="V356" s="3"/>
      <c r="W356" s="3"/>
      <c r="X356" s="3"/>
      <c r="Y356" s="3"/>
      <c r="AE356">
        <v>15</v>
      </c>
      <c r="AF356">
        <v>21</v>
      </c>
      <c r="AG356" t="s">
        <v>229</v>
      </c>
    </row>
    <row r="357" spans="1:60" x14ac:dyDescent="0.25">
      <c r="A357" s="150"/>
      <c r="B357" s="151" t="s">
        <v>31</v>
      </c>
      <c r="C357" s="191"/>
      <c r="D357" s="152"/>
      <c r="E357" s="153"/>
      <c r="F357" s="153"/>
      <c r="G357" s="170">
        <f>G8+G31+G36+G44+G72+G96+G103+G107+G114+G121+G203+G205+G212+G216+G221+G243+G255+G266+G292+G300+G303+G323+G326+G330+G340+G349</f>
        <v>0</v>
      </c>
      <c r="H357" s="3"/>
      <c r="I357" s="3"/>
      <c r="J357" s="3"/>
      <c r="K357" s="3"/>
      <c r="L357" s="3"/>
      <c r="M357" s="3"/>
      <c r="N357" s="3"/>
      <c r="O357" s="3"/>
      <c r="P357" s="3"/>
      <c r="Q357" s="3"/>
      <c r="R357" s="3"/>
      <c r="S357" s="3"/>
      <c r="T357" s="3"/>
      <c r="U357" s="3"/>
      <c r="V357" s="3"/>
      <c r="W357" s="3"/>
      <c r="X357" s="3"/>
      <c r="Y357" s="3"/>
      <c r="AE357">
        <f>SUMIF(L7:L355,AE356,G7:G355)</f>
        <v>0</v>
      </c>
      <c r="AF357">
        <f>SUMIF(L7:L355,AF356,G7:G355)</f>
        <v>0</v>
      </c>
      <c r="AG357" t="s">
        <v>688</v>
      </c>
    </row>
    <row r="358" spans="1:60" x14ac:dyDescent="0.25">
      <c r="A358" s="3"/>
      <c r="B358" s="4"/>
      <c r="C358" s="190"/>
      <c r="D358" s="6"/>
      <c r="E358" s="3"/>
      <c r="F358" s="3"/>
      <c r="G358" s="3"/>
      <c r="H358" s="3"/>
      <c r="I358" s="3"/>
      <c r="J358" s="3"/>
      <c r="K358" s="3"/>
      <c r="L358" s="3"/>
      <c r="M358" s="3"/>
      <c r="N358" s="3"/>
      <c r="O358" s="3"/>
      <c r="P358" s="3"/>
      <c r="Q358" s="3"/>
      <c r="R358" s="3"/>
      <c r="S358" s="3"/>
      <c r="T358" s="3"/>
      <c r="U358" s="3"/>
      <c r="V358" s="3"/>
      <c r="W358" s="3"/>
      <c r="X358" s="3"/>
      <c r="Y358" s="3"/>
    </row>
    <row r="359" spans="1:60" x14ac:dyDescent="0.25">
      <c r="A359" s="3"/>
      <c r="B359" s="4"/>
      <c r="C359" s="190"/>
      <c r="D359" s="6"/>
      <c r="E359" s="3"/>
      <c r="F359" s="3"/>
      <c r="G359" s="3"/>
      <c r="H359" s="3"/>
      <c r="I359" s="3"/>
      <c r="J359" s="3"/>
      <c r="K359" s="3"/>
      <c r="L359" s="3"/>
      <c r="M359" s="3"/>
      <c r="N359" s="3"/>
      <c r="O359" s="3"/>
      <c r="P359" s="3"/>
      <c r="Q359" s="3"/>
      <c r="R359" s="3"/>
      <c r="S359" s="3"/>
      <c r="T359" s="3"/>
      <c r="U359" s="3"/>
      <c r="V359" s="3"/>
      <c r="W359" s="3"/>
      <c r="X359" s="3"/>
      <c r="Y359" s="3"/>
    </row>
    <row r="360" spans="1:60" x14ac:dyDescent="0.25">
      <c r="A360" s="258" t="s">
        <v>689</v>
      </c>
      <c r="B360" s="258"/>
      <c r="C360" s="259"/>
      <c r="D360" s="6"/>
      <c r="E360" s="3"/>
      <c r="F360" s="3"/>
      <c r="G360" s="3"/>
      <c r="H360" s="3"/>
      <c r="I360" s="3"/>
      <c r="J360" s="3"/>
      <c r="K360" s="3"/>
      <c r="L360" s="3"/>
      <c r="M360" s="3"/>
      <c r="N360" s="3"/>
      <c r="O360" s="3"/>
      <c r="P360" s="3"/>
      <c r="Q360" s="3"/>
      <c r="R360" s="3"/>
      <c r="S360" s="3"/>
      <c r="T360" s="3"/>
      <c r="U360" s="3"/>
      <c r="V360" s="3"/>
      <c r="W360" s="3"/>
      <c r="X360" s="3"/>
      <c r="Y360" s="3"/>
    </row>
    <row r="361" spans="1:60" x14ac:dyDescent="0.25">
      <c r="A361" s="260"/>
      <c r="B361" s="261"/>
      <c r="C361" s="262"/>
      <c r="D361" s="261"/>
      <c r="E361" s="261"/>
      <c r="F361" s="261"/>
      <c r="G361" s="263"/>
      <c r="H361" s="3"/>
      <c r="I361" s="3"/>
      <c r="J361" s="3"/>
      <c r="K361" s="3"/>
      <c r="L361" s="3"/>
      <c r="M361" s="3"/>
      <c r="N361" s="3"/>
      <c r="O361" s="3"/>
      <c r="P361" s="3"/>
      <c r="Q361" s="3"/>
      <c r="R361" s="3"/>
      <c r="S361" s="3"/>
      <c r="T361" s="3"/>
      <c r="U361" s="3"/>
      <c r="V361" s="3"/>
      <c r="W361" s="3"/>
      <c r="X361" s="3"/>
      <c r="Y361" s="3"/>
      <c r="AG361" t="s">
        <v>690</v>
      </c>
    </row>
    <row r="362" spans="1:60" x14ac:dyDescent="0.25">
      <c r="A362" s="264"/>
      <c r="B362" s="265"/>
      <c r="C362" s="266"/>
      <c r="D362" s="265"/>
      <c r="E362" s="265"/>
      <c r="F362" s="265"/>
      <c r="G362" s="267"/>
      <c r="H362" s="3"/>
      <c r="I362" s="3"/>
      <c r="J362" s="3"/>
      <c r="K362" s="3"/>
      <c r="L362" s="3"/>
      <c r="M362" s="3"/>
      <c r="N362" s="3"/>
      <c r="O362" s="3"/>
      <c r="P362" s="3"/>
      <c r="Q362" s="3"/>
      <c r="R362" s="3"/>
      <c r="S362" s="3"/>
      <c r="T362" s="3"/>
      <c r="U362" s="3"/>
      <c r="V362" s="3"/>
      <c r="W362" s="3"/>
      <c r="X362" s="3"/>
      <c r="Y362" s="3"/>
    </row>
    <row r="363" spans="1:60" x14ac:dyDescent="0.25">
      <c r="A363" s="264"/>
      <c r="B363" s="265"/>
      <c r="C363" s="266"/>
      <c r="D363" s="265"/>
      <c r="E363" s="265"/>
      <c r="F363" s="265"/>
      <c r="G363" s="267"/>
      <c r="H363" s="3"/>
      <c r="I363" s="3"/>
      <c r="J363" s="3"/>
      <c r="K363" s="3"/>
      <c r="L363" s="3"/>
      <c r="M363" s="3"/>
      <c r="N363" s="3"/>
      <c r="O363" s="3"/>
      <c r="P363" s="3"/>
      <c r="Q363" s="3"/>
      <c r="R363" s="3"/>
      <c r="S363" s="3"/>
      <c r="T363" s="3"/>
      <c r="U363" s="3"/>
      <c r="V363" s="3"/>
      <c r="W363" s="3"/>
      <c r="X363" s="3"/>
      <c r="Y363" s="3"/>
    </row>
    <row r="364" spans="1:60" x14ac:dyDescent="0.25">
      <c r="A364" s="264"/>
      <c r="B364" s="265"/>
      <c r="C364" s="266"/>
      <c r="D364" s="265"/>
      <c r="E364" s="265"/>
      <c r="F364" s="265"/>
      <c r="G364" s="267"/>
      <c r="H364" s="3"/>
      <c r="I364" s="3"/>
      <c r="J364" s="3"/>
      <c r="K364" s="3"/>
      <c r="L364" s="3"/>
      <c r="M364" s="3"/>
      <c r="N364" s="3"/>
      <c r="O364" s="3"/>
      <c r="P364" s="3"/>
      <c r="Q364" s="3"/>
      <c r="R364" s="3"/>
      <c r="S364" s="3"/>
      <c r="T364" s="3"/>
      <c r="U364" s="3"/>
      <c r="V364" s="3"/>
      <c r="W364" s="3"/>
      <c r="X364" s="3"/>
      <c r="Y364" s="3"/>
    </row>
    <row r="365" spans="1:60" x14ac:dyDescent="0.25">
      <c r="A365" s="268"/>
      <c r="B365" s="269"/>
      <c r="C365" s="270"/>
      <c r="D365" s="269"/>
      <c r="E365" s="269"/>
      <c r="F365" s="269"/>
      <c r="G365" s="271"/>
      <c r="H365" s="3"/>
      <c r="I365" s="3"/>
      <c r="J365" s="3"/>
      <c r="K365" s="3"/>
      <c r="L365" s="3"/>
      <c r="M365" s="3"/>
      <c r="N365" s="3"/>
      <c r="O365" s="3"/>
      <c r="P365" s="3"/>
      <c r="Q365" s="3"/>
      <c r="R365" s="3"/>
      <c r="S365" s="3"/>
      <c r="T365" s="3"/>
      <c r="U365" s="3"/>
      <c r="V365" s="3"/>
      <c r="W365" s="3"/>
      <c r="X365" s="3"/>
      <c r="Y365" s="3"/>
    </row>
    <row r="366" spans="1:60" x14ac:dyDescent="0.25">
      <c r="A366" s="3"/>
      <c r="B366" s="4"/>
      <c r="C366" s="190"/>
      <c r="D366" s="6"/>
      <c r="E366" s="3"/>
      <c r="F366" s="3"/>
      <c r="G366" s="3"/>
      <c r="H366" s="3"/>
      <c r="I366" s="3"/>
      <c r="J366" s="3"/>
      <c r="K366" s="3"/>
      <c r="L366" s="3"/>
      <c r="M366" s="3"/>
      <c r="N366" s="3"/>
      <c r="O366" s="3"/>
      <c r="P366" s="3"/>
      <c r="Q366" s="3"/>
      <c r="R366" s="3"/>
      <c r="S366" s="3"/>
      <c r="T366" s="3"/>
      <c r="U366" s="3"/>
      <c r="V366" s="3"/>
      <c r="W366" s="3"/>
      <c r="X366" s="3"/>
      <c r="Y366" s="3"/>
    </row>
    <row r="367" spans="1:60" x14ac:dyDescent="0.25">
      <c r="C367" s="192"/>
      <c r="D367" s="10"/>
      <c r="AG367" t="s">
        <v>691</v>
      </c>
    </row>
    <row r="368" spans="1:60"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93A" sheet="1" formatRows="0"/>
  <mergeCells count="20">
    <mergeCell ref="A361:G365"/>
    <mergeCell ref="C29:G29"/>
    <mergeCell ref="C65:G65"/>
    <mergeCell ref="C66:G66"/>
    <mergeCell ref="C74:G74"/>
    <mergeCell ref="A1:G1"/>
    <mergeCell ref="C2:G2"/>
    <mergeCell ref="C3:G3"/>
    <mergeCell ref="C4:G4"/>
    <mergeCell ref="A360:C360"/>
    <mergeCell ref="C344:G344"/>
    <mergeCell ref="C351:G351"/>
    <mergeCell ref="C353:G353"/>
    <mergeCell ref="C355:G355"/>
    <mergeCell ref="C153:G153"/>
    <mergeCell ref="C172:G172"/>
    <mergeCell ref="C176:G176"/>
    <mergeCell ref="C179:G179"/>
    <mergeCell ref="C186:G186"/>
    <mergeCell ref="C214:G214"/>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70" activePane="bottomLeft" state="frozen"/>
      <selection pane="bottomLeft" activeCell="T1" sqref="A1:T95"/>
    </sheetView>
  </sheetViews>
  <sheetFormatPr defaultRowHeight="13.2" outlineLevelRow="1" x14ac:dyDescent="0.25"/>
  <cols>
    <col min="1" max="1" width="3.44140625" customWidth="1"/>
    <col min="2" max="2" width="12.5546875" style="120" customWidth="1"/>
    <col min="3" max="3" width="38.33203125" style="120" customWidth="1"/>
    <col min="4" max="4" width="4.88671875" customWidth="1"/>
    <col min="5" max="5" width="10.5546875" customWidth="1"/>
    <col min="6" max="6" width="9.88671875" customWidth="1"/>
    <col min="7" max="7" width="12.6640625" customWidth="1"/>
    <col min="8" max="13" width="0" hidden="1" customWidth="1"/>
    <col min="18" max="18" width="0" hidden="1" customWidth="1"/>
    <col min="21" max="25" width="0" hidden="1" customWidth="1"/>
    <col min="29" max="29" width="0" hidden="1" customWidth="1"/>
    <col min="31" max="41" width="0" hidden="1" customWidth="1"/>
  </cols>
  <sheetData>
    <row r="1" spans="1:60" ht="15.75" customHeight="1" x14ac:dyDescent="0.3">
      <c r="A1" s="251" t="s">
        <v>7</v>
      </c>
      <c r="B1" s="251"/>
      <c r="C1" s="251"/>
      <c r="D1" s="251"/>
      <c r="E1" s="251"/>
      <c r="F1" s="251"/>
      <c r="G1" s="251"/>
      <c r="AG1" t="s">
        <v>217</v>
      </c>
    </row>
    <row r="2" spans="1:60" ht="24.9" customHeight="1" x14ac:dyDescent="0.25">
      <c r="A2" s="139" t="s">
        <v>8</v>
      </c>
      <c r="B2" s="49" t="s">
        <v>43</v>
      </c>
      <c r="C2" s="252" t="s">
        <v>44</v>
      </c>
      <c r="D2" s="253"/>
      <c r="E2" s="253"/>
      <c r="F2" s="253"/>
      <c r="G2" s="254"/>
      <c r="AG2" t="s">
        <v>218</v>
      </c>
    </row>
    <row r="3" spans="1:60" ht="24.9" customHeight="1" x14ac:dyDescent="0.25">
      <c r="A3" s="139" t="s">
        <v>9</v>
      </c>
      <c r="B3" s="49" t="s">
        <v>46</v>
      </c>
      <c r="C3" s="252" t="s">
        <v>47</v>
      </c>
      <c r="D3" s="253"/>
      <c r="E3" s="253"/>
      <c r="F3" s="253"/>
      <c r="G3" s="254"/>
      <c r="AC3" s="120" t="s">
        <v>218</v>
      </c>
      <c r="AG3" t="s">
        <v>219</v>
      </c>
    </row>
    <row r="4" spans="1:60" ht="24.9" customHeight="1" x14ac:dyDescent="0.25">
      <c r="A4" s="140" t="s">
        <v>10</v>
      </c>
      <c r="B4" s="141" t="s">
        <v>49</v>
      </c>
      <c r="C4" s="255" t="s">
        <v>50</v>
      </c>
      <c r="D4" s="256"/>
      <c r="E4" s="256"/>
      <c r="F4" s="256"/>
      <c r="G4" s="257"/>
      <c r="AG4" t="s">
        <v>220</v>
      </c>
    </row>
    <row r="5" spans="1:60" x14ac:dyDescent="0.25">
      <c r="D5" s="10"/>
    </row>
    <row r="6" spans="1:60" ht="39.6" x14ac:dyDescent="0.25">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61" t="s">
        <v>243</v>
      </c>
      <c r="B8" s="162" t="s">
        <v>76</v>
      </c>
      <c r="C8" s="186" t="s">
        <v>78</v>
      </c>
      <c r="D8" s="163"/>
      <c r="E8" s="164"/>
      <c r="F8" s="165"/>
      <c r="G8" s="165">
        <f>SUMIF(AG9:AG9,"&lt;&gt;NOR",G9:G9)</f>
        <v>0</v>
      </c>
      <c r="H8" s="165"/>
      <c r="I8" s="165">
        <f>SUM(I9:I9)</f>
        <v>0</v>
      </c>
      <c r="J8" s="165"/>
      <c r="K8" s="165">
        <f>SUM(K9:K9)</f>
        <v>0</v>
      </c>
      <c r="L8" s="165"/>
      <c r="M8" s="165">
        <f>SUM(M9:M9)</f>
        <v>0</v>
      </c>
      <c r="N8" s="164"/>
      <c r="O8" s="164">
        <f>SUM(O9:O9)</f>
        <v>0</v>
      </c>
      <c r="P8" s="164"/>
      <c r="Q8" s="164">
        <f>SUM(Q9:Q9)</f>
        <v>0</v>
      </c>
      <c r="R8" s="165"/>
      <c r="S8" s="165"/>
      <c r="T8" s="166"/>
      <c r="U8" s="160"/>
      <c r="V8" s="160">
        <f>SUM(V9:V9)</f>
        <v>0</v>
      </c>
      <c r="W8" s="160"/>
      <c r="X8" s="160"/>
      <c r="Y8" s="160"/>
      <c r="AG8" t="s">
        <v>244</v>
      </c>
    </row>
    <row r="9" spans="1:60" outlineLevel="1" x14ac:dyDescent="0.25">
      <c r="A9" s="179">
        <v>1</v>
      </c>
      <c r="B9" s="180" t="s">
        <v>692</v>
      </c>
      <c r="C9" s="189" t="s">
        <v>693</v>
      </c>
      <c r="D9" s="181" t="s">
        <v>337</v>
      </c>
      <c r="E9" s="182">
        <v>7</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327</v>
      </c>
      <c r="T9" s="185" t="s">
        <v>333</v>
      </c>
      <c r="U9" s="157">
        <v>0</v>
      </c>
      <c r="V9" s="157">
        <f>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x14ac:dyDescent="0.25">
      <c r="A10" s="161" t="s">
        <v>243</v>
      </c>
      <c r="B10" s="162" t="s">
        <v>96</v>
      </c>
      <c r="C10" s="186" t="s">
        <v>98</v>
      </c>
      <c r="D10" s="163"/>
      <c r="E10" s="164"/>
      <c r="F10" s="165"/>
      <c r="G10" s="165">
        <f>SUMIF(AG11:AG15,"&lt;&gt;NOR",G11:G15)</f>
        <v>0</v>
      </c>
      <c r="H10" s="165"/>
      <c r="I10" s="165">
        <f>SUM(I11:I15)</f>
        <v>0</v>
      </c>
      <c r="J10" s="165"/>
      <c r="K10" s="165">
        <f>SUM(K11:K15)</f>
        <v>0</v>
      </c>
      <c r="L10" s="165"/>
      <c r="M10" s="165">
        <f>SUM(M11:M15)</f>
        <v>0</v>
      </c>
      <c r="N10" s="164"/>
      <c r="O10" s="164">
        <f>SUM(O11:O15)</f>
        <v>0</v>
      </c>
      <c r="P10" s="164"/>
      <c r="Q10" s="164">
        <f>SUM(Q11:Q15)</f>
        <v>0</v>
      </c>
      <c r="R10" s="165"/>
      <c r="S10" s="165"/>
      <c r="T10" s="166"/>
      <c r="U10" s="160"/>
      <c r="V10" s="160">
        <f>SUM(V11:V15)</f>
        <v>0</v>
      </c>
      <c r="W10" s="160"/>
      <c r="X10" s="160"/>
      <c r="Y10" s="160"/>
      <c r="AG10" t="s">
        <v>244</v>
      </c>
    </row>
    <row r="11" spans="1:60" ht="40.799999999999997" outlineLevel="1" x14ac:dyDescent="0.25">
      <c r="A11" s="179">
        <v>2</v>
      </c>
      <c r="B11" s="180" t="s">
        <v>695</v>
      </c>
      <c r="C11" s="189" t="s">
        <v>696</v>
      </c>
      <c r="D11" s="181" t="s">
        <v>697</v>
      </c>
      <c r="E11" s="182">
        <v>1</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327</v>
      </c>
      <c r="T11" s="185" t="s">
        <v>333</v>
      </c>
      <c r="U11" s="157">
        <v>0</v>
      </c>
      <c r="V11" s="157">
        <f>ROUND(E11*U11,2)</f>
        <v>0</v>
      </c>
      <c r="W11" s="157"/>
      <c r="X11" s="157" t="s">
        <v>249</v>
      </c>
      <c r="Y11" s="157" t="s">
        <v>250</v>
      </c>
      <c r="Z11" s="147"/>
      <c r="AA11" s="147"/>
      <c r="AB11" s="147"/>
      <c r="AC11" s="147"/>
      <c r="AD11" s="147"/>
      <c r="AE11" s="147"/>
      <c r="AF11" s="147"/>
      <c r="AG11" s="147" t="s">
        <v>694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40.799999999999997" outlineLevel="1" x14ac:dyDescent="0.25">
      <c r="A12" s="179">
        <v>3</v>
      </c>
      <c r="B12" s="180" t="s">
        <v>698</v>
      </c>
      <c r="C12" s="189" t="s">
        <v>699</v>
      </c>
      <c r="D12" s="181" t="s">
        <v>697</v>
      </c>
      <c r="E12" s="182">
        <v>1</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327</v>
      </c>
      <c r="T12" s="185" t="s">
        <v>333</v>
      </c>
      <c r="U12" s="157">
        <v>0</v>
      </c>
      <c r="V12" s="157">
        <f>ROUND(E12*U12,2)</f>
        <v>0</v>
      </c>
      <c r="W12" s="157"/>
      <c r="X12" s="157" t="s">
        <v>249</v>
      </c>
      <c r="Y12" s="157" t="s">
        <v>250</v>
      </c>
      <c r="Z12" s="147"/>
      <c r="AA12" s="147"/>
      <c r="AB12" s="147"/>
      <c r="AC12" s="147"/>
      <c r="AD12" s="147"/>
      <c r="AE12" s="147"/>
      <c r="AF12" s="147"/>
      <c r="AG12" s="147" t="s">
        <v>694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0.399999999999999" outlineLevel="1" x14ac:dyDescent="0.25">
      <c r="A13" s="179">
        <v>4</v>
      </c>
      <c r="B13" s="180" t="s">
        <v>700</v>
      </c>
      <c r="C13" s="189" t="s">
        <v>701</v>
      </c>
      <c r="D13" s="181" t="s">
        <v>337</v>
      </c>
      <c r="E13" s="182">
        <v>1</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327</v>
      </c>
      <c r="T13" s="185" t="s">
        <v>333</v>
      </c>
      <c r="U13" s="157">
        <v>0</v>
      </c>
      <c r="V13" s="157">
        <f>ROUND(E13*U13,2)</f>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0.399999999999999" outlineLevel="1" x14ac:dyDescent="0.25">
      <c r="A14" s="179">
        <v>5</v>
      </c>
      <c r="B14" s="180" t="s">
        <v>702</v>
      </c>
      <c r="C14" s="189" t="s">
        <v>703</v>
      </c>
      <c r="D14" s="181" t="s">
        <v>337</v>
      </c>
      <c r="E14" s="182">
        <v>1</v>
      </c>
      <c r="F14" s="183"/>
      <c r="G14" s="184">
        <f>ROUND(E14*F14,2)</f>
        <v>0</v>
      </c>
      <c r="H14" s="183"/>
      <c r="I14" s="184">
        <f>ROUND(E14*H14,2)</f>
        <v>0</v>
      </c>
      <c r="J14" s="183"/>
      <c r="K14" s="184">
        <f>ROUND(E14*J14,2)</f>
        <v>0</v>
      </c>
      <c r="L14" s="184">
        <v>21</v>
      </c>
      <c r="M14" s="184">
        <f>G14*(1+L14/100)</f>
        <v>0</v>
      </c>
      <c r="N14" s="182">
        <v>0</v>
      </c>
      <c r="O14" s="182">
        <f>ROUND(E14*N14,2)</f>
        <v>0</v>
      </c>
      <c r="P14" s="182">
        <v>0</v>
      </c>
      <c r="Q14" s="182">
        <f>ROUND(E14*P14,2)</f>
        <v>0</v>
      </c>
      <c r="R14" s="184"/>
      <c r="S14" s="184" t="s">
        <v>327</v>
      </c>
      <c r="T14" s="185" t="s">
        <v>333</v>
      </c>
      <c r="U14" s="157">
        <v>0</v>
      </c>
      <c r="V14" s="157">
        <f>ROUND(E14*U14,2)</f>
        <v>0</v>
      </c>
      <c r="W14" s="157"/>
      <c r="X14" s="157" t="s">
        <v>249</v>
      </c>
      <c r="Y14" s="157" t="s">
        <v>250</v>
      </c>
      <c r="Z14" s="147"/>
      <c r="AA14" s="147"/>
      <c r="AB14" s="147"/>
      <c r="AC14" s="147"/>
      <c r="AD14" s="147"/>
      <c r="AE14" s="147"/>
      <c r="AF14" s="147"/>
      <c r="AG14" s="147" t="s">
        <v>694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0.399999999999999" outlineLevel="1" x14ac:dyDescent="0.25">
      <c r="A15" s="179">
        <v>6</v>
      </c>
      <c r="B15" s="180" t="s">
        <v>704</v>
      </c>
      <c r="C15" s="189" t="s">
        <v>705</v>
      </c>
      <c r="D15" s="181" t="s">
        <v>337</v>
      </c>
      <c r="E15" s="182">
        <v>1</v>
      </c>
      <c r="F15" s="183"/>
      <c r="G15" s="184">
        <f>ROUND(E15*F15,2)</f>
        <v>0</v>
      </c>
      <c r="H15" s="183"/>
      <c r="I15" s="184">
        <f>ROUND(E15*H15,2)</f>
        <v>0</v>
      </c>
      <c r="J15" s="183"/>
      <c r="K15" s="184">
        <f>ROUND(E15*J15,2)</f>
        <v>0</v>
      </c>
      <c r="L15" s="184">
        <v>21</v>
      </c>
      <c r="M15" s="184">
        <f>G15*(1+L15/100)</f>
        <v>0</v>
      </c>
      <c r="N15" s="182">
        <v>0</v>
      </c>
      <c r="O15" s="182">
        <f>ROUND(E15*N15,2)</f>
        <v>0</v>
      </c>
      <c r="P15" s="182">
        <v>0</v>
      </c>
      <c r="Q15" s="182">
        <f>ROUND(E15*P15,2)</f>
        <v>0</v>
      </c>
      <c r="R15" s="184"/>
      <c r="S15" s="184" t="s">
        <v>327</v>
      </c>
      <c r="T15" s="185" t="s">
        <v>333</v>
      </c>
      <c r="U15" s="157">
        <v>0</v>
      </c>
      <c r="V15" s="157">
        <f>ROUND(E15*U15,2)</f>
        <v>0</v>
      </c>
      <c r="W15" s="157"/>
      <c r="X15" s="157" t="s">
        <v>249</v>
      </c>
      <c r="Y15" s="157" t="s">
        <v>250</v>
      </c>
      <c r="Z15" s="147"/>
      <c r="AA15" s="147"/>
      <c r="AB15" s="147"/>
      <c r="AC15" s="147"/>
      <c r="AD15" s="147"/>
      <c r="AE15" s="147"/>
      <c r="AF15" s="147"/>
      <c r="AG15" s="147" t="s">
        <v>694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x14ac:dyDescent="0.25">
      <c r="A16" s="161" t="s">
        <v>243</v>
      </c>
      <c r="B16" s="162" t="s">
        <v>101</v>
      </c>
      <c r="C16" s="186" t="s">
        <v>103</v>
      </c>
      <c r="D16" s="163"/>
      <c r="E16" s="164"/>
      <c r="F16" s="165"/>
      <c r="G16" s="165">
        <f>SUMIF(AG17:AG20,"&lt;&gt;NOR",G17:G20)</f>
        <v>0</v>
      </c>
      <c r="H16" s="165"/>
      <c r="I16" s="165">
        <f>SUM(I17:I20)</f>
        <v>0</v>
      </c>
      <c r="J16" s="165"/>
      <c r="K16" s="165">
        <f>SUM(K17:K20)</f>
        <v>0</v>
      </c>
      <c r="L16" s="165"/>
      <c r="M16" s="165">
        <f>SUM(M17:M20)</f>
        <v>0</v>
      </c>
      <c r="N16" s="164"/>
      <c r="O16" s="164">
        <f>SUM(O17:O20)</f>
        <v>0</v>
      </c>
      <c r="P16" s="164"/>
      <c r="Q16" s="164">
        <f>SUM(Q17:Q20)</f>
        <v>0</v>
      </c>
      <c r="R16" s="165"/>
      <c r="S16" s="165"/>
      <c r="T16" s="166"/>
      <c r="U16" s="160"/>
      <c r="V16" s="160">
        <f>SUM(V17:V20)</f>
        <v>0</v>
      </c>
      <c r="W16" s="160"/>
      <c r="X16" s="160"/>
      <c r="Y16" s="160"/>
      <c r="AG16" t="s">
        <v>244</v>
      </c>
    </row>
    <row r="17" spans="1:60" outlineLevel="1" x14ac:dyDescent="0.25">
      <c r="A17" s="179">
        <v>7</v>
      </c>
      <c r="B17" s="180" t="s">
        <v>706</v>
      </c>
      <c r="C17" s="189" t="s">
        <v>707</v>
      </c>
      <c r="D17" s="181" t="s">
        <v>337</v>
      </c>
      <c r="E17" s="182">
        <v>3</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327</v>
      </c>
      <c r="T17" s="185" t="s">
        <v>333</v>
      </c>
      <c r="U17" s="157">
        <v>0</v>
      </c>
      <c r="V17" s="157">
        <f>ROUND(E17*U17,2)</f>
        <v>0</v>
      </c>
      <c r="W17" s="157"/>
      <c r="X17" s="157" t="s">
        <v>249</v>
      </c>
      <c r="Y17" s="157" t="s">
        <v>250</v>
      </c>
      <c r="Z17" s="147"/>
      <c r="AA17" s="147"/>
      <c r="AB17" s="147"/>
      <c r="AC17" s="147"/>
      <c r="AD17" s="147"/>
      <c r="AE17" s="147"/>
      <c r="AF17" s="147"/>
      <c r="AG17" s="147" t="s">
        <v>694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9">
        <v>8</v>
      </c>
      <c r="B18" s="180" t="s">
        <v>708</v>
      </c>
      <c r="C18" s="189" t="s">
        <v>709</v>
      </c>
      <c r="D18" s="181" t="s">
        <v>337</v>
      </c>
      <c r="E18" s="182">
        <v>42</v>
      </c>
      <c r="F18" s="183"/>
      <c r="G18" s="184">
        <f>ROUND(E18*F18,2)</f>
        <v>0</v>
      </c>
      <c r="H18" s="183"/>
      <c r="I18" s="184">
        <f>ROUND(E18*H18,2)</f>
        <v>0</v>
      </c>
      <c r="J18" s="183"/>
      <c r="K18" s="184">
        <f>ROUND(E18*J18,2)</f>
        <v>0</v>
      </c>
      <c r="L18" s="184">
        <v>21</v>
      </c>
      <c r="M18" s="184">
        <f>G18*(1+L18/100)</f>
        <v>0</v>
      </c>
      <c r="N18" s="182">
        <v>0</v>
      </c>
      <c r="O18" s="182">
        <f>ROUND(E18*N18,2)</f>
        <v>0</v>
      </c>
      <c r="P18" s="182">
        <v>0</v>
      </c>
      <c r="Q18" s="182">
        <f>ROUND(E18*P18,2)</f>
        <v>0</v>
      </c>
      <c r="R18" s="184"/>
      <c r="S18" s="184" t="s">
        <v>327</v>
      </c>
      <c r="T18" s="185" t="s">
        <v>333</v>
      </c>
      <c r="U18" s="157">
        <v>0</v>
      </c>
      <c r="V18" s="157">
        <f>ROUND(E18*U18,2)</f>
        <v>0</v>
      </c>
      <c r="W18" s="157"/>
      <c r="X18" s="157" t="s">
        <v>249</v>
      </c>
      <c r="Y18" s="157" t="s">
        <v>250</v>
      </c>
      <c r="Z18" s="147"/>
      <c r="AA18" s="147"/>
      <c r="AB18" s="147"/>
      <c r="AC18" s="147"/>
      <c r="AD18" s="147"/>
      <c r="AE18" s="147"/>
      <c r="AF18" s="147"/>
      <c r="AG18" s="147" t="s">
        <v>694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0.399999999999999" outlineLevel="1" x14ac:dyDescent="0.25">
      <c r="A19" s="179">
        <v>9</v>
      </c>
      <c r="B19" s="180" t="s">
        <v>710</v>
      </c>
      <c r="C19" s="189" t="s">
        <v>711</v>
      </c>
      <c r="D19" s="181" t="s">
        <v>697</v>
      </c>
      <c r="E19" s="182">
        <v>2</v>
      </c>
      <c r="F19" s="183"/>
      <c r="G19" s="184">
        <f>ROUND(E19*F19,2)</f>
        <v>0</v>
      </c>
      <c r="H19" s="183"/>
      <c r="I19" s="184">
        <f>ROUND(E19*H19,2)</f>
        <v>0</v>
      </c>
      <c r="J19" s="183"/>
      <c r="K19" s="184">
        <f>ROUND(E19*J19,2)</f>
        <v>0</v>
      </c>
      <c r="L19" s="184">
        <v>21</v>
      </c>
      <c r="M19" s="184">
        <f>G19*(1+L19/100)</f>
        <v>0</v>
      </c>
      <c r="N19" s="182">
        <v>0</v>
      </c>
      <c r="O19" s="182">
        <f>ROUND(E19*N19,2)</f>
        <v>0</v>
      </c>
      <c r="P19" s="182">
        <v>0</v>
      </c>
      <c r="Q19" s="182">
        <f>ROUND(E19*P19,2)</f>
        <v>0</v>
      </c>
      <c r="R19" s="184"/>
      <c r="S19" s="184" t="s">
        <v>327</v>
      </c>
      <c r="T19" s="185" t="s">
        <v>333</v>
      </c>
      <c r="U19" s="157">
        <v>0</v>
      </c>
      <c r="V19" s="157">
        <f>ROUND(E19*U19,2)</f>
        <v>0</v>
      </c>
      <c r="W19" s="157"/>
      <c r="X19" s="157" t="s">
        <v>249</v>
      </c>
      <c r="Y19" s="157" t="s">
        <v>250</v>
      </c>
      <c r="Z19" s="147"/>
      <c r="AA19" s="147"/>
      <c r="AB19" s="147"/>
      <c r="AC19" s="147"/>
      <c r="AD19" s="147"/>
      <c r="AE19" s="147"/>
      <c r="AF19" s="147"/>
      <c r="AG19" s="147" t="s">
        <v>694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79">
        <v>10</v>
      </c>
      <c r="B20" s="180" t="s">
        <v>712</v>
      </c>
      <c r="C20" s="189" t="s">
        <v>713</v>
      </c>
      <c r="D20" s="181" t="s">
        <v>697</v>
      </c>
      <c r="E20" s="182">
        <v>1</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327</v>
      </c>
      <c r="T20" s="185" t="s">
        <v>333</v>
      </c>
      <c r="U20" s="157">
        <v>0</v>
      </c>
      <c r="V20" s="157">
        <f>ROUND(E20*U20,2)</f>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x14ac:dyDescent="0.25">
      <c r="A21" s="161" t="s">
        <v>243</v>
      </c>
      <c r="B21" s="162" t="s">
        <v>104</v>
      </c>
      <c r="C21" s="186" t="s">
        <v>105</v>
      </c>
      <c r="D21" s="163"/>
      <c r="E21" s="164"/>
      <c r="F21" s="165"/>
      <c r="G21" s="165">
        <f>SUMIF(AG22:AG30,"&lt;&gt;NOR",G22:G30)</f>
        <v>0</v>
      </c>
      <c r="H21" s="165"/>
      <c r="I21" s="165">
        <f>SUM(I22:I30)</f>
        <v>0</v>
      </c>
      <c r="J21" s="165"/>
      <c r="K21" s="165">
        <f>SUM(K22:K30)</f>
        <v>0</v>
      </c>
      <c r="L21" s="165"/>
      <c r="M21" s="165">
        <f>SUM(M22:M30)</f>
        <v>0</v>
      </c>
      <c r="N21" s="164"/>
      <c r="O21" s="164">
        <f>SUM(O22:O30)</f>
        <v>0</v>
      </c>
      <c r="P21" s="164"/>
      <c r="Q21" s="164">
        <f>SUM(Q22:Q30)</f>
        <v>0</v>
      </c>
      <c r="R21" s="165"/>
      <c r="S21" s="165"/>
      <c r="T21" s="166"/>
      <c r="U21" s="160"/>
      <c r="V21" s="160">
        <f>SUM(V22:V30)</f>
        <v>0</v>
      </c>
      <c r="W21" s="160"/>
      <c r="X21" s="160"/>
      <c r="Y21" s="160"/>
      <c r="AG21" t="s">
        <v>244</v>
      </c>
    </row>
    <row r="22" spans="1:60" outlineLevel="1" x14ac:dyDescent="0.25">
      <c r="A22" s="179">
        <v>11</v>
      </c>
      <c r="B22" s="180" t="s">
        <v>714</v>
      </c>
      <c r="C22" s="189" t="s">
        <v>715</v>
      </c>
      <c r="D22" s="181" t="s">
        <v>282</v>
      </c>
      <c r="E22" s="182">
        <v>265</v>
      </c>
      <c r="F22" s="183"/>
      <c r="G22" s="184">
        <f t="shared" ref="G22:G30" si="0">ROUND(E22*F22,2)</f>
        <v>0</v>
      </c>
      <c r="H22" s="183"/>
      <c r="I22" s="184">
        <f t="shared" ref="I22:I30" si="1">ROUND(E22*H22,2)</f>
        <v>0</v>
      </c>
      <c r="J22" s="183"/>
      <c r="K22" s="184">
        <f t="shared" ref="K22:K30" si="2">ROUND(E22*J22,2)</f>
        <v>0</v>
      </c>
      <c r="L22" s="184">
        <v>21</v>
      </c>
      <c r="M22" s="184">
        <f t="shared" ref="M22:M30" si="3">G22*(1+L22/100)</f>
        <v>0</v>
      </c>
      <c r="N22" s="182">
        <v>0</v>
      </c>
      <c r="O22" s="182">
        <f t="shared" ref="O22:O30" si="4">ROUND(E22*N22,2)</f>
        <v>0</v>
      </c>
      <c r="P22" s="182">
        <v>0</v>
      </c>
      <c r="Q22" s="182">
        <f t="shared" ref="Q22:Q30" si="5">ROUND(E22*P22,2)</f>
        <v>0</v>
      </c>
      <c r="R22" s="184"/>
      <c r="S22" s="184" t="s">
        <v>327</v>
      </c>
      <c r="T22" s="185" t="s">
        <v>333</v>
      </c>
      <c r="U22" s="157">
        <v>0</v>
      </c>
      <c r="V22" s="157">
        <f t="shared" ref="V22:V30" si="6">ROUND(E22*U22,2)</f>
        <v>0</v>
      </c>
      <c r="W22" s="157"/>
      <c r="X22" s="157" t="s">
        <v>249</v>
      </c>
      <c r="Y22" s="157" t="s">
        <v>250</v>
      </c>
      <c r="Z22" s="147"/>
      <c r="AA22" s="147"/>
      <c r="AB22" s="147"/>
      <c r="AC22" s="147"/>
      <c r="AD22" s="147"/>
      <c r="AE22" s="147"/>
      <c r="AF22" s="147"/>
      <c r="AG22" s="147" t="s">
        <v>694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79">
        <v>12</v>
      </c>
      <c r="B23" s="180" t="s">
        <v>716</v>
      </c>
      <c r="C23" s="189" t="s">
        <v>717</v>
      </c>
      <c r="D23" s="181" t="s">
        <v>282</v>
      </c>
      <c r="E23" s="182">
        <v>180</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327</v>
      </c>
      <c r="T23" s="185" t="s">
        <v>333</v>
      </c>
      <c r="U23" s="157">
        <v>0</v>
      </c>
      <c r="V23" s="157">
        <f t="shared" si="6"/>
        <v>0</v>
      </c>
      <c r="W23" s="157"/>
      <c r="X23" s="157" t="s">
        <v>249</v>
      </c>
      <c r="Y23" s="157" t="s">
        <v>250</v>
      </c>
      <c r="Z23" s="147"/>
      <c r="AA23" s="147"/>
      <c r="AB23" s="147"/>
      <c r="AC23" s="147"/>
      <c r="AD23" s="147"/>
      <c r="AE23" s="147"/>
      <c r="AF23" s="147"/>
      <c r="AG23" s="147" t="s">
        <v>694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9">
        <v>13</v>
      </c>
      <c r="B24" s="180" t="s">
        <v>718</v>
      </c>
      <c r="C24" s="189" t="s">
        <v>719</v>
      </c>
      <c r="D24" s="181" t="s">
        <v>282</v>
      </c>
      <c r="E24" s="182">
        <v>755</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c r="S24" s="184" t="s">
        <v>327</v>
      </c>
      <c r="T24" s="185" t="s">
        <v>333</v>
      </c>
      <c r="U24" s="157">
        <v>0</v>
      </c>
      <c r="V24" s="157">
        <f t="shared" si="6"/>
        <v>0</v>
      </c>
      <c r="W24" s="157"/>
      <c r="X24" s="157" t="s">
        <v>249</v>
      </c>
      <c r="Y24" s="157" t="s">
        <v>250</v>
      </c>
      <c r="Z24" s="147"/>
      <c r="AA24" s="147"/>
      <c r="AB24" s="147"/>
      <c r="AC24" s="147"/>
      <c r="AD24" s="147"/>
      <c r="AE24" s="147"/>
      <c r="AF24" s="147"/>
      <c r="AG24" s="147" t="s">
        <v>694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9">
        <v>14</v>
      </c>
      <c r="B25" s="180" t="s">
        <v>720</v>
      </c>
      <c r="C25" s="189" t="s">
        <v>721</v>
      </c>
      <c r="D25" s="181" t="s">
        <v>282</v>
      </c>
      <c r="E25" s="182">
        <v>400</v>
      </c>
      <c r="F25" s="183"/>
      <c r="G25" s="184">
        <f t="shared" si="0"/>
        <v>0</v>
      </c>
      <c r="H25" s="183"/>
      <c r="I25" s="184">
        <f t="shared" si="1"/>
        <v>0</v>
      </c>
      <c r="J25" s="183"/>
      <c r="K25" s="184">
        <f t="shared" si="2"/>
        <v>0</v>
      </c>
      <c r="L25" s="184">
        <v>21</v>
      </c>
      <c r="M25" s="184">
        <f t="shared" si="3"/>
        <v>0</v>
      </c>
      <c r="N25" s="182">
        <v>0</v>
      </c>
      <c r="O25" s="182">
        <f t="shared" si="4"/>
        <v>0</v>
      </c>
      <c r="P25" s="182">
        <v>0</v>
      </c>
      <c r="Q25" s="182">
        <f t="shared" si="5"/>
        <v>0</v>
      </c>
      <c r="R25" s="184"/>
      <c r="S25" s="184" t="s">
        <v>327</v>
      </c>
      <c r="T25" s="185" t="s">
        <v>333</v>
      </c>
      <c r="U25" s="157">
        <v>0</v>
      </c>
      <c r="V25" s="157">
        <f t="shared" si="6"/>
        <v>0</v>
      </c>
      <c r="W25" s="157"/>
      <c r="X25" s="157" t="s">
        <v>249</v>
      </c>
      <c r="Y25" s="157" t="s">
        <v>250</v>
      </c>
      <c r="Z25" s="147"/>
      <c r="AA25" s="147"/>
      <c r="AB25" s="147"/>
      <c r="AC25" s="147"/>
      <c r="AD25" s="147"/>
      <c r="AE25" s="147"/>
      <c r="AF25" s="147"/>
      <c r="AG25" s="147" t="s">
        <v>694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5">
      <c r="A26" s="179">
        <v>15</v>
      </c>
      <c r="B26" s="180" t="s">
        <v>722</v>
      </c>
      <c r="C26" s="189" t="s">
        <v>723</v>
      </c>
      <c r="D26" s="181" t="s">
        <v>282</v>
      </c>
      <c r="E26" s="182">
        <v>95</v>
      </c>
      <c r="F26" s="183"/>
      <c r="G26" s="184">
        <f t="shared" si="0"/>
        <v>0</v>
      </c>
      <c r="H26" s="183"/>
      <c r="I26" s="184">
        <f t="shared" si="1"/>
        <v>0</v>
      </c>
      <c r="J26" s="183"/>
      <c r="K26" s="184">
        <f t="shared" si="2"/>
        <v>0</v>
      </c>
      <c r="L26" s="184">
        <v>21</v>
      </c>
      <c r="M26" s="184">
        <f t="shared" si="3"/>
        <v>0</v>
      </c>
      <c r="N26" s="182">
        <v>0</v>
      </c>
      <c r="O26" s="182">
        <f t="shared" si="4"/>
        <v>0</v>
      </c>
      <c r="P26" s="182">
        <v>0</v>
      </c>
      <c r="Q26" s="182">
        <f t="shared" si="5"/>
        <v>0</v>
      </c>
      <c r="R26" s="184"/>
      <c r="S26" s="184" t="s">
        <v>327</v>
      </c>
      <c r="T26" s="185" t="s">
        <v>333</v>
      </c>
      <c r="U26" s="157">
        <v>0</v>
      </c>
      <c r="V26" s="157">
        <f t="shared" si="6"/>
        <v>0</v>
      </c>
      <c r="W26" s="157"/>
      <c r="X26" s="157" t="s">
        <v>249</v>
      </c>
      <c r="Y26" s="157" t="s">
        <v>250</v>
      </c>
      <c r="Z26" s="147"/>
      <c r="AA26" s="147"/>
      <c r="AB26" s="147"/>
      <c r="AC26" s="147"/>
      <c r="AD26" s="147"/>
      <c r="AE26" s="147"/>
      <c r="AF26" s="147"/>
      <c r="AG26" s="147" t="s">
        <v>694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9">
        <v>16</v>
      </c>
      <c r="B27" s="180" t="s">
        <v>724</v>
      </c>
      <c r="C27" s="189" t="s">
        <v>725</v>
      </c>
      <c r="D27" s="181" t="s">
        <v>282</v>
      </c>
      <c r="E27" s="182">
        <v>135</v>
      </c>
      <c r="F27" s="183"/>
      <c r="G27" s="184">
        <f t="shared" si="0"/>
        <v>0</v>
      </c>
      <c r="H27" s="183"/>
      <c r="I27" s="184">
        <f t="shared" si="1"/>
        <v>0</v>
      </c>
      <c r="J27" s="183"/>
      <c r="K27" s="184">
        <f t="shared" si="2"/>
        <v>0</v>
      </c>
      <c r="L27" s="184">
        <v>21</v>
      </c>
      <c r="M27" s="184">
        <f t="shared" si="3"/>
        <v>0</v>
      </c>
      <c r="N27" s="182">
        <v>0</v>
      </c>
      <c r="O27" s="182">
        <f t="shared" si="4"/>
        <v>0</v>
      </c>
      <c r="P27" s="182">
        <v>0</v>
      </c>
      <c r="Q27" s="182">
        <f t="shared" si="5"/>
        <v>0</v>
      </c>
      <c r="R27" s="184"/>
      <c r="S27" s="184" t="s">
        <v>327</v>
      </c>
      <c r="T27" s="185" t="s">
        <v>333</v>
      </c>
      <c r="U27" s="157">
        <v>0</v>
      </c>
      <c r="V27" s="157">
        <f t="shared" si="6"/>
        <v>0</v>
      </c>
      <c r="W27" s="157"/>
      <c r="X27" s="157" t="s">
        <v>249</v>
      </c>
      <c r="Y27" s="157" t="s">
        <v>250</v>
      </c>
      <c r="Z27" s="147"/>
      <c r="AA27" s="147"/>
      <c r="AB27" s="147"/>
      <c r="AC27" s="147"/>
      <c r="AD27" s="147"/>
      <c r="AE27" s="147"/>
      <c r="AF27" s="147"/>
      <c r="AG27" s="147" t="s">
        <v>694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5">
      <c r="A28" s="179">
        <v>17</v>
      </c>
      <c r="B28" s="180" t="s">
        <v>726</v>
      </c>
      <c r="C28" s="189" t="s">
        <v>727</v>
      </c>
      <c r="D28" s="181" t="s">
        <v>282</v>
      </c>
      <c r="E28" s="182">
        <v>85</v>
      </c>
      <c r="F28" s="183"/>
      <c r="G28" s="184">
        <f t="shared" si="0"/>
        <v>0</v>
      </c>
      <c r="H28" s="183"/>
      <c r="I28" s="184">
        <f t="shared" si="1"/>
        <v>0</v>
      </c>
      <c r="J28" s="183"/>
      <c r="K28" s="184">
        <f t="shared" si="2"/>
        <v>0</v>
      </c>
      <c r="L28" s="184">
        <v>21</v>
      </c>
      <c r="M28" s="184">
        <f t="shared" si="3"/>
        <v>0</v>
      </c>
      <c r="N28" s="182">
        <v>0</v>
      </c>
      <c r="O28" s="182">
        <f t="shared" si="4"/>
        <v>0</v>
      </c>
      <c r="P28" s="182">
        <v>0</v>
      </c>
      <c r="Q28" s="182">
        <f t="shared" si="5"/>
        <v>0</v>
      </c>
      <c r="R28" s="184"/>
      <c r="S28" s="184" t="s">
        <v>327</v>
      </c>
      <c r="T28" s="185" t="s">
        <v>333</v>
      </c>
      <c r="U28" s="157">
        <v>0</v>
      </c>
      <c r="V28" s="157">
        <f t="shared" si="6"/>
        <v>0</v>
      </c>
      <c r="W28" s="157"/>
      <c r="X28" s="157" t="s">
        <v>249</v>
      </c>
      <c r="Y28" s="157" t="s">
        <v>250</v>
      </c>
      <c r="Z28" s="147"/>
      <c r="AA28" s="147"/>
      <c r="AB28" s="147"/>
      <c r="AC28" s="147"/>
      <c r="AD28" s="147"/>
      <c r="AE28" s="147"/>
      <c r="AF28" s="147"/>
      <c r="AG28" s="147" t="s">
        <v>694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9">
        <v>18</v>
      </c>
      <c r="B29" s="180" t="s">
        <v>728</v>
      </c>
      <c r="C29" s="189" t="s">
        <v>729</v>
      </c>
      <c r="D29" s="181" t="s">
        <v>282</v>
      </c>
      <c r="E29" s="182">
        <v>450</v>
      </c>
      <c r="F29" s="183"/>
      <c r="G29" s="184">
        <f t="shared" si="0"/>
        <v>0</v>
      </c>
      <c r="H29" s="183"/>
      <c r="I29" s="184">
        <f t="shared" si="1"/>
        <v>0</v>
      </c>
      <c r="J29" s="183"/>
      <c r="K29" s="184">
        <f t="shared" si="2"/>
        <v>0</v>
      </c>
      <c r="L29" s="184">
        <v>21</v>
      </c>
      <c r="M29" s="184">
        <f t="shared" si="3"/>
        <v>0</v>
      </c>
      <c r="N29" s="182">
        <v>0</v>
      </c>
      <c r="O29" s="182">
        <f t="shared" si="4"/>
        <v>0</v>
      </c>
      <c r="P29" s="182">
        <v>0</v>
      </c>
      <c r="Q29" s="182">
        <f t="shared" si="5"/>
        <v>0</v>
      </c>
      <c r="R29" s="184"/>
      <c r="S29" s="184" t="s">
        <v>327</v>
      </c>
      <c r="T29" s="185" t="s">
        <v>333</v>
      </c>
      <c r="U29" s="157">
        <v>0</v>
      </c>
      <c r="V29" s="157">
        <f t="shared" si="6"/>
        <v>0</v>
      </c>
      <c r="W29" s="157"/>
      <c r="X29" s="157" t="s">
        <v>249</v>
      </c>
      <c r="Y29" s="157" t="s">
        <v>250</v>
      </c>
      <c r="Z29" s="147"/>
      <c r="AA29" s="147"/>
      <c r="AB29" s="147"/>
      <c r="AC29" s="147"/>
      <c r="AD29" s="147"/>
      <c r="AE29" s="147"/>
      <c r="AF29" s="147"/>
      <c r="AG29" s="147" t="s">
        <v>694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9">
        <v>19</v>
      </c>
      <c r="B30" s="180" t="s">
        <v>730</v>
      </c>
      <c r="C30" s="189" t="s">
        <v>731</v>
      </c>
      <c r="D30" s="181" t="s">
        <v>282</v>
      </c>
      <c r="E30" s="182">
        <v>185</v>
      </c>
      <c r="F30" s="183"/>
      <c r="G30" s="184">
        <f t="shared" si="0"/>
        <v>0</v>
      </c>
      <c r="H30" s="183"/>
      <c r="I30" s="184">
        <f t="shared" si="1"/>
        <v>0</v>
      </c>
      <c r="J30" s="183"/>
      <c r="K30" s="184">
        <f t="shared" si="2"/>
        <v>0</v>
      </c>
      <c r="L30" s="184">
        <v>21</v>
      </c>
      <c r="M30" s="184">
        <f t="shared" si="3"/>
        <v>0</v>
      </c>
      <c r="N30" s="182">
        <v>0</v>
      </c>
      <c r="O30" s="182">
        <f t="shared" si="4"/>
        <v>0</v>
      </c>
      <c r="P30" s="182">
        <v>0</v>
      </c>
      <c r="Q30" s="182">
        <f t="shared" si="5"/>
        <v>0</v>
      </c>
      <c r="R30" s="184"/>
      <c r="S30" s="184" t="s">
        <v>327</v>
      </c>
      <c r="T30" s="185" t="s">
        <v>333</v>
      </c>
      <c r="U30" s="157">
        <v>0</v>
      </c>
      <c r="V30" s="157">
        <f t="shared" si="6"/>
        <v>0</v>
      </c>
      <c r="W30" s="157"/>
      <c r="X30" s="157" t="s">
        <v>249</v>
      </c>
      <c r="Y30" s="157" t="s">
        <v>250</v>
      </c>
      <c r="Z30" s="147"/>
      <c r="AA30" s="147"/>
      <c r="AB30" s="147"/>
      <c r="AC30" s="147"/>
      <c r="AD30" s="147"/>
      <c r="AE30" s="147"/>
      <c r="AF30" s="147"/>
      <c r="AG30" s="147" t="s">
        <v>694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5">
      <c r="A31" s="161" t="s">
        <v>243</v>
      </c>
      <c r="B31" s="162" t="s">
        <v>107</v>
      </c>
      <c r="C31" s="186" t="s">
        <v>108</v>
      </c>
      <c r="D31" s="163"/>
      <c r="E31" s="164"/>
      <c r="F31" s="165"/>
      <c r="G31" s="165">
        <f>SUMIF(AG32:AG52,"&lt;&gt;NOR",G32:G52)</f>
        <v>0</v>
      </c>
      <c r="H31" s="165"/>
      <c r="I31" s="165">
        <f>SUM(I32:I52)</f>
        <v>0</v>
      </c>
      <c r="J31" s="165"/>
      <c r="K31" s="165">
        <f>SUM(K32:K52)</f>
        <v>0</v>
      </c>
      <c r="L31" s="165"/>
      <c r="M31" s="165">
        <f>SUM(M32:M52)</f>
        <v>0</v>
      </c>
      <c r="N31" s="164"/>
      <c r="O31" s="164">
        <f>SUM(O32:O52)</f>
        <v>0</v>
      </c>
      <c r="P31" s="164"/>
      <c r="Q31" s="164">
        <f>SUM(Q32:Q52)</f>
        <v>0</v>
      </c>
      <c r="R31" s="165"/>
      <c r="S31" s="165"/>
      <c r="T31" s="166"/>
      <c r="U31" s="160"/>
      <c r="V31" s="160">
        <f>SUM(V32:V52)</f>
        <v>0</v>
      </c>
      <c r="W31" s="160"/>
      <c r="X31" s="160"/>
      <c r="Y31" s="160"/>
      <c r="AG31" t="s">
        <v>244</v>
      </c>
    </row>
    <row r="32" spans="1:60" outlineLevel="1" x14ac:dyDescent="0.25">
      <c r="A32" s="179">
        <v>20</v>
      </c>
      <c r="B32" s="180" t="s">
        <v>732</v>
      </c>
      <c r="C32" s="189" t="s">
        <v>733</v>
      </c>
      <c r="D32" s="181" t="s">
        <v>282</v>
      </c>
      <c r="E32" s="182">
        <v>12</v>
      </c>
      <c r="F32" s="183"/>
      <c r="G32" s="184">
        <f t="shared" ref="G32:G52" si="7">ROUND(E32*F32,2)</f>
        <v>0</v>
      </c>
      <c r="H32" s="183"/>
      <c r="I32" s="184">
        <f t="shared" ref="I32:I52" si="8">ROUND(E32*H32,2)</f>
        <v>0</v>
      </c>
      <c r="J32" s="183"/>
      <c r="K32" s="184">
        <f t="shared" ref="K32:K52" si="9">ROUND(E32*J32,2)</f>
        <v>0</v>
      </c>
      <c r="L32" s="184">
        <v>21</v>
      </c>
      <c r="M32" s="184">
        <f t="shared" ref="M32:M52" si="10">G32*(1+L32/100)</f>
        <v>0</v>
      </c>
      <c r="N32" s="182">
        <v>0</v>
      </c>
      <c r="O32" s="182">
        <f t="shared" ref="O32:O52" si="11">ROUND(E32*N32,2)</f>
        <v>0</v>
      </c>
      <c r="P32" s="182">
        <v>0</v>
      </c>
      <c r="Q32" s="182">
        <f t="shared" ref="Q32:Q52" si="12">ROUND(E32*P32,2)</f>
        <v>0</v>
      </c>
      <c r="R32" s="184"/>
      <c r="S32" s="184" t="s">
        <v>327</v>
      </c>
      <c r="T32" s="185" t="s">
        <v>333</v>
      </c>
      <c r="U32" s="157">
        <v>0</v>
      </c>
      <c r="V32" s="157">
        <f t="shared" ref="V32:V52" si="13">ROUND(E32*U32,2)</f>
        <v>0</v>
      </c>
      <c r="W32" s="157"/>
      <c r="X32" s="157" t="s">
        <v>249</v>
      </c>
      <c r="Y32" s="157" t="s">
        <v>250</v>
      </c>
      <c r="Z32" s="147"/>
      <c r="AA32" s="147"/>
      <c r="AB32" s="147"/>
      <c r="AC32" s="147"/>
      <c r="AD32" s="147"/>
      <c r="AE32" s="147"/>
      <c r="AF32" s="147"/>
      <c r="AG32" s="147" t="s">
        <v>694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9">
        <v>21</v>
      </c>
      <c r="B33" s="180" t="s">
        <v>734</v>
      </c>
      <c r="C33" s="189" t="s">
        <v>735</v>
      </c>
      <c r="D33" s="181" t="s">
        <v>337</v>
      </c>
      <c r="E33" s="182">
        <v>20</v>
      </c>
      <c r="F33" s="183"/>
      <c r="G33" s="184">
        <f t="shared" si="7"/>
        <v>0</v>
      </c>
      <c r="H33" s="183"/>
      <c r="I33" s="184">
        <f t="shared" si="8"/>
        <v>0</v>
      </c>
      <c r="J33" s="183"/>
      <c r="K33" s="184">
        <f t="shared" si="9"/>
        <v>0</v>
      </c>
      <c r="L33" s="184">
        <v>21</v>
      </c>
      <c r="M33" s="184">
        <f t="shared" si="10"/>
        <v>0</v>
      </c>
      <c r="N33" s="182">
        <v>0</v>
      </c>
      <c r="O33" s="182">
        <f t="shared" si="11"/>
        <v>0</v>
      </c>
      <c r="P33" s="182">
        <v>0</v>
      </c>
      <c r="Q33" s="182">
        <f t="shared" si="12"/>
        <v>0</v>
      </c>
      <c r="R33" s="184"/>
      <c r="S33" s="184" t="s">
        <v>327</v>
      </c>
      <c r="T33" s="185" t="s">
        <v>333</v>
      </c>
      <c r="U33" s="157">
        <v>0</v>
      </c>
      <c r="V33" s="157">
        <f t="shared" si="13"/>
        <v>0</v>
      </c>
      <c r="W33" s="157"/>
      <c r="X33" s="157" t="s">
        <v>249</v>
      </c>
      <c r="Y33" s="157" t="s">
        <v>250</v>
      </c>
      <c r="Z33" s="147"/>
      <c r="AA33" s="147"/>
      <c r="AB33" s="147"/>
      <c r="AC33" s="147"/>
      <c r="AD33" s="147"/>
      <c r="AE33" s="147"/>
      <c r="AF33" s="147"/>
      <c r="AG33" s="147" t="s">
        <v>694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9">
        <v>22</v>
      </c>
      <c r="B34" s="180" t="s">
        <v>736</v>
      </c>
      <c r="C34" s="189" t="s">
        <v>737</v>
      </c>
      <c r="D34" s="181" t="s">
        <v>337</v>
      </c>
      <c r="E34" s="182">
        <v>10</v>
      </c>
      <c r="F34" s="183"/>
      <c r="G34" s="184">
        <f t="shared" si="7"/>
        <v>0</v>
      </c>
      <c r="H34" s="183"/>
      <c r="I34" s="184">
        <f t="shared" si="8"/>
        <v>0</v>
      </c>
      <c r="J34" s="183"/>
      <c r="K34" s="184">
        <f t="shared" si="9"/>
        <v>0</v>
      </c>
      <c r="L34" s="184">
        <v>21</v>
      </c>
      <c r="M34" s="184">
        <f t="shared" si="10"/>
        <v>0</v>
      </c>
      <c r="N34" s="182">
        <v>0</v>
      </c>
      <c r="O34" s="182">
        <f t="shared" si="11"/>
        <v>0</v>
      </c>
      <c r="P34" s="182">
        <v>0</v>
      </c>
      <c r="Q34" s="182">
        <f t="shared" si="12"/>
        <v>0</v>
      </c>
      <c r="R34" s="184"/>
      <c r="S34" s="184" t="s">
        <v>327</v>
      </c>
      <c r="T34" s="185" t="s">
        <v>333</v>
      </c>
      <c r="U34" s="157">
        <v>0</v>
      </c>
      <c r="V34" s="157">
        <f t="shared" si="13"/>
        <v>0</v>
      </c>
      <c r="W34" s="157"/>
      <c r="X34" s="157" t="s">
        <v>249</v>
      </c>
      <c r="Y34" s="157" t="s">
        <v>250</v>
      </c>
      <c r="Z34" s="147"/>
      <c r="AA34" s="147"/>
      <c r="AB34" s="147"/>
      <c r="AC34" s="147"/>
      <c r="AD34" s="147"/>
      <c r="AE34" s="147"/>
      <c r="AF34" s="147"/>
      <c r="AG34" s="147" t="s">
        <v>694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30.6" outlineLevel="1" x14ac:dyDescent="0.25">
      <c r="A35" s="179">
        <v>23</v>
      </c>
      <c r="B35" s="180" t="s">
        <v>738</v>
      </c>
      <c r="C35" s="189" t="s">
        <v>739</v>
      </c>
      <c r="D35" s="181" t="s">
        <v>337</v>
      </c>
      <c r="E35" s="182">
        <v>30</v>
      </c>
      <c r="F35" s="183"/>
      <c r="G35" s="184">
        <f t="shared" si="7"/>
        <v>0</v>
      </c>
      <c r="H35" s="183"/>
      <c r="I35" s="184">
        <f t="shared" si="8"/>
        <v>0</v>
      </c>
      <c r="J35" s="183"/>
      <c r="K35" s="184">
        <f t="shared" si="9"/>
        <v>0</v>
      </c>
      <c r="L35" s="184">
        <v>21</v>
      </c>
      <c r="M35" s="184">
        <f t="shared" si="10"/>
        <v>0</v>
      </c>
      <c r="N35" s="182">
        <v>0</v>
      </c>
      <c r="O35" s="182">
        <f t="shared" si="11"/>
        <v>0</v>
      </c>
      <c r="P35" s="182">
        <v>0</v>
      </c>
      <c r="Q35" s="182">
        <f t="shared" si="12"/>
        <v>0</v>
      </c>
      <c r="R35" s="184"/>
      <c r="S35" s="184" t="s">
        <v>327</v>
      </c>
      <c r="T35" s="185" t="s">
        <v>333</v>
      </c>
      <c r="U35" s="157">
        <v>0</v>
      </c>
      <c r="V35" s="157">
        <f t="shared" si="13"/>
        <v>0</v>
      </c>
      <c r="W35" s="157"/>
      <c r="X35" s="157" t="s">
        <v>249</v>
      </c>
      <c r="Y35" s="157" t="s">
        <v>250</v>
      </c>
      <c r="Z35" s="147"/>
      <c r="AA35" s="147"/>
      <c r="AB35" s="147"/>
      <c r="AC35" s="147"/>
      <c r="AD35" s="147"/>
      <c r="AE35" s="147"/>
      <c r="AF35" s="147"/>
      <c r="AG35" s="147" t="s">
        <v>694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79">
        <v>24</v>
      </c>
      <c r="B36" s="180" t="s">
        <v>740</v>
      </c>
      <c r="C36" s="189" t="s">
        <v>741</v>
      </c>
      <c r="D36" s="181" t="s">
        <v>282</v>
      </c>
      <c r="E36" s="182">
        <v>80</v>
      </c>
      <c r="F36" s="183"/>
      <c r="G36" s="184">
        <f t="shared" si="7"/>
        <v>0</v>
      </c>
      <c r="H36" s="183"/>
      <c r="I36" s="184">
        <f t="shared" si="8"/>
        <v>0</v>
      </c>
      <c r="J36" s="183"/>
      <c r="K36" s="184">
        <f t="shared" si="9"/>
        <v>0</v>
      </c>
      <c r="L36" s="184">
        <v>21</v>
      </c>
      <c r="M36" s="184">
        <f t="shared" si="10"/>
        <v>0</v>
      </c>
      <c r="N36" s="182">
        <v>0</v>
      </c>
      <c r="O36" s="182">
        <f t="shared" si="11"/>
        <v>0</v>
      </c>
      <c r="P36" s="182">
        <v>0</v>
      </c>
      <c r="Q36" s="182">
        <f t="shared" si="12"/>
        <v>0</v>
      </c>
      <c r="R36" s="184"/>
      <c r="S36" s="184" t="s">
        <v>327</v>
      </c>
      <c r="T36" s="185" t="s">
        <v>333</v>
      </c>
      <c r="U36" s="157">
        <v>0</v>
      </c>
      <c r="V36" s="157">
        <f t="shared" si="13"/>
        <v>0</v>
      </c>
      <c r="W36" s="157"/>
      <c r="X36" s="157" t="s">
        <v>249</v>
      </c>
      <c r="Y36" s="157" t="s">
        <v>250</v>
      </c>
      <c r="Z36" s="147"/>
      <c r="AA36" s="147"/>
      <c r="AB36" s="147"/>
      <c r="AC36" s="147"/>
      <c r="AD36" s="147"/>
      <c r="AE36" s="147"/>
      <c r="AF36" s="147"/>
      <c r="AG36" s="147" t="s">
        <v>694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9">
        <v>25</v>
      </c>
      <c r="B37" s="180" t="s">
        <v>742</v>
      </c>
      <c r="C37" s="189" t="s">
        <v>743</v>
      </c>
      <c r="D37" s="181" t="s">
        <v>282</v>
      </c>
      <c r="E37" s="182">
        <v>55</v>
      </c>
      <c r="F37" s="183"/>
      <c r="G37" s="184">
        <f t="shared" si="7"/>
        <v>0</v>
      </c>
      <c r="H37" s="183"/>
      <c r="I37" s="184">
        <f t="shared" si="8"/>
        <v>0</v>
      </c>
      <c r="J37" s="183"/>
      <c r="K37" s="184">
        <f t="shared" si="9"/>
        <v>0</v>
      </c>
      <c r="L37" s="184">
        <v>21</v>
      </c>
      <c r="M37" s="184">
        <f t="shared" si="10"/>
        <v>0</v>
      </c>
      <c r="N37" s="182">
        <v>0</v>
      </c>
      <c r="O37" s="182">
        <f t="shared" si="11"/>
        <v>0</v>
      </c>
      <c r="P37" s="182">
        <v>0</v>
      </c>
      <c r="Q37" s="182">
        <f t="shared" si="12"/>
        <v>0</v>
      </c>
      <c r="R37" s="184"/>
      <c r="S37" s="184" t="s">
        <v>327</v>
      </c>
      <c r="T37" s="185" t="s">
        <v>333</v>
      </c>
      <c r="U37" s="157">
        <v>0</v>
      </c>
      <c r="V37" s="157">
        <f t="shared" si="13"/>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79">
        <v>26</v>
      </c>
      <c r="B38" s="180" t="s">
        <v>744</v>
      </c>
      <c r="C38" s="189" t="s">
        <v>745</v>
      </c>
      <c r="D38" s="181" t="s">
        <v>282</v>
      </c>
      <c r="E38" s="182">
        <v>50</v>
      </c>
      <c r="F38" s="183"/>
      <c r="G38" s="184">
        <f t="shared" si="7"/>
        <v>0</v>
      </c>
      <c r="H38" s="183"/>
      <c r="I38" s="184">
        <f t="shared" si="8"/>
        <v>0</v>
      </c>
      <c r="J38" s="183"/>
      <c r="K38" s="184">
        <f t="shared" si="9"/>
        <v>0</v>
      </c>
      <c r="L38" s="184">
        <v>21</v>
      </c>
      <c r="M38" s="184">
        <f t="shared" si="10"/>
        <v>0</v>
      </c>
      <c r="N38" s="182">
        <v>0</v>
      </c>
      <c r="O38" s="182">
        <f t="shared" si="11"/>
        <v>0</v>
      </c>
      <c r="P38" s="182">
        <v>0</v>
      </c>
      <c r="Q38" s="182">
        <f t="shared" si="12"/>
        <v>0</v>
      </c>
      <c r="R38" s="184"/>
      <c r="S38" s="184" t="s">
        <v>327</v>
      </c>
      <c r="T38" s="185" t="s">
        <v>333</v>
      </c>
      <c r="U38" s="157">
        <v>0</v>
      </c>
      <c r="V38" s="157">
        <f t="shared" si="13"/>
        <v>0</v>
      </c>
      <c r="W38" s="157"/>
      <c r="X38" s="157" t="s">
        <v>249</v>
      </c>
      <c r="Y38" s="157" t="s">
        <v>250</v>
      </c>
      <c r="Z38" s="147"/>
      <c r="AA38" s="147"/>
      <c r="AB38" s="147"/>
      <c r="AC38" s="147"/>
      <c r="AD38" s="147"/>
      <c r="AE38" s="147"/>
      <c r="AF38" s="147"/>
      <c r="AG38" s="147" t="s">
        <v>694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9">
        <v>27</v>
      </c>
      <c r="B39" s="180" t="s">
        <v>746</v>
      </c>
      <c r="C39" s="189" t="s">
        <v>747</v>
      </c>
      <c r="D39" s="181" t="s">
        <v>282</v>
      </c>
      <c r="E39" s="182">
        <v>45</v>
      </c>
      <c r="F39" s="183"/>
      <c r="G39" s="184">
        <f t="shared" si="7"/>
        <v>0</v>
      </c>
      <c r="H39" s="183"/>
      <c r="I39" s="184">
        <f t="shared" si="8"/>
        <v>0</v>
      </c>
      <c r="J39" s="183"/>
      <c r="K39" s="184">
        <f t="shared" si="9"/>
        <v>0</v>
      </c>
      <c r="L39" s="184">
        <v>21</v>
      </c>
      <c r="M39" s="184">
        <f t="shared" si="10"/>
        <v>0</v>
      </c>
      <c r="N39" s="182">
        <v>0</v>
      </c>
      <c r="O39" s="182">
        <f t="shared" si="11"/>
        <v>0</v>
      </c>
      <c r="P39" s="182">
        <v>0</v>
      </c>
      <c r="Q39" s="182">
        <f t="shared" si="12"/>
        <v>0</v>
      </c>
      <c r="R39" s="184"/>
      <c r="S39" s="184" t="s">
        <v>327</v>
      </c>
      <c r="T39" s="185" t="s">
        <v>333</v>
      </c>
      <c r="U39" s="157">
        <v>0</v>
      </c>
      <c r="V39" s="157">
        <f t="shared" si="13"/>
        <v>0</v>
      </c>
      <c r="W39" s="157"/>
      <c r="X39" s="157" t="s">
        <v>249</v>
      </c>
      <c r="Y39" s="157" t="s">
        <v>250</v>
      </c>
      <c r="Z39" s="147"/>
      <c r="AA39" s="147"/>
      <c r="AB39" s="147"/>
      <c r="AC39" s="147"/>
      <c r="AD39" s="147"/>
      <c r="AE39" s="147"/>
      <c r="AF39" s="147"/>
      <c r="AG39" s="147" t="s">
        <v>694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9">
        <v>28</v>
      </c>
      <c r="B40" s="180" t="s">
        <v>748</v>
      </c>
      <c r="C40" s="189" t="s">
        <v>749</v>
      </c>
      <c r="D40" s="181" t="s">
        <v>697</v>
      </c>
      <c r="E40" s="182">
        <v>1</v>
      </c>
      <c r="F40" s="183"/>
      <c r="G40" s="184">
        <f t="shared" si="7"/>
        <v>0</v>
      </c>
      <c r="H40" s="183"/>
      <c r="I40" s="184">
        <f t="shared" si="8"/>
        <v>0</v>
      </c>
      <c r="J40" s="183"/>
      <c r="K40" s="184">
        <f t="shared" si="9"/>
        <v>0</v>
      </c>
      <c r="L40" s="184">
        <v>21</v>
      </c>
      <c r="M40" s="184">
        <f t="shared" si="10"/>
        <v>0</v>
      </c>
      <c r="N40" s="182">
        <v>0</v>
      </c>
      <c r="O40" s="182">
        <f t="shared" si="11"/>
        <v>0</v>
      </c>
      <c r="P40" s="182">
        <v>0</v>
      </c>
      <c r="Q40" s="182">
        <f t="shared" si="12"/>
        <v>0</v>
      </c>
      <c r="R40" s="184"/>
      <c r="S40" s="184" t="s">
        <v>327</v>
      </c>
      <c r="T40" s="185" t="s">
        <v>333</v>
      </c>
      <c r="U40" s="157">
        <v>0</v>
      </c>
      <c r="V40" s="157">
        <f t="shared" si="13"/>
        <v>0</v>
      </c>
      <c r="W40" s="157"/>
      <c r="X40" s="157" t="s">
        <v>249</v>
      </c>
      <c r="Y40" s="157" t="s">
        <v>250</v>
      </c>
      <c r="Z40" s="147"/>
      <c r="AA40" s="147"/>
      <c r="AB40" s="147"/>
      <c r="AC40" s="147"/>
      <c r="AD40" s="147"/>
      <c r="AE40" s="147"/>
      <c r="AF40" s="147"/>
      <c r="AG40" s="147" t="s">
        <v>694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9">
        <v>29</v>
      </c>
      <c r="B41" s="180" t="s">
        <v>750</v>
      </c>
      <c r="C41" s="189" t="s">
        <v>751</v>
      </c>
      <c r="D41" s="181" t="s">
        <v>697</v>
      </c>
      <c r="E41" s="182">
        <v>1</v>
      </c>
      <c r="F41" s="183"/>
      <c r="G41" s="184">
        <f t="shared" si="7"/>
        <v>0</v>
      </c>
      <c r="H41" s="183"/>
      <c r="I41" s="184">
        <f t="shared" si="8"/>
        <v>0</v>
      </c>
      <c r="J41" s="183"/>
      <c r="K41" s="184">
        <f t="shared" si="9"/>
        <v>0</v>
      </c>
      <c r="L41" s="184">
        <v>21</v>
      </c>
      <c r="M41" s="184">
        <f t="shared" si="10"/>
        <v>0</v>
      </c>
      <c r="N41" s="182">
        <v>0</v>
      </c>
      <c r="O41" s="182">
        <f t="shared" si="11"/>
        <v>0</v>
      </c>
      <c r="P41" s="182">
        <v>0</v>
      </c>
      <c r="Q41" s="182">
        <f t="shared" si="12"/>
        <v>0</v>
      </c>
      <c r="R41" s="184"/>
      <c r="S41" s="184" t="s">
        <v>327</v>
      </c>
      <c r="T41" s="185" t="s">
        <v>333</v>
      </c>
      <c r="U41" s="157">
        <v>0</v>
      </c>
      <c r="V41" s="157">
        <f t="shared" si="13"/>
        <v>0</v>
      </c>
      <c r="W41" s="157"/>
      <c r="X41" s="157" t="s">
        <v>249</v>
      </c>
      <c r="Y41" s="157" t="s">
        <v>250</v>
      </c>
      <c r="Z41" s="147"/>
      <c r="AA41" s="147"/>
      <c r="AB41" s="147"/>
      <c r="AC41" s="147"/>
      <c r="AD41" s="147"/>
      <c r="AE41" s="147"/>
      <c r="AF41" s="147"/>
      <c r="AG41" s="147" t="s">
        <v>694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9">
        <v>30</v>
      </c>
      <c r="B42" s="180" t="s">
        <v>752</v>
      </c>
      <c r="C42" s="189" t="s">
        <v>753</v>
      </c>
      <c r="D42" s="181" t="s">
        <v>697</v>
      </c>
      <c r="E42" s="182">
        <v>1</v>
      </c>
      <c r="F42" s="183"/>
      <c r="G42" s="184">
        <f t="shared" si="7"/>
        <v>0</v>
      </c>
      <c r="H42" s="183"/>
      <c r="I42" s="184">
        <f t="shared" si="8"/>
        <v>0</v>
      </c>
      <c r="J42" s="183"/>
      <c r="K42" s="184">
        <f t="shared" si="9"/>
        <v>0</v>
      </c>
      <c r="L42" s="184">
        <v>21</v>
      </c>
      <c r="M42" s="184">
        <f t="shared" si="10"/>
        <v>0</v>
      </c>
      <c r="N42" s="182">
        <v>0</v>
      </c>
      <c r="O42" s="182">
        <f t="shared" si="11"/>
        <v>0</v>
      </c>
      <c r="P42" s="182">
        <v>0</v>
      </c>
      <c r="Q42" s="182">
        <f t="shared" si="12"/>
        <v>0</v>
      </c>
      <c r="R42" s="184"/>
      <c r="S42" s="184" t="s">
        <v>327</v>
      </c>
      <c r="T42" s="185" t="s">
        <v>333</v>
      </c>
      <c r="U42" s="157">
        <v>0</v>
      </c>
      <c r="V42" s="157">
        <f t="shared" si="13"/>
        <v>0</v>
      </c>
      <c r="W42" s="157"/>
      <c r="X42" s="157" t="s">
        <v>249</v>
      </c>
      <c r="Y42" s="157" t="s">
        <v>250</v>
      </c>
      <c r="Z42" s="147"/>
      <c r="AA42" s="147"/>
      <c r="AB42" s="147"/>
      <c r="AC42" s="147"/>
      <c r="AD42" s="147"/>
      <c r="AE42" s="147"/>
      <c r="AF42" s="147"/>
      <c r="AG42" s="147" t="s">
        <v>694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9">
        <v>31</v>
      </c>
      <c r="B43" s="180" t="s">
        <v>754</v>
      </c>
      <c r="C43" s="189" t="s">
        <v>755</v>
      </c>
      <c r="D43" s="181" t="s">
        <v>282</v>
      </c>
      <c r="E43" s="182">
        <v>50</v>
      </c>
      <c r="F43" s="183"/>
      <c r="G43" s="184">
        <f t="shared" si="7"/>
        <v>0</v>
      </c>
      <c r="H43" s="183"/>
      <c r="I43" s="184">
        <f t="shared" si="8"/>
        <v>0</v>
      </c>
      <c r="J43" s="183"/>
      <c r="K43" s="184">
        <f t="shared" si="9"/>
        <v>0</v>
      </c>
      <c r="L43" s="184">
        <v>21</v>
      </c>
      <c r="M43" s="184">
        <f t="shared" si="10"/>
        <v>0</v>
      </c>
      <c r="N43" s="182">
        <v>0</v>
      </c>
      <c r="O43" s="182">
        <f t="shared" si="11"/>
        <v>0</v>
      </c>
      <c r="P43" s="182">
        <v>0</v>
      </c>
      <c r="Q43" s="182">
        <f t="shared" si="12"/>
        <v>0</v>
      </c>
      <c r="R43" s="184"/>
      <c r="S43" s="184" t="s">
        <v>327</v>
      </c>
      <c r="T43" s="185" t="s">
        <v>333</v>
      </c>
      <c r="U43" s="157">
        <v>0</v>
      </c>
      <c r="V43" s="157">
        <f t="shared" si="13"/>
        <v>0</v>
      </c>
      <c r="W43" s="157"/>
      <c r="X43" s="157" t="s">
        <v>249</v>
      </c>
      <c r="Y43" s="157" t="s">
        <v>250</v>
      </c>
      <c r="Z43" s="147"/>
      <c r="AA43" s="147"/>
      <c r="AB43" s="147"/>
      <c r="AC43" s="147"/>
      <c r="AD43" s="147"/>
      <c r="AE43" s="147"/>
      <c r="AF43" s="147"/>
      <c r="AG43" s="147" t="s">
        <v>694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9">
        <v>32</v>
      </c>
      <c r="B44" s="180" t="s">
        <v>756</v>
      </c>
      <c r="C44" s="189" t="s">
        <v>757</v>
      </c>
      <c r="D44" s="181" t="s">
        <v>282</v>
      </c>
      <c r="E44" s="182">
        <v>135</v>
      </c>
      <c r="F44" s="183"/>
      <c r="G44" s="184">
        <f t="shared" si="7"/>
        <v>0</v>
      </c>
      <c r="H44" s="183"/>
      <c r="I44" s="184">
        <f t="shared" si="8"/>
        <v>0</v>
      </c>
      <c r="J44" s="183"/>
      <c r="K44" s="184">
        <f t="shared" si="9"/>
        <v>0</v>
      </c>
      <c r="L44" s="184">
        <v>21</v>
      </c>
      <c r="M44" s="184">
        <f t="shared" si="10"/>
        <v>0</v>
      </c>
      <c r="N44" s="182">
        <v>0</v>
      </c>
      <c r="O44" s="182">
        <f t="shared" si="11"/>
        <v>0</v>
      </c>
      <c r="P44" s="182">
        <v>0</v>
      </c>
      <c r="Q44" s="182">
        <f t="shared" si="12"/>
        <v>0</v>
      </c>
      <c r="R44" s="184"/>
      <c r="S44" s="184" t="s">
        <v>327</v>
      </c>
      <c r="T44" s="185" t="s">
        <v>333</v>
      </c>
      <c r="U44" s="157">
        <v>0</v>
      </c>
      <c r="V44" s="157">
        <f t="shared" si="13"/>
        <v>0</v>
      </c>
      <c r="W44" s="157"/>
      <c r="X44" s="157" t="s">
        <v>249</v>
      </c>
      <c r="Y44" s="157" t="s">
        <v>250</v>
      </c>
      <c r="Z44" s="147"/>
      <c r="AA44" s="147"/>
      <c r="AB44" s="147"/>
      <c r="AC44" s="147"/>
      <c r="AD44" s="147"/>
      <c r="AE44" s="147"/>
      <c r="AF44" s="147"/>
      <c r="AG44" s="147" t="s">
        <v>694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9">
        <v>33</v>
      </c>
      <c r="B45" s="180" t="s">
        <v>758</v>
      </c>
      <c r="C45" s="189" t="s">
        <v>759</v>
      </c>
      <c r="D45" s="181" t="s">
        <v>337</v>
      </c>
      <c r="E45" s="182">
        <v>270</v>
      </c>
      <c r="F45" s="183"/>
      <c r="G45" s="184">
        <f t="shared" si="7"/>
        <v>0</v>
      </c>
      <c r="H45" s="183"/>
      <c r="I45" s="184">
        <f t="shared" si="8"/>
        <v>0</v>
      </c>
      <c r="J45" s="183"/>
      <c r="K45" s="184">
        <f t="shared" si="9"/>
        <v>0</v>
      </c>
      <c r="L45" s="184">
        <v>21</v>
      </c>
      <c r="M45" s="184">
        <f t="shared" si="10"/>
        <v>0</v>
      </c>
      <c r="N45" s="182">
        <v>0</v>
      </c>
      <c r="O45" s="182">
        <f t="shared" si="11"/>
        <v>0</v>
      </c>
      <c r="P45" s="182">
        <v>0</v>
      </c>
      <c r="Q45" s="182">
        <f t="shared" si="12"/>
        <v>0</v>
      </c>
      <c r="R45" s="184"/>
      <c r="S45" s="184" t="s">
        <v>327</v>
      </c>
      <c r="T45" s="185" t="s">
        <v>333</v>
      </c>
      <c r="U45" s="157">
        <v>0</v>
      </c>
      <c r="V45" s="157">
        <f t="shared" si="13"/>
        <v>0</v>
      </c>
      <c r="W45" s="157"/>
      <c r="X45" s="157" t="s">
        <v>249</v>
      </c>
      <c r="Y45" s="157" t="s">
        <v>250</v>
      </c>
      <c r="Z45" s="147"/>
      <c r="AA45" s="147"/>
      <c r="AB45" s="147"/>
      <c r="AC45" s="147"/>
      <c r="AD45" s="147"/>
      <c r="AE45" s="147"/>
      <c r="AF45" s="147"/>
      <c r="AG45" s="147" t="s">
        <v>694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9">
        <v>34</v>
      </c>
      <c r="B46" s="180" t="s">
        <v>760</v>
      </c>
      <c r="C46" s="189" t="s">
        <v>761</v>
      </c>
      <c r="D46" s="181" t="s">
        <v>337</v>
      </c>
      <c r="E46" s="182">
        <v>40</v>
      </c>
      <c r="F46" s="183"/>
      <c r="G46" s="184">
        <f t="shared" si="7"/>
        <v>0</v>
      </c>
      <c r="H46" s="183"/>
      <c r="I46" s="184">
        <f t="shared" si="8"/>
        <v>0</v>
      </c>
      <c r="J46" s="183"/>
      <c r="K46" s="184">
        <f t="shared" si="9"/>
        <v>0</v>
      </c>
      <c r="L46" s="184">
        <v>21</v>
      </c>
      <c r="M46" s="184">
        <f t="shared" si="10"/>
        <v>0</v>
      </c>
      <c r="N46" s="182">
        <v>0</v>
      </c>
      <c r="O46" s="182">
        <f t="shared" si="11"/>
        <v>0</v>
      </c>
      <c r="P46" s="182">
        <v>0</v>
      </c>
      <c r="Q46" s="182">
        <f t="shared" si="12"/>
        <v>0</v>
      </c>
      <c r="R46" s="184"/>
      <c r="S46" s="184" t="s">
        <v>327</v>
      </c>
      <c r="T46" s="185" t="s">
        <v>333</v>
      </c>
      <c r="U46" s="157">
        <v>0</v>
      </c>
      <c r="V46" s="157">
        <f t="shared" si="13"/>
        <v>0</v>
      </c>
      <c r="W46" s="157"/>
      <c r="X46" s="157" t="s">
        <v>249</v>
      </c>
      <c r="Y46" s="157" t="s">
        <v>250</v>
      </c>
      <c r="Z46" s="147"/>
      <c r="AA46" s="147"/>
      <c r="AB46" s="147"/>
      <c r="AC46" s="147"/>
      <c r="AD46" s="147"/>
      <c r="AE46" s="147"/>
      <c r="AF46" s="147"/>
      <c r="AG46" s="147" t="s">
        <v>694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79">
        <v>35</v>
      </c>
      <c r="B47" s="180" t="s">
        <v>762</v>
      </c>
      <c r="C47" s="189" t="s">
        <v>763</v>
      </c>
      <c r="D47" s="181" t="s">
        <v>282</v>
      </c>
      <c r="E47" s="182">
        <v>50</v>
      </c>
      <c r="F47" s="183"/>
      <c r="G47" s="184">
        <f t="shared" si="7"/>
        <v>0</v>
      </c>
      <c r="H47" s="183"/>
      <c r="I47" s="184">
        <f t="shared" si="8"/>
        <v>0</v>
      </c>
      <c r="J47" s="183"/>
      <c r="K47" s="184">
        <f t="shared" si="9"/>
        <v>0</v>
      </c>
      <c r="L47" s="184">
        <v>21</v>
      </c>
      <c r="M47" s="184">
        <f t="shared" si="10"/>
        <v>0</v>
      </c>
      <c r="N47" s="182">
        <v>0</v>
      </c>
      <c r="O47" s="182">
        <f t="shared" si="11"/>
        <v>0</v>
      </c>
      <c r="P47" s="182">
        <v>0</v>
      </c>
      <c r="Q47" s="182">
        <f t="shared" si="12"/>
        <v>0</v>
      </c>
      <c r="R47" s="184"/>
      <c r="S47" s="184" t="s">
        <v>327</v>
      </c>
      <c r="T47" s="185" t="s">
        <v>333</v>
      </c>
      <c r="U47" s="157">
        <v>0</v>
      </c>
      <c r="V47" s="157">
        <f t="shared" si="13"/>
        <v>0</v>
      </c>
      <c r="W47" s="157"/>
      <c r="X47" s="157" t="s">
        <v>249</v>
      </c>
      <c r="Y47" s="157" t="s">
        <v>250</v>
      </c>
      <c r="Z47" s="147"/>
      <c r="AA47" s="147"/>
      <c r="AB47" s="147"/>
      <c r="AC47" s="147"/>
      <c r="AD47" s="147"/>
      <c r="AE47" s="147"/>
      <c r="AF47" s="147"/>
      <c r="AG47" s="147" t="s">
        <v>694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79">
        <v>36</v>
      </c>
      <c r="B48" s="180" t="s">
        <v>764</v>
      </c>
      <c r="C48" s="189" t="s">
        <v>765</v>
      </c>
      <c r="D48" s="181" t="s">
        <v>282</v>
      </c>
      <c r="E48" s="182">
        <v>85</v>
      </c>
      <c r="F48" s="183"/>
      <c r="G48" s="184">
        <f t="shared" si="7"/>
        <v>0</v>
      </c>
      <c r="H48" s="183"/>
      <c r="I48" s="184">
        <f t="shared" si="8"/>
        <v>0</v>
      </c>
      <c r="J48" s="183"/>
      <c r="K48" s="184">
        <f t="shared" si="9"/>
        <v>0</v>
      </c>
      <c r="L48" s="184">
        <v>21</v>
      </c>
      <c r="M48" s="184">
        <f t="shared" si="10"/>
        <v>0</v>
      </c>
      <c r="N48" s="182">
        <v>0</v>
      </c>
      <c r="O48" s="182">
        <f t="shared" si="11"/>
        <v>0</v>
      </c>
      <c r="P48" s="182">
        <v>0</v>
      </c>
      <c r="Q48" s="182">
        <f t="shared" si="12"/>
        <v>0</v>
      </c>
      <c r="R48" s="184"/>
      <c r="S48" s="184" t="s">
        <v>327</v>
      </c>
      <c r="T48" s="185" t="s">
        <v>333</v>
      </c>
      <c r="U48" s="157">
        <v>0</v>
      </c>
      <c r="V48" s="157">
        <f t="shared" si="13"/>
        <v>0</v>
      </c>
      <c r="W48" s="157"/>
      <c r="X48" s="157" t="s">
        <v>249</v>
      </c>
      <c r="Y48" s="157" t="s">
        <v>250</v>
      </c>
      <c r="Z48" s="147"/>
      <c r="AA48" s="147"/>
      <c r="AB48" s="147"/>
      <c r="AC48" s="147"/>
      <c r="AD48" s="147"/>
      <c r="AE48" s="147"/>
      <c r="AF48" s="147"/>
      <c r="AG48" s="147" t="s">
        <v>694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79">
        <v>37</v>
      </c>
      <c r="B49" s="180" t="s">
        <v>766</v>
      </c>
      <c r="C49" s="189" t="s">
        <v>767</v>
      </c>
      <c r="D49" s="181" t="s">
        <v>337</v>
      </c>
      <c r="E49" s="182">
        <v>120</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c r="S49" s="184" t="s">
        <v>327</v>
      </c>
      <c r="T49" s="185" t="s">
        <v>333</v>
      </c>
      <c r="U49" s="157">
        <v>0</v>
      </c>
      <c r="V49" s="157">
        <f t="shared" si="13"/>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79">
        <v>38</v>
      </c>
      <c r="B50" s="180" t="s">
        <v>768</v>
      </c>
      <c r="C50" s="189" t="s">
        <v>769</v>
      </c>
      <c r="D50" s="181" t="s">
        <v>337</v>
      </c>
      <c r="E50" s="182">
        <v>80</v>
      </c>
      <c r="F50" s="183"/>
      <c r="G50" s="184">
        <f t="shared" si="7"/>
        <v>0</v>
      </c>
      <c r="H50" s="183"/>
      <c r="I50" s="184">
        <f t="shared" si="8"/>
        <v>0</v>
      </c>
      <c r="J50" s="183"/>
      <c r="K50" s="184">
        <f t="shared" si="9"/>
        <v>0</v>
      </c>
      <c r="L50" s="184">
        <v>21</v>
      </c>
      <c r="M50" s="184">
        <f t="shared" si="10"/>
        <v>0</v>
      </c>
      <c r="N50" s="182">
        <v>0</v>
      </c>
      <c r="O50" s="182">
        <f t="shared" si="11"/>
        <v>0</v>
      </c>
      <c r="P50" s="182">
        <v>0</v>
      </c>
      <c r="Q50" s="182">
        <f t="shared" si="12"/>
        <v>0</v>
      </c>
      <c r="R50" s="184"/>
      <c r="S50" s="184" t="s">
        <v>327</v>
      </c>
      <c r="T50" s="185" t="s">
        <v>333</v>
      </c>
      <c r="U50" s="157">
        <v>0</v>
      </c>
      <c r="V50" s="157">
        <f t="shared" si="13"/>
        <v>0</v>
      </c>
      <c r="W50" s="157"/>
      <c r="X50" s="157" t="s">
        <v>249</v>
      </c>
      <c r="Y50" s="157" t="s">
        <v>250</v>
      </c>
      <c r="Z50" s="147"/>
      <c r="AA50" s="147"/>
      <c r="AB50" s="147"/>
      <c r="AC50" s="147"/>
      <c r="AD50" s="147"/>
      <c r="AE50" s="147"/>
      <c r="AF50" s="147"/>
      <c r="AG50" s="147" t="s">
        <v>694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0.399999999999999" outlineLevel="1" x14ac:dyDescent="0.25">
      <c r="A51" s="179">
        <v>39</v>
      </c>
      <c r="B51" s="180" t="s">
        <v>770</v>
      </c>
      <c r="C51" s="189" t="s">
        <v>771</v>
      </c>
      <c r="D51" s="181" t="s">
        <v>697</v>
      </c>
      <c r="E51" s="182">
        <v>1</v>
      </c>
      <c r="F51" s="183"/>
      <c r="G51" s="184">
        <f t="shared" si="7"/>
        <v>0</v>
      </c>
      <c r="H51" s="183"/>
      <c r="I51" s="184">
        <f t="shared" si="8"/>
        <v>0</v>
      </c>
      <c r="J51" s="183"/>
      <c r="K51" s="184">
        <f t="shared" si="9"/>
        <v>0</v>
      </c>
      <c r="L51" s="184">
        <v>21</v>
      </c>
      <c r="M51" s="184">
        <f t="shared" si="10"/>
        <v>0</v>
      </c>
      <c r="N51" s="182">
        <v>0</v>
      </c>
      <c r="O51" s="182">
        <f t="shared" si="11"/>
        <v>0</v>
      </c>
      <c r="P51" s="182">
        <v>0</v>
      </c>
      <c r="Q51" s="182">
        <f t="shared" si="12"/>
        <v>0</v>
      </c>
      <c r="R51" s="184"/>
      <c r="S51" s="184" t="s">
        <v>327</v>
      </c>
      <c r="T51" s="185" t="s">
        <v>333</v>
      </c>
      <c r="U51" s="157">
        <v>0</v>
      </c>
      <c r="V51" s="157">
        <f t="shared" si="13"/>
        <v>0</v>
      </c>
      <c r="W51" s="157"/>
      <c r="X51" s="157" t="s">
        <v>249</v>
      </c>
      <c r="Y51" s="157" t="s">
        <v>250</v>
      </c>
      <c r="Z51" s="147"/>
      <c r="AA51" s="147"/>
      <c r="AB51" s="147"/>
      <c r="AC51" s="147"/>
      <c r="AD51" s="147"/>
      <c r="AE51" s="147"/>
      <c r="AF51" s="147"/>
      <c r="AG51" s="147" t="s">
        <v>694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0.399999999999999" outlineLevel="1" x14ac:dyDescent="0.25">
      <c r="A52" s="179">
        <v>40</v>
      </c>
      <c r="B52" s="180" t="s">
        <v>772</v>
      </c>
      <c r="C52" s="189" t="s">
        <v>773</v>
      </c>
      <c r="D52" s="181" t="s">
        <v>697</v>
      </c>
      <c r="E52" s="182">
        <v>1</v>
      </c>
      <c r="F52" s="183"/>
      <c r="G52" s="184">
        <f t="shared" si="7"/>
        <v>0</v>
      </c>
      <c r="H52" s="183"/>
      <c r="I52" s="184">
        <f t="shared" si="8"/>
        <v>0</v>
      </c>
      <c r="J52" s="183"/>
      <c r="K52" s="184">
        <f t="shared" si="9"/>
        <v>0</v>
      </c>
      <c r="L52" s="184">
        <v>21</v>
      </c>
      <c r="M52" s="184">
        <f t="shared" si="10"/>
        <v>0</v>
      </c>
      <c r="N52" s="182">
        <v>0</v>
      </c>
      <c r="O52" s="182">
        <f t="shared" si="11"/>
        <v>0</v>
      </c>
      <c r="P52" s="182">
        <v>0</v>
      </c>
      <c r="Q52" s="182">
        <f t="shared" si="12"/>
        <v>0</v>
      </c>
      <c r="R52" s="184"/>
      <c r="S52" s="184" t="s">
        <v>327</v>
      </c>
      <c r="T52" s="185" t="s">
        <v>333</v>
      </c>
      <c r="U52" s="157">
        <v>0</v>
      </c>
      <c r="V52" s="157">
        <f t="shared" si="13"/>
        <v>0</v>
      </c>
      <c r="W52" s="157"/>
      <c r="X52" s="157" t="s">
        <v>249</v>
      </c>
      <c r="Y52" s="157" t="s">
        <v>250</v>
      </c>
      <c r="Z52" s="147"/>
      <c r="AA52" s="147"/>
      <c r="AB52" s="147"/>
      <c r="AC52" s="147"/>
      <c r="AD52" s="147"/>
      <c r="AE52" s="147"/>
      <c r="AF52" s="147"/>
      <c r="AG52" s="147" t="s">
        <v>694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5">
      <c r="A53" s="161" t="s">
        <v>243</v>
      </c>
      <c r="B53" s="162" t="s">
        <v>109</v>
      </c>
      <c r="C53" s="186" t="s">
        <v>110</v>
      </c>
      <c r="D53" s="163"/>
      <c r="E53" s="164"/>
      <c r="F53" s="165"/>
      <c r="G53" s="165">
        <f>SUMIF(AG54:AG57,"&lt;&gt;NOR",G54:G57)</f>
        <v>0</v>
      </c>
      <c r="H53" s="165"/>
      <c r="I53" s="165">
        <f>SUM(I54:I57)</f>
        <v>0</v>
      </c>
      <c r="J53" s="165"/>
      <c r="K53" s="165">
        <f>SUM(K54:K57)</f>
        <v>0</v>
      </c>
      <c r="L53" s="165"/>
      <c r="M53" s="165">
        <f>SUM(M54:M57)</f>
        <v>0</v>
      </c>
      <c r="N53" s="164"/>
      <c r="O53" s="164">
        <f>SUM(O54:O57)</f>
        <v>0</v>
      </c>
      <c r="P53" s="164"/>
      <c r="Q53" s="164">
        <f>SUM(Q54:Q57)</f>
        <v>0</v>
      </c>
      <c r="R53" s="165"/>
      <c r="S53" s="165"/>
      <c r="T53" s="166"/>
      <c r="U53" s="160"/>
      <c r="V53" s="160">
        <f>SUM(V54:V57)</f>
        <v>0</v>
      </c>
      <c r="W53" s="160"/>
      <c r="X53" s="160"/>
      <c r="Y53" s="160"/>
      <c r="AG53" t="s">
        <v>244</v>
      </c>
    </row>
    <row r="54" spans="1:60" ht="20.399999999999999" outlineLevel="1" x14ac:dyDescent="0.25">
      <c r="A54" s="179">
        <v>41</v>
      </c>
      <c r="B54" s="180" t="s">
        <v>774</v>
      </c>
      <c r="C54" s="189" t="s">
        <v>775</v>
      </c>
      <c r="D54" s="181" t="s">
        <v>282</v>
      </c>
      <c r="E54" s="182">
        <v>135</v>
      </c>
      <c r="F54" s="183"/>
      <c r="G54" s="184">
        <f>ROUND(E54*F54,2)</f>
        <v>0</v>
      </c>
      <c r="H54" s="183"/>
      <c r="I54" s="184">
        <f>ROUND(E54*H54,2)</f>
        <v>0</v>
      </c>
      <c r="J54" s="183"/>
      <c r="K54" s="184">
        <f>ROUND(E54*J54,2)</f>
        <v>0</v>
      </c>
      <c r="L54" s="184">
        <v>21</v>
      </c>
      <c r="M54" s="184">
        <f>G54*(1+L54/100)</f>
        <v>0</v>
      </c>
      <c r="N54" s="182">
        <v>0</v>
      </c>
      <c r="O54" s="182">
        <f>ROUND(E54*N54,2)</f>
        <v>0</v>
      </c>
      <c r="P54" s="182">
        <v>0</v>
      </c>
      <c r="Q54" s="182">
        <f>ROUND(E54*P54,2)</f>
        <v>0</v>
      </c>
      <c r="R54" s="184"/>
      <c r="S54" s="184" t="s">
        <v>327</v>
      </c>
      <c r="T54" s="185" t="s">
        <v>333</v>
      </c>
      <c r="U54" s="157">
        <v>0</v>
      </c>
      <c r="V54" s="157">
        <f>ROUND(E54*U54,2)</f>
        <v>0</v>
      </c>
      <c r="W54" s="157"/>
      <c r="X54" s="157" t="s">
        <v>249</v>
      </c>
      <c r="Y54" s="157" t="s">
        <v>250</v>
      </c>
      <c r="Z54" s="147"/>
      <c r="AA54" s="147"/>
      <c r="AB54" s="147"/>
      <c r="AC54" s="147"/>
      <c r="AD54" s="147"/>
      <c r="AE54" s="147"/>
      <c r="AF54" s="147"/>
      <c r="AG54" s="147" t="s">
        <v>694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0.399999999999999" outlineLevel="1" x14ac:dyDescent="0.25">
      <c r="A55" s="179">
        <v>42</v>
      </c>
      <c r="B55" s="180" t="s">
        <v>776</v>
      </c>
      <c r="C55" s="189" t="s">
        <v>777</v>
      </c>
      <c r="D55" s="181" t="s">
        <v>282</v>
      </c>
      <c r="E55" s="182">
        <v>95</v>
      </c>
      <c r="F55" s="183"/>
      <c r="G55" s="184">
        <f>ROUND(E55*F55,2)</f>
        <v>0</v>
      </c>
      <c r="H55" s="183"/>
      <c r="I55" s="184">
        <f>ROUND(E55*H55,2)</f>
        <v>0</v>
      </c>
      <c r="J55" s="183"/>
      <c r="K55" s="184">
        <f>ROUND(E55*J55,2)</f>
        <v>0</v>
      </c>
      <c r="L55" s="184">
        <v>21</v>
      </c>
      <c r="M55" s="184">
        <f>G55*(1+L55/100)</f>
        <v>0</v>
      </c>
      <c r="N55" s="182">
        <v>0</v>
      </c>
      <c r="O55" s="182">
        <f>ROUND(E55*N55,2)</f>
        <v>0</v>
      </c>
      <c r="P55" s="182">
        <v>0</v>
      </c>
      <c r="Q55" s="182">
        <f>ROUND(E55*P55,2)</f>
        <v>0</v>
      </c>
      <c r="R55" s="184"/>
      <c r="S55" s="184" t="s">
        <v>327</v>
      </c>
      <c r="T55" s="185" t="s">
        <v>333</v>
      </c>
      <c r="U55" s="157">
        <v>0</v>
      </c>
      <c r="V55" s="157">
        <f>ROUND(E55*U55,2)</f>
        <v>0</v>
      </c>
      <c r="W55" s="157"/>
      <c r="X55" s="157" t="s">
        <v>249</v>
      </c>
      <c r="Y55" s="157" t="s">
        <v>250</v>
      </c>
      <c r="Z55" s="147"/>
      <c r="AA55" s="147"/>
      <c r="AB55" s="147"/>
      <c r="AC55" s="147"/>
      <c r="AD55" s="147"/>
      <c r="AE55" s="147"/>
      <c r="AF55" s="147"/>
      <c r="AG55" s="147" t="s">
        <v>694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0.399999999999999" outlineLevel="1" x14ac:dyDescent="0.25">
      <c r="A56" s="179">
        <v>43</v>
      </c>
      <c r="B56" s="180" t="s">
        <v>778</v>
      </c>
      <c r="C56" s="189" t="s">
        <v>779</v>
      </c>
      <c r="D56" s="181" t="s">
        <v>282</v>
      </c>
      <c r="E56" s="182">
        <v>65</v>
      </c>
      <c r="F56" s="183"/>
      <c r="G56" s="184">
        <f>ROUND(E56*F56,2)</f>
        <v>0</v>
      </c>
      <c r="H56" s="183"/>
      <c r="I56" s="184">
        <f>ROUND(E56*H56,2)</f>
        <v>0</v>
      </c>
      <c r="J56" s="183"/>
      <c r="K56" s="184">
        <f>ROUND(E56*J56,2)</f>
        <v>0</v>
      </c>
      <c r="L56" s="184">
        <v>21</v>
      </c>
      <c r="M56" s="184">
        <f>G56*(1+L56/100)</f>
        <v>0</v>
      </c>
      <c r="N56" s="182">
        <v>0</v>
      </c>
      <c r="O56" s="182">
        <f>ROUND(E56*N56,2)</f>
        <v>0</v>
      </c>
      <c r="P56" s="182">
        <v>0</v>
      </c>
      <c r="Q56" s="182">
        <f>ROUND(E56*P56,2)</f>
        <v>0</v>
      </c>
      <c r="R56" s="184"/>
      <c r="S56" s="184" t="s">
        <v>327</v>
      </c>
      <c r="T56" s="185" t="s">
        <v>333</v>
      </c>
      <c r="U56" s="157">
        <v>0</v>
      </c>
      <c r="V56" s="157">
        <f>ROUND(E56*U56,2)</f>
        <v>0</v>
      </c>
      <c r="W56" s="157"/>
      <c r="X56" s="157" t="s">
        <v>249</v>
      </c>
      <c r="Y56" s="157" t="s">
        <v>250</v>
      </c>
      <c r="Z56" s="147"/>
      <c r="AA56" s="147"/>
      <c r="AB56" s="147"/>
      <c r="AC56" s="147"/>
      <c r="AD56" s="147"/>
      <c r="AE56" s="147"/>
      <c r="AF56" s="147"/>
      <c r="AG56" s="147" t="s">
        <v>694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0.399999999999999" outlineLevel="1" x14ac:dyDescent="0.25">
      <c r="A57" s="179">
        <v>44</v>
      </c>
      <c r="B57" s="180" t="s">
        <v>780</v>
      </c>
      <c r="C57" s="189" t="s">
        <v>781</v>
      </c>
      <c r="D57" s="181" t="s">
        <v>282</v>
      </c>
      <c r="E57" s="182">
        <v>145</v>
      </c>
      <c r="F57" s="183"/>
      <c r="G57" s="184">
        <f>ROUND(E57*F57,2)</f>
        <v>0</v>
      </c>
      <c r="H57" s="183"/>
      <c r="I57" s="184">
        <f>ROUND(E57*H57,2)</f>
        <v>0</v>
      </c>
      <c r="J57" s="183"/>
      <c r="K57" s="184">
        <f>ROUND(E57*J57,2)</f>
        <v>0</v>
      </c>
      <c r="L57" s="184">
        <v>21</v>
      </c>
      <c r="M57" s="184">
        <f>G57*(1+L57/100)</f>
        <v>0</v>
      </c>
      <c r="N57" s="182">
        <v>0</v>
      </c>
      <c r="O57" s="182">
        <f>ROUND(E57*N57,2)</f>
        <v>0</v>
      </c>
      <c r="P57" s="182">
        <v>0</v>
      </c>
      <c r="Q57" s="182">
        <f>ROUND(E57*P57,2)</f>
        <v>0</v>
      </c>
      <c r="R57" s="184"/>
      <c r="S57" s="184" t="s">
        <v>327</v>
      </c>
      <c r="T57" s="185" t="s">
        <v>333</v>
      </c>
      <c r="U57" s="157">
        <v>0</v>
      </c>
      <c r="V57" s="157">
        <f>ROUND(E57*U57,2)</f>
        <v>0</v>
      </c>
      <c r="W57" s="157"/>
      <c r="X57" s="157" t="s">
        <v>249</v>
      </c>
      <c r="Y57" s="157" t="s">
        <v>250</v>
      </c>
      <c r="Z57" s="147"/>
      <c r="AA57" s="147"/>
      <c r="AB57" s="147"/>
      <c r="AC57" s="147"/>
      <c r="AD57" s="147"/>
      <c r="AE57" s="147"/>
      <c r="AF57" s="147"/>
      <c r="AG57" s="147" t="s">
        <v>694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x14ac:dyDescent="0.25">
      <c r="A58" s="161" t="s">
        <v>243</v>
      </c>
      <c r="B58" s="162" t="s">
        <v>199</v>
      </c>
      <c r="C58" s="186" t="s">
        <v>200</v>
      </c>
      <c r="D58" s="163"/>
      <c r="E58" s="164"/>
      <c r="F58" s="165"/>
      <c r="G58" s="165">
        <f>SUMIF(AG59:AG75,"&lt;&gt;NOR",G59:G75)</f>
        <v>0</v>
      </c>
      <c r="H58" s="165"/>
      <c r="I58" s="165">
        <f>SUM(I59:I75)</f>
        <v>0</v>
      </c>
      <c r="J58" s="165"/>
      <c r="K58" s="165">
        <f>SUM(K59:K75)</f>
        <v>0</v>
      </c>
      <c r="L58" s="165"/>
      <c r="M58" s="165">
        <f>SUM(M59:M75)</f>
        <v>0</v>
      </c>
      <c r="N58" s="164"/>
      <c r="O58" s="164">
        <f>SUM(O59:O75)</f>
        <v>0</v>
      </c>
      <c r="P58" s="164"/>
      <c r="Q58" s="164">
        <f>SUM(Q59:Q75)</f>
        <v>0</v>
      </c>
      <c r="R58" s="165"/>
      <c r="S58" s="165"/>
      <c r="T58" s="166"/>
      <c r="U58" s="160"/>
      <c r="V58" s="160">
        <f>SUM(V59:V75)</f>
        <v>0</v>
      </c>
      <c r="W58" s="160"/>
      <c r="X58" s="160"/>
      <c r="Y58" s="160"/>
      <c r="AG58" t="s">
        <v>244</v>
      </c>
    </row>
    <row r="59" spans="1:60" outlineLevel="1" x14ac:dyDescent="0.25">
      <c r="A59" s="179">
        <v>45</v>
      </c>
      <c r="B59" s="180" t="s">
        <v>782</v>
      </c>
      <c r="C59" s="189" t="s">
        <v>783</v>
      </c>
      <c r="D59" s="181" t="s">
        <v>784</v>
      </c>
      <c r="E59" s="182">
        <v>1</v>
      </c>
      <c r="F59" s="183"/>
      <c r="G59" s="184">
        <f t="shared" ref="G59:G75" si="14">ROUND(E59*F59,2)</f>
        <v>0</v>
      </c>
      <c r="H59" s="183"/>
      <c r="I59" s="184">
        <f t="shared" ref="I59:I75" si="15">ROUND(E59*H59,2)</f>
        <v>0</v>
      </c>
      <c r="J59" s="183"/>
      <c r="K59" s="184">
        <f t="shared" ref="K59:K75" si="16">ROUND(E59*J59,2)</f>
        <v>0</v>
      </c>
      <c r="L59" s="184">
        <v>21</v>
      </c>
      <c r="M59" s="184">
        <f t="shared" ref="M59:M75" si="17">G59*(1+L59/100)</f>
        <v>0</v>
      </c>
      <c r="N59" s="182">
        <v>0</v>
      </c>
      <c r="O59" s="182">
        <f t="shared" ref="O59:O75" si="18">ROUND(E59*N59,2)</f>
        <v>0</v>
      </c>
      <c r="P59" s="182">
        <v>0</v>
      </c>
      <c r="Q59" s="182">
        <f t="shared" ref="Q59:Q75" si="19">ROUND(E59*P59,2)</f>
        <v>0</v>
      </c>
      <c r="R59" s="184"/>
      <c r="S59" s="184" t="s">
        <v>327</v>
      </c>
      <c r="T59" s="185" t="s">
        <v>333</v>
      </c>
      <c r="U59" s="157">
        <v>0</v>
      </c>
      <c r="V59" s="157">
        <f t="shared" ref="V59:V75" si="20">ROUND(E59*U59,2)</f>
        <v>0</v>
      </c>
      <c r="W59" s="157"/>
      <c r="X59" s="157" t="s">
        <v>249</v>
      </c>
      <c r="Y59" s="157" t="s">
        <v>250</v>
      </c>
      <c r="Z59" s="147"/>
      <c r="AA59" s="147"/>
      <c r="AB59" s="147"/>
      <c r="AC59" s="147"/>
      <c r="AD59" s="147"/>
      <c r="AE59" s="147"/>
      <c r="AF59" s="147"/>
      <c r="AG59" s="147" t="s">
        <v>623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79">
        <v>46</v>
      </c>
      <c r="B60" s="180" t="s">
        <v>785</v>
      </c>
      <c r="C60" s="189" t="s">
        <v>786</v>
      </c>
      <c r="D60" s="181" t="s">
        <v>784</v>
      </c>
      <c r="E60" s="182">
        <v>1</v>
      </c>
      <c r="F60" s="183"/>
      <c r="G60" s="184">
        <f t="shared" si="14"/>
        <v>0</v>
      </c>
      <c r="H60" s="183"/>
      <c r="I60" s="184">
        <f t="shared" si="15"/>
        <v>0</v>
      </c>
      <c r="J60" s="183"/>
      <c r="K60" s="184">
        <f t="shared" si="16"/>
        <v>0</v>
      </c>
      <c r="L60" s="184">
        <v>21</v>
      </c>
      <c r="M60" s="184">
        <f t="shared" si="17"/>
        <v>0</v>
      </c>
      <c r="N60" s="182">
        <v>0</v>
      </c>
      <c r="O60" s="182">
        <f t="shared" si="18"/>
        <v>0</v>
      </c>
      <c r="P60" s="182">
        <v>0</v>
      </c>
      <c r="Q60" s="182">
        <f t="shared" si="19"/>
        <v>0</v>
      </c>
      <c r="R60" s="184"/>
      <c r="S60" s="184" t="s">
        <v>327</v>
      </c>
      <c r="T60" s="185" t="s">
        <v>333</v>
      </c>
      <c r="U60" s="157">
        <v>0</v>
      </c>
      <c r="V60" s="157">
        <f t="shared" si="20"/>
        <v>0</v>
      </c>
      <c r="W60" s="157"/>
      <c r="X60" s="157" t="s">
        <v>249</v>
      </c>
      <c r="Y60" s="157" t="s">
        <v>250</v>
      </c>
      <c r="Z60" s="147"/>
      <c r="AA60" s="147"/>
      <c r="AB60" s="147"/>
      <c r="AC60" s="147"/>
      <c r="AD60" s="147"/>
      <c r="AE60" s="147"/>
      <c r="AF60" s="147"/>
      <c r="AG60" s="147" t="s">
        <v>623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79">
        <v>47</v>
      </c>
      <c r="B61" s="180" t="s">
        <v>787</v>
      </c>
      <c r="C61" s="189" t="s">
        <v>788</v>
      </c>
      <c r="D61" s="181" t="s">
        <v>784</v>
      </c>
      <c r="E61" s="182">
        <v>1</v>
      </c>
      <c r="F61" s="183"/>
      <c r="G61" s="184">
        <f t="shared" si="14"/>
        <v>0</v>
      </c>
      <c r="H61" s="183"/>
      <c r="I61" s="184">
        <f t="shared" si="15"/>
        <v>0</v>
      </c>
      <c r="J61" s="183"/>
      <c r="K61" s="184">
        <f t="shared" si="16"/>
        <v>0</v>
      </c>
      <c r="L61" s="184">
        <v>21</v>
      </c>
      <c r="M61" s="184">
        <f t="shared" si="17"/>
        <v>0</v>
      </c>
      <c r="N61" s="182">
        <v>0</v>
      </c>
      <c r="O61" s="182">
        <f t="shared" si="18"/>
        <v>0</v>
      </c>
      <c r="P61" s="182">
        <v>0</v>
      </c>
      <c r="Q61" s="182">
        <f t="shared" si="19"/>
        <v>0</v>
      </c>
      <c r="R61" s="184"/>
      <c r="S61" s="184" t="s">
        <v>327</v>
      </c>
      <c r="T61" s="185" t="s">
        <v>333</v>
      </c>
      <c r="U61" s="157">
        <v>0</v>
      </c>
      <c r="V61" s="157">
        <f t="shared" si="20"/>
        <v>0</v>
      </c>
      <c r="W61" s="157"/>
      <c r="X61" s="157" t="s">
        <v>249</v>
      </c>
      <c r="Y61" s="157" t="s">
        <v>250</v>
      </c>
      <c r="Z61" s="147"/>
      <c r="AA61" s="147"/>
      <c r="AB61" s="147"/>
      <c r="AC61" s="147"/>
      <c r="AD61" s="147"/>
      <c r="AE61" s="147"/>
      <c r="AF61" s="147"/>
      <c r="AG61" s="147" t="s">
        <v>623</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9">
        <v>48</v>
      </c>
      <c r="B62" s="180" t="s">
        <v>789</v>
      </c>
      <c r="C62" s="189" t="s">
        <v>790</v>
      </c>
      <c r="D62" s="181" t="s">
        <v>784</v>
      </c>
      <c r="E62" s="182">
        <v>1</v>
      </c>
      <c r="F62" s="183"/>
      <c r="G62" s="184">
        <f t="shared" si="14"/>
        <v>0</v>
      </c>
      <c r="H62" s="183"/>
      <c r="I62" s="184">
        <f t="shared" si="15"/>
        <v>0</v>
      </c>
      <c r="J62" s="183"/>
      <c r="K62" s="184">
        <f t="shared" si="16"/>
        <v>0</v>
      </c>
      <c r="L62" s="184">
        <v>21</v>
      </c>
      <c r="M62" s="184">
        <f t="shared" si="17"/>
        <v>0</v>
      </c>
      <c r="N62" s="182">
        <v>0</v>
      </c>
      <c r="O62" s="182">
        <f t="shared" si="18"/>
        <v>0</v>
      </c>
      <c r="P62" s="182">
        <v>0</v>
      </c>
      <c r="Q62" s="182">
        <f t="shared" si="19"/>
        <v>0</v>
      </c>
      <c r="R62" s="184"/>
      <c r="S62" s="184" t="s">
        <v>327</v>
      </c>
      <c r="T62" s="185" t="s">
        <v>333</v>
      </c>
      <c r="U62" s="157">
        <v>0</v>
      </c>
      <c r="V62" s="157">
        <f t="shared" si="20"/>
        <v>0</v>
      </c>
      <c r="W62" s="157"/>
      <c r="X62" s="157" t="s">
        <v>249</v>
      </c>
      <c r="Y62" s="157" t="s">
        <v>250</v>
      </c>
      <c r="Z62" s="147"/>
      <c r="AA62" s="147"/>
      <c r="AB62" s="147"/>
      <c r="AC62" s="147"/>
      <c r="AD62" s="147"/>
      <c r="AE62" s="147"/>
      <c r="AF62" s="147"/>
      <c r="AG62" s="147" t="s">
        <v>623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0.399999999999999" outlineLevel="1" x14ac:dyDescent="0.25">
      <c r="A63" s="179">
        <v>49</v>
      </c>
      <c r="B63" s="180" t="s">
        <v>791</v>
      </c>
      <c r="C63" s="189" t="s">
        <v>792</v>
      </c>
      <c r="D63" s="181" t="s">
        <v>784</v>
      </c>
      <c r="E63" s="182">
        <v>1</v>
      </c>
      <c r="F63" s="183"/>
      <c r="G63" s="184">
        <f t="shared" si="14"/>
        <v>0</v>
      </c>
      <c r="H63" s="183"/>
      <c r="I63" s="184">
        <f t="shared" si="15"/>
        <v>0</v>
      </c>
      <c r="J63" s="183"/>
      <c r="K63" s="184">
        <f t="shared" si="16"/>
        <v>0</v>
      </c>
      <c r="L63" s="184">
        <v>21</v>
      </c>
      <c r="M63" s="184">
        <f t="shared" si="17"/>
        <v>0</v>
      </c>
      <c r="N63" s="182">
        <v>0</v>
      </c>
      <c r="O63" s="182">
        <f t="shared" si="18"/>
        <v>0</v>
      </c>
      <c r="P63" s="182">
        <v>0</v>
      </c>
      <c r="Q63" s="182">
        <f t="shared" si="19"/>
        <v>0</v>
      </c>
      <c r="R63" s="184"/>
      <c r="S63" s="184" t="s">
        <v>327</v>
      </c>
      <c r="T63" s="185" t="s">
        <v>333</v>
      </c>
      <c r="U63" s="157">
        <v>0</v>
      </c>
      <c r="V63" s="157">
        <f t="shared" si="20"/>
        <v>0</v>
      </c>
      <c r="W63" s="157"/>
      <c r="X63" s="157" t="s">
        <v>249</v>
      </c>
      <c r="Y63" s="157" t="s">
        <v>250</v>
      </c>
      <c r="Z63" s="147"/>
      <c r="AA63" s="147"/>
      <c r="AB63" s="147"/>
      <c r="AC63" s="147"/>
      <c r="AD63" s="147"/>
      <c r="AE63" s="147"/>
      <c r="AF63" s="147"/>
      <c r="AG63" s="147" t="s">
        <v>623</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9">
        <v>50</v>
      </c>
      <c r="B64" s="180" t="s">
        <v>793</v>
      </c>
      <c r="C64" s="189" t="s">
        <v>794</v>
      </c>
      <c r="D64" s="181" t="s">
        <v>784</v>
      </c>
      <c r="E64" s="182">
        <v>1</v>
      </c>
      <c r="F64" s="183"/>
      <c r="G64" s="184">
        <f t="shared" si="14"/>
        <v>0</v>
      </c>
      <c r="H64" s="183"/>
      <c r="I64" s="184">
        <f t="shared" si="15"/>
        <v>0</v>
      </c>
      <c r="J64" s="183"/>
      <c r="K64" s="184">
        <f t="shared" si="16"/>
        <v>0</v>
      </c>
      <c r="L64" s="184">
        <v>21</v>
      </c>
      <c r="M64" s="184">
        <f t="shared" si="17"/>
        <v>0</v>
      </c>
      <c r="N64" s="182">
        <v>0</v>
      </c>
      <c r="O64" s="182">
        <f t="shared" si="18"/>
        <v>0</v>
      </c>
      <c r="P64" s="182">
        <v>0</v>
      </c>
      <c r="Q64" s="182">
        <f t="shared" si="19"/>
        <v>0</v>
      </c>
      <c r="R64" s="184"/>
      <c r="S64" s="184" t="s">
        <v>327</v>
      </c>
      <c r="T64" s="185" t="s">
        <v>333</v>
      </c>
      <c r="U64" s="157">
        <v>0</v>
      </c>
      <c r="V64" s="157">
        <f t="shared" si="20"/>
        <v>0</v>
      </c>
      <c r="W64" s="157"/>
      <c r="X64" s="157" t="s">
        <v>249</v>
      </c>
      <c r="Y64" s="157" t="s">
        <v>250</v>
      </c>
      <c r="Z64" s="147"/>
      <c r="AA64" s="147"/>
      <c r="AB64" s="147"/>
      <c r="AC64" s="147"/>
      <c r="AD64" s="147"/>
      <c r="AE64" s="147"/>
      <c r="AF64" s="147"/>
      <c r="AG64" s="147" t="s">
        <v>623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0.399999999999999" outlineLevel="1" x14ac:dyDescent="0.25">
      <c r="A65" s="179">
        <v>51</v>
      </c>
      <c r="B65" s="180" t="s">
        <v>795</v>
      </c>
      <c r="C65" s="189" t="s">
        <v>796</v>
      </c>
      <c r="D65" s="181" t="s">
        <v>247</v>
      </c>
      <c r="E65" s="182">
        <v>0.89</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249</v>
      </c>
      <c r="Y65" s="157" t="s">
        <v>250</v>
      </c>
      <c r="Z65" s="147"/>
      <c r="AA65" s="147"/>
      <c r="AB65" s="147"/>
      <c r="AC65" s="147"/>
      <c r="AD65" s="147"/>
      <c r="AE65" s="147"/>
      <c r="AF65" s="147"/>
      <c r="AG65" s="147" t="s">
        <v>623</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9">
        <v>52</v>
      </c>
      <c r="B66" s="180" t="s">
        <v>667</v>
      </c>
      <c r="C66" s="189" t="s">
        <v>668</v>
      </c>
      <c r="D66" s="181" t="s">
        <v>797</v>
      </c>
      <c r="E66" s="182">
        <v>20</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248</v>
      </c>
      <c r="T66" s="185" t="s">
        <v>333</v>
      </c>
      <c r="U66" s="157">
        <v>0</v>
      </c>
      <c r="V66" s="157">
        <f t="shared" si="20"/>
        <v>0</v>
      </c>
      <c r="W66" s="157"/>
      <c r="X66" s="157" t="s">
        <v>249</v>
      </c>
      <c r="Y66" s="157" t="s">
        <v>250</v>
      </c>
      <c r="Z66" s="147"/>
      <c r="AA66" s="147"/>
      <c r="AB66" s="147"/>
      <c r="AC66" s="147"/>
      <c r="AD66" s="147"/>
      <c r="AE66" s="147"/>
      <c r="AF66" s="147"/>
      <c r="AG66" s="147" t="s">
        <v>623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9">
        <v>53</v>
      </c>
      <c r="B67" s="180" t="s">
        <v>798</v>
      </c>
      <c r="C67" s="189" t="s">
        <v>799</v>
      </c>
      <c r="D67" s="181" t="s">
        <v>800</v>
      </c>
      <c r="E67" s="182">
        <v>36</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327</v>
      </c>
      <c r="T67" s="185" t="s">
        <v>333</v>
      </c>
      <c r="U67" s="157">
        <v>0</v>
      </c>
      <c r="V67" s="157">
        <f t="shared" si="20"/>
        <v>0</v>
      </c>
      <c r="W67" s="157"/>
      <c r="X67" s="157" t="s">
        <v>249</v>
      </c>
      <c r="Y67" s="157" t="s">
        <v>250</v>
      </c>
      <c r="Z67" s="147"/>
      <c r="AA67" s="147"/>
      <c r="AB67" s="147"/>
      <c r="AC67" s="147"/>
      <c r="AD67" s="147"/>
      <c r="AE67" s="147"/>
      <c r="AF67" s="147"/>
      <c r="AG67" s="147" t="s">
        <v>623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9">
        <v>54</v>
      </c>
      <c r="B68" s="180" t="s">
        <v>801</v>
      </c>
      <c r="C68" s="189" t="s">
        <v>802</v>
      </c>
      <c r="D68" s="181" t="s">
        <v>800</v>
      </c>
      <c r="E68" s="182">
        <v>42</v>
      </c>
      <c r="F68" s="183"/>
      <c r="G68" s="184">
        <f t="shared" si="14"/>
        <v>0</v>
      </c>
      <c r="H68" s="183"/>
      <c r="I68" s="184">
        <f t="shared" si="15"/>
        <v>0</v>
      </c>
      <c r="J68" s="183"/>
      <c r="K68" s="184">
        <f t="shared" si="16"/>
        <v>0</v>
      </c>
      <c r="L68" s="184">
        <v>21</v>
      </c>
      <c r="M68" s="184">
        <f t="shared" si="17"/>
        <v>0</v>
      </c>
      <c r="N68" s="182">
        <v>0</v>
      </c>
      <c r="O68" s="182">
        <f t="shared" si="18"/>
        <v>0</v>
      </c>
      <c r="P68" s="182">
        <v>0</v>
      </c>
      <c r="Q68" s="182">
        <f t="shared" si="19"/>
        <v>0</v>
      </c>
      <c r="R68" s="184"/>
      <c r="S68" s="184" t="s">
        <v>327</v>
      </c>
      <c r="T68" s="185" t="s">
        <v>333</v>
      </c>
      <c r="U68" s="157">
        <v>0</v>
      </c>
      <c r="V68" s="157">
        <f t="shared" si="20"/>
        <v>0</v>
      </c>
      <c r="W68" s="157"/>
      <c r="X68" s="157" t="s">
        <v>249</v>
      </c>
      <c r="Y68" s="157" t="s">
        <v>250</v>
      </c>
      <c r="Z68" s="147"/>
      <c r="AA68" s="147"/>
      <c r="AB68" s="147"/>
      <c r="AC68" s="147"/>
      <c r="AD68" s="147"/>
      <c r="AE68" s="147"/>
      <c r="AF68" s="147"/>
      <c r="AG68" s="147" t="s">
        <v>623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9">
        <v>55</v>
      </c>
      <c r="B69" s="180" t="s">
        <v>803</v>
      </c>
      <c r="C69" s="189" t="s">
        <v>804</v>
      </c>
      <c r="D69" s="181" t="s">
        <v>784</v>
      </c>
      <c r="E69" s="182">
        <v>1</v>
      </c>
      <c r="F69" s="183"/>
      <c r="G69" s="184">
        <f t="shared" si="14"/>
        <v>0</v>
      </c>
      <c r="H69" s="183"/>
      <c r="I69" s="184">
        <f t="shared" si="15"/>
        <v>0</v>
      </c>
      <c r="J69" s="183"/>
      <c r="K69" s="184">
        <f t="shared" si="16"/>
        <v>0</v>
      </c>
      <c r="L69" s="184">
        <v>21</v>
      </c>
      <c r="M69" s="184">
        <f t="shared" si="17"/>
        <v>0</v>
      </c>
      <c r="N69" s="182">
        <v>0</v>
      </c>
      <c r="O69" s="182">
        <f t="shared" si="18"/>
        <v>0</v>
      </c>
      <c r="P69" s="182">
        <v>0</v>
      </c>
      <c r="Q69" s="182">
        <f t="shared" si="19"/>
        <v>0</v>
      </c>
      <c r="R69" s="184"/>
      <c r="S69" s="184" t="s">
        <v>248</v>
      </c>
      <c r="T69" s="185" t="s">
        <v>333</v>
      </c>
      <c r="U69" s="157">
        <v>0</v>
      </c>
      <c r="V69" s="157">
        <f t="shared" si="20"/>
        <v>0</v>
      </c>
      <c r="W69" s="157"/>
      <c r="X69" s="157" t="s">
        <v>678</v>
      </c>
      <c r="Y69" s="157" t="s">
        <v>250</v>
      </c>
      <c r="Z69" s="147"/>
      <c r="AA69" s="147"/>
      <c r="AB69" s="147"/>
      <c r="AC69" s="147"/>
      <c r="AD69" s="147"/>
      <c r="AE69" s="147"/>
      <c r="AF69" s="147"/>
      <c r="AG69" s="147" t="s">
        <v>805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30.6" outlineLevel="1" x14ac:dyDescent="0.25">
      <c r="A70" s="179">
        <v>56</v>
      </c>
      <c r="B70" s="180" t="s">
        <v>806</v>
      </c>
      <c r="C70" s="189" t="s">
        <v>807</v>
      </c>
      <c r="D70" s="181" t="s">
        <v>784</v>
      </c>
      <c r="E70" s="182">
        <v>1</v>
      </c>
      <c r="F70" s="183"/>
      <c r="G70" s="184">
        <f t="shared" si="14"/>
        <v>0</v>
      </c>
      <c r="H70" s="183"/>
      <c r="I70" s="184">
        <f t="shared" si="15"/>
        <v>0</v>
      </c>
      <c r="J70" s="183"/>
      <c r="K70" s="184">
        <f t="shared" si="16"/>
        <v>0</v>
      </c>
      <c r="L70" s="184">
        <v>21</v>
      </c>
      <c r="M70" s="184">
        <f t="shared" si="17"/>
        <v>0</v>
      </c>
      <c r="N70" s="182">
        <v>0</v>
      </c>
      <c r="O70" s="182">
        <f t="shared" si="18"/>
        <v>0</v>
      </c>
      <c r="P70" s="182">
        <v>0</v>
      </c>
      <c r="Q70" s="182">
        <f t="shared" si="19"/>
        <v>0</v>
      </c>
      <c r="R70" s="184"/>
      <c r="S70" s="184" t="s">
        <v>327</v>
      </c>
      <c r="T70" s="185" t="s">
        <v>333</v>
      </c>
      <c r="U70" s="157">
        <v>0</v>
      </c>
      <c r="V70" s="157">
        <f t="shared" si="20"/>
        <v>0</v>
      </c>
      <c r="W70" s="157"/>
      <c r="X70" s="157" t="s">
        <v>249</v>
      </c>
      <c r="Y70" s="157" t="s">
        <v>250</v>
      </c>
      <c r="Z70" s="147"/>
      <c r="AA70" s="147"/>
      <c r="AB70" s="147"/>
      <c r="AC70" s="147"/>
      <c r="AD70" s="147"/>
      <c r="AE70" s="147"/>
      <c r="AF70" s="147"/>
      <c r="AG70" s="147" t="s">
        <v>623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0.399999999999999" outlineLevel="1" x14ac:dyDescent="0.25">
      <c r="A71" s="179">
        <v>57</v>
      </c>
      <c r="B71" s="180" t="s">
        <v>808</v>
      </c>
      <c r="C71" s="189" t="s">
        <v>809</v>
      </c>
      <c r="D71" s="181" t="s">
        <v>784</v>
      </c>
      <c r="E71" s="182">
        <v>1</v>
      </c>
      <c r="F71" s="183"/>
      <c r="G71" s="184">
        <f t="shared" si="14"/>
        <v>0</v>
      </c>
      <c r="H71" s="183"/>
      <c r="I71" s="184">
        <f t="shared" si="15"/>
        <v>0</v>
      </c>
      <c r="J71" s="183"/>
      <c r="K71" s="184">
        <f t="shared" si="16"/>
        <v>0</v>
      </c>
      <c r="L71" s="184">
        <v>21</v>
      </c>
      <c r="M71" s="184">
        <f t="shared" si="17"/>
        <v>0</v>
      </c>
      <c r="N71" s="182">
        <v>0</v>
      </c>
      <c r="O71" s="182">
        <f t="shared" si="18"/>
        <v>0</v>
      </c>
      <c r="P71" s="182">
        <v>0</v>
      </c>
      <c r="Q71" s="182">
        <f t="shared" si="19"/>
        <v>0</v>
      </c>
      <c r="R71" s="184"/>
      <c r="S71" s="184" t="s">
        <v>327</v>
      </c>
      <c r="T71" s="185" t="s">
        <v>333</v>
      </c>
      <c r="U71" s="157">
        <v>0</v>
      </c>
      <c r="V71" s="157">
        <f t="shared" si="20"/>
        <v>0</v>
      </c>
      <c r="W71" s="157"/>
      <c r="X71" s="157" t="s">
        <v>249</v>
      </c>
      <c r="Y71" s="157" t="s">
        <v>250</v>
      </c>
      <c r="Z71" s="147"/>
      <c r="AA71" s="147"/>
      <c r="AB71" s="147"/>
      <c r="AC71" s="147"/>
      <c r="AD71" s="147"/>
      <c r="AE71" s="147"/>
      <c r="AF71" s="147"/>
      <c r="AG71" s="147" t="s">
        <v>623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0.399999999999999" outlineLevel="1" x14ac:dyDescent="0.25">
      <c r="A72" s="179">
        <v>58</v>
      </c>
      <c r="B72" s="180" t="s">
        <v>810</v>
      </c>
      <c r="C72" s="189" t="s">
        <v>811</v>
      </c>
      <c r="D72" s="181" t="s">
        <v>784</v>
      </c>
      <c r="E72" s="182">
        <v>1</v>
      </c>
      <c r="F72" s="183"/>
      <c r="G72" s="184">
        <f t="shared" si="14"/>
        <v>0</v>
      </c>
      <c r="H72" s="183"/>
      <c r="I72" s="184">
        <f t="shared" si="15"/>
        <v>0</v>
      </c>
      <c r="J72" s="183"/>
      <c r="K72" s="184">
        <f t="shared" si="16"/>
        <v>0</v>
      </c>
      <c r="L72" s="184">
        <v>21</v>
      </c>
      <c r="M72" s="184">
        <f t="shared" si="17"/>
        <v>0</v>
      </c>
      <c r="N72" s="182">
        <v>0</v>
      </c>
      <c r="O72" s="182">
        <f t="shared" si="18"/>
        <v>0</v>
      </c>
      <c r="P72" s="182">
        <v>0</v>
      </c>
      <c r="Q72" s="182">
        <f t="shared" si="19"/>
        <v>0</v>
      </c>
      <c r="R72" s="184"/>
      <c r="S72" s="184" t="s">
        <v>327</v>
      </c>
      <c r="T72" s="185" t="s">
        <v>333</v>
      </c>
      <c r="U72" s="157">
        <v>0</v>
      </c>
      <c r="V72" s="157">
        <f t="shared" si="20"/>
        <v>0</v>
      </c>
      <c r="W72" s="157"/>
      <c r="X72" s="157" t="s">
        <v>249</v>
      </c>
      <c r="Y72" s="157" t="s">
        <v>250</v>
      </c>
      <c r="Z72" s="147"/>
      <c r="AA72" s="147"/>
      <c r="AB72" s="147"/>
      <c r="AC72" s="147"/>
      <c r="AD72" s="147"/>
      <c r="AE72" s="147"/>
      <c r="AF72" s="147"/>
      <c r="AG72" s="147" t="s">
        <v>623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9">
        <v>59</v>
      </c>
      <c r="B73" s="180" t="s">
        <v>812</v>
      </c>
      <c r="C73" s="189" t="s">
        <v>813</v>
      </c>
      <c r="D73" s="181" t="s">
        <v>800</v>
      </c>
      <c r="E73" s="182">
        <v>12</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623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9">
        <v>60</v>
      </c>
      <c r="B74" s="180" t="s">
        <v>814</v>
      </c>
      <c r="C74" s="189" t="s">
        <v>815</v>
      </c>
      <c r="D74" s="181" t="s">
        <v>784</v>
      </c>
      <c r="E74" s="182">
        <v>1</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249</v>
      </c>
      <c r="Y74" s="157" t="s">
        <v>250</v>
      </c>
      <c r="Z74" s="147"/>
      <c r="AA74" s="147"/>
      <c r="AB74" s="147"/>
      <c r="AC74" s="147"/>
      <c r="AD74" s="147"/>
      <c r="AE74" s="147"/>
      <c r="AF74" s="147"/>
      <c r="AG74" s="147" t="s">
        <v>623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9">
        <v>61</v>
      </c>
      <c r="B75" s="180" t="s">
        <v>816</v>
      </c>
      <c r="C75" s="189" t="s">
        <v>817</v>
      </c>
      <c r="D75" s="181" t="s">
        <v>784</v>
      </c>
      <c r="E75" s="182">
        <v>1</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249</v>
      </c>
      <c r="Y75" s="157" t="s">
        <v>250</v>
      </c>
      <c r="Z75" s="147"/>
      <c r="AA75" s="147"/>
      <c r="AB75" s="147"/>
      <c r="AC75" s="147"/>
      <c r="AD75" s="147"/>
      <c r="AE75" s="147"/>
      <c r="AF75" s="147"/>
      <c r="AG75" s="147" t="s">
        <v>623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5">
      <c r="A76" s="161" t="s">
        <v>243</v>
      </c>
      <c r="B76" s="162" t="s">
        <v>111</v>
      </c>
      <c r="C76" s="186" t="s">
        <v>112</v>
      </c>
      <c r="D76" s="163"/>
      <c r="E76" s="164"/>
      <c r="F76" s="165"/>
      <c r="G76" s="165">
        <f>SUMIF(AG77:AG83,"&lt;&gt;NOR",G77:G83)</f>
        <v>0</v>
      </c>
      <c r="H76" s="165"/>
      <c r="I76" s="165">
        <f>SUM(I77:I83)</f>
        <v>0</v>
      </c>
      <c r="J76" s="165"/>
      <c r="K76" s="165">
        <f>SUM(K77:K83)</f>
        <v>0</v>
      </c>
      <c r="L76" s="165"/>
      <c r="M76" s="165">
        <f>SUM(M77:M83)</f>
        <v>0</v>
      </c>
      <c r="N76" s="164"/>
      <c r="O76" s="164">
        <f>SUM(O77:O83)</f>
        <v>0</v>
      </c>
      <c r="P76" s="164"/>
      <c r="Q76" s="164">
        <f>SUM(Q77:Q83)</f>
        <v>0</v>
      </c>
      <c r="R76" s="165"/>
      <c r="S76" s="165"/>
      <c r="T76" s="166"/>
      <c r="U76" s="160"/>
      <c r="V76" s="160">
        <f>SUM(V77:V83)</f>
        <v>6.64</v>
      </c>
      <c r="W76" s="160"/>
      <c r="X76" s="160"/>
      <c r="Y76" s="160"/>
      <c r="AG76" t="s">
        <v>244</v>
      </c>
    </row>
    <row r="77" spans="1:60" outlineLevel="1" x14ac:dyDescent="0.25">
      <c r="A77" s="179">
        <v>62</v>
      </c>
      <c r="B77" s="180" t="s">
        <v>818</v>
      </c>
      <c r="C77" s="189" t="s">
        <v>819</v>
      </c>
      <c r="D77" s="181" t="s">
        <v>784</v>
      </c>
      <c r="E77" s="182">
        <v>1</v>
      </c>
      <c r="F77" s="183"/>
      <c r="G77" s="184">
        <f t="shared" ref="G77:G83" si="21">ROUND(E77*F77,2)</f>
        <v>0</v>
      </c>
      <c r="H77" s="183"/>
      <c r="I77" s="184">
        <f t="shared" ref="I77:I83" si="22">ROUND(E77*H77,2)</f>
        <v>0</v>
      </c>
      <c r="J77" s="183"/>
      <c r="K77" s="184">
        <f t="shared" ref="K77:K83" si="23">ROUND(E77*J77,2)</f>
        <v>0</v>
      </c>
      <c r="L77" s="184">
        <v>21</v>
      </c>
      <c r="M77" s="184">
        <f t="shared" ref="M77:M83" si="24">G77*(1+L77/100)</f>
        <v>0</v>
      </c>
      <c r="N77" s="182">
        <v>0</v>
      </c>
      <c r="O77" s="182">
        <f t="shared" ref="O77:O83" si="25">ROUND(E77*N77,2)</f>
        <v>0</v>
      </c>
      <c r="P77" s="182">
        <v>0</v>
      </c>
      <c r="Q77" s="182">
        <f t="shared" ref="Q77:Q83" si="26">ROUND(E77*P77,2)</f>
        <v>0</v>
      </c>
      <c r="R77" s="184"/>
      <c r="S77" s="184" t="s">
        <v>248</v>
      </c>
      <c r="T77" s="185" t="s">
        <v>333</v>
      </c>
      <c r="U77" s="157">
        <v>2.95</v>
      </c>
      <c r="V77" s="157">
        <f t="shared" ref="V77:V83" si="27">ROUND(E77*U77,2)</f>
        <v>2.95</v>
      </c>
      <c r="W77" s="157"/>
      <c r="X77" s="157" t="s">
        <v>249</v>
      </c>
      <c r="Y77" s="157" t="s">
        <v>250</v>
      </c>
      <c r="Z77" s="147"/>
      <c r="AA77" s="147"/>
      <c r="AB77" s="147"/>
      <c r="AC77" s="147"/>
      <c r="AD77" s="147"/>
      <c r="AE77" s="147"/>
      <c r="AF77" s="147"/>
      <c r="AG77" s="147" t="s">
        <v>694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5">
      <c r="A78" s="179">
        <v>63</v>
      </c>
      <c r="B78" s="180" t="s">
        <v>820</v>
      </c>
      <c r="C78" s="189" t="s">
        <v>821</v>
      </c>
      <c r="D78" s="181" t="s">
        <v>784</v>
      </c>
      <c r="E78" s="182">
        <v>1</v>
      </c>
      <c r="F78" s="183"/>
      <c r="G78" s="184">
        <f t="shared" si="21"/>
        <v>0</v>
      </c>
      <c r="H78" s="183"/>
      <c r="I78" s="184">
        <f t="shared" si="22"/>
        <v>0</v>
      </c>
      <c r="J78" s="183"/>
      <c r="K78" s="184">
        <f t="shared" si="23"/>
        <v>0</v>
      </c>
      <c r="L78" s="184">
        <v>21</v>
      </c>
      <c r="M78" s="184">
        <f t="shared" si="24"/>
        <v>0</v>
      </c>
      <c r="N78" s="182">
        <v>0</v>
      </c>
      <c r="O78" s="182">
        <f t="shared" si="25"/>
        <v>0</v>
      </c>
      <c r="P78" s="182">
        <v>0</v>
      </c>
      <c r="Q78" s="182">
        <f t="shared" si="26"/>
        <v>0</v>
      </c>
      <c r="R78" s="184"/>
      <c r="S78" s="184" t="s">
        <v>248</v>
      </c>
      <c r="T78" s="185" t="s">
        <v>333</v>
      </c>
      <c r="U78" s="157">
        <v>0.65200000000000002</v>
      </c>
      <c r="V78" s="157">
        <f t="shared" si="27"/>
        <v>0.65</v>
      </c>
      <c r="W78" s="157"/>
      <c r="X78" s="157" t="s">
        <v>249</v>
      </c>
      <c r="Y78" s="157" t="s">
        <v>250</v>
      </c>
      <c r="Z78" s="147"/>
      <c r="AA78" s="147"/>
      <c r="AB78" s="147"/>
      <c r="AC78" s="147"/>
      <c r="AD78" s="147"/>
      <c r="AE78" s="147"/>
      <c r="AF78" s="147"/>
      <c r="AG78" s="147" t="s">
        <v>694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5">
      <c r="A79" s="179">
        <v>64</v>
      </c>
      <c r="B79" s="180" t="s">
        <v>822</v>
      </c>
      <c r="C79" s="189" t="s">
        <v>823</v>
      </c>
      <c r="D79" s="181" t="s">
        <v>784</v>
      </c>
      <c r="E79" s="182">
        <v>1</v>
      </c>
      <c r="F79" s="183"/>
      <c r="G79" s="184">
        <f t="shared" si="21"/>
        <v>0</v>
      </c>
      <c r="H79" s="183"/>
      <c r="I79" s="184">
        <f t="shared" si="22"/>
        <v>0</v>
      </c>
      <c r="J79" s="183"/>
      <c r="K79" s="184">
        <f t="shared" si="23"/>
        <v>0</v>
      </c>
      <c r="L79" s="184">
        <v>21</v>
      </c>
      <c r="M79" s="184">
        <f t="shared" si="24"/>
        <v>0</v>
      </c>
      <c r="N79" s="182">
        <v>0</v>
      </c>
      <c r="O79" s="182">
        <f t="shared" si="25"/>
        <v>0</v>
      </c>
      <c r="P79" s="182">
        <v>0</v>
      </c>
      <c r="Q79" s="182">
        <f t="shared" si="26"/>
        <v>0</v>
      </c>
      <c r="R79" s="184"/>
      <c r="S79" s="184" t="s">
        <v>248</v>
      </c>
      <c r="T79" s="185" t="s">
        <v>333</v>
      </c>
      <c r="U79" s="157">
        <v>1.204</v>
      </c>
      <c r="V79" s="157">
        <f t="shared" si="27"/>
        <v>1.2</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5">
      <c r="A80" s="179">
        <v>65</v>
      </c>
      <c r="B80" s="180" t="s">
        <v>824</v>
      </c>
      <c r="C80" s="189" t="s">
        <v>825</v>
      </c>
      <c r="D80" s="181" t="s">
        <v>784</v>
      </c>
      <c r="E80" s="182">
        <v>1</v>
      </c>
      <c r="F80" s="183"/>
      <c r="G80" s="184">
        <f t="shared" si="21"/>
        <v>0</v>
      </c>
      <c r="H80" s="183"/>
      <c r="I80" s="184">
        <f t="shared" si="22"/>
        <v>0</v>
      </c>
      <c r="J80" s="183"/>
      <c r="K80" s="184">
        <f t="shared" si="23"/>
        <v>0</v>
      </c>
      <c r="L80" s="184">
        <v>21</v>
      </c>
      <c r="M80" s="184">
        <f t="shared" si="24"/>
        <v>0</v>
      </c>
      <c r="N80" s="182">
        <v>0</v>
      </c>
      <c r="O80" s="182">
        <f t="shared" si="25"/>
        <v>0</v>
      </c>
      <c r="P80" s="182">
        <v>0</v>
      </c>
      <c r="Q80" s="182">
        <f t="shared" si="26"/>
        <v>0</v>
      </c>
      <c r="R80" s="184"/>
      <c r="S80" s="184" t="s">
        <v>248</v>
      </c>
      <c r="T80" s="185" t="s">
        <v>333</v>
      </c>
      <c r="U80" s="157">
        <v>1.841</v>
      </c>
      <c r="V80" s="157">
        <f t="shared" si="27"/>
        <v>1.84</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0.399999999999999" outlineLevel="1" x14ac:dyDescent="0.25">
      <c r="A81" s="179">
        <v>66</v>
      </c>
      <c r="B81" s="180" t="s">
        <v>826</v>
      </c>
      <c r="C81" s="189" t="s">
        <v>827</v>
      </c>
      <c r="D81" s="181" t="s">
        <v>784</v>
      </c>
      <c r="E81" s="182">
        <v>1</v>
      </c>
      <c r="F81" s="183"/>
      <c r="G81" s="184">
        <f t="shared" si="21"/>
        <v>0</v>
      </c>
      <c r="H81" s="183"/>
      <c r="I81" s="184">
        <f t="shared" si="22"/>
        <v>0</v>
      </c>
      <c r="J81" s="183"/>
      <c r="K81" s="184">
        <f t="shared" si="23"/>
        <v>0</v>
      </c>
      <c r="L81" s="184">
        <v>21</v>
      </c>
      <c r="M81" s="184">
        <f t="shared" si="24"/>
        <v>0</v>
      </c>
      <c r="N81" s="182">
        <v>0</v>
      </c>
      <c r="O81" s="182">
        <f t="shared" si="25"/>
        <v>0</v>
      </c>
      <c r="P81" s="182">
        <v>0</v>
      </c>
      <c r="Q81" s="182">
        <f t="shared" si="26"/>
        <v>0</v>
      </c>
      <c r="R81" s="184"/>
      <c r="S81" s="184" t="s">
        <v>327</v>
      </c>
      <c r="T81" s="185" t="s">
        <v>333</v>
      </c>
      <c r="U81" s="157">
        <v>0</v>
      </c>
      <c r="V81" s="157">
        <f t="shared" si="27"/>
        <v>0</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0.399999999999999" outlineLevel="1" x14ac:dyDescent="0.25">
      <c r="A82" s="179">
        <v>67</v>
      </c>
      <c r="B82" s="180" t="s">
        <v>828</v>
      </c>
      <c r="C82" s="189" t="s">
        <v>829</v>
      </c>
      <c r="D82" s="181" t="s">
        <v>784</v>
      </c>
      <c r="E82" s="182">
        <v>1</v>
      </c>
      <c r="F82" s="183"/>
      <c r="G82" s="184">
        <f t="shared" si="21"/>
        <v>0</v>
      </c>
      <c r="H82" s="183"/>
      <c r="I82" s="184">
        <f t="shared" si="22"/>
        <v>0</v>
      </c>
      <c r="J82" s="183"/>
      <c r="K82" s="184">
        <f t="shared" si="23"/>
        <v>0</v>
      </c>
      <c r="L82" s="184">
        <v>21</v>
      </c>
      <c r="M82" s="184">
        <f t="shared" si="24"/>
        <v>0</v>
      </c>
      <c r="N82" s="182">
        <v>0</v>
      </c>
      <c r="O82" s="182">
        <f t="shared" si="25"/>
        <v>0</v>
      </c>
      <c r="P82" s="182">
        <v>0</v>
      </c>
      <c r="Q82" s="182">
        <f t="shared" si="26"/>
        <v>0</v>
      </c>
      <c r="R82" s="184"/>
      <c r="S82" s="184" t="s">
        <v>327</v>
      </c>
      <c r="T82" s="185" t="s">
        <v>333</v>
      </c>
      <c r="U82" s="157">
        <v>0</v>
      </c>
      <c r="V82" s="157">
        <f t="shared" si="27"/>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0.399999999999999" outlineLevel="1" x14ac:dyDescent="0.25">
      <c r="A83" s="171">
        <v>68</v>
      </c>
      <c r="B83" s="172" t="s">
        <v>830</v>
      </c>
      <c r="C83" s="187" t="s">
        <v>831</v>
      </c>
      <c r="D83" s="173" t="s">
        <v>784</v>
      </c>
      <c r="E83" s="174">
        <v>1</v>
      </c>
      <c r="F83" s="175"/>
      <c r="G83" s="176">
        <f t="shared" si="21"/>
        <v>0</v>
      </c>
      <c r="H83" s="175"/>
      <c r="I83" s="176">
        <f t="shared" si="22"/>
        <v>0</v>
      </c>
      <c r="J83" s="175"/>
      <c r="K83" s="176">
        <f t="shared" si="23"/>
        <v>0</v>
      </c>
      <c r="L83" s="176">
        <v>21</v>
      </c>
      <c r="M83" s="176">
        <f t="shared" si="24"/>
        <v>0</v>
      </c>
      <c r="N83" s="174">
        <v>0</v>
      </c>
      <c r="O83" s="174">
        <f t="shared" si="25"/>
        <v>0</v>
      </c>
      <c r="P83" s="174">
        <v>0</v>
      </c>
      <c r="Q83" s="174">
        <f t="shared" si="26"/>
        <v>0</v>
      </c>
      <c r="R83" s="176"/>
      <c r="S83" s="176" t="s">
        <v>327</v>
      </c>
      <c r="T83" s="177" t="s">
        <v>333</v>
      </c>
      <c r="U83" s="157">
        <v>0</v>
      </c>
      <c r="V83" s="157">
        <f t="shared" si="27"/>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5">
      <c r="A84" s="3"/>
      <c r="B84" s="4"/>
      <c r="C84" s="190"/>
      <c r="D84" s="6"/>
      <c r="E84" s="3"/>
      <c r="F84" s="3"/>
      <c r="G84" s="3"/>
      <c r="H84" s="3"/>
      <c r="I84" s="3"/>
      <c r="J84" s="3"/>
      <c r="K84" s="3"/>
      <c r="L84" s="3"/>
      <c r="M84" s="3"/>
      <c r="N84" s="3"/>
      <c r="O84" s="3"/>
      <c r="P84" s="3"/>
      <c r="Q84" s="3"/>
      <c r="R84" s="3"/>
      <c r="S84" s="3"/>
      <c r="T84" s="3"/>
      <c r="U84" s="3"/>
      <c r="V84" s="3"/>
      <c r="W84" s="3"/>
      <c r="X84" s="3"/>
      <c r="Y84" s="3"/>
      <c r="AE84">
        <v>15</v>
      </c>
      <c r="AF84">
        <v>21</v>
      </c>
      <c r="AG84" t="s">
        <v>229</v>
      </c>
    </row>
    <row r="85" spans="1:60" x14ac:dyDescent="0.25">
      <c r="A85" s="150"/>
      <c r="B85" s="151" t="s">
        <v>31</v>
      </c>
      <c r="C85" s="191"/>
      <c r="D85" s="152"/>
      <c r="E85" s="153"/>
      <c r="F85" s="153"/>
      <c r="G85" s="170">
        <f>G8+G10+G16+G21+G31+G53+G58+G76</f>
        <v>0</v>
      </c>
      <c r="H85" s="3"/>
      <c r="I85" s="3"/>
      <c r="J85" s="3"/>
      <c r="K85" s="3"/>
      <c r="L85" s="3"/>
      <c r="M85" s="3"/>
      <c r="N85" s="3"/>
      <c r="O85" s="3"/>
      <c r="P85" s="3"/>
      <c r="Q85" s="3"/>
      <c r="R85" s="3"/>
      <c r="S85" s="3"/>
      <c r="T85" s="3"/>
      <c r="U85" s="3"/>
      <c r="V85" s="3"/>
      <c r="W85" s="3"/>
      <c r="X85" s="3"/>
      <c r="Y85" s="3"/>
      <c r="AE85">
        <f>SUMIF(L7:L83,AE84,G7:G83)</f>
        <v>0</v>
      </c>
      <c r="AF85">
        <f>SUMIF(L7:L83,AF84,G7:G83)</f>
        <v>0</v>
      </c>
      <c r="AG85" t="s">
        <v>688</v>
      </c>
    </row>
    <row r="86" spans="1:60" x14ac:dyDescent="0.25">
      <c r="A86" s="3"/>
      <c r="B86" s="4"/>
      <c r="C86" s="190"/>
      <c r="D86" s="6"/>
      <c r="E86" s="3"/>
      <c r="F86" s="3"/>
      <c r="G86" s="3"/>
      <c r="H86" s="3"/>
      <c r="I86" s="3"/>
      <c r="J86" s="3"/>
      <c r="K86" s="3"/>
      <c r="L86" s="3"/>
      <c r="M86" s="3"/>
      <c r="N86" s="3"/>
      <c r="O86" s="3"/>
      <c r="P86" s="3"/>
      <c r="Q86" s="3"/>
      <c r="R86" s="3"/>
      <c r="S86" s="3"/>
      <c r="T86" s="3"/>
      <c r="U86" s="3"/>
      <c r="V86" s="3"/>
      <c r="W86" s="3"/>
      <c r="X86" s="3"/>
      <c r="Y86" s="3"/>
    </row>
    <row r="87" spans="1:60" x14ac:dyDescent="0.25">
      <c r="A87" s="3"/>
      <c r="B87" s="4"/>
      <c r="C87" s="190"/>
      <c r="D87" s="6"/>
      <c r="E87" s="3"/>
      <c r="F87" s="3"/>
      <c r="G87" s="3"/>
      <c r="H87" s="3"/>
      <c r="I87" s="3"/>
      <c r="J87" s="3"/>
      <c r="K87" s="3"/>
      <c r="L87" s="3"/>
      <c r="M87" s="3"/>
      <c r="N87" s="3"/>
      <c r="O87" s="3"/>
      <c r="P87" s="3"/>
      <c r="Q87" s="3"/>
      <c r="R87" s="3"/>
      <c r="S87" s="3"/>
      <c r="T87" s="3"/>
      <c r="U87" s="3"/>
      <c r="V87" s="3"/>
      <c r="W87" s="3"/>
      <c r="X87" s="3"/>
      <c r="Y87" s="3"/>
    </row>
    <row r="88" spans="1:60" x14ac:dyDescent="0.25">
      <c r="A88" s="258" t="s">
        <v>689</v>
      </c>
      <c r="B88" s="258"/>
      <c r="C88" s="259"/>
      <c r="D88" s="6"/>
      <c r="E88" s="3"/>
      <c r="F88" s="3"/>
      <c r="G88" s="3"/>
      <c r="H88" s="3"/>
      <c r="I88" s="3"/>
      <c r="J88" s="3"/>
      <c r="K88" s="3"/>
      <c r="L88" s="3"/>
      <c r="M88" s="3"/>
      <c r="N88" s="3"/>
      <c r="O88" s="3"/>
      <c r="P88" s="3"/>
      <c r="Q88" s="3"/>
      <c r="R88" s="3"/>
      <c r="S88" s="3"/>
      <c r="T88" s="3"/>
      <c r="U88" s="3"/>
      <c r="V88" s="3"/>
      <c r="W88" s="3"/>
      <c r="X88" s="3"/>
      <c r="Y88" s="3"/>
    </row>
    <row r="89" spans="1:60" x14ac:dyDescent="0.25">
      <c r="A89" s="260"/>
      <c r="B89" s="261"/>
      <c r="C89" s="262"/>
      <c r="D89" s="261"/>
      <c r="E89" s="261"/>
      <c r="F89" s="261"/>
      <c r="G89" s="263"/>
      <c r="H89" s="3"/>
      <c r="I89" s="3"/>
      <c r="J89" s="3"/>
      <c r="K89" s="3"/>
      <c r="L89" s="3"/>
      <c r="M89" s="3"/>
      <c r="N89" s="3"/>
      <c r="O89" s="3"/>
      <c r="P89" s="3"/>
      <c r="Q89" s="3"/>
      <c r="R89" s="3"/>
      <c r="S89" s="3"/>
      <c r="T89" s="3"/>
      <c r="U89" s="3"/>
      <c r="V89" s="3"/>
      <c r="W89" s="3"/>
      <c r="X89" s="3"/>
      <c r="Y89" s="3"/>
      <c r="AG89" t="s">
        <v>690</v>
      </c>
    </row>
    <row r="90" spans="1:60" x14ac:dyDescent="0.25">
      <c r="A90" s="264"/>
      <c r="B90" s="265"/>
      <c r="C90" s="266"/>
      <c r="D90" s="265"/>
      <c r="E90" s="265"/>
      <c r="F90" s="265"/>
      <c r="G90" s="267"/>
      <c r="H90" s="3"/>
      <c r="I90" s="3"/>
      <c r="J90" s="3"/>
      <c r="K90" s="3"/>
      <c r="L90" s="3"/>
      <c r="M90" s="3"/>
      <c r="N90" s="3"/>
      <c r="O90" s="3"/>
      <c r="P90" s="3"/>
      <c r="Q90" s="3"/>
      <c r="R90" s="3"/>
      <c r="S90" s="3"/>
      <c r="T90" s="3"/>
      <c r="U90" s="3"/>
      <c r="V90" s="3"/>
      <c r="W90" s="3"/>
      <c r="X90" s="3"/>
      <c r="Y90" s="3"/>
    </row>
    <row r="91" spans="1:60" x14ac:dyDescent="0.25">
      <c r="A91" s="264"/>
      <c r="B91" s="265"/>
      <c r="C91" s="266"/>
      <c r="D91" s="265"/>
      <c r="E91" s="265"/>
      <c r="F91" s="265"/>
      <c r="G91" s="267"/>
      <c r="H91" s="3"/>
      <c r="I91" s="3"/>
      <c r="J91" s="3"/>
      <c r="K91" s="3"/>
      <c r="L91" s="3"/>
      <c r="M91" s="3"/>
      <c r="N91" s="3"/>
      <c r="O91" s="3"/>
      <c r="P91" s="3"/>
      <c r="Q91" s="3"/>
      <c r="R91" s="3"/>
      <c r="S91" s="3"/>
      <c r="T91" s="3"/>
      <c r="U91" s="3"/>
      <c r="V91" s="3"/>
      <c r="W91" s="3"/>
      <c r="X91" s="3"/>
      <c r="Y91" s="3"/>
    </row>
    <row r="92" spans="1:60" x14ac:dyDescent="0.25">
      <c r="A92" s="264"/>
      <c r="B92" s="265"/>
      <c r="C92" s="266"/>
      <c r="D92" s="265"/>
      <c r="E92" s="265"/>
      <c r="F92" s="265"/>
      <c r="G92" s="267"/>
      <c r="H92" s="3"/>
      <c r="I92" s="3"/>
      <c r="J92" s="3"/>
      <c r="K92" s="3"/>
      <c r="L92" s="3"/>
      <c r="M92" s="3"/>
      <c r="N92" s="3"/>
      <c r="O92" s="3"/>
      <c r="P92" s="3"/>
      <c r="Q92" s="3"/>
      <c r="R92" s="3"/>
      <c r="S92" s="3"/>
      <c r="T92" s="3"/>
      <c r="U92" s="3"/>
      <c r="V92" s="3"/>
      <c r="W92" s="3"/>
      <c r="X92" s="3"/>
      <c r="Y92" s="3"/>
    </row>
    <row r="93" spans="1:60" x14ac:dyDescent="0.25">
      <c r="A93" s="268"/>
      <c r="B93" s="269"/>
      <c r="C93" s="270"/>
      <c r="D93" s="269"/>
      <c r="E93" s="269"/>
      <c r="F93" s="269"/>
      <c r="G93" s="271"/>
      <c r="H93" s="3"/>
      <c r="I93" s="3"/>
      <c r="J93" s="3"/>
      <c r="K93" s="3"/>
      <c r="L93" s="3"/>
      <c r="M93" s="3"/>
      <c r="N93" s="3"/>
      <c r="O93" s="3"/>
      <c r="P93" s="3"/>
      <c r="Q93" s="3"/>
      <c r="R93" s="3"/>
      <c r="S93" s="3"/>
      <c r="T93" s="3"/>
      <c r="U93" s="3"/>
      <c r="V93" s="3"/>
      <c r="W93" s="3"/>
      <c r="X93" s="3"/>
      <c r="Y93" s="3"/>
    </row>
    <row r="94" spans="1:60" x14ac:dyDescent="0.25">
      <c r="A94" s="3"/>
      <c r="B94" s="4"/>
      <c r="C94" s="190"/>
      <c r="D94" s="6"/>
      <c r="E94" s="3"/>
      <c r="F94" s="3"/>
      <c r="G94" s="3"/>
      <c r="H94" s="3"/>
      <c r="I94" s="3"/>
      <c r="J94" s="3"/>
      <c r="K94" s="3"/>
      <c r="L94" s="3"/>
      <c r="M94" s="3"/>
      <c r="N94" s="3"/>
      <c r="O94" s="3"/>
      <c r="P94" s="3"/>
      <c r="Q94" s="3"/>
      <c r="R94" s="3"/>
      <c r="S94" s="3"/>
      <c r="T94" s="3"/>
      <c r="U94" s="3"/>
      <c r="V94" s="3"/>
      <c r="W94" s="3"/>
      <c r="X94" s="3"/>
      <c r="Y94" s="3"/>
    </row>
    <row r="95" spans="1:60" x14ac:dyDescent="0.25">
      <c r="C95" s="192"/>
      <c r="D95" s="10"/>
      <c r="AG95" t="s">
        <v>691</v>
      </c>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93A" sheet="1" formatRows="0"/>
  <mergeCells count="6">
    <mergeCell ref="A89:G93"/>
    <mergeCell ref="A1:G1"/>
    <mergeCell ref="C2:G2"/>
    <mergeCell ref="C3:G3"/>
    <mergeCell ref="C4:G4"/>
    <mergeCell ref="A88:C88"/>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207" activePane="bottomLeft" state="frozen"/>
      <selection pane="bottomLeft" activeCell="T1" sqref="A1:T233"/>
    </sheetView>
  </sheetViews>
  <sheetFormatPr defaultRowHeight="13.2" outlineLevelRow="3" x14ac:dyDescent="0.25"/>
  <cols>
    <col min="1" max="1" width="3.44140625" customWidth="1"/>
    <col min="2" max="2" width="12.5546875" style="120" customWidth="1"/>
    <col min="3" max="3" width="38.33203125" style="120" customWidth="1"/>
    <col min="4" max="4" width="4.88671875" customWidth="1"/>
    <col min="5" max="5" width="10.5546875" customWidth="1"/>
    <col min="6" max="6" width="9.88671875" customWidth="1"/>
    <col min="7" max="7" width="12.6640625" customWidth="1"/>
    <col min="8" max="13" width="0" hidden="1" customWidth="1"/>
    <col min="18" max="18" width="0" hidden="1" customWidth="1"/>
    <col min="21" max="25" width="0" hidden="1" customWidth="1"/>
    <col min="29" max="29" width="0" hidden="1" customWidth="1"/>
    <col min="31" max="41" width="0" hidden="1" customWidth="1"/>
    <col min="53" max="53" width="73.6640625" customWidth="1"/>
  </cols>
  <sheetData>
    <row r="1" spans="1:60" ht="15.75" customHeight="1" x14ac:dyDescent="0.3">
      <c r="A1" s="251" t="s">
        <v>7</v>
      </c>
      <c r="B1" s="251"/>
      <c r="C1" s="251"/>
      <c r="D1" s="251"/>
      <c r="E1" s="251"/>
      <c r="F1" s="251"/>
      <c r="G1" s="251"/>
      <c r="AG1" t="s">
        <v>217</v>
      </c>
    </row>
    <row r="2" spans="1:60" ht="24.9" customHeight="1" x14ac:dyDescent="0.25">
      <c r="A2" s="139" t="s">
        <v>8</v>
      </c>
      <c r="B2" s="49" t="s">
        <v>43</v>
      </c>
      <c r="C2" s="252" t="s">
        <v>44</v>
      </c>
      <c r="D2" s="253"/>
      <c r="E2" s="253"/>
      <c r="F2" s="253"/>
      <c r="G2" s="254"/>
      <c r="AG2" t="s">
        <v>218</v>
      </c>
    </row>
    <row r="3" spans="1:60" ht="24.9" customHeight="1" x14ac:dyDescent="0.25">
      <c r="A3" s="139" t="s">
        <v>9</v>
      </c>
      <c r="B3" s="49" t="s">
        <v>46</v>
      </c>
      <c r="C3" s="252" t="s">
        <v>47</v>
      </c>
      <c r="D3" s="253"/>
      <c r="E3" s="253"/>
      <c r="F3" s="253"/>
      <c r="G3" s="254"/>
      <c r="AC3" s="120" t="s">
        <v>218</v>
      </c>
      <c r="AG3" t="s">
        <v>219</v>
      </c>
    </row>
    <row r="4" spans="1:60" ht="24.9" customHeight="1" x14ac:dyDescent="0.25">
      <c r="A4" s="140" t="s">
        <v>10</v>
      </c>
      <c r="B4" s="141" t="s">
        <v>51</v>
      </c>
      <c r="C4" s="255" t="s">
        <v>52</v>
      </c>
      <c r="D4" s="256"/>
      <c r="E4" s="256"/>
      <c r="F4" s="256"/>
      <c r="G4" s="257"/>
      <c r="AG4" t="s">
        <v>220</v>
      </c>
    </row>
    <row r="5" spans="1:60" x14ac:dyDescent="0.25">
      <c r="D5" s="10"/>
    </row>
    <row r="6" spans="1:60" ht="39.6" x14ac:dyDescent="0.25">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ht="39.6" x14ac:dyDescent="0.25">
      <c r="A8" s="161" t="s">
        <v>243</v>
      </c>
      <c r="B8" s="162" t="s">
        <v>113</v>
      </c>
      <c r="C8" s="186" t="s">
        <v>80</v>
      </c>
      <c r="D8" s="163"/>
      <c r="E8" s="164"/>
      <c r="F8" s="165"/>
      <c r="G8" s="165">
        <f>SUMIF(AG9:AG44,"&lt;&gt;NOR",G9:G44)</f>
        <v>0</v>
      </c>
      <c r="H8" s="165"/>
      <c r="I8" s="165">
        <f>SUM(I9:I44)</f>
        <v>0</v>
      </c>
      <c r="J8" s="165"/>
      <c r="K8" s="165">
        <f>SUM(K9:K44)</f>
        <v>0</v>
      </c>
      <c r="L8" s="165"/>
      <c r="M8" s="165">
        <f>SUM(M9:M44)</f>
        <v>0</v>
      </c>
      <c r="N8" s="164"/>
      <c r="O8" s="164">
        <f>SUM(O9:O44)</f>
        <v>0</v>
      </c>
      <c r="P8" s="164"/>
      <c r="Q8" s="164">
        <f>SUM(Q9:Q44)</f>
        <v>0</v>
      </c>
      <c r="R8" s="165"/>
      <c r="S8" s="165"/>
      <c r="T8" s="166"/>
      <c r="U8" s="160"/>
      <c r="V8" s="160">
        <f>SUM(V9:V44)</f>
        <v>0</v>
      </c>
      <c r="W8" s="160"/>
      <c r="X8" s="160"/>
      <c r="Y8" s="160"/>
      <c r="AG8" t="s">
        <v>244</v>
      </c>
    </row>
    <row r="9" spans="1:60" ht="20.399999999999999" outlineLevel="1" x14ac:dyDescent="0.25">
      <c r="A9" s="179">
        <v>1</v>
      </c>
      <c r="B9" s="180" t="s">
        <v>692</v>
      </c>
      <c r="C9" s="189" t="s">
        <v>832</v>
      </c>
      <c r="D9" s="181" t="s">
        <v>697</v>
      </c>
      <c r="E9" s="182">
        <v>1</v>
      </c>
      <c r="F9" s="183"/>
      <c r="G9" s="184">
        <f t="shared" ref="G9:G44" si="0">ROUND(E9*F9,2)</f>
        <v>0</v>
      </c>
      <c r="H9" s="183"/>
      <c r="I9" s="184">
        <f t="shared" ref="I9:I44" si="1">ROUND(E9*H9,2)</f>
        <v>0</v>
      </c>
      <c r="J9" s="183"/>
      <c r="K9" s="184">
        <f t="shared" ref="K9:K44" si="2">ROUND(E9*J9,2)</f>
        <v>0</v>
      </c>
      <c r="L9" s="184">
        <v>21</v>
      </c>
      <c r="M9" s="184">
        <f t="shared" ref="M9:M44" si="3">G9*(1+L9/100)</f>
        <v>0</v>
      </c>
      <c r="N9" s="182">
        <v>0</v>
      </c>
      <c r="O9" s="182">
        <f t="shared" ref="O9:O44" si="4">ROUND(E9*N9,2)</f>
        <v>0</v>
      </c>
      <c r="P9" s="182">
        <v>0</v>
      </c>
      <c r="Q9" s="182">
        <f t="shared" ref="Q9:Q44" si="5">ROUND(E9*P9,2)</f>
        <v>0</v>
      </c>
      <c r="R9" s="184"/>
      <c r="S9" s="184" t="s">
        <v>327</v>
      </c>
      <c r="T9" s="185" t="s">
        <v>333</v>
      </c>
      <c r="U9" s="157">
        <v>0</v>
      </c>
      <c r="V9" s="157">
        <f t="shared" ref="V9:V44" si="6">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0.6" outlineLevel="1" x14ac:dyDescent="0.25">
      <c r="A10" s="179">
        <v>2</v>
      </c>
      <c r="B10" s="180" t="s">
        <v>695</v>
      </c>
      <c r="C10" s="189" t="s">
        <v>833</v>
      </c>
      <c r="D10" s="181" t="s">
        <v>337</v>
      </c>
      <c r="E10" s="182">
        <v>1</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327</v>
      </c>
      <c r="T10" s="185" t="s">
        <v>333</v>
      </c>
      <c r="U10" s="157">
        <v>0</v>
      </c>
      <c r="V10" s="157">
        <f t="shared" si="6"/>
        <v>0</v>
      </c>
      <c r="W10" s="157"/>
      <c r="X10" s="157" t="s">
        <v>249</v>
      </c>
      <c r="Y10" s="157" t="s">
        <v>250</v>
      </c>
      <c r="Z10" s="147"/>
      <c r="AA10" s="147"/>
      <c r="AB10" s="147"/>
      <c r="AC10" s="147"/>
      <c r="AD10" s="147"/>
      <c r="AE10" s="147"/>
      <c r="AF10" s="147"/>
      <c r="AG10" s="147" t="s">
        <v>694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30.6" outlineLevel="1" x14ac:dyDescent="0.25">
      <c r="A11" s="179">
        <v>3</v>
      </c>
      <c r="B11" s="180" t="s">
        <v>698</v>
      </c>
      <c r="C11" s="189" t="s">
        <v>834</v>
      </c>
      <c r="D11" s="181" t="s">
        <v>337</v>
      </c>
      <c r="E11" s="182">
        <v>1</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327</v>
      </c>
      <c r="T11" s="185" t="s">
        <v>333</v>
      </c>
      <c r="U11" s="157">
        <v>0</v>
      </c>
      <c r="V11" s="157">
        <f t="shared" si="6"/>
        <v>0</v>
      </c>
      <c r="W11" s="157"/>
      <c r="X11" s="157" t="s">
        <v>249</v>
      </c>
      <c r="Y11" s="157" t="s">
        <v>250</v>
      </c>
      <c r="Z11" s="147"/>
      <c r="AA11" s="147"/>
      <c r="AB11" s="147"/>
      <c r="AC11" s="147"/>
      <c r="AD11" s="147"/>
      <c r="AE11" s="147"/>
      <c r="AF11" s="147"/>
      <c r="AG11" s="147" t="s">
        <v>694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9">
        <v>4</v>
      </c>
      <c r="B12" s="180" t="s">
        <v>700</v>
      </c>
      <c r="C12" s="189" t="s">
        <v>835</v>
      </c>
      <c r="D12" s="181" t="s">
        <v>337</v>
      </c>
      <c r="E12" s="182">
        <v>2</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327</v>
      </c>
      <c r="T12" s="185" t="s">
        <v>333</v>
      </c>
      <c r="U12" s="157">
        <v>0</v>
      </c>
      <c r="V12" s="157">
        <f t="shared" si="6"/>
        <v>0</v>
      </c>
      <c r="W12" s="157"/>
      <c r="X12" s="157" t="s">
        <v>249</v>
      </c>
      <c r="Y12" s="157" t="s">
        <v>250</v>
      </c>
      <c r="Z12" s="147"/>
      <c r="AA12" s="147"/>
      <c r="AB12" s="147"/>
      <c r="AC12" s="147"/>
      <c r="AD12" s="147"/>
      <c r="AE12" s="147"/>
      <c r="AF12" s="147"/>
      <c r="AG12" s="147" t="s">
        <v>694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0.399999999999999" outlineLevel="1" x14ac:dyDescent="0.25">
      <c r="A13" s="179">
        <v>5</v>
      </c>
      <c r="B13" s="180" t="s">
        <v>702</v>
      </c>
      <c r="C13" s="189" t="s">
        <v>836</v>
      </c>
      <c r="D13" s="181" t="s">
        <v>337</v>
      </c>
      <c r="E13" s="182">
        <v>8</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327</v>
      </c>
      <c r="T13" s="185" t="s">
        <v>333</v>
      </c>
      <c r="U13" s="157">
        <v>0</v>
      </c>
      <c r="V13" s="157">
        <f t="shared" si="6"/>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30.6" outlineLevel="1" x14ac:dyDescent="0.25">
      <c r="A14" s="179">
        <v>6</v>
      </c>
      <c r="B14" s="180" t="s">
        <v>704</v>
      </c>
      <c r="C14" s="189" t="s">
        <v>837</v>
      </c>
      <c r="D14" s="181" t="s">
        <v>337</v>
      </c>
      <c r="E14" s="182">
        <v>1</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327</v>
      </c>
      <c r="T14" s="185" t="s">
        <v>333</v>
      </c>
      <c r="U14" s="157">
        <v>0</v>
      </c>
      <c r="V14" s="157">
        <f t="shared" si="6"/>
        <v>0</v>
      </c>
      <c r="W14" s="157"/>
      <c r="X14" s="157" t="s">
        <v>249</v>
      </c>
      <c r="Y14" s="157" t="s">
        <v>250</v>
      </c>
      <c r="Z14" s="147"/>
      <c r="AA14" s="147"/>
      <c r="AB14" s="147"/>
      <c r="AC14" s="147"/>
      <c r="AD14" s="147"/>
      <c r="AE14" s="147"/>
      <c r="AF14" s="147"/>
      <c r="AG14" s="147" t="s">
        <v>694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30.6" outlineLevel="1" x14ac:dyDescent="0.25">
      <c r="A15" s="179">
        <v>7</v>
      </c>
      <c r="B15" s="180" t="s">
        <v>706</v>
      </c>
      <c r="C15" s="189" t="s">
        <v>838</v>
      </c>
      <c r="D15" s="181" t="s">
        <v>337</v>
      </c>
      <c r="E15" s="182">
        <v>1</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327</v>
      </c>
      <c r="T15" s="185" t="s">
        <v>333</v>
      </c>
      <c r="U15" s="157">
        <v>0</v>
      </c>
      <c r="V15" s="157">
        <f t="shared" si="6"/>
        <v>0</v>
      </c>
      <c r="W15" s="157"/>
      <c r="X15" s="157" t="s">
        <v>249</v>
      </c>
      <c r="Y15" s="157" t="s">
        <v>250</v>
      </c>
      <c r="Z15" s="147"/>
      <c r="AA15" s="147"/>
      <c r="AB15" s="147"/>
      <c r="AC15" s="147"/>
      <c r="AD15" s="147"/>
      <c r="AE15" s="147"/>
      <c r="AF15" s="147"/>
      <c r="AG15" s="147" t="s">
        <v>694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0.399999999999999" outlineLevel="1" x14ac:dyDescent="0.25">
      <c r="A16" s="179">
        <v>8</v>
      </c>
      <c r="B16" s="180" t="s">
        <v>708</v>
      </c>
      <c r="C16" s="189" t="s">
        <v>839</v>
      </c>
      <c r="D16" s="181" t="s">
        <v>337</v>
      </c>
      <c r="E16" s="182">
        <v>1</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327</v>
      </c>
      <c r="T16" s="185" t="s">
        <v>333</v>
      </c>
      <c r="U16" s="157">
        <v>0</v>
      </c>
      <c r="V16" s="157">
        <f t="shared" si="6"/>
        <v>0</v>
      </c>
      <c r="W16" s="157"/>
      <c r="X16" s="157" t="s">
        <v>249</v>
      </c>
      <c r="Y16" s="157" t="s">
        <v>250</v>
      </c>
      <c r="Z16" s="147"/>
      <c r="AA16" s="147"/>
      <c r="AB16" s="147"/>
      <c r="AC16" s="147"/>
      <c r="AD16" s="147"/>
      <c r="AE16" s="147"/>
      <c r="AF16" s="147"/>
      <c r="AG16" s="147" t="s">
        <v>694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9">
        <v>9</v>
      </c>
      <c r="B17" s="180" t="s">
        <v>710</v>
      </c>
      <c r="C17" s="189" t="s">
        <v>840</v>
      </c>
      <c r="D17" s="181" t="s">
        <v>337</v>
      </c>
      <c r="E17" s="182">
        <v>1</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327</v>
      </c>
      <c r="T17" s="185" t="s">
        <v>333</v>
      </c>
      <c r="U17" s="157">
        <v>0</v>
      </c>
      <c r="V17" s="157">
        <f t="shared" si="6"/>
        <v>0</v>
      </c>
      <c r="W17" s="157"/>
      <c r="X17" s="157" t="s">
        <v>249</v>
      </c>
      <c r="Y17" s="157" t="s">
        <v>250</v>
      </c>
      <c r="Z17" s="147"/>
      <c r="AA17" s="147"/>
      <c r="AB17" s="147"/>
      <c r="AC17" s="147"/>
      <c r="AD17" s="147"/>
      <c r="AE17" s="147"/>
      <c r="AF17" s="147"/>
      <c r="AG17" s="147" t="s">
        <v>694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399999999999999" outlineLevel="1" x14ac:dyDescent="0.25">
      <c r="A18" s="179">
        <v>10</v>
      </c>
      <c r="B18" s="180" t="s">
        <v>712</v>
      </c>
      <c r="C18" s="189" t="s">
        <v>841</v>
      </c>
      <c r="D18" s="181" t="s">
        <v>337</v>
      </c>
      <c r="E18" s="182">
        <v>1</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327</v>
      </c>
      <c r="T18" s="185" t="s">
        <v>333</v>
      </c>
      <c r="U18" s="157">
        <v>0</v>
      </c>
      <c r="V18" s="157">
        <f t="shared" si="6"/>
        <v>0</v>
      </c>
      <c r="W18" s="157"/>
      <c r="X18" s="157" t="s">
        <v>249</v>
      </c>
      <c r="Y18" s="157" t="s">
        <v>250</v>
      </c>
      <c r="Z18" s="147"/>
      <c r="AA18" s="147"/>
      <c r="AB18" s="147"/>
      <c r="AC18" s="147"/>
      <c r="AD18" s="147"/>
      <c r="AE18" s="147"/>
      <c r="AF18" s="147"/>
      <c r="AG18" s="147" t="s">
        <v>694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0.399999999999999" outlineLevel="1" x14ac:dyDescent="0.25">
      <c r="A19" s="179">
        <v>11</v>
      </c>
      <c r="B19" s="180" t="s">
        <v>714</v>
      </c>
      <c r="C19" s="189" t="s">
        <v>842</v>
      </c>
      <c r="D19" s="181" t="s">
        <v>337</v>
      </c>
      <c r="E19" s="182">
        <v>1</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327</v>
      </c>
      <c r="T19" s="185" t="s">
        <v>333</v>
      </c>
      <c r="U19" s="157">
        <v>0</v>
      </c>
      <c r="V19" s="157">
        <f t="shared" si="6"/>
        <v>0</v>
      </c>
      <c r="W19" s="157"/>
      <c r="X19" s="157" t="s">
        <v>249</v>
      </c>
      <c r="Y19" s="157" t="s">
        <v>250</v>
      </c>
      <c r="Z19" s="147"/>
      <c r="AA19" s="147"/>
      <c r="AB19" s="147"/>
      <c r="AC19" s="147"/>
      <c r="AD19" s="147"/>
      <c r="AE19" s="147"/>
      <c r="AF19" s="147"/>
      <c r="AG19" s="147" t="s">
        <v>694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0.399999999999999" outlineLevel="1" x14ac:dyDescent="0.25">
      <c r="A20" s="179">
        <v>12</v>
      </c>
      <c r="B20" s="180" t="s">
        <v>716</v>
      </c>
      <c r="C20" s="189" t="s">
        <v>843</v>
      </c>
      <c r="D20" s="181" t="s">
        <v>337</v>
      </c>
      <c r="E20" s="182">
        <v>1</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327</v>
      </c>
      <c r="T20" s="185" t="s">
        <v>333</v>
      </c>
      <c r="U20" s="157">
        <v>0</v>
      </c>
      <c r="V20" s="157">
        <f t="shared" si="6"/>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0.399999999999999" outlineLevel="1" x14ac:dyDescent="0.25">
      <c r="A21" s="179">
        <v>13</v>
      </c>
      <c r="B21" s="180" t="s">
        <v>718</v>
      </c>
      <c r="C21" s="189" t="s">
        <v>844</v>
      </c>
      <c r="D21" s="181" t="s">
        <v>337</v>
      </c>
      <c r="E21" s="182">
        <v>1</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327</v>
      </c>
      <c r="T21" s="185" t="s">
        <v>333</v>
      </c>
      <c r="U21" s="157">
        <v>0</v>
      </c>
      <c r="V21" s="157">
        <f t="shared" si="6"/>
        <v>0</v>
      </c>
      <c r="W21" s="157"/>
      <c r="X21" s="157" t="s">
        <v>249</v>
      </c>
      <c r="Y21" s="157" t="s">
        <v>250</v>
      </c>
      <c r="Z21" s="147"/>
      <c r="AA21" s="147"/>
      <c r="AB21" s="147"/>
      <c r="AC21" s="147"/>
      <c r="AD21" s="147"/>
      <c r="AE21" s="147"/>
      <c r="AF21" s="147"/>
      <c r="AG21" s="147" t="s">
        <v>694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9">
        <v>14</v>
      </c>
      <c r="B22" s="180" t="s">
        <v>720</v>
      </c>
      <c r="C22" s="189" t="s">
        <v>845</v>
      </c>
      <c r="D22" s="181" t="s">
        <v>337</v>
      </c>
      <c r="E22" s="182">
        <v>98</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327</v>
      </c>
      <c r="T22" s="185" t="s">
        <v>333</v>
      </c>
      <c r="U22" s="157">
        <v>0</v>
      </c>
      <c r="V22" s="157">
        <f t="shared" si="6"/>
        <v>0</v>
      </c>
      <c r="W22" s="157"/>
      <c r="X22" s="157" t="s">
        <v>249</v>
      </c>
      <c r="Y22" s="157" t="s">
        <v>250</v>
      </c>
      <c r="Z22" s="147"/>
      <c r="AA22" s="147"/>
      <c r="AB22" s="147"/>
      <c r="AC22" s="147"/>
      <c r="AD22" s="147"/>
      <c r="AE22" s="147"/>
      <c r="AF22" s="147"/>
      <c r="AG22" s="147" t="s">
        <v>694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79">
        <v>15</v>
      </c>
      <c r="B23" s="180" t="s">
        <v>722</v>
      </c>
      <c r="C23" s="189" t="s">
        <v>846</v>
      </c>
      <c r="D23" s="181" t="s">
        <v>337</v>
      </c>
      <c r="E23" s="182">
        <v>36</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327</v>
      </c>
      <c r="T23" s="185" t="s">
        <v>333</v>
      </c>
      <c r="U23" s="157">
        <v>0</v>
      </c>
      <c r="V23" s="157">
        <f t="shared" si="6"/>
        <v>0</v>
      </c>
      <c r="W23" s="157"/>
      <c r="X23" s="157" t="s">
        <v>249</v>
      </c>
      <c r="Y23" s="157" t="s">
        <v>250</v>
      </c>
      <c r="Z23" s="147"/>
      <c r="AA23" s="147"/>
      <c r="AB23" s="147"/>
      <c r="AC23" s="147"/>
      <c r="AD23" s="147"/>
      <c r="AE23" s="147"/>
      <c r="AF23" s="147"/>
      <c r="AG23" s="147" t="s">
        <v>694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0.399999999999999" outlineLevel="1" x14ac:dyDescent="0.25">
      <c r="A24" s="179">
        <v>16</v>
      </c>
      <c r="B24" s="180" t="s">
        <v>724</v>
      </c>
      <c r="C24" s="189" t="s">
        <v>847</v>
      </c>
      <c r="D24" s="181" t="s">
        <v>337</v>
      </c>
      <c r="E24" s="182">
        <v>11</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c r="S24" s="184" t="s">
        <v>327</v>
      </c>
      <c r="T24" s="185" t="s">
        <v>333</v>
      </c>
      <c r="U24" s="157">
        <v>0</v>
      </c>
      <c r="V24" s="157">
        <f t="shared" si="6"/>
        <v>0</v>
      </c>
      <c r="W24" s="157"/>
      <c r="X24" s="157" t="s">
        <v>249</v>
      </c>
      <c r="Y24" s="157" t="s">
        <v>250</v>
      </c>
      <c r="Z24" s="147"/>
      <c r="AA24" s="147"/>
      <c r="AB24" s="147"/>
      <c r="AC24" s="147"/>
      <c r="AD24" s="147"/>
      <c r="AE24" s="147"/>
      <c r="AF24" s="147"/>
      <c r="AG24" s="147" t="s">
        <v>694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0.399999999999999" outlineLevel="1" x14ac:dyDescent="0.25">
      <c r="A25" s="179">
        <v>17</v>
      </c>
      <c r="B25" s="180" t="s">
        <v>726</v>
      </c>
      <c r="C25" s="189" t="s">
        <v>848</v>
      </c>
      <c r="D25" s="181" t="s">
        <v>697</v>
      </c>
      <c r="E25" s="182">
        <v>16</v>
      </c>
      <c r="F25" s="183"/>
      <c r="G25" s="184">
        <f t="shared" si="0"/>
        <v>0</v>
      </c>
      <c r="H25" s="183"/>
      <c r="I25" s="184">
        <f t="shared" si="1"/>
        <v>0</v>
      </c>
      <c r="J25" s="183"/>
      <c r="K25" s="184">
        <f t="shared" si="2"/>
        <v>0</v>
      </c>
      <c r="L25" s="184">
        <v>21</v>
      </c>
      <c r="M25" s="184">
        <f t="shared" si="3"/>
        <v>0</v>
      </c>
      <c r="N25" s="182">
        <v>0</v>
      </c>
      <c r="O25" s="182">
        <f t="shared" si="4"/>
        <v>0</v>
      </c>
      <c r="P25" s="182">
        <v>0</v>
      </c>
      <c r="Q25" s="182">
        <f t="shared" si="5"/>
        <v>0</v>
      </c>
      <c r="R25" s="184"/>
      <c r="S25" s="184" t="s">
        <v>327</v>
      </c>
      <c r="T25" s="185" t="s">
        <v>333</v>
      </c>
      <c r="U25" s="157">
        <v>0</v>
      </c>
      <c r="V25" s="157">
        <f t="shared" si="6"/>
        <v>0</v>
      </c>
      <c r="W25" s="157"/>
      <c r="X25" s="157" t="s">
        <v>249</v>
      </c>
      <c r="Y25" s="157" t="s">
        <v>250</v>
      </c>
      <c r="Z25" s="147"/>
      <c r="AA25" s="147"/>
      <c r="AB25" s="147"/>
      <c r="AC25" s="147"/>
      <c r="AD25" s="147"/>
      <c r="AE25" s="147"/>
      <c r="AF25" s="147"/>
      <c r="AG25" s="147" t="s">
        <v>694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0.399999999999999" outlineLevel="1" x14ac:dyDescent="0.25">
      <c r="A26" s="179">
        <v>18</v>
      </c>
      <c r="B26" s="180" t="s">
        <v>728</v>
      </c>
      <c r="C26" s="189" t="s">
        <v>849</v>
      </c>
      <c r="D26" s="181" t="s">
        <v>697</v>
      </c>
      <c r="E26" s="182">
        <v>5</v>
      </c>
      <c r="F26" s="183"/>
      <c r="G26" s="184">
        <f t="shared" si="0"/>
        <v>0</v>
      </c>
      <c r="H26" s="183"/>
      <c r="I26" s="184">
        <f t="shared" si="1"/>
        <v>0</v>
      </c>
      <c r="J26" s="183"/>
      <c r="K26" s="184">
        <f t="shared" si="2"/>
        <v>0</v>
      </c>
      <c r="L26" s="184">
        <v>21</v>
      </c>
      <c r="M26" s="184">
        <f t="shared" si="3"/>
        <v>0</v>
      </c>
      <c r="N26" s="182">
        <v>0</v>
      </c>
      <c r="O26" s="182">
        <f t="shared" si="4"/>
        <v>0</v>
      </c>
      <c r="P26" s="182">
        <v>0</v>
      </c>
      <c r="Q26" s="182">
        <f t="shared" si="5"/>
        <v>0</v>
      </c>
      <c r="R26" s="184"/>
      <c r="S26" s="184" t="s">
        <v>327</v>
      </c>
      <c r="T26" s="185" t="s">
        <v>333</v>
      </c>
      <c r="U26" s="157">
        <v>0</v>
      </c>
      <c r="V26" s="157">
        <f t="shared" si="6"/>
        <v>0</v>
      </c>
      <c r="W26" s="157"/>
      <c r="X26" s="157" t="s">
        <v>249</v>
      </c>
      <c r="Y26" s="157" t="s">
        <v>250</v>
      </c>
      <c r="Z26" s="147"/>
      <c r="AA26" s="147"/>
      <c r="AB26" s="147"/>
      <c r="AC26" s="147"/>
      <c r="AD26" s="147"/>
      <c r="AE26" s="147"/>
      <c r="AF26" s="147"/>
      <c r="AG26" s="147" t="s">
        <v>694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9">
        <v>19</v>
      </c>
      <c r="B27" s="180" t="s">
        <v>730</v>
      </c>
      <c r="C27" s="189" t="s">
        <v>850</v>
      </c>
      <c r="D27" s="181" t="s">
        <v>337</v>
      </c>
      <c r="E27" s="182">
        <v>2</v>
      </c>
      <c r="F27" s="183"/>
      <c r="G27" s="184">
        <f t="shared" si="0"/>
        <v>0</v>
      </c>
      <c r="H27" s="183"/>
      <c r="I27" s="184">
        <f t="shared" si="1"/>
        <v>0</v>
      </c>
      <c r="J27" s="183"/>
      <c r="K27" s="184">
        <f t="shared" si="2"/>
        <v>0</v>
      </c>
      <c r="L27" s="184">
        <v>21</v>
      </c>
      <c r="M27" s="184">
        <f t="shared" si="3"/>
        <v>0</v>
      </c>
      <c r="N27" s="182">
        <v>0</v>
      </c>
      <c r="O27" s="182">
        <f t="shared" si="4"/>
        <v>0</v>
      </c>
      <c r="P27" s="182">
        <v>0</v>
      </c>
      <c r="Q27" s="182">
        <f t="shared" si="5"/>
        <v>0</v>
      </c>
      <c r="R27" s="184"/>
      <c r="S27" s="184" t="s">
        <v>327</v>
      </c>
      <c r="T27" s="185" t="s">
        <v>333</v>
      </c>
      <c r="U27" s="157">
        <v>0</v>
      </c>
      <c r="V27" s="157">
        <f t="shared" si="6"/>
        <v>0</v>
      </c>
      <c r="W27" s="157"/>
      <c r="X27" s="157" t="s">
        <v>249</v>
      </c>
      <c r="Y27" s="157" t="s">
        <v>250</v>
      </c>
      <c r="Z27" s="147"/>
      <c r="AA27" s="147"/>
      <c r="AB27" s="147"/>
      <c r="AC27" s="147"/>
      <c r="AD27" s="147"/>
      <c r="AE27" s="147"/>
      <c r="AF27" s="147"/>
      <c r="AG27" s="147" t="s">
        <v>694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0.399999999999999" outlineLevel="1" x14ac:dyDescent="0.25">
      <c r="A28" s="179">
        <v>20</v>
      </c>
      <c r="B28" s="180" t="s">
        <v>732</v>
      </c>
      <c r="C28" s="189" t="s">
        <v>851</v>
      </c>
      <c r="D28" s="181" t="s">
        <v>337</v>
      </c>
      <c r="E28" s="182">
        <v>33</v>
      </c>
      <c r="F28" s="183"/>
      <c r="G28" s="184">
        <f t="shared" si="0"/>
        <v>0</v>
      </c>
      <c r="H28" s="183"/>
      <c r="I28" s="184">
        <f t="shared" si="1"/>
        <v>0</v>
      </c>
      <c r="J28" s="183"/>
      <c r="K28" s="184">
        <f t="shared" si="2"/>
        <v>0</v>
      </c>
      <c r="L28" s="184">
        <v>21</v>
      </c>
      <c r="M28" s="184">
        <f t="shared" si="3"/>
        <v>0</v>
      </c>
      <c r="N28" s="182">
        <v>0</v>
      </c>
      <c r="O28" s="182">
        <f t="shared" si="4"/>
        <v>0</v>
      </c>
      <c r="P28" s="182">
        <v>0</v>
      </c>
      <c r="Q28" s="182">
        <f t="shared" si="5"/>
        <v>0</v>
      </c>
      <c r="R28" s="184"/>
      <c r="S28" s="184" t="s">
        <v>327</v>
      </c>
      <c r="T28" s="185" t="s">
        <v>333</v>
      </c>
      <c r="U28" s="157">
        <v>0</v>
      </c>
      <c r="V28" s="157">
        <f t="shared" si="6"/>
        <v>0</v>
      </c>
      <c r="W28" s="157"/>
      <c r="X28" s="157" t="s">
        <v>249</v>
      </c>
      <c r="Y28" s="157" t="s">
        <v>250</v>
      </c>
      <c r="Z28" s="147"/>
      <c r="AA28" s="147"/>
      <c r="AB28" s="147"/>
      <c r="AC28" s="147"/>
      <c r="AD28" s="147"/>
      <c r="AE28" s="147"/>
      <c r="AF28" s="147"/>
      <c r="AG28" s="147" t="s">
        <v>694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30.6" outlineLevel="1" x14ac:dyDescent="0.25">
      <c r="A29" s="179">
        <v>21</v>
      </c>
      <c r="B29" s="180" t="s">
        <v>734</v>
      </c>
      <c r="C29" s="189" t="s">
        <v>852</v>
      </c>
      <c r="D29" s="181" t="s">
        <v>337</v>
      </c>
      <c r="E29" s="182">
        <v>33</v>
      </c>
      <c r="F29" s="183"/>
      <c r="G29" s="184">
        <f t="shared" si="0"/>
        <v>0</v>
      </c>
      <c r="H29" s="183"/>
      <c r="I29" s="184">
        <f t="shared" si="1"/>
        <v>0</v>
      </c>
      <c r="J29" s="183"/>
      <c r="K29" s="184">
        <f t="shared" si="2"/>
        <v>0</v>
      </c>
      <c r="L29" s="184">
        <v>21</v>
      </c>
      <c r="M29" s="184">
        <f t="shared" si="3"/>
        <v>0</v>
      </c>
      <c r="N29" s="182">
        <v>0</v>
      </c>
      <c r="O29" s="182">
        <f t="shared" si="4"/>
        <v>0</v>
      </c>
      <c r="P29" s="182">
        <v>0</v>
      </c>
      <c r="Q29" s="182">
        <f t="shared" si="5"/>
        <v>0</v>
      </c>
      <c r="R29" s="184"/>
      <c r="S29" s="184" t="s">
        <v>327</v>
      </c>
      <c r="T29" s="185" t="s">
        <v>333</v>
      </c>
      <c r="U29" s="157">
        <v>0</v>
      </c>
      <c r="V29" s="157">
        <f t="shared" si="6"/>
        <v>0</v>
      </c>
      <c r="W29" s="157"/>
      <c r="X29" s="157" t="s">
        <v>249</v>
      </c>
      <c r="Y29" s="157" t="s">
        <v>250</v>
      </c>
      <c r="Z29" s="147"/>
      <c r="AA29" s="147"/>
      <c r="AB29" s="147"/>
      <c r="AC29" s="147"/>
      <c r="AD29" s="147"/>
      <c r="AE29" s="147"/>
      <c r="AF29" s="147"/>
      <c r="AG29" s="147" t="s">
        <v>694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9">
        <v>22</v>
      </c>
      <c r="B30" s="180" t="s">
        <v>736</v>
      </c>
      <c r="C30" s="189" t="s">
        <v>853</v>
      </c>
      <c r="D30" s="181" t="s">
        <v>337</v>
      </c>
      <c r="E30" s="182">
        <v>526</v>
      </c>
      <c r="F30" s="183"/>
      <c r="G30" s="184">
        <f t="shared" si="0"/>
        <v>0</v>
      </c>
      <c r="H30" s="183"/>
      <c r="I30" s="184">
        <f t="shared" si="1"/>
        <v>0</v>
      </c>
      <c r="J30" s="183"/>
      <c r="K30" s="184">
        <f t="shared" si="2"/>
        <v>0</v>
      </c>
      <c r="L30" s="184">
        <v>21</v>
      </c>
      <c r="M30" s="184">
        <f t="shared" si="3"/>
        <v>0</v>
      </c>
      <c r="N30" s="182">
        <v>0</v>
      </c>
      <c r="O30" s="182">
        <f t="shared" si="4"/>
        <v>0</v>
      </c>
      <c r="P30" s="182">
        <v>0</v>
      </c>
      <c r="Q30" s="182">
        <f t="shared" si="5"/>
        <v>0</v>
      </c>
      <c r="R30" s="184"/>
      <c r="S30" s="184" t="s">
        <v>327</v>
      </c>
      <c r="T30" s="185" t="s">
        <v>333</v>
      </c>
      <c r="U30" s="157">
        <v>0</v>
      </c>
      <c r="V30" s="157">
        <f t="shared" si="6"/>
        <v>0</v>
      </c>
      <c r="W30" s="157"/>
      <c r="X30" s="157" t="s">
        <v>249</v>
      </c>
      <c r="Y30" s="157" t="s">
        <v>250</v>
      </c>
      <c r="Z30" s="147"/>
      <c r="AA30" s="147"/>
      <c r="AB30" s="147"/>
      <c r="AC30" s="147"/>
      <c r="AD30" s="147"/>
      <c r="AE30" s="147"/>
      <c r="AF30" s="147"/>
      <c r="AG30" s="147" t="s">
        <v>694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9">
        <v>23</v>
      </c>
      <c r="B31" s="180" t="s">
        <v>738</v>
      </c>
      <c r="C31" s="189" t="s">
        <v>854</v>
      </c>
      <c r="D31" s="181" t="s">
        <v>337</v>
      </c>
      <c r="E31" s="182">
        <v>526</v>
      </c>
      <c r="F31" s="183"/>
      <c r="G31" s="184">
        <f t="shared" si="0"/>
        <v>0</v>
      </c>
      <c r="H31" s="183"/>
      <c r="I31" s="184">
        <f t="shared" si="1"/>
        <v>0</v>
      </c>
      <c r="J31" s="183"/>
      <c r="K31" s="184">
        <f t="shared" si="2"/>
        <v>0</v>
      </c>
      <c r="L31" s="184">
        <v>21</v>
      </c>
      <c r="M31" s="184">
        <f t="shared" si="3"/>
        <v>0</v>
      </c>
      <c r="N31" s="182">
        <v>0</v>
      </c>
      <c r="O31" s="182">
        <f t="shared" si="4"/>
        <v>0</v>
      </c>
      <c r="P31" s="182">
        <v>0</v>
      </c>
      <c r="Q31" s="182">
        <f t="shared" si="5"/>
        <v>0</v>
      </c>
      <c r="R31" s="184"/>
      <c r="S31" s="184" t="s">
        <v>327</v>
      </c>
      <c r="T31" s="185" t="s">
        <v>333</v>
      </c>
      <c r="U31" s="157">
        <v>0</v>
      </c>
      <c r="V31" s="157">
        <f t="shared" si="6"/>
        <v>0</v>
      </c>
      <c r="W31" s="157"/>
      <c r="X31" s="157" t="s">
        <v>249</v>
      </c>
      <c r="Y31" s="157" t="s">
        <v>250</v>
      </c>
      <c r="Z31" s="147"/>
      <c r="AA31" s="147"/>
      <c r="AB31" s="147"/>
      <c r="AC31" s="147"/>
      <c r="AD31" s="147"/>
      <c r="AE31" s="147"/>
      <c r="AF31" s="147"/>
      <c r="AG31" s="147" t="s">
        <v>694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9">
        <v>24</v>
      </c>
      <c r="B32" s="180" t="s">
        <v>740</v>
      </c>
      <c r="C32" s="189" t="s">
        <v>855</v>
      </c>
      <c r="D32" s="181" t="s">
        <v>337</v>
      </c>
      <c r="E32" s="182">
        <v>526</v>
      </c>
      <c r="F32" s="183"/>
      <c r="G32" s="184">
        <f t="shared" si="0"/>
        <v>0</v>
      </c>
      <c r="H32" s="183"/>
      <c r="I32" s="184">
        <f t="shared" si="1"/>
        <v>0</v>
      </c>
      <c r="J32" s="183"/>
      <c r="K32" s="184">
        <f t="shared" si="2"/>
        <v>0</v>
      </c>
      <c r="L32" s="184">
        <v>21</v>
      </c>
      <c r="M32" s="184">
        <f t="shared" si="3"/>
        <v>0</v>
      </c>
      <c r="N32" s="182">
        <v>0</v>
      </c>
      <c r="O32" s="182">
        <f t="shared" si="4"/>
        <v>0</v>
      </c>
      <c r="P32" s="182">
        <v>0</v>
      </c>
      <c r="Q32" s="182">
        <f t="shared" si="5"/>
        <v>0</v>
      </c>
      <c r="R32" s="184"/>
      <c r="S32" s="184" t="s">
        <v>327</v>
      </c>
      <c r="T32" s="185" t="s">
        <v>333</v>
      </c>
      <c r="U32" s="157">
        <v>0</v>
      </c>
      <c r="V32" s="157">
        <f t="shared" si="6"/>
        <v>0</v>
      </c>
      <c r="W32" s="157"/>
      <c r="X32" s="157" t="s">
        <v>249</v>
      </c>
      <c r="Y32" s="157" t="s">
        <v>250</v>
      </c>
      <c r="Z32" s="147"/>
      <c r="AA32" s="147"/>
      <c r="AB32" s="147"/>
      <c r="AC32" s="147"/>
      <c r="AD32" s="147"/>
      <c r="AE32" s="147"/>
      <c r="AF32" s="147"/>
      <c r="AG32" s="147" t="s">
        <v>694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9">
        <v>25</v>
      </c>
      <c r="B33" s="180" t="s">
        <v>742</v>
      </c>
      <c r="C33" s="189" t="s">
        <v>856</v>
      </c>
      <c r="D33" s="181" t="s">
        <v>337</v>
      </c>
      <c r="E33" s="182">
        <v>266</v>
      </c>
      <c r="F33" s="183"/>
      <c r="G33" s="184">
        <f t="shared" si="0"/>
        <v>0</v>
      </c>
      <c r="H33" s="183"/>
      <c r="I33" s="184">
        <f t="shared" si="1"/>
        <v>0</v>
      </c>
      <c r="J33" s="183"/>
      <c r="K33" s="184">
        <f t="shared" si="2"/>
        <v>0</v>
      </c>
      <c r="L33" s="184">
        <v>21</v>
      </c>
      <c r="M33" s="184">
        <f t="shared" si="3"/>
        <v>0</v>
      </c>
      <c r="N33" s="182">
        <v>0</v>
      </c>
      <c r="O33" s="182">
        <f t="shared" si="4"/>
        <v>0</v>
      </c>
      <c r="P33" s="182">
        <v>0</v>
      </c>
      <c r="Q33" s="182">
        <f t="shared" si="5"/>
        <v>0</v>
      </c>
      <c r="R33" s="184"/>
      <c r="S33" s="184" t="s">
        <v>327</v>
      </c>
      <c r="T33" s="185" t="s">
        <v>333</v>
      </c>
      <c r="U33" s="157">
        <v>0</v>
      </c>
      <c r="V33" s="157">
        <f t="shared" si="6"/>
        <v>0</v>
      </c>
      <c r="W33" s="157"/>
      <c r="X33" s="157" t="s">
        <v>249</v>
      </c>
      <c r="Y33" s="157" t="s">
        <v>250</v>
      </c>
      <c r="Z33" s="147"/>
      <c r="AA33" s="147"/>
      <c r="AB33" s="147"/>
      <c r="AC33" s="147"/>
      <c r="AD33" s="147"/>
      <c r="AE33" s="147"/>
      <c r="AF33" s="147"/>
      <c r="AG33" s="147" t="s">
        <v>694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9">
        <v>26</v>
      </c>
      <c r="B34" s="180" t="s">
        <v>744</v>
      </c>
      <c r="C34" s="189" t="s">
        <v>857</v>
      </c>
      <c r="D34" s="181" t="s">
        <v>337</v>
      </c>
      <c r="E34" s="182">
        <v>33</v>
      </c>
      <c r="F34" s="183"/>
      <c r="G34" s="184">
        <f t="shared" si="0"/>
        <v>0</v>
      </c>
      <c r="H34" s="183"/>
      <c r="I34" s="184">
        <f t="shared" si="1"/>
        <v>0</v>
      </c>
      <c r="J34" s="183"/>
      <c r="K34" s="184">
        <f t="shared" si="2"/>
        <v>0</v>
      </c>
      <c r="L34" s="184">
        <v>21</v>
      </c>
      <c r="M34" s="184">
        <f t="shared" si="3"/>
        <v>0</v>
      </c>
      <c r="N34" s="182">
        <v>0</v>
      </c>
      <c r="O34" s="182">
        <f t="shared" si="4"/>
        <v>0</v>
      </c>
      <c r="P34" s="182">
        <v>0</v>
      </c>
      <c r="Q34" s="182">
        <f t="shared" si="5"/>
        <v>0</v>
      </c>
      <c r="R34" s="184"/>
      <c r="S34" s="184" t="s">
        <v>327</v>
      </c>
      <c r="T34" s="185" t="s">
        <v>333</v>
      </c>
      <c r="U34" s="157">
        <v>0</v>
      </c>
      <c r="V34" s="157">
        <f t="shared" si="6"/>
        <v>0</v>
      </c>
      <c r="W34" s="157"/>
      <c r="X34" s="157" t="s">
        <v>249</v>
      </c>
      <c r="Y34" s="157" t="s">
        <v>250</v>
      </c>
      <c r="Z34" s="147"/>
      <c r="AA34" s="147"/>
      <c r="AB34" s="147"/>
      <c r="AC34" s="147"/>
      <c r="AD34" s="147"/>
      <c r="AE34" s="147"/>
      <c r="AF34" s="147"/>
      <c r="AG34" s="147" t="s">
        <v>694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0.399999999999999" outlineLevel="1" x14ac:dyDescent="0.25">
      <c r="A35" s="179">
        <v>27</v>
      </c>
      <c r="B35" s="180" t="s">
        <v>746</v>
      </c>
      <c r="C35" s="189" t="s">
        <v>858</v>
      </c>
      <c r="D35" s="181" t="s">
        <v>337</v>
      </c>
      <c r="E35" s="182">
        <v>15</v>
      </c>
      <c r="F35" s="183"/>
      <c r="G35" s="184">
        <f t="shared" si="0"/>
        <v>0</v>
      </c>
      <c r="H35" s="183"/>
      <c r="I35" s="184">
        <f t="shared" si="1"/>
        <v>0</v>
      </c>
      <c r="J35" s="183"/>
      <c r="K35" s="184">
        <f t="shared" si="2"/>
        <v>0</v>
      </c>
      <c r="L35" s="184">
        <v>21</v>
      </c>
      <c r="M35" s="184">
        <f t="shared" si="3"/>
        <v>0</v>
      </c>
      <c r="N35" s="182">
        <v>0</v>
      </c>
      <c r="O35" s="182">
        <f t="shared" si="4"/>
        <v>0</v>
      </c>
      <c r="P35" s="182">
        <v>0</v>
      </c>
      <c r="Q35" s="182">
        <f t="shared" si="5"/>
        <v>0</v>
      </c>
      <c r="R35" s="184"/>
      <c r="S35" s="184" t="s">
        <v>327</v>
      </c>
      <c r="T35" s="185" t="s">
        <v>333</v>
      </c>
      <c r="U35" s="157">
        <v>0</v>
      </c>
      <c r="V35" s="157">
        <f t="shared" si="6"/>
        <v>0</v>
      </c>
      <c r="W35" s="157"/>
      <c r="X35" s="157" t="s">
        <v>249</v>
      </c>
      <c r="Y35" s="157" t="s">
        <v>250</v>
      </c>
      <c r="Z35" s="147"/>
      <c r="AA35" s="147"/>
      <c r="AB35" s="147"/>
      <c r="AC35" s="147"/>
      <c r="AD35" s="147"/>
      <c r="AE35" s="147"/>
      <c r="AF35" s="147"/>
      <c r="AG35" s="147" t="s">
        <v>694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79">
        <v>28</v>
      </c>
      <c r="B36" s="180" t="s">
        <v>748</v>
      </c>
      <c r="C36" s="189" t="s">
        <v>859</v>
      </c>
      <c r="D36" s="181" t="s">
        <v>337</v>
      </c>
      <c r="E36" s="182">
        <v>184</v>
      </c>
      <c r="F36" s="183"/>
      <c r="G36" s="184">
        <f t="shared" si="0"/>
        <v>0</v>
      </c>
      <c r="H36" s="183"/>
      <c r="I36" s="184">
        <f t="shared" si="1"/>
        <v>0</v>
      </c>
      <c r="J36" s="183"/>
      <c r="K36" s="184">
        <f t="shared" si="2"/>
        <v>0</v>
      </c>
      <c r="L36" s="184">
        <v>21</v>
      </c>
      <c r="M36" s="184">
        <f t="shared" si="3"/>
        <v>0</v>
      </c>
      <c r="N36" s="182">
        <v>0</v>
      </c>
      <c r="O36" s="182">
        <f t="shared" si="4"/>
        <v>0</v>
      </c>
      <c r="P36" s="182">
        <v>0</v>
      </c>
      <c r="Q36" s="182">
        <f t="shared" si="5"/>
        <v>0</v>
      </c>
      <c r="R36" s="184"/>
      <c r="S36" s="184" t="s">
        <v>327</v>
      </c>
      <c r="T36" s="185" t="s">
        <v>333</v>
      </c>
      <c r="U36" s="157">
        <v>0</v>
      </c>
      <c r="V36" s="157">
        <f t="shared" si="6"/>
        <v>0</v>
      </c>
      <c r="W36" s="157"/>
      <c r="X36" s="157" t="s">
        <v>249</v>
      </c>
      <c r="Y36" s="157" t="s">
        <v>250</v>
      </c>
      <c r="Z36" s="147"/>
      <c r="AA36" s="147"/>
      <c r="AB36" s="147"/>
      <c r="AC36" s="147"/>
      <c r="AD36" s="147"/>
      <c r="AE36" s="147"/>
      <c r="AF36" s="147"/>
      <c r="AG36" s="147" t="s">
        <v>694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9">
        <v>29</v>
      </c>
      <c r="B37" s="180" t="s">
        <v>750</v>
      </c>
      <c r="C37" s="189" t="s">
        <v>860</v>
      </c>
      <c r="D37" s="181" t="s">
        <v>337</v>
      </c>
      <c r="E37" s="182">
        <v>176</v>
      </c>
      <c r="F37" s="183"/>
      <c r="G37" s="184">
        <f t="shared" si="0"/>
        <v>0</v>
      </c>
      <c r="H37" s="183"/>
      <c r="I37" s="184">
        <f t="shared" si="1"/>
        <v>0</v>
      </c>
      <c r="J37" s="183"/>
      <c r="K37" s="184">
        <f t="shared" si="2"/>
        <v>0</v>
      </c>
      <c r="L37" s="184">
        <v>21</v>
      </c>
      <c r="M37" s="184">
        <f t="shared" si="3"/>
        <v>0</v>
      </c>
      <c r="N37" s="182">
        <v>0</v>
      </c>
      <c r="O37" s="182">
        <f t="shared" si="4"/>
        <v>0</v>
      </c>
      <c r="P37" s="182">
        <v>0</v>
      </c>
      <c r="Q37" s="182">
        <f t="shared" si="5"/>
        <v>0</v>
      </c>
      <c r="R37" s="184"/>
      <c r="S37" s="184" t="s">
        <v>327</v>
      </c>
      <c r="T37" s="185" t="s">
        <v>333</v>
      </c>
      <c r="U37" s="157">
        <v>0</v>
      </c>
      <c r="V37" s="157">
        <f t="shared" si="6"/>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79">
        <v>30</v>
      </c>
      <c r="B38" s="180" t="s">
        <v>752</v>
      </c>
      <c r="C38" s="189" t="s">
        <v>861</v>
      </c>
      <c r="D38" s="181" t="s">
        <v>337</v>
      </c>
      <c r="E38" s="182">
        <v>184</v>
      </c>
      <c r="F38" s="183"/>
      <c r="G38" s="184">
        <f t="shared" si="0"/>
        <v>0</v>
      </c>
      <c r="H38" s="183"/>
      <c r="I38" s="184">
        <f t="shared" si="1"/>
        <v>0</v>
      </c>
      <c r="J38" s="183"/>
      <c r="K38" s="184">
        <f t="shared" si="2"/>
        <v>0</v>
      </c>
      <c r="L38" s="184">
        <v>21</v>
      </c>
      <c r="M38" s="184">
        <f t="shared" si="3"/>
        <v>0</v>
      </c>
      <c r="N38" s="182">
        <v>0</v>
      </c>
      <c r="O38" s="182">
        <f t="shared" si="4"/>
        <v>0</v>
      </c>
      <c r="P38" s="182">
        <v>0</v>
      </c>
      <c r="Q38" s="182">
        <f t="shared" si="5"/>
        <v>0</v>
      </c>
      <c r="R38" s="184"/>
      <c r="S38" s="184" t="s">
        <v>327</v>
      </c>
      <c r="T38" s="185" t="s">
        <v>333</v>
      </c>
      <c r="U38" s="157">
        <v>0</v>
      </c>
      <c r="V38" s="157">
        <f t="shared" si="6"/>
        <v>0</v>
      </c>
      <c r="W38" s="157"/>
      <c r="X38" s="157" t="s">
        <v>249</v>
      </c>
      <c r="Y38" s="157" t="s">
        <v>250</v>
      </c>
      <c r="Z38" s="147"/>
      <c r="AA38" s="147"/>
      <c r="AB38" s="147"/>
      <c r="AC38" s="147"/>
      <c r="AD38" s="147"/>
      <c r="AE38" s="147"/>
      <c r="AF38" s="147"/>
      <c r="AG38" s="147" t="s">
        <v>694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9">
        <v>31</v>
      </c>
      <c r="B39" s="180" t="s">
        <v>754</v>
      </c>
      <c r="C39" s="189" t="s">
        <v>862</v>
      </c>
      <c r="D39" s="181" t="s">
        <v>337</v>
      </c>
      <c r="E39" s="182">
        <v>15</v>
      </c>
      <c r="F39" s="183"/>
      <c r="G39" s="184">
        <f t="shared" si="0"/>
        <v>0</v>
      </c>
      <c r="H39" s="183"/>
      <c r="I39" s="184">
        <f t="shared" si="1"/>
        <v>0</v>
      </c>
      <c r="J39" s="183"/>
      <c r="K39" s="184">
        <f t="shared" si="2"/>
        <v>0</v>
      </c>
      <c r="L39" s="184">
        <v>21</v>
      </c>
      <c r="M39" s="184">
        <f t="shared" si="3"/>
        <v>0</v>
      </c>
      <c r="N39" s="182">
        <v>0</v>
      </c>
      <c r="O39" s="182">
        <f t="shared" si="4"/>
        <v>0</v>
      </c>
      <c r="P39" s="182">
        <v>0</v>
      </c>
      <c r="Q39" s="182">
        <f t="shared" si="5"/>
        <v>0</v>
      </c>
      <c r="R39" s="184"/>
      <c r="S39" s="184" t="s">
        <v>327</v>
      </c>
      <c r="T39" s="185" t="s">
        <v>333</v>
      </c>
      <c r="U39" s="157">
        <v>0</v>
      </c>
      <c r="V39" s="157">
        <f t="shared" si="6"/>
        <v>0</v>
      </c>
      <c r="W39" s="157"/>
      <c r="X39" s="157" t="s">
        <v>249</v>
      </c>
      <c r="Y39" s="157" t="s">
        <v>250</v>
      </c>
      <c r="Z39" s="147"/>
      <c r="AA39" s="147"/>
      <c r="AB39" s="147"/>
      <c r="AC39" s="147"/>
      <c r="AD39" s="147"/>
      <c r="AE39" s="147"/>
      <c r="AF39" s="147"/>
      <c r="AG39" s="147" t="s">
        <v>694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9">
        <v>32</v>
      </c>
      <c r="B40" s="180" t="s">
        <v>756</v>
      </c>
      <c r="C40" s="189" t="s">
        <v>863</v>
      </c>
      <c r="D40" s="181" t="s">
        <v>337</v>
      </c>
      <c r="E40" s="182">
        <v>184</v>
      </c>
      <c r="F40" s="183"/>
      <c r="G40" s="184">
        <f t="shared" si="0"/>
        <v>0</v>
      </c>
      <c r="H40" s="183"/>
      <c r="I40" s="184">
        <f t="shared" si="1"/>
        <v>0</v>
      </c>
      <c r="J40" s="183"/>
      <c r="K40" s="184">
        <f t="shared" si="2"/>
        <v>0</v>
      </c>
      <c r="L40" s="184">
        <v>21</v>
      </c>
      <c r="M40" s="184">
        <f t="shared" si="3"/>
        <v>0</v>
      </c>
      <c r="N40" s="182">
        <v>0</v>
      </c>
      <c r="O40" s="182">
        <f t="shared" si="4"/>
        <v>0</v>
      </c>
      <c r="P40" s="182">
        <v>0</v>
      </c>
      <c r="Q40" s="182">
        <f t="shared" si="5"/>
        <v>0</v>
      </c>
      <c r="R40" s="184"/>
      <c r="S40" s="184" t="s">
        <v>327</v>
      </c>
      <c r="T40" s="185" t="s">
        <v>333</v>
      </c>
      <c r="U40" s="157">
        <v>0</v>
      </c>
      <c r="V40" s="157">
        <f t="shared" si="6"/>
        <v>0</v>
      </c>
      <c r="W40" s="157"/>
      <c r="X40" s="157" t="s">
        <v>249</v>
      </c>
      <c r="Y40" s="157" t="s">
        <v>250</v>
      </c>
      <c r="Z40" s="147"/>
      <c r="AA40" s="147"/>
      <c r="AB40" s="147"/>
      <c r="AC40" s="147"/>
      <c r="AD40" s="147"/>
      <c r="AE40" s="147"/>
      <c r="AF40" s="147"/>
      <c r="AG40" s="147" t="s">
        <v>694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9">
        <v>33</v>
      </c>
      <c r="B41" s="180" t="s">
        <v>758</v>
      </c>
      <c r="C41" s="189" t="s">
        <v>864</v>
      </c>
      <c r="D41" s="181" t="s">
        <v>337</v>
      </c>
      <c r="E41" s="182">
        <v>184</v>
      </c>
      <c r="F41" s="183"/>
      <c r="G41" s="184">
        <f t="shared" si="0"/>
        <v>0</v>
      </c>
      <c r="H41" s="183"/>
      <c r="I41" s="184">
        <f t="shared" si="1"/>
        <v>0</v>
      </c>
      <c r="J41" s="183"/>
      <c r="K41" s="184">
        <f t="shared" si="2"/>
        <v>0</v>
      </c>
      <c r="L41" s="184">
        <v>21</v>
      </c>
      <c r="M41" s="184">
        <f t="shared" si="3"/>
        <v>0</v>
      </c>
      <c r="N41" s="182">
        <v>0</v>
      </c>
      <c r="O41" s="182">
        <f t="shared" si="4"/>
        <v>0</v>
      </c>
      <c r="P41" s="182">
        <v>0</v>
      </c>
      <c r="Q41" s="182">
        <f t="shared" si="5"/>
        <v>0</v>
      </c>
      <c r="R41" s="184"/>
      <c r="S41" s="184" t="s">
        <v>327</v>
      </c>
      <c r="T41" s="185" t="s">
        <v>333</v>
      </c>
      <c r="U41" s="157">
        <v>0</v>
      </c>
      <c r="V41" s="157">
        <f t="shared" si="6"/>
        <v>0</v>
      </c>
      <c r="W41" s="157"/>
      <c r="X41" s="157" t="s">
        <v>249</v>
      </c>
      <c r="Y41" s="157" t="s">
        <v>250</v>
      </c>
      <c r="Z41" s="147"/>
      <c r="AA41" s="147"/>
      <c r="AB41" s="147"/>
      <c r="AC41" s="147"/>
      <c r="AD41" s="147"/>
      <c r="AE41" s="147"/>
      <c r="AF41" s="147"/>
      <c r="AG41" s="147" t="s">
        <v>694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0.399999999999999" outlineLevel="1" x14ac:dyDescent="0.25">
      <c r="A42" s="179">
        <v>34</v>
      </c>
      <c r="B42" s="180" t="s">
        <v>760</v>
      </c>
      <c r="C42" s="189" t="s">
        <v>865</v>
      </c>
      <c r="D42" s="181" t="s">
        <v>337</v>
      </c>
      <c r="E42" s="182">
        <v>1</v>
      </c>
      <c r="F42" s="183"/>
      <c r="G42" s="184">
        <f t="shared" si="0"/>
        <v>0</v>
      </c>
      <c r="H42" s="183"/>
      <c r="I42" s="184">
        <f t="shared" si="1"/>
        <v>0</v>
      </c>
      <c r="J42" s="183"/>
      <c r="K42" s="184">
        <f t="shared" si="2"/>
        <v>0</v>
      </c>
      <c r="L42" s="184">
        <v>21</v>
      </c>
      <c r="M42" s="184">
        <f t="shared" si="3"/>
        <v>0</v>
      </c>
      <c r="N42" s="182">
        <v>0</v>
      </c>
      <c r="O42" s="182">
        <f t="shared" si="4"/>
        <v>0</v>
      </c>
      <c r="P42" s="182">
        <v>0</v>
      </c>
      <c r="Q42" s="182">
        <f t="shared" si="5"/>
        <v>0</v>
      </c>
      <c r="R42" s="184"/>
      <c r="S42" s="184" t="s">
        <v>327</v>
      </c>
      <c r="T42" s="185" t="s">
        <v>333</v>
      </c>
      <c r="U42" s="157">
        <v>0</v>
      </c>
      <c r="V42" s="157">
        <f t="shared" si="6"/>
        <v>0</v>
      </c>
      <c r="W42" s="157"/>
      <c r="X42" s="157" t="s">
        <v>249</v>
      </c>
      <c r="Y42" s="157" t="s">
        <v>250</v>
      </c>
      <c r="Z42" s="147"/>
      <c r="AA42" s="147"/>
      <c r="AB42" s="147"/>
      <c r="AC42" s="147"/>
      <c r="AD42" s="147"/>
      <c r="AE42" s="147"/>
      <c r="AF42" s="147"/>
      <c r="AG42" s="147" t="s">
        <v>694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0.399999999999999" outlineLevel="1" x14ac:dyDescent="0.25">
      <c r="A43" s="179">
        <v>35</v>
      </c>
      <c r="B43" s="180" t="s">
        <v>762</v>
      </c>
      <c r="C43" s="189" t="s">
        <v>866</v>
      </c>
      <c r="D43" s="181" t="s">
        <v>337</v>
      </c>
      <c r="E43" s="182">
        <v>1</v>
      </c>
      <c r="F43" s="183"/>
      <c r="G43" s="184">
        <f t="shared" si="0"/>
        <v>0</v>
      </c>
      <c r="H43" s="183"/>
      <c r="I43" s="184">
        <f t="shared" si="1"/>
        <v>0</v>
      </c>
      <c r="J43" s="183"/>
      <c r="K43" s="184">
        <f t="shared" si="2"/>
        <v>0</v>
      </c>
      <c r="L43" s="184">
        <v>21</v>
      </c>
      <c r="M43" s="184">
        <f t="shared" si="3"/>
        <v>0</v>
      </c>
      <c r="N43" s="182">
        <v>0</v>
      </c>
      <c r="O43" s="182">
        <f t="shared" si="4"/>
        <v>0</v>
      </c>
      <c r="P43" s="182">
        <v>0</v>
      </c>
      <c r="Q43" s="182">
        <f t="shared" si="5"/>
        <v>0</v>
      </c>
      <c r="R43" s="184"/>
      <c r="S43" s="184" t="s">
        <v>327</v>
      </c>
      <c r="T43" s="185" t="s">
        <v>333</v>
      </c>
      <c r="U43" s="157">
        <v>0</v>
      </c>
      <c r="V43" s="157">
        <f t="shared" si="6"/>
        <v>0</v>
      </c>
      <c r="W43" s="157"/>
      <c r="X43" s="157" t="s">
        <v>249</v>
      </c>
      <c r="Y43" s="157" t="s">
        <v>250</v>
      </c>
      <c r="Z43" s="147"/>
      <c r="AA43" s="147"/>
      <c r="AB43" s="147"/>
      <c r="AC43" s="147"/>
      <c r="AD43" s="147"/>
      <c r="AE43" s="147"/>
      <c r="AF43" s="147"/>
      <c r="AG43" s="147" t="s">
        <v>694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0.399999999999999" outlineLevel="1" x14ac:dyDescent="0.25">
      <c r="A44" s="179">
        <v>36</v>
      </c>
      <c r="B44" s="180" t="s">
        <v>764</v>
      </c>
      <c r="C44" s="189" t="s">
        <v>867</v>
      </c>
      <c r="D44" s="181" t="s">
        <v>337</v>
      </c>
      <c r="E44" s="182">
        <v>560</v>
      </c>
      <c r="F44" s="183"/>
      <c r="G44" s="184">
        <f t="shared" si="0"/>
        <v>0</v>
      </c>
      <c r="H44" s="183"/>
      <c r="I44" s="184">
        <f t="shared" si="1"/>
        <v>0</v>
      </c>
      <c r="J44" s="183"/>
      <c r="K44" s="184">
        <f t="shared" si="2"/>
        <v>0</v>
      </c>
      <c r="L44" s="184">
        <v>21</v>
      </c>
      <c r="M44" s="184">
        <f t="shared" si="3"/>
        <v>0</v>
      </c>
      <c r="N44" s="182">
        <v>0</v>
      </c>
      <c r="O44" s="182">
        <f t="shared" si="4"/>
        <v>0</v>
      </c>
      <c r="P44" s="182">
        <v>0</v>
      </c>
      <c r="Q44" s="182">
        <f t="shared" si="5"/>
        <v>0</v>
      </c>
      <c r="R44" s="184"/>
      <c r="S44" s="184" t="s">
        <v>327</v>
      </c>
      <c r="T44" s="185" t="s">
        <v>333</v>
      </c>
      <c r="U44" s="157">
        <v>0</v>
      </c>
      <c r="V44" s="157">
        <f t="shared" si="6"/>
        <v>0</v>
      </c>
      <c r="W44" s="157"/>
      <c r="X44" s="157" t="s">
        <v>249</v>
      </c>
      <c r="Y44" s="157" t="s">
        <v>250</v>
      </c>
      <c r="Z44" s="147"/>
      <c r="AA44" s="147"/>
      <c r="AB44" s="147"/>
      <c r="AC44" s="147"/>
      <c r="AD44" s="147"/>
      <c r="AE44" s="147"/>
      <c r="AF44" s="147"/>
      <c r="AG44" s="147" t="s">
        <v>694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39.6" x14ac:dyDescent="0.25">
      <c r="A45" s="161" t="s">
        <v>243</v>
      </c>
      <c r="B45" s="162" t="s">
        <v>79</v>
      </c>
      <c r="C45" s="186" t="s">
        <v>80</v>
      </c>
      <c r="D45" s="163"/>
      <c r="E45" s="164"/>
      <c r="F45" s="165"/>
      <c r="G45" s="165">
        <f>SUMIF(AG46:AG56,"&lt;&gt;NOR",G46:G56)</f>
        <v>0</v>
      </c>
      <c r="H45" s="165"/>
      <c r="I45" s="165">
        <f>SUM(I46:I56)</f>
        <v>0</v>
      </c>
      <c r="J45" s="165"/>
      <c r="K45" s="165">
        <f>SUM(K46:K56)</f>
        <v>0</v>
      </c>
      <c r="L45" s="165"/>
      <c r="M45" s="165">
        <f>SUM(M46:M56)</f>
        <v>0</v>
      </c>
      <c r="N45" s="164"/>
      <c r="O45" s="164">
        <f>SUM(O46:O56)</f>
        <v>0</v>
      </c>
      <c r="P45" s="164"/>
      <c r="Q45" s="164">
        <f>SUM(Q46:Q56)</f>
        <v>0</v>
      </c>
      <c r="R45" s="165"/>
      <c r="S45" s="165"/>
      <c r="T45" s="166"/>
      <c r="U45" s="160"/>
      <c r="V45" s="160">
        <f>SUM(V46:V56)</f>
        <v>0</v>
      </c>
      <c r="W45" s="160"/>
      <c r="X45" s="160"/>
      <c r="Y45" s="160"/>
      <c r="AG45" t="s">
        <v>244</v>
      </c>
    </row>
    <row r="46" spans="1:60" ht="20.399999999999999" outlineLevel="1" x14ac:dyDescent="0.25">
      <c r="A46" s="179">
        <v>37</v>
      </c>
      <c r="B46" s="180" t="s">
        <v>766</v>
      </c>
      <c r="C46" s="189" t="s">
        <v>868</v>
      </c>
      <c r="D46" s="181" t="s">
        <v>337</v>
      </c>
      <c r="E46" s="182">
        <v>235</v>
      </c>
      <c r="F46" s="183"/>
      <c r="G46" s="184">
        <f>ROUND(E46*F46,2)</f>
        <v>0</v>
      </c>
      <c r="H46" s="183"/>
      <c r="I46" s="184">
        <f>ROUND(E46*H46,2)</f>
        <v>0</v>
      </c>
      <c r="J46" s="183"/>
      <c r="K46" s="184">
        <f>ROUND(E46*J46,2)</f>
        <v>0</v>
      </c>
      <c r="L46" s="184">
        <v>21</v>
      </c>
      <c r="M46" s="184">
        <f>G46*(1+L46/100)</f>
        <v>0</v>
      </c>
      <c r="N46" s="182">
        <v>0</v>
      </c>
      <c r="O46" s="182">
        <f>ROUND(E46*N46,2)</f>
        <v>0</v>
      </c>
      <c r="P46" s="182">
        <v>0</v>
      </c>
      <c r="Q46" s="182">
        <f>ROUND(E46*P46,2)</f>
        <v>0</v>
      </c>
      <c r="R46" s="184"/>
      <c r="S46" s="184" t="s">
        <v>327</v>
      </c>
      <c r="T46" s="185" t="s">
        <v>333</v>
      </c>
      <c r="U46" s="157">
        <v>0</v>
      </c>
      <c r="V46" s="157">
        <f>ROUND(E46*U46,2)</f>
        <v>0</v>
      </c>
      <c r="W46" s="157"/>
      <c r="X46" s="157" t="s">
        <v>249</v>
      </c>
      <c r="Y46" s="157" t="s">
        <v>250</v>
      </c>
      <c r="Z46" s="147"/>
      <c r="AA46" s="147"/>
      <c r="AB46" s="147"/>
      <c r="AC46" s="147"/>
      <c r="AD46" s="147"/>
      <c r="AE46" s="147"/>
      <c r="AF46" s="147"/>
      <c r="AG46" s="147" t="s">
        <v>694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40.799999999999997" outlineLevel="1" x14ac:dyDescent="0.25">
      <c r="A47" s="171">
        <v>38</v>
      </c>
      <c r="B47" s="172" t="s">
        <v>768</v>
      </c>
      <c r="C47" s="187" t="s">
        <v>869</v>
      </c>
      <c r="D47" s="173" t="s">
        <v>337</v>
      </c>
      <c r="E47" s="174">
        <v>67</v>
      </c>
      <c r="F47" s="175"/>
      <c r="G47" s="176">
        <f>ROUND(E47*F47,2)</f>
        <v>0</v>
      </c>
      <c r="H47" s="175"/>
      <c r="I47" s="176">
        <f>ROUND(E47*H47,2)</f>
        <v>0</v>
      </c>
      <c r="J47" s="175"/>
      <c r="K47" s="176">
        <f>ROUND(E47*J47,2)</f>
        <v>0</v>
      </c>
      <c r="L47" s="176">
        <v>21</v>
      </c>
      <c r="M47" s="176">
        <f>G47*(1+L47/100)</f>
        <v>0</v>
      </c>
      <c r="N47" s="174">
        <v>0</v>
      </c>
      <c r="O47" s="174">
        <f>ROUND(E47*N47,2)</f>
        <v>0</v>
      </c>
      <c r="P47" s="174">
        <v>0</v>
      </c>
      <c r="Q47" s="174">
        <f>ROUND(E47*P47,2)</f>
        <v>0</v>
      </c>
      <c r="R47" s="176"/>
      <c r="S47" s="176" t="s">
        <v>327</v>
      </c>
      <c r="T47" s="177" t="s">
        <v>333</v>
      </c>
      <c r="U47" s="157">
        <v>0</v>
      </c>
      <c r="V47" s="157">
        <f>ROUND(E47*U47,2)</f>
        <v>0</v>
      </c>
      <c r="W47" s="157"/>
      <c r="X47" s="157" t="s">
        <v>249</v>
      </c>
      <c r="Y47" s="157" t="s">
        <v>250</v>
      </c>
      <c r="Z47" s="147"/>
      <c r="AA47" s="147"/>
      <c r="AB47" s="147"/>
      <c r="AC47" s="147"/>
      <c r="AD47" s="147"/>
      <c r="AE47" s="147"/>
      <c r="AF47" s="147"/>
      <c r="AG47" s="147" t="s">
        <v>694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1" outlineLevel="2" x14ac:dyDescent="0.25">
      <c r="A48" s="154"/>
      <c r="B48" s="155"/>
      <c r="C48" s="249" t="s">
        <v>870</v>
      </c>
      <c r="D48" s="250"/>
      <c r="E48" s="250"/>
      <c r="F48" s="250"/>
      <c r="G48" s="250"/>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284</v>
      </c>
      <c r="AH48" s="147"/>
      <c r="AI48" s="147"/>
      <c r="AJ48" s="147"/>
      <c r="AK48" s="147"/>
      <c r="AL48" s="147"/>
      <c r="AM48" s="147"/>
      <c r="AN48" s="147"/>
      <c r="AO48" s="147"/>
      <c r="AP48" s="147"/>
      <c r="AQ48" s="147"/>
      <c r="AR48" s="147"/>
      <c r="AS48" s="147"/>
      <c r="AT48" s="147"/>
      <c r="AU48" s="147"/>
      <c r="AV48" s="147"/>
      <c r="AW48" s="147"/>
      <c r="AX48" s="147"/>
      <c r="AY48" s="147"/>
      <c r="AZ48" s="147"/>
      <c r="BA48" s="178" t="str">
        <f>C48</f>
        <v>kameru) případně nad podhledem (pro vnitřní kameru), keystone modul osazen pro potřeby měření struktorované kabeláže a pro budoucí napojení kamery</v>
      </c>
      <c r="BB48" s="147"/>
      <c r="BC48" s="147"/>
      <c r="BD48" s="147"/>
      <c r="BE48" s="147"/>
      <c r="BF48" s="147"/>
      <c r="BG48" s="147"/>
      <c r="BH48" s="147"/>
    </row>
    <row r="49" spans="1:60" ht="40.799999999999997" outlineLevel="1" x14ac:dyDescent="0.25">
      <c r="A49" s="171">
        <v>39</v>
      </c>
      <c r="B49" s="172" t="s">
        <v>770</v>
      </c>
      <c r="C49" s="187" t="s">
        <v>871</v>
      </c>
      <c r="D49" s="173" t="s">
        <v>337</v>
      </c>
      <c r="E49" s="174">
        <v>20</v>
      </c>
      <c r="F49" s="175"/>
      <c r="G49" s="176">
        <f>ROUND(E49*F49,2)</f>
        <v>0</v>
      </c>
      <c r="H49" s="175"/>
      <c r="I49" s="176">
        <f>ROUND(E49*H49,2)</f>
        <v>0</v>
      </c>
      <c r="J49" s="175"/>
      <c r="K49" s="176">
        <f>ROUND(E49*J49,2)</f>
        <v>0</v>
      </c>
      <c r="L49" s="176">
        <v>21</v>
      </c>
      <c r="M49" s="176">
        <f>G49*(1+L49/100)</f>
        <v>0</v>
      </c>
      <c r="N49" s="174">
        <v>0</v>
      </c>
      <c r="O49" s="174">
        <f>ROUND(E49*N49,2)</f>
        <v>0</v>
      </c>
      <c r="P49" s="174">
        <v>0</v>
      </c>
      <c r="Q49" s="174">
        <f>ROUND(E49*P49,2)</f>
        <v>0</v>
      </c>
      <c r="R49" s="176"/>
      <c r="S49" s="176" t="s">
        <v>327</v>
      </c>
      <c r="T49" s="177" t="s">
        <v>333</v>
      </c>
      <c r="U49" s="157">
        <v>0</v>
      </c>
      <c r="V49" s="157">
        <f>ROUND(E49*U49,2)</f>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5">
      <c r="A50" s="154"/>
      <c r="B50" s="155"/>
      <c r="C50" s="249" t="s">
        <v>872</v>
      </c>
      <c r="D50" s="250"/>
      <c r="E50" s="250"/>
      <c r="F50" s="250"/>
      <c r="G50" s="250"/>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284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5">
      <c r="A51" s="179">
        <v>40</v>
      </c>
      <c r="B51" s="180" t="s">
        <v>772</v>
      </c>
      <c r="C51" s="189" t="s">
        <v>713</v>
      </c>
      <c r="D51" s="181" t="s">
        <v>697</v>
      </c>
      <c r="E51" s="182">
        <v>1</v>
      </c>
      <c r="F51" s="183"/>
      <c r="G51" s="184">
        <f t="shared" ref="G51:G56" si="7">ROUND(E51*F51,2)</f>
        <v>0</v>
      </c>
      <c r="H51" s="183"/>
      <c r="I51" s="184">
        <f t="shared" ref="I51:I56" si="8">ROUND(E51*H51,2)</f>
        <v>0</v>
      </c>
      <c r="J51" s="183"/>
      <c r="K51" s="184">
        <f t="shared" ref="K51:K56" si="9">ROUND(E51*J51,2)</f>
        <v>0</v>
      </c>
      <c r="L51" s="184">
        <v>21</v>
      </c>
      <c r="M51" s="184">
        <f t="shared" ref="M51:M56" si="10">G51*(1+L51/100)</f>
        <v>0</v>
      </c>
      <c r="N51" s="182">
        <v>0</v>
      </c>
      <c r="O51" s="182">
        <f t="shared" ref="O51:O56" si="11">ROUND(E51*N51,2)</f>
        <v>0</v>
      </c>
      <c r="P51" s="182">
        <v>0</v>
      </c>
      <c r="Q51" s="182">
        <f t="shared" ref="Q51:Q56" si="12">ROUND(E51*P51,2)</f>
        <v>0</v>
      </c>
      <c r="R51" s="184"/>
      <c r="S51" s="184" t="s">
        <v>327</v>
      </c>
      <c r="T51" s="185" t="s">
        <v>333</v>
      </c>
      <c r="U51" s="157">
        <v>0</v>
      </c>
      <c r="V51" s="157">
        <f t="shared" ref="V51:V56" si="13">ROUND(E51*U51,2)</f>
        <v>0</v>
      </c>
      <c r="W51" s="157"/>
      <c r="X51" s="157" t="s">
        <v>249</v>
      </c>
      <c r="Y51" s="157" t="s">
        <v>250</v>
      </c>
      <c r="Z51" s="147"/>
      <c r="AA51" s="147"/>
      <c r="AB51" s="147"/>
      <c r="AC51" s="147"/>
      <c r="AD51" s="147"/>
      <c r="AE51" s="147"/>
      <c r="AF51" s="147"/>
      <c r="AG51" s="147" t="s">
        <v>694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5">
      <c r="A52" s="179">
        <v>41</v>
      </c>
      <c r="B52" s="180" t="s">
        <v>774</v>
      </c>
      <c r="C52" s="189" t="s">
        <v>855</v>
      </c>
      <c r="D52" s="181" t="s">
        <v>337</v>
      </c>
      <c r="E52" s="182">
        <v>1052</v>
      </c>
      <c r="F52" s="183"/>
      <c r="G52" s="184">
        <f t="shared" si="7"/>
        <v>0</v>
      </c>
      <c r="H52" s="183"/>
      <c r="I52" s="184">
        <f t="shared" si="8"/>
        <v>0</v>
      </c>
      <c r="J52" s="183"/>
      <c r="K52" s="184">
        <f t="shared" si="9"/>
        <v>0</v>
      </c>
      <c r="L52" s="184">
        <v>21</v>
      </c>
      <c r="M52" s="184">
        <f t="shared" si="10"/>
        <v>0</v>
      </c>
      <c r="N52" s="182">
        <v>0</v>
      </c>
      <c r="O52" s="182">
        <f t="shared" si="11"/>
        <v>0</v>
      </c>
      <c r="P52" s="182">
        <v>0</v>
      </c>
      <c r="Q52" s="182">
        <f t="shared" si="12"/>
        <v>0</v>
      </c>
      <c r="R52" s="184"/>
      <c r="S52" s="184" t="s">
        <v>327</v>
      </c>
      <c r="T52" s="185" t="s">
        <v>333</v>
      </c>
      <c r="U52" s="157">
        <v>0</v>
      </c>
      <c r="V52" s="157">
        <f t="shared" si="13"/>
        <v>0</v>
      </c>
      <c r="W52" s="157"/>
      <c r="X52" s="157" t="s">
        <v>249</v>
      </c>
      <c r="Y52" s="157" t="s">
        <v>250</v>
      </c>
      <c r="Z52" s="147"/>
      <c r="AA52" s="147"/>
      <c r="AB52" s="147"/>
      <c r="AC52" s="147"/>
      <c r="AD52" s="147"/>
      <c r="AE52" s="147"/>
      <c r="AF52" s="147"/>
      <c r="AG52" s="147" t="s">
        <v>694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9">
        <v>42</v>
      </c>
      <c r="B53" s="180" t="s">
        <v>776</v>
      </c>
      <c r="C53" s="189" t="s">
        <v>873</v>
      </c>
      <c r="D53" s="181" t="s">
        <v>337</v>
      </c>
      <c r="E53" s="182">
        <v>235</v>
      </c>
      <c r="F53" s="183"/>
      <c r="G53" s="184">
        <f t="shared" si="7"/>
        <v>0</v>
      </c>
      <c r="H53" s="183"/>
      <c r="I53" s="184">
        <f t="shared" si="8"/>
        <v>0</v>
      </c>
      <c r="J53" s="183"/>
      <c r="K53" s="184">
        <f t="shared" si="9"/>
        <v>0</v>
      </c>
      <c r="L53" s="184">
        <v>21</v>
      </c>
      <c r="M53" s="184">
        <f t="shared" si="10"/>
        <v>0</v>
      </c>
      <c r="N53" s="182">
        <v>0</v>
      </c>
      <c r="O53" s="182">
        <f t="shared" si="11"/>
        <v>0</v>
      </c>
      <c r="P53" s="182">
        <v>0</v>
      </c>
      <c r="Q53" s="182">
        <f t="shared" si="12"/>
        <v>0</v>
      </c>
      <c r="R53" s="184"/>
      <c r="S53" s="184" t="s">
        <v>327</v>
      </c>
      <c r="T53" s="185" t="s">
        <v>333</v>
      </c>
      <c r="U53" s="157">
        <v>0</v>
      </c>
      <c r="V53" s="157">
        <f t="shared" si="13"/>
        <v>0</v>
      </c>
      <c r="W53" s="157"/>
      <c r="X53" s="157" t="s">
        <v>249</v>
      </c>
      <c r="Y53" s="157" t="s">
        <v>250</v>
      </c>
      <c r="Z53" s="147"/>
      <c r="AA53" s="147"/>
      <c r="AB53" s="147"/>
      <c r="AC53" s="147"/>
      <c r="AD53" s="147"/>
      <c r="AE53" s="147"/>
      <c r="AF53" s="147"/>
      <c r="AG53" s="147" t="s">
        <v>694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0.399999999999999" outlineLevel="1" x14ac:dyDescent="0.25">
      <c r="A54" s="179">
        <v>43</v>
      </c>
      <c r="B54" s="180" t="s">
        <v>778</v>
      </c>
      <c r="C54" s="189" t="s">
        <v>874</v>
      </c>
      <c r="D54" s="181" t="s">
        <v>337</v>
      </c>
      <c r="E54" s="182">
        <v>526</v>
      </c>
      <c r="F54" s="183"/>
      <c r="G54" s="184">
        <f t="shared" si="7"/>
        <v>0</v>
      </c>
      <c r="H54" s="183"/>
      <c r="I54" s="184">
        <f t="shared" si="8"/>
        <v>0</v>
      </c>
      <c r="J54" s="183"/>
      <c r="K54" s="184">
        <f t="shared" si="9"/>
        <v>0</v>
      </c>
      <c r="L54" s="184">
        <v>21</v>
      </c>
      <c r="M54" s="184">
        <f t="shared" si="10"/>
        <v>0</v>
      </c>
      <c r="N54" s="182">
        <v>0</v>
      </c>
      <c r="O54" s="182">
        <f t="shared" si="11"/>
        <v>0</v>
      </c>
      <c r="P54" s="182">
        <v>0</v>
      </c>
      <c r="Q54" s="182">
        <f t="shared" si="12"/>
        <v>0</v>
      </c>
      <c r="R54" s="184"/>
      <c r="S54" s="184" t="s">
        <v>327</v>
      </c>
      <c r="T54" s="185" t="s">
        <v>333</v>
      </c>
      <c r="U54" s="157">
        <v>0</v>
      </c>
      <c r="V54" s="157">
        <f t="shared" si="13"/>
        <v>0</v>
      </c>
      <c r="W54" s="157"/>
      <c r="X54" s="157" t="s">
        <v>249</v>
      </c>
      <c r="Y54" s="157" t="s">
        <v>250</v>
      </c>
      <c r="Z54" s="147"/>
      <c r="AA54" s="147"/>
      <c r="AB54" s="147"/>
      <c r="AC54" s="147"/>
      <c r="AD54" s="147"/>
      <c r="AE54" s="147"/>
      <c r="AF54" s="147"/>
      <c r="AG54" s="147" t="s">
        <v>694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0.399999999999999" outlineLevel="1" x14ac:dyDescent="0.25">
      <c r="A55" s="179">
        <v>44</v>
      </c>
      <c r="B55" s="180" t="s">
        <v>780</v>
      </c>
      <c r="C55" s="189" t="s">
        <v>875</v>
      </c>
      <c r="D55" s="181" t="s">
        <v>784</v>
      </c>
      <c r="E55" s="182">
        <v>1</v>
      </c>
      <c r="F55" s="183"/>
      <c r="G55" s="184">
        <f t="shared" si="7"/>
        <v>0</v>
      </c>
      <c r="H55" s="183"/>
      <c r="I55" s="184">
        <f t="shared" si="8"/>
        <v>0</v>
      </c>
      <c r="J55" s="183"/>
      <c r="K55" s="184">
        <f t="shared" si="9"/>
        <v>0</v>
      </c>
      <c r="L55" s="184">
        <v>21</v>
      </c>
      <c r="M55" s="184">
        <f t="shared" si="10"/>
        <v>0</v>
      </c>
      <c r="N55" s="182">
        <v>0</v>
      </c>
      <c r="O55" s="182">
        <f t="shared" si="11"/>
        <v>0</v>
      </c>
      <c r="P55" s="182">
        <v>0</v>
      </c>
      <c r="Q55" s="182">
        <f t="shared" si="12"/>
        <v>0</v>
      </c>
      <c r="R55" s="184"/>
      <c r="S55" s="184" t="s">
        <v>327</v>
      </c>
      <c r="T55" s="185" t="s">
        <v>333</v>
      </c>
      <c r="U55" s="157">
        <v>0</v>
      </c>
      <c r="V55" s="157">
        <f t="shared" si="13"/>
        <v>0</v>
      </c>
      <c r="W55" s="157"/>
      <c r="X55" s="157" t="s">
        <v>249</v>
      </c>
      <c r="Y55" s="157" t="s">
        <v>250</v>
      </c>
      <c r="Z55" s="147"/>
      <c r="AA55" s="147"/>
      <c r="AB55" s="147"/>
      <c r="AC55" s="147"/>
      <c r="AD55" s="147"/>
      <c r="AE55" s="147"/>
      <c r="AF55" s="147"/>
      <c r="AG55" s="147" t="s">
        <v>694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0.399999999999999" outlineLevel="1" x14ac:dyDescent="0.25">
      <c r="A56" s="179">
        <v>45</v>
      </c>
      <c r="B56" s="180" t="s">
        <v>782</v>
      </c>
      <c r="C56" s="189" t="s">
        <v>876</v>
      </c>
      <c r="D56" s="181" t="s">
        <v>784</v>
      </c>
      <c r="E56" s="182">
        <v>1</v>
      </c>
      <c r="F56" s="183"/>
      <c r="G56" s="184">
        <f t="shared" si="7"/>
        <v>0</v>
      </c>
      <c r="H56" s="183"/>
      <c r="I56" s="184">
        <f t="shared" si="8"/>
        <v>0</v>
      </c>
      <c r="J56" s="183"/>
      <c r="K56" s="184">
        <f t="shared" si="9"/>
        <v>0</v>
      </c>
      <c r="L56" s="184">
        <v>21</v>
      </c>
      <c r="M56" s="184">
        <f t="shared" si="10"/>
        <v>0</v>
      </c>
      <c r="N56" s="182">
        <v>0</v>
      </c>
      <c r="O56" s="182">
        <f t="shared" si="11"/>
        <v>0</v>
      </c>
      <c r="P56" s="182">
        <v>0</v>
      </c>
      <c r="Q56" s="182">
        <f t="shared" si="12"/>
        <v>0</v>
      </c>
      <c r="R56" s="184"/>
      <c r="S56" s="184" t="s">
        <v>327</v>
      </c>
      <c r="T56" s="185" t="s">
        <v>333</v>
      </c>
      <c r="U56" s="157">
        <v>0</v>
      </c>
      <c r="V56" s="157">
        <f t="shared" si="13"/>
        <v>0</v>
      </c>
      <c r="W56" s="157"/>
      <c r="X56" s="157" t="s">
        <v>249</v>
      </c>
      <c r="Y56" s="157" t="s">
        <v>250</v>
      </c>
      <c r="Z56" s="147"/>
      <c r="AA56" s="147"/>
      <c r="AB56" s="147"/>
      <c r="AC56" s="147"/>
      <c r="AD56" s="147"/>
      <c r="AE56" s="147"/>
      <c r="AF56" s="147"/>
      <c r="AG56" s="147" t="s">
        <v>694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39.6" x14ac:dyDescent="0.25">
      <c r="A57" s="161" t="s">
        <v>243</v>
      </c>
      <c r="B57" s="162" t="s">
        <v>81</v>
      </c>
      <c r="C57" s="186" t="s">
        <v>80</v>
      </c>
      <c r="D57" s="163"/>
      <c r="E57" s="164"/>
      <c r="F57" s="165"/>
      <c r="G57" s="165">
        <f>SUMIF(AG58:AG78,"&lt;&gt;NOR",G58:G78)</f>
        <v>0</v>
      </c>
      <c r="H57" s="165"/>
      <c r="I57" s="165">
        <f>SUM(I58:I78)</f>
        <v>0</v>
      </c>
      <c r="J57" s="165"/>
      <c r="K57" s="165">
        <f>SUM(K58:K78)</f>
        <v>0</v>
      </c>
      <c r="L57" s="165"/>
      <c r="M57" s="165">
        <f>SUM(M58:M78)</f>
        <v>0</v>
      </c>
      <c r="N57" s="164"/>
      <c r="O57" s="164">
        <f>SUM(O58:O78)</f>
        <v>0</v>
      </c>
      <c r="P57" s="164"/>
      <c r="Q57" s="164">
        <f>SUM(Q58:Q78)</f>
        <v>0</v>
      </c>
      <c r="R57" s="165"/>
      <c r="S57" s="165"/>
      <c r="T57" s="166"/>
      <c r="U57" s="160"/>
      <c r="V57" s="160">
        <f>SUM(V58:V78)</f>
        <v>0</v>
      </c>
      <c r="W57" s="160"/>
      <c r="X57" s="160"/>
      <c r="Y57" s="160"/>
      <c r="AG57" t="s">
        <v>244</v>
      </c>
    </row>
    <row r="58" spans="1:60" ht="40.799999999999997" outlineLevel="1" x14ac:dyDescent="0.25">
      <c r="A58" s="179">
        <v>46</v>
      </c>
      <c r="B58" s="180" t="s">
        <v>785</v>
      </c>
      <c r="C58" s="189" t="s">
        <v>877</v>
      </c>
      <c r="D58" s="181" t="s">
        <v>282</v>
      </c>
      <c r="E58" s="182">
        <v>44500</v>
      </c>
      <c r="F58" s="183"/>
      <c r="G58" s="184">
        <f t="shared" ref="G58:G78" si="14">ROUND(E58*F58,2)</f>
        <v>0</v>
      </c>
      <c r="H58" s="183"/>
      <c r="I58" s="184">
        <f t="shared" ref="I58:I78" si="15">ROUND(E58*H58,2)</f>
        <v>0</v>
      </c>
      <c r="J58" s="183"/>
      <c r="K58" s="184">
        <f t="shared" ref="K58:K78" si="16">ROUND(E58*J58,2)</f>
        <v>0</v>
      </c>
      <c r="L58" s="184">
        <v>21</v>
      </c>
      <c r="M58" s="184">
        <f t="shared" ref="M58:M78" si="17">G58*(1+L58/100)</f>
        <v>0</v>
      </c>
      <c r="N58" s="182">
        <v>0</v>
      </c>
      <c r="O58" s="182">
        <f t="shared" ref="O58:O78" si="18">ROUND(E58*N58,2)</f>
        <v>0</v>
      </c>
      <c r="P58" s="182">
        <v>0</v>
      </c>
      <c r="Q58" s="182">
        <f t="shared" ref="Q58:Q78" si="19">ROUND(E58*P58,2)</f>
        <v>0</v>
      </c>
      <c r="R58" s="184"/>
      <c r="S58" s="184" t="s">
        <v>327</v>
      </c>
      <c r="T58" s="185" t="s">
        <v>333</v>
      </c>
      <c r="U58" s="157">
        <v>0</v>
      </c>
      <c r="V58" s="157">
        <f t="shared" ref="V58:V78" si="20">ROUND(E58*U58,2)</f>
        <v>0</v>
      </c>
      <c r="W58" s="157"/>
      <c r="X58" s="157" t="s">
        <v>249</v>
      </c>
      <c r="Y58" s="157" t="s">
        <v>250</v>
      </c>
      <c r="Z58" s="147"/>
      <c r="AA58" s="147"/>
      <c r="AB58" s="147"/>
      <c r="AC58" s="147"/>
      <c r="AD58" s="147"/>
      <c r="AE58" s="147"/>
      <c r="AF58" s="147"/>
      <c r="AG58" s="147" t="s">
        <v>694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79">
        <v>47</v>
      </c>
      <c r="B59" s="180" t="s">
        <v>787</v>
      </c>
      <c r="C59" s="189" t="s">
        <v>878</v>
      </c>
      <c r="D59" s="181" t="s">
        <v>282</v>
      </c>
      <c r="E59" s="182">
        <v>44500</v>
      </c>
      <c r="F59" s="183"/>
      <c r="G59" s="184">
        <f t="shared" si="14"/>
        <v>0</v>
      </c>
      <c r="H59" s="183"/>
      <c r="I59" s="184">
        <f t="shared" si="15"/>
        <v>0</v>
      </c>
      <c r="J59" s="183"/>
      <c r="K59" s="184">
        <f t="shared" si="16"/>
        <v>0</v>
      </c>
      <c r="L59" s="184">
        <v>21</v>
      </c>
      <c r="M59" s="184">
        <f t="shared" si="17"/>
        <v>0</v>
      </c>
      <c r="N59" s="182">
        <v>0</v>
      </c>
      <c r="O59" s="182">
        <f t="shared" si="18"/>
        <v>0</v>
      </c>
      <c r="P59" s="182">
        <v>0</v>
      </c>
      <c r="Q59" s="182">
        <f t="shared" si="19"/>
        <v>0</v>
      </c>
      <c r="R59" s="184"/>
      <c r="S59" s="184" t="s">
        <v>327</v>
      </c>
      <c r="T59" s="185" t="s">
        <v>333</v>
      </c>
      <c r="U59" s="157">
        <v>0</v>
      </c>
      <c r="V59" s="157">
        <f t="shared" si="20"/>
        <v>0</v>
      </c>
      <c r="W59" s="157"/>
      <c r="X59" s="157" t="s">
        <v>249</v>
      </c>
      <c r="Y59" s="157" t="s">
        <v>250</v>
      </c>
      <c r="Z59" s="147"/>
      <c r="AA59" s="147"/>
      <c r="AB59" s="147"/>
      <c r="AC59" s="147"/>
      <c r="AD59" s="147"/>
      <c r="AE59" s="147"/>
      <c r="AF59" s="147"/>
      <c r="AG59" s="147" t="s">
        <v>694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79">
        <v>48</v>
      </c>
      <c r="B60" s="180" t="s">
        <v>789</v>
      </c>
      <c r="C60" s="189" t="s">
        <v>879</v>
      </c>
      <c r="D60" s="181" t="s">
        <v>282</v>
      </c>
      <c r="E60" s="182">
        <v>585</v>
      </c>
      <c r="F60" s="183"/>
      <c r="G60" s="184">
        <f t="shared" si="14"/>
        <v>0</v>
      </c>
      <c r="H60" s="183"/>
      <c r="I60" s="184">
        <f t="shared" si="15"/>
        <v>0</v>
      </c>
      <c r="J60" s="183"/>
      <c r="K60" s="184">
        <f t="shared" si="16"/>
        <v>0</v>
      </c>
      <c r="L60" s="184">
        <v>21</v>
      </c>
      <c r="M60" s="184">
        <f t="shared" si="17"/>
        <v>0</v>
      </c>
      <c r="N60" s="182">
        <v>0</v>
      </c>
      <c r="O60" s="182">
        <f t="shared" si="18"/>
        <v>0</v>
      </c>
      <c r="P60" s="182">
        <v>0</v>
      </c>
      <c r="Q60" s="182">
        <f t="shared" si="19"/>
        <v>0</v>
      </c>
      <c r="R60" s="184"/>
      <c r="S60" s="184" t="s">
        <v>327</v>
      </c>
      <c r="T60" s="185" t="s">
        <v>333</v>
      </c>
      <c r="U60" s="157">
        <v>0</v>
      </c>
      <c r="V60" s="157">
        <f t="shared" si="20"/>
        <v>0</v>
      </c>
      <c r="W60" s="157"/>
      <c r="X60" s="157" t="s">
        <v>249</v>
      </c>
      <c r="Y60" s="157" t="s">
        <v>250</v>
      </c>
      <c r="Z60" s="147"/>
      <c r="AA60" s="147"/>
      <c r="AB60" s="147"/>
      <c r="AC60" s="147"/>
      <c r="AD60" s="147"/>
      <c r="AE60" s="147"/>
      <c r="AF60" s="147"/>
      <c r="AG60" s="147" t="s">
        <v>694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79">
        <v>49</v>
      </c>
      <c r="B61" s="180" t="s">
        <v>791</v>
      </c>
      <c r="C61" s="189" t="s">
        <v>880</v>
      </c>
      <c r="D61" s="181" t="s">
        <v>282</v>
      </c>
      <c r="E61" s="182">
        <v>688</v>
      </c>
      <c r="F61" s="183"/>
      <c r="G61" s="184">
        <f t="shared" si="14"/>
        <v>0</v>
      </c>
      <c r="H61" s="183"/>
      <c r="I61" s="184">
        <f t="shared" si="15"/>
        <v>0</v>
      </c>
      <c r="J61" s="183"/>
      <c r="K61" s="184">
        <f t="shared" si="16"/>
        <v>0</v>
      </c>
      <c r="L61" s="184">
        <v>21</v>
      </c>
      <c r="M61" s="184">
        <f t="shared" si="17"/>
        <v>0</v>
      </c>
      <c r="N61" s="182">
        <v>0</v>
      </c>
      <c r="O61" s="182">
        <f t="shared" si="18"/>
        <v>0</v>
      </c>
      <c r="P61" s="182">
        <v>0</v>
      </c>
      <c r="Q61" s="182">
        <f t="shared" si="19"/>
        <v>0</v>
      </c>
      <c r="R61" s="184"/>
      <c r="S61" s="184" t="s">
        <v>327</v>
      </c>
      <c r="T61" s="185" t="s">
        <v>333</v>
      </c>
      <c r="U61" s="157">
        <v>0</v>
      </c>
      <c r="V61" s="157">
        <f t="shared" si="20"/>
        <v>0</v>
      </c>
      <c r="W61" s="157"/>
      <c r="X61" s="157" t="s">
        <v>249</v>
      </c>
      <c r="Y61" s="157" t="s">
        <v>250</v>
      </c>
      <c r="Z61" s="147"/>
      <c r="AA61" s="147"/>
      <c r="AB61" s="147"/>
      <c r="AC61" s="147"/>
      <c r="AD61" s="147"/>
      <c r="AE61" s="147"/>
      <c r="AF61" s="147"/>
      <c r="AG61" s="147" t="s">
        <v>694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9">
        <v>50</v>
      </c>
      <c r="B62" s="180" t="s">
        <v>793</v>
      </c>
      <c r="C62" s="189" t="s">
        <v>881</v>
      </c>
      <c r="D62" s="181" t="s">
        <v>282</v>
      </c>
      <c r="E62" s="182">
        <v>980</v>
      </c>
      <c r="F62" s="183"/>
      <c r="G62" s="184">
        <f t="shared" si="14"/>
        <v>0</v>
      </c>
      <c r="H62" s="183"/>
      <c r="I62" s="184">
        <f t="shared" si="15"/>
        <v>0</v>
      </c>
      <c r="J62" s="183"/>
      <c r="K62" s="184">
        <f t="shared" si="16"/>
        <v>0</v>
      </c>
      <c r="L62" s="184">
        <v>21</v>
      </c>
      <c r="M62" s="184">
        <f t="shared" si="17"/>
        <v>0</v>
      </c>
      <c r="N62" s="182">
        <v>0</v>
      </c>
      <c r="O62" s="182">
        <f t="shared" si="18"/>
        <v>0</v>
      </c>
      <c r="P62" s="182">
        <v>0</v>
      </c>
      <c r="Q62" s="182">
        <f t="shared" si="19"/>
        <v>0</v>
      </c>
      <c r="R62" s="184"/>
      <c r="S62" s="184" t="s">
        <v>327</v>
      </c>
      <c r="T62" s="185" t="s">
        <v>333</v>
      </c>
      <c r="U62" s="157">
        <v>0</v>
      </c>
      <c r="V62" s="157">
        <f t="shared" si="20"/>
        <v>0</v>
      </c>
      <c r="W62" s="157"/>
      <c r="X62" s="157" t="s">
        <v>249</v>
      </c>
      <c r="Y62" s="157" t="s">
        <v>250</v>
      </c>
      <c r="Z62" s="147"/>
      <c r="AA62" s="147"/>
      <c r="AB62" s="147"/>
      <c r="AC62" s="147"/>
      <c r="AD62" s="147"/>
      <c r="AE62" s="147"/>
      <c r="AF62" s="147"/>
      <c r="AG62" s="147" t="s">
        <v>694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9">
        <v>51</v>
      </c>
      <c r="B63" s="180" t="s">
        <v>795</v>
      </c>
      <c r="C63" s="189" t="s">
        <v>882</v>
      </c>
      <c r="D63" s="181" t="s">
        <v>282</v>
      </c>
      <c r="E63" s="182">
        <v>2253</v>
      </c>
      <c r="F63" s="183"/>
      <c r="G63" s="184">
        <f t="shared" si="14"/>
        <v>0</v>
      </c>
      <c r="H63" s="183"/>
      <c r="I63" s="184">
        <f t="shared" si="15"/>
        <v>0</v>
      </c>
      <c r="J63" s="183"/>
      <c r="K63" s="184">
        <f t="shared" si="16"/>
        <v>0</v>
      </c>
      <c r="L63" s="184">
        <v>21</v>
      </c>
      <c r="M63" s="184">
        <f t="shared" si="17"/>
        <v>0</v>
      </c>
      <c r="N63" s="182">
        <v>0</v>
      </c>
      <c r="O63" s="182">
        <f t="shared" si="18"/>
        <v>0</v>
      </c>
      <c r="P63" s="182">
        <v>0</v>
      </c>
      <c r="Q63" s="182">
        <f t="shared" si="19"/>
        <v>0</v>
      </c>
      <c r="R63" s="184"/>
      <c r="S63" s="184" t="s">
        <v>327</v>
      </c>
      <c r="T63" s="185" t="s">
        <v>333</v>
      </c>
      <c r="U63" s="157">
        <v>0</v>
      </c>
      <c r="V63" s="157">
        <f t="shared" si="20"/>
        <v>0</v>
      </c>
      <c r="W63" s="157"/>
      <c r="X63" s="157" t="s">
        <v>249</v>
      </c>
      <c r="Y63" s="157" t="s">
        <v>250</v>
      </c>
      <c r="Z63" s="147"/>
      <c r="AA63" s="147"/>
      <c r="AB63" s="147"/>
      <c r="AC63" s="147"/>
      <c r="AD63" s="147"/>
      <c r="AE63" s="147"/>
      <c r="AF63" s="147"/>
      <c r="AG63" s="147" t="s">
        <v>694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9">
        <v>52</v>
      </c>
      <c r="B64" s="180" t="s">
        <v>883</v>
      </c>
      <c r="C64" s="189" t="s">
        <v>884</v>
      </c>
      <c r="D64" s="181" t="s">
        <v>282</v>
      </c>
      <c r="E64" s="182">
        <v>16500</v>
      </c>
      <c r="F64" s="183"/>
      <c r="G64" s="184">
        <f t="shared" si="14"/>
        <v>0</v>
      </c>
      <c r="H64" s="183"/>
      <c r="I64" s="184">
        <f t="shared" si="15"/>
        <v>0</v>
      </c>
      <c r="J64" s="183"/>
      <c r="K64" s="184">
        <f t="shared" si="16"/>
        <v>0</v>
      </c>
      <c r="L64" s="184">
        <v>21</v>
      </c>
      <c r="M64" s="184">
        <f t="shared" si="17"/>
        <v>0</v>
      </c>
      <c r="N64" s="182">
        <v>0</v>
      </c>
      <c r="O64" s="182">
        <f t="shared" si="18"/>
        <v>0</v>
      </c>
      <c r="P64" s="182">
        <v>0</v>
      </c>
      <c r="Q64" s="182">
        <f t="shared" si="19"/>
        <v>0</v>
      </c>
      <c r="R64" s="184"/>
      <c r="S64" s="184" t="s">
        <v>327</v>
      </c>
      <c r="T64" s="185" t="s">
        <v>333</v>
      </c>
      <c r="U64" s="157">
        <v>0</v>
      </c>
      <c r="V64" s="157">
        <f t="shared" si="20"/>
        <v>0</v>
      </c>
      <c r="W64" s="157"/>
      <c r="X64" s="157" t="s">
        <v>249</v>
      </c>
      <c r="Y64" s="157" t="s">
        <v>250</v>
      </c>
      <c r="Z64" s="147"/>
      <c r="AA64" s="147"/>
      <c r="AB64" s="147"/>
      <c r="AC64" s="147"/>
      <c r="AD64" s="147"/>
      <c r="AE64" s="147"/>
      <c r="AF64" s="147"/>
      <c r="AG64" s="147" t="s">
        <v>694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9">
        <v>53</v>
      </c>
      <c r="B65" s="180" t="s">
        <v>798</v>
      </c>
      <c r="C65" s="189" t="s">
        <v>885</v>
      </c>
      <c r="D65" s="181" t="s">
        <v>282</v>
      </c>
      <c r="E65" s="182">
        <v>9500</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249</v>
      </c>
      <c r="Y65" s="157" t="s">
        <v>250</v>
      </c>
      <c r="Z65" s="147"/>
      <c r="AA65" s="147"/>
      <c r="AB65" s="147"/>
      <c r="AC65" s="147"/>
      <c r="AD65" s="147"/>
      <c r="AE65" s="147"/>
      <c r="AF65" s="147"/>
      <c r="AG65" s="147" t="s">
        <v>694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9">
        <v>54</v>
      </c>
      <c r="B66" s="180" t="s">
        <v>801</v>
      </c>
      <c r="C66" s="189" t="s">
        <v>886</v>
      </c>
      <c r="D66" s="181" t="s">
        <v>337</v>
      </c>
      <c r="E66" s="182">
        <v>12500</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327</v>
      </c>
      <c r="T66" s="185" t="s">
        <v>333</v>
      </c>
      <c r="U66" s="157">
        <v>0</v>
      </c>
      <c r="V66" s="157">
        <f t="shared" si="20"/>
        <v>0</v>
      </c>
      <c r="W66" s="157"/>
      <c r="X66" s="157" t="s">
        <v>249</v>
      </c>
      <c r="Y66" s="157" t="s">
        <v>250</v>
      </c>
      <c r="Z66" s="147"/>
      <c r="AA66" s="147"/>
      <c r="AB66" s="147"/>
      <c r="AC66" s="147"/>
      <c r="AD66" s="147"/>
      <c r="AE66" s="147"/>
      <c r="AF66" s="147"/>
      <c r="AG66" s="147" t="s">
        <v>694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9">
        <v>55</v>
      </c>
      <c r="B67" s="180" t="s">
        <v>887</v>
      </c>
      <c r="C67" s="189" t="s">
        <v>888</v>
      </c>
      <c r="D67" s="181" t="s">
        <v>337</v>
      </c>
      <c r="E67" s="182">
        <v>9500</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327</v>
      </c>
      <c r="T67" s="185" t="s">
        <v>333</v>
      </c>
      <c r="U67" s="157">
        <v>0</v>
      </c>
      <c r="V67" s="157">
        <f t="shared" si="20"/>
        <v>0</v>
      </c>
      <c r="W67" s="157"/>
      <c r="X67" s="157" t="s">
        <v>249</v>
      </c>
      <c r="Y67" s="157" t="s">
        <v>250</v>
      </c>
      <c r="Z67" s="147"/>
      <c r="AA67" s="147"/>
      <c r="AB67" s="147"/>
      <c r="AC67" s="147"/>
      <c r="AD67" s="147"/>
      <c r="AE67" s="147"/>
      <c r="AF67" s="147"/>
      <c r="AG67" s="147" t="s">
        <v>694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5">
      <c r="A68" s="179">
        <v>56</v>
      </c>
      <c r="B68" s="180" t="s">
        <v>806</v>
      </c>
      <c r="C68" s="189" t="s">
        <v>889</v>
      </c>
      <c r="D68" s="181" t="s">
        <v>282</v>
      </c>
      <c r="E68" s="182">
        <v>16500</v>
      </c>
      <c r="F68" s="183"/>
      <c r="G68" s="184">
        <f t="shared" si="14"/>
        <v>0</v>
      </c>
      <c r="H68" s="183"/>
      <c r="I68" s="184">
        <f t="shared" si="15"/>
        <v>0</v>
      </c>
      <c r="J68" s="183"/>
      <c r="K68" s="184">
        <f t="shared" si="16"/>
        <v>0</v>
      </c>
      <c r="L68" s="184">
        <v>21</v>
      </c>
      <c r="M68" s="184">
        <f t="shared" si="17"/>
        <v>0</v>
      </c>
      <c r="N68" s="182">
        <v>0</v>
      </c>
      <c r="O68" s="182">
        <f t="shared" si="18"/>
        <v>0</v>
      </c>
      <c r="P68" s="182">
        <v>0</v>
      </c>
      <c r="Q68" s="182">
        <f t="shared" si="19"/>
        <v>0</v>
      </c>
      <c r="R68" s="184"/>
      <c r="S68" s="184" t="s">
        <v>327</v>
      </c>
      <c r="T68" s="185" t="s">
        <v>333</v>
      </c>
      <c r="U68" s="157">
        <v>0</v>
      </c>
      <c r="V68" s="157">
        <f t="shared" si="20"/>
        <v>0</v>
      </c>
      <c r="W68" s="157"/>
      <c r="X68" s="157" t="s">
        <v>249</v>
      </c>
      <c r="Y68" s="157" t="s">
        <v>250</v>
      </c>
      <c r="Z68" s="147"/>
      <c r="AA68" s="147"/>
      <c r="AB68" s="147"/>
      <c r="AC68" s="147"/>
      <c r="AD68" s="147"/>
      <c r="AE68" s="147"/>
      <c r="AF68" s="147"/>
      <c r="AG68" s="147" t="s">
        <v>694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5">
      <c r="A69" s="179">
        <v>57</v>
      </c>
      <c r="B69" s="180" t="s">
        <v>808</v>
      </c>
      <c r="C69" s="189" t="s">
        <v>890</v>
      </c>
      <c r="D69" s="181" t="s">
        <v>282</v>
      </c>
      <c r="E69" s="182">
        <v>9500</v>
      </c>
      <c r="F69" s="183"/>
      <c r="G69" s="184">
        <f t="shared" si="14"/>
        <v>0</v>
      </c>
      <c r="H69" s="183"/>
      <c r="I69" s="184">
        <f t="shared" si="15"/>
        <v>0</v>
      </c>
      <c r="J69" s="183"/>
      <c r="K69" s="184">
        <f t="shared" si="16"/>
        <v>0</v>
      </c>
      <c r="L69" s="184">
        <v>21</v>
      </c>
      <c r="M69" s="184">
        <f t="shared" si="17"/>
        <v>0</v>
      </c>
      <c r="N69" s="182">
        <v>0</v>
      </c>
      <c r="O69" s="182">
        <f t="shared" si="18"/>
        <v>0</v>
      </c>
      <c r="P69" s="182">
        <v>0</v>
      </c>
      <c r="Q69" s="182">
        <f t="shared" si="19"/>
        <v>0</v>
      </c>
      <c r="R69" s="184"/>
      <c r="S69" s="184" t="s">
        <v>327</v>
      </c>
      <c r="T69" s="185" t="s">
        <v>333</v>
      </c>
      <c r="U69" s="157">
        <v>0</v>
      </c>
      <c r="V69" s="157">
        <f t="shared" si="20"/>
        <v>0</v>
      </c>
      <c r="W69" s="157"/>
      <c r="X69" s="157" t="s">
        <v>249</v>
      </c>
      <c r="Y69" s="157" t="s">
        <v>250</v>
      </c>
      <c r="Z69" s="147"/>
      <c r="AA69" s="147"/>
      <c r="AB69" s="147"/>
      <c r="AC69" s="147"/>
      <c r="AD69" s="147"/>
      <c r="AE69" s="147"/>
      <c r="AF69" s="147"/>
      <c r="AG69" s="147" t="s">
        <v>694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9">
        <v>58</v>
      </c>
      <c r="B70" s="180" t="s">
        <v>810</v>
      </c>
      <c r="C70" s="189" t="s">
        <v>891</v>
      </c>
      <c r="D70" s="181" t="s">
        <v>282</v>
      </c>
      <c r="E70" s="182">
        <v>3250</v>
      </c>
      <c r="F70" s="183"/>
      <c r="G70" s="184">
        <f t="shared" si="14"/>
        <v>0</v>
      </c>
      <c r="H70" s="183"/>
      <c r="I70" s="184">
        <f t="shared" si="15"/>
        <v>0</v>
      </c>
      <c r="J70" s="183"/>
      <c r="K70" s="184">
        <f t="shared" si="16"/>
        <v>0</v>
      </c>
      <c r="L70" s="184">
        <v>21</v>
      </c>
      <c r="M70" s="184">
        <f t="shared" si="17"/>
        <v>0</v>
      </c>
      <c r="N70" s="182">
        <v>0</v>
      </c>
      <c r="O70" s="182">
        <f t="shared" si="18"/>
        <v>0</v>
      </c>
      <c r="P70" s="182">
        <v>0</v>
      </c>
      <c r="Q70" s="182">
        <f t="shared" si="19"/>
        <v>0</v>
      </c>
      <c r="R70" s="184"/>
      <c r="S70" s="184" t="s">
        <v>327</v>
      </c>
      <c r="T70" s="185" t="s">
        <v>333</v>
      </c>
      <c r="U70" s="157">
        <v>0</v>
      </c>
      <c r="V70" s="157">
        <f t="shared" si="20"/>
        <v>0</v>
      </c>
      <c r="W70" s="157"/>
      <c r="X70" s="157" t="s">
        <v>249</v>
      </c>
      <c r="Y70" s="157" t="s">
        <v>250</v>
      </c>
      <c r="Z70" s="147"/>
      <c r="AA70" s="147"/>
      <c r="AB70" s="147"/>
      <c r="AC70" s="147"/>
      <c r="AD70" s="147"/>
      <c r="AE70" s="147"/>
      <c r="AF70" s="147"/>
      <c r="AG70" s="147" t="s">
        <v>694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79">
        <v>59</v>
      </c>
      <c r="B71" s="180" t="s">
        <v>812</v>
      </c>
      <c r="C71" s="189" t="s">
        <v>892</v>
      </c>
      <c r="D71" s="181" t="s">
        <v>282</v>
      </c>
      <c r="E71" s="182">
        <v>650</v>
      </c>
      <c r="F71" s="183"/>
      <c r="G71" s="184">
        <f t="shared" si="14"/>
        <v>0</v>
      </c>
      <c r="H71" s="183"/>
      <c r="I71" s="184">
        <f t="shared" si="15"/>
        <v>0</v>
      </c>
      <c r="J71" s="183"/>
      <c r="K71" s="184">
        <f t="shared" si="16"/>
        <v>0</v>
      </c>
      <c r="L71" s="184">
        <v>21</v>
      </c>
      <c r="M71" s="184">
        <f t="shared" si="17"/>
        <v>0</v>
      </c>
      <c r="N71" s="182">
        <v>0</v>
      </c>
      <c r="O71" s="182">
        <f t="shared" si="18"/>
        <v>0</v>
      </c>
      <c r="P71" s="182">
        <v>0</v>
      </c>
      <c r="Q71" s="182">
        <f t="shared" si="19"/>
        <v>0</v>
      </c>
      <c r="R71" s="184"/>
      <c r="S71" s="184" t="s">
        <v>327</v>
      </c>
      <c r="T71" s="185" t="s">
        <v>333</v>
      </c>
      <c r="U71" s="157">
        <v>0</v>
      </c>
      <c r="V71" s="157">
        <f t="shared" si="20"/>
        <v>0</v>
      </c>
      <c r="W71" s="157"/>
      <c r="X71" s="157" t="s">
        <v>249</v>
      </c>
      <c r="Y71" s="157" t="s">
        <v>250</v>
      </c>
      <c r="Z71" s="147"/>
      <c r="AA71" s="147"/>
      <c r="AB71" s="147"/>
      <c r="AC71" s="147"/>
      <c r="AD71" s="147"/>
      <c r="AE71" s="147"/>
      <c r="AF71" s="147"/>
      <c r="AG71" s="147" t="s">
        <v>694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5">
      <c r="A72" s="179">
        <v>60</v>
      </c>
      <c r="B72" s="180" t="s">
        <v>814</v>
      </c>
      <c r="C72" s="189" t="s">
        <v>893</v>
      </c>
      <c r="D72" s="181" t="s">
        <v>337</v>
      </c>
      <c r="E72" s="182">
        <v>1890</v>
      </c>
      <c r="F72" s="183"/>
      <c r="G72" s="184">
        <f t="shared" si="14"/>
        <v>0</v>
      </c>
      <c r="H72" s="183"/>
      <c r="I72" s="184">
        <f t="shared" si="15"/>
        <v>0</v>
      </c>
      <c r="J72" s="183"/>
      <c r="K72" s="184">
        <f t="shared" si="16"/>
        <v>0</v>
      </c>
      <c r="L72" s="184">
        <v>21</v>
      </c>
      <c r="M72" s="184">
        <f t="shared" si="17"/>
        <v>0</v>
      </c>
      <c r="N72" s="182">
        <v>0</v>
      </c>
      <c r="O72" s="182">
        <f t="shared" si="18"/>
        <v>0</v>
      </c>
      <c r="P72" s="182">
        <v>0</v>
      </c>
      <c r="Q72" s="182">
        <f t="shared" si="19"/>
        <v>0</v>
      </c>
      <c r="R72" s="184"/>
      <c r="S72" s="184" t="s">
        <v>327</v>
      </c>
      <c r="T72" s="185" t="s">
        <v>333</v>
      </c>
      <c r="U72" s="157">
        <v>0</v>
      </c>
      <c r="V72" s="157">
        <f t="shared" si="20"/>
        <v>0</v>
      </c>
      <c r="W72" s="157"/>
      <c r="X72" s="157" t="s">
        <v>249</v>
      </c>
      <c r="Y72" s="157" t="s">
        <v>250</v>
      </c>
      <c r="Z72" s="147"/>
      <c r="AA72" s="147"/>
      <c r="AB72" s="147"/>
      <c r="AC72" s="147"/>
      <c r="AD72" s="147"/>
      <c r="AE72" s="147"/>
      <c r="AF72" s="147"/>
      <c r="AG72" s="147" t="s">
        <v>694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9">
        <v>61</v>
      </c>
      <c r="B73" s="180" t="s">
        <v>816</v>
      </c>
      <c r="C73" s="189" t="s">
        <v>894</v>
      </c>
      <c r="D73" s="181" t="s">
        <v>337</v>
      </c>
      <c r="E73" s="182">
        <v>1650</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694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9">
        <v>62</v>
      </c>
      <c r="B74" s="180" t="s">
        <v>895</v>
      </c>
      <c r="C74" s="189" t="s">
        <v>896</v>
      </c>
      <c r="D74" s="181" t="s">
        <v>784</v>
      </c>
      <c r="E74" s="182">
        <v>1</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249</v>
      </c>
      <c r="Y74" s="157" t="s">
        <v>250</v>
      </c>
      <c r="Z74" s="147"/>
      <c r="AA74" s="147"/>
      <c r="AB74" s="147"/>
      <c r="AC74" s="147"/>
      <c r="AD74" s="147"/>
      <c r="AE74" s="147"/>
      <c r="AF74" s="147"/>
      <c r="AG74" s="147" t="s">
        <v>694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9">
        <v>63</v>
      </c>
      <c r="B75" s="180" t="s">
        <v>897</v>
      </c>
      <c r="C75" s="189" t="s">
        <v>898</v>
      </c>
      <c r="D75" s="181" t="s">
        <v>337</v>
      </c>
      <c r="E75" s="182">
        <v>95</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249</v>
      </c>
      <c r="Y75" s="157" t="s">
        <v>250</v>
      </c>
      <c r="Z75" s="147"/>
      <c r="AA75" s="147"/>
      <c r="AB75" s="147"/>
      <c r="AC75" s="147"/>
      <c r="AD75" s="147"/>
      <c r="AE75" s="147"/>
      <c r="AF75" s="147"/>
      <c r="AG75" s="147" t="s">
        <v>694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9">
        <v>64</v>
      </c>
      <c r="B76" s="180" t="s">
        <v>899</v>
      </c>
      <c r="C76" s="189" t="s">
        <v>900</v>
      </c>
      <c r="D76" s="181" t="s">
        <v>901</v>
      </c>
      <c r="E76" s="182">
        <v>250</v>
      </c>
      <c r="F76" s="183"/>
      <c r="G76" s="184">
        <f t="shared" si="14"/>
        <v>0</v>
      </c>
      <c r="H76" s="183"/>
      <c r="I76" s="184">
        <f t="shared" si="15"/>
        <v>0</v>
      </c>
      <c r="J76" s="183"/>
      <c r="K76" s="184">
        <f t="shared" si="16"/>
        <v>0</v>
      </c>
      <c r="L76" s="184">
        <v>21</v>
      </c>
      <c r="M76" s="184">
        <f t="shared" si="17"/>
        <v>0</v>
      </c>
      <c r="N76" s="182">
        <v>0</v>
      </c>
      <c r="O76" s="182">
        <f t="shared" si="18"/>
        <v>0</v>
      </c>
      <c r="P76" s="182">
        <v>0</v>
      </c>
      <c r="Q76" s="182">
        <f t="shared" si="19"/>
        <v>0</v>
      </c>
      <c r="R76" s="184"/>
      <c r="S76" s="184" t="s">
        <v>327</v>
      </c>
      <c r="T76" s="185" t="s">
        <v>333</v>
      </c>
      <c r="U76" s="157">
        <v>0</v>
      </c>
      <c r="V76" s="157">
        <f t="shared" si="20"/>
        <v>0</v>
      </c>
      <c r="W76" s="157"/>
      <c r="X76" s="157" t="s">
        <v>249</v>
      </c>
      <c r="Y76" s="157" t="s">
        <v>250</v>
      </c>
      <c r="Z76" s="147"/>
      <c r="AA76" s="147"/>
      <c r="AB76" s="147"/>
      <c r="AC76" s="147"/>
      <c r="AD76" s="147"/>
      <c r="AE76" s="147"/>
      <c r="AF76" s="147"/>
      <c r="AG76" s="147" t="s">
        <v>694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9">
        <v>65</v>
      </c>
      <c r="B77" s="180" t="s">
        <v>902</v>
      </c>
      <c r="C77" s="189" t="s">
        <v>749</v>
      </c>
      <c r="D77" s="181" t="s">
        <v>901</v>
      </c>
      <c r="E77" s="182">
        <v>140</v>
      </c>
      <c r="F77" s="183"/>
      <c r="G77" s="184">
        <f t="shared" si="14"/>
        <v>0</v>
      </c>
      <c r="H77" s="183"/>
      <c r="I77" s="184">
        <f t="shared" si="15"/>
        <v>0</v>
      </c>
      <c r="J77" s="183"/>
      <c r="K77" s="184">
        <f t="shared" si="16"/>
        <v>0</v>
      </c>
      <c r="L77" s="184">
        <v>21</v>
      </c>
      <c r="M77" s="184">
        <f t="shared" si="17"/>
        <v>0</v>
      </c>
      <c r="N77" s="182">
        <v>0</v>
      </c>
      <c r="O77" s="182">
        <f t="shared" si="18"/>
        <v>0</v>
      </c>
      <c r="P77" s="182">
        <v>0</v>
      </c>
      <c r="Q77" s="182">
        <f t="shared" si="19"/>
        <v>0</v>
      </c>
      <c r="R77" s="184"/>
      <c r="S77" s="184" t="s">
        <v>327</v>
      </c>
      <c r="T77" s="185" t="s">
        <v>333</v>
      </c>
      <c r="U77" s="157">
        <v>0</v>
      </c>
      <c r="V77" s="157">
        <f t="shared" si="20"/>
        <v>0</v>
      </c>
      <c r="W77" s="157"/>
      <c r="X77" s="157" t="s">
        <v>249</v>
      </c>
      <c r="Y77" s="157" t="s">
        <v>250</v>
      </c>
      <c r="Z77" s="147"/>
      <c r="AA77" s="147"/>
      <c r="AB77" s="147"/>
      <c r="AC77" s="147"/>
      <c r="AD77" s="147"/>
      <c r="AE77" s="147"/>
      <c r="AF77" s="147"/>
      <c r="AG77" s="147" t="s">
        <v>694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0.399999999999999" outlineLevel="1" x14ac:dyDescent="0.25">
      <c r="A78" s="179">
        <v>66</v>
      </c>
      <c r="B78" s="180" t="s">
        <v>826</v>
      </c>
      <c r="C78" s="189" t="s">
        <v>773</v>
      </c>
      <c r="D78" s="181" t="s">
        <v>784</v>
      </c>
      <c r="E78" s="182">
        <v>1</v>
      </c>
      <c r="F78" s="183"/>
      <c r="G78" s="184">
        <f t="shared" si="14"/>
        <v>0</v>
      </c>
      <c r="H78" s="183"/>
      <c r="I78" s="184">
        <f t="shared" si="15"/>
        <v>0</v>
      </c>
      <c r="J78" s="183"/>
      <c r="K78" s="184">
        <f t="shared" si="16"/>
        <v>0</v>
      </c>
      <c r="L78" s="184">
        <v>21</v>
      </c>
      <c r="M78" s="184">
        <f t="shared" si="17"/>
        <v>0</v>
      </c>
      <c r="N78" s="182">
        <v>0</v>
      </c>
      <c r="O78" s="182">
        <f t="shared" si="18"/>
        <v>0</v>
      </c>
      <c r="P78" s="182">
        <v>0</v>
      </c>
      <c r="Q78" s="182">
        <f t="shared" si="19"/>
        <v>0</v>
      </c>
      <c r="R78" s="184"/>
      <c r="S78" s="184" t="s">
        <v>327</v>
      </c>
      <c r="T78" s="185" t="s">
        <v>333</v>
      </c>
      <c r="U78" s="157">
        <v>0</v>
      </c>
      <c r="V78" s="157">
        <f t="shared" si="20"/>
        <v>0</v>
      </c>
      <c r="W78" s="157"/>
      <c r="X78" s="157" t="s">
        <v>249</v>
      </c>
      <c r="Y78" s="157" t="s">
        <v>250</v>
      </c>
      <c r="Z78" s="147"/>
      <c r="AA78" s="147"/>
      <c r="AB78" s="147"/>
      <c r="AC78" s="147"/>
      <c r="AD78" s="147"/>
      <c r="AE78" s="147"/>
      <c r="AF78" s="147"/>
      <c r="AG78" s="147" t="s">
        <v>694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26.4" x14ac:dyDescent="0.25">
      <c r="A79" s="161" t="s">
        <v>243</v>
      </c>
      <c r="B79" s="162" t="s">
        <v>82</v>
      </c>
      <c r="C79" s="186" t="s">
        <v>83</v>
      </c>
      <c r="D79" s="163"/>
      <c r="E79" s="164"/>
      <c r="F79" s="165"/>
      <c r="G79" s="165">
        <f>SUMIF(AG80:AG105,"&lt;&gt;NOR",G80:G105)</f>
        <v>0</v>
      </c>
      <c r="H79" s="165"/>
      <c r="I79" s="165">
        <f>SUM(I80:I105)</f>
        <v>0</v>
      </c>
      <c r="J79" s="165"/>
      <c r="K79" s="165">
        <f>SUM(K80:K105)</f>
        <v>0</v>
      </c>
      <c r="L79" s="165"/>
      <c r="M79" s="165">
        <f>SUM(M80:M105)</f>
        <v>0</v>
      </c>
      <c r="N79" s="164"/>
      <c r="O79" s="164">
        <f>SUM(O80:O105)</f>
        <v>0</v>
      </c>
      <c r="P79" s="164"/>
      <c r="Q79" s="164">
        <f>SUM(Q80:Q105)</f>
        <v>0</v>
      </c>
      <c r="R79" s="165"/>
      <c r="S79" s="165"/>
      <c r="T79" s="166"/>
      <c r="U79" s="160"/>
      <c r="V79" s="160">
        <f>SUM(V80:V105)</f>
        <v>0</v>
      </c>
      <c r="W79" s="160"/>
      <c r="X79" s="160"/>
      <c r="Y79" s="160"/>
      <c r="AG79" t="s">
        <v>244</v>
      </c>
    </row>
    <row r="80" spans="1:60" outlineLevel="1" x14ac:dyDescent="0.25">
      <c r="A80" s="179">
        <v>67</v>
      </c>
      <c r="B80" s="180" t="s">
        <v>828</v>
      </c>
      <c r="C80" s="189" t="s">
        <v>903</v>
      </c>
      <c r="D80" s="181" t="s">
        <v>337</v>
      </c>
      <c r="E80" s="182">
        <v>2</v>
      </c>
      <c r="F80" s="183"/>
      <c r="G80" s="184">
        <f t="shared" ref="G80:G103" si="21">ROUND(E80*F80,2)</f>
        <v>0</v>
      </c>
      <c r="H80" s="183"/>
      <c r="I80" s="184">
        <f t="shared" ref="I80:I103" si="22">ROUND(E80*H80,2)</f>
        <v>0</v>
      </c>
      <c r="J80" s="183"/>
      <c r="K80" s="184">
        <f t="shared" ref="K80:K103" si="23">ROUND(E80*J80,2)</f>
        <v>0</v>
      </c>
      <c r="L80" s="184">
        <v>21</v>
      </c>
      <c r="M80" s="184">
        <f t="shared" ref="M80:M103" si="24">G80*(1+L80/100)</f>
        <v>0</v>
      </c>
      <c r="N80" s="182">
        <v>0</v>
      </c>
      <c r="O80" s="182">
        <f t="shared" ref="O80:O103" si="25">ROUND(E80*N80,2)</f>
        <v>0</v>
      </c>
      <c r="P80" s="182">
        <v>0</v>
      </c>
      <c r="Q80" s="182">
        <f t="shared" ref="Q80:Q103" si="26">ROUND(E80*P80,2)</f>
        <v>0</v>
      </c>
      <c r="R80" s="184"/>
      <c r="S80" s="184" t="s">
        <v>327</v>
      </c>
      <c r="T80" s="185" t="s">
        <v>333</v>
      </c>
      <c r="U80" s="157">
        <v>0</v>
      </c>
      <c r="V80" s="157">
        <f t="shared" ref="V80:V103" si="27">ROUND(E80*U80,2)</f>
        <v>0</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9">
        <v>68</v>
      </c>
      <c r="B81" s="180" t="s">
        <v>830</v>
      </c>
      <c r="C81" s="189" t="s">
        <v>904</v>
      </c>
      <c r="D81" s="181" t="s">
        <v>337</v>
      </c>
      <c r="E81" s="182">
        <v>2</v>
      </c>
      <c r="F81" s="183"/>
      <c r="G81" s="184">
        <f t="shared" si="21"/>
        <v>0</v>
      </c>
      <c r="H81" s="183"/>
      <c r="I81" s="184">
        <f t="shared" si="22"/>
        <v>0</v>
      </c>
      <c r="J81" s="183"/>
      <c r="K81" s="184">
        <f t="shared" si="23"/>
        <v>0</v>
      </c>
      <c r="L81" s="184">
        <v>21</v>
      </c>
      <c r="M81" s="184">
        <f t="shared" si="24"/>
        <v>0</v>
      </c>
      <c r="N81" s="182">
        <v>0</v>
      </c>
      <c r="O81" s="182">
        <f t="shared" si="25"/>
        <v>0</v>
      </c>
      <c r="P81" s="182">
        <v>0</v>
      </c>
      <c r="Q81" s="182">
        <f t="shared" si="26"/>
        <v>0</v>
      </c>
      <c r="R81" s="184"/>
      <c r="S81" s="184" t="s">
        <v>327</v>
      </c>
      <c r="T81" s="185" t="s">
        <v>333</v>
      </c>
      <c r="U81" s="157">
        <v>0</v>
      </c>
      <c r="V81" s="157">
        <f t="shared" si="27"/>
        <v>0</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5">
      <c r="A82" s="179">
        <v>69</v>
      </c>
      <c r="B82" s="180" t="s">
        <v>905</v>
      </c>
      <c r="C82" s="189" t="s">
        <v>906</v>
      </c>
      <c r="D82" s="181" t="s">
        <v>337</v>
      </c>
      <c r="E82" s="182">
        <v>2</v>
      </c>
      <c r="F82" s="183"/>
      <c r="G82" s="184">
        <f t="shared" si="21"/>
        <v>0</v>
      </c>
      <c r="H82" s="183"/>
      <c r="I82" s="184">
        <f t="shared" si="22"/>
        <v>0</v>
      </c>
      <c r="J82" s="183"/>
      <c r="K82" s="184">
        <f t="shared" si="23"/>
        <v>0</v>
      </c>
      <c r="L82" s="184">
        <v>21</v>
      </c>
      <c r="M82" s="184">
        <f t="shared" si="24"/>
        <v>0</v>
      </c>
      <c r="N82" s="182">
        <v>0</v>
      </c>
      <c r="O82" s="182">
        <f t="shared" si="25"/>
        <v>0</v>
      </c>
      <c r="P82" s="182">
        <v>0</v>
      </c>
      <c r="Q82" s="182">
        <f t="shared" si="26"/>
        <v>0</v>
      </c>
      <c r="R82" s="184"/>
      <c r="S82" s="184" t="s">
        <v>327</v>
      </c>
      <c r="T82" s="185" t="s">
        <v>333</v>
      </c>
      <c r="U82" s="157">
        <v>0</v>
      </c>
      <c r="V82" s="157">
        <f t="shared" si="27"/>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5">
      <c r="A83" s="179">
        <v>70</v>
      </c>
      <c r="B83" s="180" t="s">
        <v>907</v>
      </c>
      <c r="C83" s="189" t="s">
        <v>908</v>
      </c>
      <c r="D83" s="181" t="s">
        <v>337</v>
      </c>
      <c r="E83" s="182">
        <v>2</v>
      </c>
      <c r="F83" s="183"/>
      <c r="G83" s="184">
        <f t="shared" si="21"/>
        <v>0</v>
      </c>
      <c r="H83" s="183"/>
      <c r="I83" s="184">
        <f t="shared" si="22"/>
        <v>0</v>
      </c>
      <c r="J83" s="183"/>
      <c r="K83" s="184">
        <f t="shared" si="23"/>
        <v>0</v>
      </c>
      <c r="L83" s="184">
        <v>21</v>
      </c>
      <c r="M83" s="184">
        <f t="shared" si="24"/>
        <v>0</v>
      </c>
      <c r="N83" s="182">
        <v>0</v>
      </c>
      <c r="O83" s="182">
        <f t="shared" si="25"/>
        <v>0</v>
      </c>
      <c r="P83" s="182">
        <v>0</v>
      </c>
      <c r="Q83" s="182">
        <f t="shared" si="26"/>
        <v>0</v>
      </c>
      <c r="R83" s="184"/>
      <c r="S83" s="184" t="s">
        <v>327</v>
      </c>
      <c r="T83" s="185" t="s">
        <v>333</v>
      </c>
      <c r="U83" s="157">
        <v>0</v>
      </c>
      <c r="V83" s="157">
        <f t="shared" si="27"/>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5">
      <c r="A84" s="179">
        <v>71</v>
      </c>
      <c r="B84" s="180" t="s">
        <v>909</v>
      </c>
      <c r="C84" s="189" t="s">
        <v>910</v>
      </c>
      <c r="D84" s="181" t="s">
        <v>337</v>
      </c>
      <c r="E84" s="182">
        <v>5</v>
      </c>
      <c r="F84" s="183"/>
      <c r="G84" s="184">
        <f t="shared" si="21"/>
        <v>0</v>
      </c>
      <c r="H84" s="183"/>
      <c r="I84" s="184">
        <f t="shared" si="22"/>
        <v>0</v>
      </c>
      <c r="J84" s="183"/>
      <c r="K84" s="184">
        <f t="shared" si="23"/>
        <v>0</v>
      </c>
      <c r="L84" s="184">
        <v>21</v>
      </c>
      <c r="M84" s="184">
        <f t="shared" si="24"/>
        <v>0</v>
      </c>
      <c r="N84" s="182">
        <v>0</v>
      </c>
      <c r="O84" s="182">
        <f t="shared" si="25"/>
        <v>0</v>
      </c>
      <c r="P84" s="182">
        <v>0</v>
      </c>
      <c r="Q84" s="182">
        <f t="shared" si="26"/>
        <v>0</v>
      </c>
      <c r="R84" s="184"/>
      <c r="S84" s="184" t="s">
        <v>327</v>
      </c>
      <c r="T84" s="185" t="s">
        <v>333</v>
      </c>
      <c r="U84" s="157">
        <v>0</v>
      </c>
      <c r="V84" s="157">
        <f t="shared" si="27"/>
        <v>0</v>
      </c>
      <c r="W84" s="157"/>
      <c r="X84" s="157" t="s">
        <v>249</v>
      </c>
      <c r="Y84" s="157" t="s">
        <v>250</v>
      </c>
      <c r="Z84" s="147"/>
      <c r="AA84" s="147"/>
      <c r="AB84" s="147"/>
      <c r="AC84" s="147"/>
      <c r="AD84" s="147"/>
      <c r="AE84" s="147"/>
      <c r="AF84" s="147"/>
      <c r="AG84" s="147" t="s">
        <v>694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79">
        <v>72</v>
      </c>
      <c r="B85" s="180" t="s">
        <v>911</v>
      </c>
      <c r="C85" s="189" t="s">
        <v>912</v>
      </c>
      <c r="D85" s="181" t="s">
        <v>337</v>
      </c>
      <c r="E85" s="182">
        <v>2</v>
      </c>
      <c r="F85" s="183"/>
      <c r="G85" s="184">
        <f t="shared" si="21"/>
        <v>0</v>
      </c>
      <c r="H85" s="183"/>
      <c r="I85" s="184">
        <f t="shared" si="22"/>
        <v>0</v>
      </c>
      <c r="J85" s="183"/>
      <c r="K85" s="184">
        <f t="shared" si="23"/>
        <v>0</v>
      </c>
      <c r="L85" s="184">
        <v>21</v>
      </c>
      <c r="M85" s="184">
        <f t="shared" si="24"/>
        <v>0</v>
      </c>
      <c r="N85" s="182">
        <v>0</v>
      </c>
      <c r="O85" s="182">
        <f t="shared" si="25"/>
        <v>0</v>
      </c>
      <c r="P85" s="182">
        <v>0</v>
      </c>
      <c r="Q85" s="182">
        <f t="shared" si="26"/>
        <v>0</v>
      </c>
      <c r="R85" s="184"/>
      <c r="S85" s="184" t="s">
        <v>327</v>
      </c>
      <c r="T85" s="185" t="s">
        <v>333</v>
      </c>
      <c r="U85" s="157">
        <v>0</v>
      </c>
      <c r="V85" s="157">
        <f t="shared" si="27"/>
        <v>0</v>
      </c>
      <c r="W85" s="157"/>
      <c r="X85" s="157" t="s">
        <v>249</v>
      </c>
      <c r="Y85" s="157" t="s">
        <v>250</v>
      </c>
      <c r="Z85" s="147"/>
      <c r="AA85" s="147"/>
      <c r="AB85" s="147"/>
      <c r="AC85" s="147"/>
      <c r="AD85" s="147"/>
      <c r="AE85" s="147"/>
      <c r="AF85" s="147"/>
      <c r="AG85" s="147" t="s">
        <v>694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9">
        <v>73</v>
      </c>
      <c r="B86" s="180" t="s">
        <v>913</v>
      </c>
      <c r="C86" s="189" t="s">
        <v>914</v>
      </c>
      <c r="D86" s="181" t="s">
        <v>337</v>
      </c>
      <c r="E86" s="182">
        <v>6</v>
      </c>
      <c r="F86" s="183"/>
      <c r="G86" s="184">
        <f t="shared" si="21"/>
        <v>0</v>
      </c>
      <c r="H86" s="183"/>
      <c r="I86" s="184">
        <f t="shared" si="22"/>
        <v>0</v>
      </c>
      <c r="J86" s="183"/>
      <c r="K86" s="184">
        <f t="shared" si="23"/>
        <v>0</v>
      </c>
      <c r="L86" s="184">
        <v>21</v>
      </c>
      <c r="M86" s="184">
        <f t="shared" si="24"/>
        <v>0</v>
      </c>
      <c r="N86" s="182">
        <v>0</v>
      </c>
      <c r="O86" s="182">
        <f t="shared" si="25"/>
        <v>0</v>
      </c>
      <c r="P86" s="182">
        <v>0</v>
      </c>
      <c r="Q86" s="182">
        <f t="shared" si="26"/>
        <v>0</v>
      </c>
      <c r="R86" s="184"/>
      <c r="S86" s="184" t="s">
        <v>327</v>
      </c>
      <c r="T86" s="185" t="s">
        <v>333</v>
      </c>
      <c r="U86" s="157">
        <v>0</v>
      </c>
      <c r="V86" s="157">
        <f t="shared" si="27"/>
        <v>0</v>
      </c>
      <c r="W86" s="157"/>
      <c r="X86" s="157" t="s">
        <v>249</v>
      </c>
      <c r="Y86" s="157" t="s">
        <v>250</v>
      </c>
      <c r="Z86" s="147"/>
      <c r="AA86" s="147"/>
      <c r="AB86" s="147"/>
      <c r="AC86" s="147"/>
      <c r="AD86" s="147"/>
      <c r="AE86" s="147"/>
      <c r="AF86" s="147"/>
      <c r="AG86" s="147" t="s">
        <v>694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5">
      <c r="A87" s="179">
        <v>74</v>
      </c>
      <c r="B87" s="180" t="s">
        <v>915</v>
      </c>
      <c r="C87" s="189" t="s">
        <v>916</v>
      </c>
      <c r="D87" s="181" t="s">
        <v>337</v>
      </c>
      <c r="E87" s="182">
        <v>2</v>
      </c>
      <c r="F87" s="183"/>
      <c r="G87" s="184">
        <f t="shared" si="21"/>
        <v>0</v>
      </c>
      <c r="H87" s="183"/>
      <c r="I87" s="184">
        <f t="shared" si="22"/>
        <v>0</v>
      </c>
      <c r="J87" s="183"/>
      <c r="K87" s="184">
        <f t="shared" si="23"/>
        <v>0</v>
      </c>
      <c r="L87" s="184">
        <v>21</v>
      </c>
      <c r="M87" s="184">
        <f t="shared" si="24"/>
        <v>0</v>
      </c>
      <c r="N87" s="182">
        <v>0</v>
      </c>
      <c r="O87" s="182">
        <f t="shared" si="25"/>
        <v>0</v>
      </c>
      <c r="P87" s="182">
        <v>0</v>
      </c>
      <c r="Q87" s="182">
        <f t="shared" si="26"/>
        <v>0</v>
      </c>
      <c r="R87" s="184"/>
      <c r="S87" s="184" t="s">
        <v>327</v>
      </c>
      <c r="T87" s="185" t="s">
        <v>333</v>
      </c>
      <c r="U87" s="157">
        <v>0</v>
      </c>
      <c r="V87" s="157">
        <f t="shared" si="27"/>
        <v>0</v>
      </c>
      <c r="W87" s="157"/>
      <c r="X87" s="157" t="s">
        <v>249</v>
      </c>
      <c r="Y87" s="157" t="s">
        <v>250</v>
      </c>
      <c r="Z87" s="147"/>
      <c r="AA87" s="147"/>
      <c r="AB87" s="147"/>
      <c r="AC87" s="147"/>
      <c r="AD87" s="147"/>
      <c r="AE87" s="147"/>
      <c r="AF87" s="147"/>
      <c r="AG87" s="147" t="s">
        <v>694</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5">
      <c r="A88" s="179">
        <v>75</v>
      </c>
      <c r="B88" s="180" t="s">
        <v>917</v>
      </c>
      <c r="C88" s="189" t="s">
        <v>918</v>
      </c>
      <c r="D88" s="181" t="s">
        <v>337</v>
      </c>
      <c r="E88" s="182">
        <v>2</v>
      </c>
      <c r="F88" s="183"/>
      <c r="G88" s="184">
        <f t="shared" si="21"/>
        <v>0</v>
      </c>
      <c r="H88" s="183"/>
      <c r="I88" s="184">
        <f t="shared" si="22"/>
        <v>0</v>
      </c>
      <c r="J88" s="183"/>
      <c r="K88" s="184">
        <f t="shared" si="23"/>
        <v>0</v>
      </c>
      <c r="L88" s="184">
        <v>21</v>
      </c>
      <c r="M88" s="184">
        <f t="shared" si="24"/>
        <v>0</v>
      </c>
      <c r="N88" s="182">
        <v>0</v>
      </c>
      <c r="O88" s="182">
        <f t="shared" si="25"/>
        <v>0</v>
      </c>
      <c r="P88" s="182">
        <v>0</v>
      </c>
      <c r="Q88" s="182">
        <f t="shared" si="26"/>
        <v>0</v>
      </c>
      <c r="R88" s="184"/>
      <c r="S88" s="184" t="s">
        <v>327</v>
      </c>
      <c r="T88" s="185" t="s">
        <v>333</v>
      </c>
      <c r="U88" s="157">
        <v>0</v>
      </c>
      <c r="V88" s="157">
        <f t="shared" si="27"/>
        <v>0</v>
      </c>
      <c r="W88" s="157"/>
      <c r="X88" s="157" t="s">
        <v>249</v>
      </c>
      <c r="Y88" s="157" t="s">
        <v>250</v>
      </c>
      <c r="Z88" s="147"/>
      <c r="AA88" s="147"/>
      <c r="AB88" s="147"/>
      <c r="AC88" s="147"/>
      <c r="AD88" s="147"/>
      <c r="AE88" s="147"/>
      <c r="AF88" s="147"/>
      <c r="AG88" s="147" t="s">
        <v>694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79">
        <v>76</v>
      </c>
      <c r="B89" s="180" t="s">
        <v>919</v>
      </c>
      <c r="C89" s="189" t="s">
        <v>920</v>
      </c>
      <c r="D89" s="181" t="s">
        <v>337</v>
      </c>
      <c r="E89" s="182">
        <v>2</v>
      </c>
      <c r="F89" s="183"/>
      <c r="G89" s="184">
        <f t="shared" si="21"/>
        <v>0</v>
      </c>
      <c r="H89" s="183"/>
      <c r="I89" s="184">
        <f t="shared" si="22"/>
        <v>0</v>
      </c>
      <c r="J89" s="183"/>
      <c r="K89" s="184">
        <f t="shared" si="23"/>
        <v>0</v>
      </c>
      <c r="L89" s="184">
        <v>21</v>
      </c>
      <c r="M89" s="184">
        <f t="shared" si="24"/>
        <v>0</v>
      </c>
      <c r="N89" s="182">
        <v>0</v>
      </c>
      <c r="O89" s="182">
        <f t="shared" si="25"/>
        <v>0</v>
      </c>
      <c r="P89" s="182">
        <v>0</v>
      </c>
      <c r="Q89" s="182">
        <f t="shared" si="26"/>
        <v>0</v>
      </c>
      <c r="R89" s="184"/>
      <c r="S89" s="184" t="s">
        <v>327</v>
      </c>
      <c r="T89" s="185" t="s">
        <v>333</v>
      </c>
      <c r="U89" s="157">
        <v>0</v>
      </c>
      <c r="V89" s="157">
        <f t="shared" si="27"/>
        <v>0</v>
      </c>
      <c r="W89" s="157"/>
      <c r="X89" s="157" t="s">
        <v>249</v>
      </c>
      <c r="Y89" s="157" t="s">
        <v>250</v>
      </c>
      <c r="Z89" s="147"/>
      <c r="AA89" s="147"/>
      <c r="AB89" s="147"/>
      <c r="AC89" s="147"/>
      <c r="AD89" s="147"/>
      <c r="AE89" s="147"/>
      <c r="AF89" s="147"/>
      <c r="AG89" s="147" t="s">
        <v>694</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9">
        <v>77</v>
      </c>
      <c r="B90" s="180" t="s">
        <v>921</v>
      </c>
      <c r="C90" s="189" t="s">
        <v>922</v>
      </c>
      <c r="D90" s="181" t="s">
        <v>337</v>
      </c>
      <c r="E90" s="182">
        <v>1</v>
      </c>
      <c r="F90" s="183"/>
      <c r="G90" s="184">
        <f t="shared" si="21"/>
        <v>0</v>
      </c>
      <c r="H90" s="183"/>
      <c r="I90" s="184">
        <f t="shared" si="22"/>
        <v>0</v>
      </c>
      <c r="J90" s="183"/>
      <c r="K90" s="184">
        <f t="shared" si="23"/>
        <v>0</v>
      </c>
      <c r="L90" s="184">
        <v>21</v>
      </c>
      <c r="M90" s="184">
        <f t="shared" si="24"/>
        <v>0</v>
      </c>
      <c r="N90" s="182">
        <v>0</v>
      </c>
      <c r="O90" s="182">
        <f t="shared" si="25"/>
        <v>0</v>
      </c>
      <c r="P90" s="182">
        <v>0</v>
      </c>
      <c r="Q90" s="182">
        <f t="shared" si="26"/>
        <v>0</v>
      </c>
      <c r="R90" s="184"/>
      <c r="S90" s="184" t="s">
        <v>327</v>
      </c>
      <c r="T90" s="185" t="s">
        <v>333</v>
      </c>
      <c r="U90" s="157">
        <v>0</v>
      </c>
      <c r="V90" s="157">
        <f t="shared" si="27"/>
        <v>0</v>
      </c>
      <c r="W90" s="157"/>
      <c r="X90" s="157" t="s">
        <v>249</v>
      </c>
      <c r="Y90" s="157" t="s">
        <v>250</v>
      </c>
      <c r="Z90" s="147"/>
      <c r="AA90" s="147"/>
      <c r="AB90" s="147"/>
      <c r="AC90" s="147"/>
      <c r="AD90" s="147"/>
      <c r="AE90" s="147"/>
      <c r="AF90" s="147"/>
      <c r="AG90" s="147" t="s">
        <v>694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5">
      <c r="A91" s="179">
        <v>78</v>
      </c>
      <c r="B91" s="180" t="s">
        <v>923</v>
      </c>
      <c r="C91" s="189" t="s">
        <v>924</v>
      </c>
      <c r="D91" s="181" t="s">
        <v>337</v>
      </c>
      <c r="E91" s="182">
        <v>1</v>
      </c>
      <c r="F91" s="183"/>
      <c r="G91" s="184">
        <f t="shared" si="21"/>
        <v>0</v>
      </c>
      <c r="H91" s="183"/>
      <c r="I91" s="184">
        <f t="shared" si="22"/>
        <v>0</v>
      </c>
      <c r="J91" s="183"/>
      <c r="K91" s="184">
        <f t="shared" si="23"/>
        <v>0</v>
      </c>
      <c r="L91" s="184">
        <v>21</v>
      </c>
      <c r="M91" s="184">
        <f t="shared" si="24"/>
        <v>0</v>
      </c>
      <c r="N91" s="182">
        <v>0</v>
      </c>
      <c r="O91" s="182">
        <f t="shared" si="25"/>
        <v>0</v>
      </c>
      <c r="P91" s="182">
        <v>0</v>
      </c>
      <c r="Q91" s="182">
        <f t="shared" si="26"/>
        <v>0</v>
      </c>
      <c r="R91" s="184"/>
      <c r="S91" s="184" t="s">
        <v>327</v>
      </c>
      <c r="T91" s="185" t="s">
        <v>333</v>
      </c>
      <c r="U91" s="157">
        <v>0</v>
      </c>
      <c r="V91" s="157">
        <f t="shared" si="27"/>
        <v>0</v>
      </c>
      <c r="W91" s="157"/>
      <c r="X91" s="157" t="s">
        <v>249</v>
      </c>
      <c r="Y91" s="157" t="s">
        <v>250</v>
      </c>
      <c r="Z91" s="147"/>
      <c r="AA91" s="147"/>
      <c r="AB91" s="147"/>
      <c r="AC91" s="147"/>
      <c r="AD91" s="147"/>
      <c r="AE91" s="147"/>
      <c r="AF91" s="147"/>
      <c r="AG91" s="147" t="s">
        <v>694</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0.399999999999999" outlineLevel="1" x14ac:dyDescent="0.25">
      <c r="A92" s="179">
        <v>79</v>
      </c>
      <c r="B92" s="180" t="s">
        <v>925</v>
      </c>
      <c r="C92" s="189" t="s">
        <v>926</v>
      </c>
      <c r="D92" s="181" t="s">
        <v>337</v>
      </c>
      <c r="E92" s="182">
        <v>1</v>
      </c>
      <c r="F92" s="183"/>
      <c r="G92" s="184">
        <f t="shared" si="21"/>
        <v>0</v>
      </c>
      <c r="H92" s="183"/>
      <c r="I92" s="184">
        <f t="shared" si="22"/>
        <v>0</v>
      </c>
      <c r="J92" s="183"/>
      <c r="K92" s="184">
        <f t="shared" si="23"/>
        <v>0</v>
      </c>
      <c r="L92" s="184">
        <v>21</v>
      </c>
      <c r="M92" s="184">
        <f t="shared" si="24"/>
        <v>0</v>
      </c>
      <c r="N92" s="182">
        <v>0</v>
      </c>
      <c r="O92" s="182">
        <f t="shared" si="25"/>
        <v>0</v>
      </c>
      <c r="P92" s="182">
        <v>0</v>
      </c>
      <c r="Q92" s="182">
        <f t="shared" si="26"/>
        <v>0</v>
      </c>
      <c r="R92" s="184"/>
      <c r="S92" s="184" t="s">
        <v>327</v>
      </c>
      <c r="T92" s="185" t="s">
        <v>333</v>
      </c>
      <c r="U92" s="157">
        <v>0</v>
      </c>
      <c r="V92" s="157">
        <f t="shared" si="27"/>
        <v>0</v>
      </c>
      <c r="W92" s="157"/>
      <c r="X92" s="157" t="s">
        <v>249</v>
      </c>
      <c r="Y92" s="157" t="s">
        <v>250</v>
      </c>
      <c r="Z92" s="147"/>
      <c r="AA92" s="147"/>
      <c r="AB92" s="147"/>
      <c r="AC92" s="147"/>
      <c r="AD92" s="147"/>
      <c r="AE92" s="147"/>
      <c r="AF92" s="147"/>
      <c r="AG92" s="147" t="s">
        <v>694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ht="40.799999999999997" outlineLevel="1" x14ac:dyDescent="0.25">
      <c r="A93" s="179">
        <v>80</v>
      </c>
      <c r="B93" s="180" t="s">
        <v>927</v>
      </c>
      <c r="C93" s="189" t="s">
        <v>928</v>
      </c>
      <c r="D93" s="181" t="s">
        <v>337</v>
      </c>
      <c r="E93" s="182">
        <v>2</v>
      </c>
      <c r="F93" s="183"/>
      <c r="G93" s="184">
        <f t="shared" si="21"/>
        <v>0</v>
      </c>
      <c r="H93" s="183"/>
      <c r="I93" s="184">
        <f t="shared" si="22"/>
        <v>0</v>
      </c>
      <c r="J93" s="183"/>
      <c r="K93" s="184">
        <f t="shared" si="23"/>
        <v>0</v>
      </c>
      <c r="L93" s="184">
        <v>21</v>
      </c>
      <c r="M93" s="184">
        <f t="shared" si="24"/>
        <v>0</v>
      </c>
      <c r="N93" s="182">
        <v>0</v>
      </c>
      <c r="O93" s="182">
        <f t="shared" si="25"/>
        <v>0</v>
      </c>
      <c r="P93" s="182">
        <v>0</v>
      </c>
      <c r="Q93" s="182">
        <f t="shared" si="26"/>
        <v>0</v>
      </c>
      <c r="R93" s="184"/>
      <c r="S93" s="184" t="s">
        <v>327</v>
      </c>
      <c r="T93" s="185" t="s">
        <v>333</v>
      </c>
      <c r="U93" s="157">
        <v>0</v>
      </c>
      <c r="V93" s="157">
        <f t="shared" si="27"/>
        <v>0</v>
      </c>
      <c r="W93" s="157"/>
      <c r="X93" s="157" t="s">
        <v>249</v>
      </c>
      <c r="Y93" s="157" t="s">
        <v>250</v>
      </c>
      <c r="Z93" s="147"/>
      <c r="AA93" s="147"/>
      <c r="AB93" s="147"/>
      <c r="AC93" s="147"/>
      <c r="AD93" s="147"/>
      <c r="AE93" s="147"/>
      <c r="AF93" s="147"/>
      <c r="AG93" s="147" t="s">
        <v>694</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0.399999999999999" outlineLevel="1" x14ac:dyDescent="0.25">
      <c r="A94" s="179">
        <v>81</v>
      </c>
      <c r="B94" s="180" t="s">
        <v>929</v>
      </c>
      <c r="C94" s="189" t="s">
        <v>930</v>
      </c>
      <c r="D94" s="181" t="s">
        <v>800</v>
      </c>
      <c r="E94" s="182">
        <v>8</v>
      </c>
      <c r="F94" s="183"/>
      <c r="G94" s="184">
        <f t="shared" si="21"/>
        <v>0</v>
      </c>
      <c r="H94" s="183"/>
      <c r="I94" s="184">
        <f t="shared" si="22"/>
        <v>0</v>
      </c>
      <c r="J94" s="183"/>
      <c r="K94" s="184">
        <f t="shared" si="23"/>
        <v>0</v>
      </c>
      <c r="L94" s="184">
        <v>21</v>
      </c>
      <c r="M94" s="184">
        <f t="shared" si="24"/>
        <v>0</v>
      </c>
      <c r="N94" s="182">
        <v>0</v>
      </c>
      <c r="O94" s="182">
        <f t="shared" si="25"/>
        <v>0</v>
      </c>
      <c r="P94" s="182">
        <v>0</v>
      </c>
      <c r="Q94" s="182">
        <f t="shared" si="26"/>
        <v>0</v>
      </c>
      <c r="R94" s="184"/>
      <c r="S94" s="184" t="s">
        <v>327</v>
      </c>
      <c r="T94" s="185" t="s">
        <v>333</v>
      </c>
      <c r="U94" s="157">
        <v>0</v>
      </c>
      <c r="V94" s="157">
        <f t="shared" si="27"/>
        <v>0</v>
      </c>
      <c r="W94" s="157"/>
      <c r="X94" s="157" t="s">
        <v>249</v>
      </c>
      <c r="Y94" s="157" t="s">
        <v>250</v>
      </c>
      <c r="Z94" s="147"/>
      <c r="AA94" s="147"/>
      <c r="AB94" s="147"/>
      <c r="AC94" s="147"/>
      <c r="AD94" s="147"/>
      <c r="AE94" s="147"/>
      <c r="AF94" s="147"/>
      <c r="AG94" s="147" t="s">
        <v>694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20.399999999999999" outlineLevel="1" x14ac:dyDescent="0.25">
      <c r="A95" s="179">
        <v>82</v>
      </c>
      <c r="B95" s="180" t="s">
        <v>931</v>
      </c>
      <c r="C95" s="189" t="s">
        <v>932</v>
      </c>
      <c r="D95" s="181" t="s">
        <v>337</v>
      </c>
      <c r="E95" s="182">
        <v>2</v>
      </c>
      <c r="F95" s="183"/>
      <c r="G95" s="184">
        <f t="shared" si="21"/>
        <v>0</v>
      </c>
      <c r="H95" s="183"/>
      <c r="I95" s="184">
        <f t="shared" si="22"/>
        <v>0</v>
      </c>
      <c r="J95" s="183"/>
      <c r="K95" s="184">
        <f t="shared" si="23"/>
        <v>0</v>
      </c>
      <c r="L95" s="184">
        <v>21</v>
      </c>
      <c r="M95" s="184">
        <f t="shared" si="24"/>
        <v>0</v>
      </c>
      <c r="N95" s="182">
        <v>0</v>
      </c>
      <c r="O95" s="182">
        <f t="shared" si="25"/>
        <v>0</v>
      </c>
      <c r="P95" s="182">
        <v>0</v>
      </c>
      <c r="Q95" s="182">
        <f t="shared" si="26"/>
        <v>0</v>
      </c>
      <c r="R95" s="184"/>
      <c r="S95" s="184" t="s">
        <v>327</v>
      </c>
      <c r="T95" s="185" t="s">
        <v>333</v>
      </c>
      <c r="U95" s="157">
        <v>0</v>
      </c>
      <c r="V95" s="157">
        <f t="shared" si="27"/>
        <v>0</v>
      </c>
      <c r="W95" s="157"/>
      <c r="X95" s="157" t="s">
        <v>249</v>
      </c>
      <c r="Y95" s="157" t="s">
        <v>250</v>
      </c>
      <c r="Z95" s="147"/>
      <c r="AA95" s="147"/>
      <c r="AB95" s="147"/>
      <c r="AC95" s="147"/>
      <c r="AD95" s="147"/>
      <c r="AE95" s="147"/>
      <c r="AF95" s="147"/>
      <c r="AG95" s="147" t="s">
        <v>694</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0.399999999999999" outlineLevel="1" x14ac:dyDescent="0.25">
      <c r="A96" s="179">
        <v>83</v>
      </c>
      <c r="B96" s="180" t="s">
        <v>933</v>
      </c>
      <c r="C96" s="189" t="s">
        <v>934</v>
      </c>
      <c r="D96" s="181" t="s">
        <v>800</v>
      </c>
      <c r="E96" s="182">
        <v>32</v>
      </c>
      <c r="F96" s="183"/>
      <c r="G96" s="184">
        <f t="shared" si="21"/>
        <v>0</v>
      </c>
      <c r="H96" s="183"/>
      <c r="I96" s="184">
        <f t="shared" si="22"/>
        <v>0</v>
      </c>
      <c r="J96" s="183"/>
      <c r="K96" s="184">
        <f t="shared" si="23"/>
        <v>0</v>
      </c>
      <c r="L96" s="184">
        <v>21</v>
      </c>
      <c r="M96" s="184">
        <f t="shared" si="24"/>
        <v>0</v>
      </c>
      <c r="N96" s="182">
        <v>0</v>
      </c>
      <c r="O96" s="182">
        <f t="shared" si="25"/>
        <v>0</v>
      </c>
      <c r="P96" s="182">
        <v>0</v>
      </c>
      <c r="Q96" s="182">
        <f t="shared" si="26"/>
        <v>0</v>
      </c>
      <c r="R96" s="184"/>
      <c r="S96" s="184" t="s">
        <v>327</v>
      </c>
      <c r="T96" s="185" t="s">
        <v>333</v>
      </c>
      <c r="U96" s="157">
        <v>0</v>
      </c>
      <c r="V96" s="157">
        <f t="shared" si="27"/>
        <v>0</v>
      </c>
      <c r="W96" s="157"/>
      <c r="X96" s="157" t="s">
        <v>249</v>
      </c>
      <c r="Y96" s="157" t="s">
        <v>250</v>
      </c>
      <c r="Z96" s="147"/>
      <c r="AA96" s="147"/>
      <c r="AB96" s="147"/>
      <c r="AC96" s="147"/>
      <c r="AD96" s="147"/>
      <c r="AE96" s="147"/>
      <c r="AF96" s="147"/>
      <c r="AG96" s="147" t="s">
        <v>694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0.399999999999999" outlineLevel="1" x14ac:dyDescent="0.25">
      <c r="A97" s="179">
        <v>84</v>
      </c>
      <c r="B97" s="180" t="s">
        <v>935</v>
      </c>
      <c r="C97" s="189" t="s">
        <v>936</v>
      </c>
      <c r="D97" s="181" t="s">
        <v>337</v>
      </c>
      <c r="E97" s="182">
        <v>1</v>
      </c>
      <c r="F97" s="183"/>
      <c r="G97" s="184">
        <f t="shared" si="21"/>
        <v>0</v>
      </c>
      <c r="H97" s="183"/>
      <c r="I97" s="184">
        <f t="shared" si="22"/>
        <v>0</v>
      </c>
      <c r="J97" s="183"/>
      <c r="K97" s="184">
        <f t="shared" si="23"/>
        <v>0</v>
      </c>
      <c r="L97" s="184">
        <v>21</v>
      </c>
      <c r="M97" s="184">
        <f t="shared" si="24"/>
        <v>0</v>
      </c>
      <c r="N97" s="182">
        <v>0</v>
      </c>
      <c r="O97" s="182">
        <f t="shared" si="25"/>
        <v>0</v>
      </c>
      <c r="P97" s="182">
        <v>0</v>
      </c>
      <c r="Q97" s="182">
        <f t="shared" si="26"/>
        <v>0</v>
      </c>
      <c r="R97" s="184"/>
      <c r="S97" s="184" t="s">
        <v>327</v>
      </c>
      <c r="T97" s="185" t="s">
        <v>333</v>
      </c>
      <c r="U97" s="157">
        <v>0</v>
      </c>
      <c r="V97" s="157">
        <f t="shared" si="27"/>
        <v>0</v>
      </c>
      <c r="W97" s="157"/>
      <c r="X97" s="157" t="s">
        <v>249</v>
      </c>
      <c r="Y97" s="157" t="s">
        <v>250</v>
      </c>
      <c r="Z97" s="147"/>
      <c r="AA97" s="147"/>
      <c r="AB97" s="147"/>
      <c r="AC97" s="147"/>
      <c r="AD97" s="147"/>
      <c r="AE97" s="147"/>
      <c r="AF97" s="147"/>
      <c r="AG97" s="147" t="s">
        <v>694</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79">
        <v>85</v>
      </c>
      <c r="B98" s="180" t="s">
        <v>937</v>
      </c>
      <c r="C98" s="189" t="s">
        <v>938</v>
      </c>
      <c r="D98" s="181" t="s">
        <v>784</v>
      </c>
      <c r="E98" s="182">
        <v>1</v>
      </c>
      <c r="F98" s="183"/>
      <c r="G98" s="184">
        <f t="shared" si="21"/>
        <v>0</v>
      </c>
      <c r="H98" s="183"/>
      <c r="I98" s="184">
        <f t="shared" si="22"/>
        <v>0</v>
      </c>
      <c r="J98" s="183"/>
      <c r="K98" s="184">
        <f t="shared" si="23"/>
        <v>0</v>
      </c>
      <c r="L98" s="184">
        <v>21</v>
      </c>
      <c r="M98" s="184">
        <f t="shared" si="24"/>
        <v>0</v>
      </c>
      <c r="N98" s="182">
        <v>0</v>
      </c>
      <c r="O98" s="182">
        <f t="shared" si="25"/>
        <v>0</v>
      </c>
      <c r="P98" s="182">
        <v>0</v>
      </c>
      <c r="Q98" s="182">
        <f t="shared" si="26"/>
        <v>0</v>
      </c>
      <c r="R98" s="184"/>
      <c r="S98" s="184" t="s">
        <v>327</v>
      </c>
      <c r="T98" s="185" t="s">
        <v>333</v>
      </c>
      <c r="U98" s="157">
        <v>0</v>
      </c>
      <c r="V98" s="157">
        <f t="shared" si="27"/>
        <v>0</v>
      </c>
      <c r="W98" s="157"/>
      <c r="X98" s="157" t="s">
        <v>249</v>
      </c>
      <c r="Y98" s="157" t="s">
        <v>250</v>
      </c>
      <c r="Z98" s="147"/>
      <c r="AA98" s="147"/>
      <c r="AB98" s="147"/>
      <c r="AC98" s="147"/>
      <c r="AD98" s="147"/>
      <c r="AE98" s="147"/>
      <c r="AF98" s="147"/>
      <c r="AG98" s="147" t="s">
        <v>694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30.6" outlineLevel="1" x14ac:dyDescent="0.25">
      <c r="A99" s="179">
        <v>86</v>
      </c>
      <c r="B99" s="180" t="s">
        <v>939</v>
      </c>
      <c r="C99" s="189" t="s">
        <v>940</v>
      </c>
      <c r="D99" s="181" t="s">
        <v>784</v>
      </c>
      <c r="E99" s="182">
        <v>1</v>
      </c>
      <c r="F99" s="183"/>
      <c r="G99" s="184">
        <f t="shared" si="21"/>
        <v>0</v>
      </c>
      <c r="H99" s="183"/>
      <c r="I99" s="184">
        <f t="shared" si="22"/>
        <v>0</v>
      </c>
      <c r="J99" s="183"/>
      <c r="K99" s="184">
        <f t="shared" si="23"/>
        <v>0</v>
      </c>
      <c r="L99" s="184">
        <v>21</v>
      </c>
      <c r="M99" s="184">
        <f t="shared" si="24"/>
        <v>0</v>
      </c>
      <c r="N99" s="182">
        <v>0</v>
      </c>
      <c r="O99" s="182">
        <f t="shared" si="25"/>
        <v>0</v>
      </c>
      <c r="P99" s="182">
        <v>0</v>
      </c>
      <c r="Q99" s="182">
        <f t="shared" si="26"/>
        <v>0</v>
      </c>
      <c r="R99" s="184"/>
      <c r="S99" s="184" t="s">
        <v>327</v>
      </c>
      <c r="T99" s="185" t="s">
        <v>333</v>
      </c>
      <c r="U99" s="157">
        <v>0</v>
      </c>
      <c r="V99" s="157">
        <f t="shared" si="27"/>
        <v>0</v>
      </c>
      <c r="W99" s="157"/>
      <c r="X99" s="157" t="s">
        <v>249</v>
      </c>
      <c r="Y99" s="157" t="s">
        <v>250</v>
      </c>
      <c r="Z99" s="147"/>
      <c r="AA99" s="147"/>
      <c r="AB99" s="147"/>
      <c r="AC99" s="147"/>
      <c r="AD99" s="147"/>
      <c r="AE99" s="147"/>
      <c r="AF99" s="147"/>
      <c r="AG99" s="147" t="s">
        <v>694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1" x14ac:dyDescent="0.25">
      <c r="A100" s="179">
        <v>87</v>
      </c>
      <c r="B100" s="180" t="s">
        <v>941</v>
      </c>
      <c r="C100" s="189" t="s">
        <v>942</v>
      </c>
      <c r="D100" s="181" t="s">
        <v>784</v>
      </c>
      <c r="E100" s="182">
        <v>1</v>
      </c>
      <c r="F100" s="183"/>
      <c r="G100" s="184">
        <f t="shared" si="21"/>
        <v>0</v>
      </c>
      <c r="H100" s="183"/>
      <c r="I100" s="184">
        <f t="shared" si="22"/>
        <v>0</v>
      </c>
      <c r="J100" s="183"/>
      <c r="K100" s="184">
        <f t="shared" si="23"/>
        <v>0</v>
      </c>
      <c r="L100" s="184">
        <v>21</v>
      </c>
      <c r="M100" s="184">
        <f t="shared" si="24"/>
        <v>0</v>
      </c>
      <c r="N100" s="182">
        <v>0</v>
      </c>
      <c r="O100" s="182">
        <f t="shared" si="25"/>
        <v>0</v>
      </c>
      <c r="P100" s="182">
        <v>0</v>
      </c>
      <c r="Q100" s="182">
        <f t="shared" si="26"/>
        <v>0</v>
      </c>
      <c r="R100" s="184"/>
      <c r="S100" s="184" t="s">
        <v>327</v>
      </c>
      <c r="T100" s="185" t="s">
        <v>333</v>
      </c>
      <c r="U100" s="157">
        <v>0</v>
      </c>
      <c r="V100" s="157">
        <f t="shared" si="27"/>
        <v>0</v>
      </c>
      <c r="W100" s="157"/>
      <c r="X100" s="157" t="s">
        <v>249</v>
      </c>
      <c r="Y100" s="157" t="s">
        <v>250</v>
      </c>
      <c r="Z100" s="147"/>
      <c r="AA100" s="147"/>
      <c r="AB100" s="147"/>
      <c r="AC100" s="147"/>
      <c r="AD100" s="147"/>
      <c r="AE100" s="147"/>
      <c r="AF100" s="147"/>
      <c r="AG100" s="147" t="s">
        <v>694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1" x14ac:dyDescent="0.25">
      <c r="A101" s="179">
        <v>88</v>
      </c>
      <c r="B101" s="180" t="s">
        <v>943</v>
      </c>
      <c r="C101" s="189" t="s">
        <v>944</v>
      </c>
      <c r="D101" s="181" t="s">
        <v>784</v>
      </c>
      <c r="E101" s="182">
        <v>1</v>
      </c>
      <c r="F101" s="183"/>
      <c r="G101" s="184">
        <f t="shared" si="21"/>
        <v>0</v>
      </c>
      <c r="H101" s="183"/>
      <c r="I101" s="184">
        <f t="shared" si="22"/>
        <v>0</v>
      </c>
      <c r="J101" s="183"/>
      <c r="K101" s="184">
        <f t="shared" si="23"/>
        <v>0</v>
      </c>
      <c r="L101" s="184">
        <v>21</v>
      </c>
      <c r="M101" s="184">
        <f t="shared" si="24"/>
        <v>0</v>
      </c>
      <c r="N101" s="182">
        <v>0</v>
      </c>
      <c r="O101" s="182">
        <f t="shared" si="25"/>
        <v>0</v>
      </c>
      <c r="P101" s="182">
        <v>0</v>
      </c>
      <c r="Q101" s="182">
        <f t="shared" si="26"/>
        <v>0</v>
      </c>
      <c r="R101" s="184"/>
      <c r="S101" s="184" t="s">
        <v>327</v>
      </c>
      <c r="T101" s="185" t="s">
        <v>333</v>
      </c>
      <c r="U101" s="157">
        <v>0</v>
      </c>
      <c r="V101" s="157">
        <f t="shared" si="27"/>
        <v>0</v>
      </c>
      <c r="W101" s="157"/>
      <c r="X101" s="157" t="s">
        <v>249</v>
      </c>
      <c r="Y101" s="157" t="s">
        <v>250</v>
      </c>
      <c r="Z101" s="147"/>
      <c r="AA101" s="147"/>
      <c r="AB101" s="147"/>
      <c r="AC101" s="147"/>
      <c r="AD101" s="147"/>
      <c r="AE101" s="147"/>
      <c r="AF101" s="147"/>
      <c r="AG101" s="147" t="s">
        <v>694</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5">
      <c r="A102" s="179">
        <v>89</v>
      </c>
      <c r="B102" s="180" t="s">
        <v>945</v>
      </c>
      <c r="C102" s="189" t="s">
        <v>946</v>
      </c>
      <c r="D102" s="181" t="s">
        <v>800</v>
      </c>
      <c r="E102" s="182">
        <v>3</v>
      </c>
      <c r="F102" s="183"/>
      <c r="G102" s="184">
        <f t="shared" si="21"/>
        <v>0</v>
      </c>
      <c r="H102" s="183"/>
      <c r="I102" s="184">
        <f t="shared" si="22"/>
        <v>0</v>
      </c>
      <c r="J102" s="183"/>
      <c r="K102" s="184">
        <f t="shared" si="23"/>
        <v>0</v>
      </c>
      <c r="L102" s="184">
        <v>21</v>
      </c>
      <c r="M102" s="184">
        <f t="shared" si="24"/>
        <v>0</v>
      </c>
      <c r="N102" s="182">
        <v>0</v>
      </c>
      <c r="O102" s="182">
        <f t="shared" si="25"/>
        <v>0</v>
      </c>
      <c r="P102" s="182">
        <v>0</v>
      </c>
      <c r="Q102" s="182">
        <f t="shared" si="26"/>
        <v>0</v>
      </c>
      <c r="R102" s="184"/>
      <c r="S102" s="184" t="s">
        <v>327</v>
      </c>
      <c r="T102" s="185" t="s">
        <v>333</v>
      </c>
      <c r="U102" s="157">
        <v>0</v>
      </c>
      <c r="V102" s="157">
        <f t="shared" si="27"/>
        <v>0</v>
      </c>
      <c r="W102" s="157"/>
      <c r="X102" s="157" t="s">
        <v>249</v>
      </c>
      <c r="Y102" s="157" t="s">
        <v>250</v>
      </c>
      <c r="Z102" s="147"/>
      <c r="AA102" s="147"/>
      <c r="AB102" s="147"/>
      <c r="AC102" s="147"/>
      <c r="AD102" s="147"/>
      <c r="AE102" s="147"/>
      <c r="AF102" s="147"/>
      <c r="AG102" s="147" t="s">
        <v>694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40.799999999999997" outlineLevel="1" x14ac:dyDescent="0.25">
      <c r="A103" s="171">
        <v>90</v>
      </c>
      <c r="B103" s="172" t="s">
        <v>947</v>
      </c>
      <c r="C103" s="187" t="s">
        <v>948</v>
      </c>
      <c r="D103" s="173" t="s">
        <v>784</v>
      </c>
      <c r="E103" s="174">
        <v>1</v>
      </c>
      <c r="F103" s="175"/>
      <c r="G103" s="176">
        <f t="shared" si="21"/>
        <v>0</v>
      </c>
      <c r="H103" s="175"/>
      <c r="I103" s="176">
        <f t="shared" si="22"/>
        <v>0</v>
      </c>
      <c r="J103" s="175"/>
      <c r="K103" s="176">
        <f t="shared" si="23"/>
        <v>0</v>
      </c>
      <c r="L103" s="176">
        <v>21</v>
      </c>
      <c r="M103" s="176">
        <f t="shared" si="24"/>
        <v>0</v>
      </c>
      <c r="N103" s="174">
        <v>0</v>
      </c>
      <c r="O103" s="174">
        <f t="shared" si="25"/>
        <v>0</v>
      </c>
      <c r="P103" s="174">
        <v>0</v>
      </c>
      <c r="Q103" s="174">
        <f t="shared" si="26"/>
        <v>0</v>
      </c>
      <c r="R103" s="176"/>
      <c r="S103" s="176" t="s">
        <v>327</v>
      </c>
      <c r="T103" s="177" t="s">
        <v>333</v>
      </c>
      <c r="U103" s="157">
        <v>0</v>
      </c>
      <c r="V103" s="157">
        <f t="shared" si="27"/>
        <v>0</v>
      </c>
      <c r="W103" s="157"/>
      <c r="X103" s="157" t="s">
        <v>249</v>
      </c>
      <c r="Y103" s="157" t="s">
        <v>250</v>
      </c>
      <c r="Z103" s="147"/>
      <c r="AA103" s="147"/>
      <c r="AB103" s="147"/>
      <c r="AC103" s="147"/>
      <c r="AD103" s="147"/>
      <c r="AE103" s="147"/>
      <c r="AF103" s="147"/>
      <c r="AG103" s="147" t="s">
        <v>694</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31.2" outlineLevel="2" x14ac:dyDescent="0.25">
      <c r="A104" s="154"/>
      <c r="B104" s="155"/>
      <c r="C104" s="249" t="s">
        <v>949</v>
      </c>
      <c r="D104" s="250"/>
      <c r="E104" s="250"/>
      <c r="F104" s="250"/>
      <c r="G104" s="250"/>
      <c r="H104" s="157"/>
      <c r="I104" s="157"/>
      <c r="J104" s="157"/>
      <c r="K104" s="157"/>
      <c r="L104" s="157"/>
      <c r="M104" s="157"/>
      <c r="N104" s="156"/>
      <c r="O104" s="156"/>
      <c r="P104" s="156"/>
      <c r="Q104" s="156"/>
      <c r="R104" s="157"/>
      <c r="S104" s="157"/>
      <c r="T104" s="157"/>
      <c r="U104" s="157"/>
      <c r="V104" s="157"/>
      <c r="W104" s="157"/>
      <c r="X104" s="157"/>
      <c r="Y104" s="157"/>
      <c r="Z104" s="147"/>
      <c r="AA104" s="147"/>
      <c r="AB104" s="147"/>
      <c r="AC104" s="147"/>
      <c r="AD104" s="147"/>
      <c r="AE104" s="147"/>
      <c r="AF104" s="147"/>
      <c r="AG104" s="147" t="s">
        <v>284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78" t="str">
        <f>C104</f>
        <v>informace z této části instalace přenášeny na pult PCO ale budou evidovány a zaznamenávány do historie událostí. Zkušební provoz bude po stanovené době ukončen sepsáním předávacího protokolu s provozovatelem objektu bez zjevných vad a nedodělků.</v>
      </c>
      <c r="BB104" s="147"/>
      <c r="BC104" s="147"/>
      <c r="BD104" s="147"/>
      <c r="BE104" s="147"/>
      <c r="BF104" s="147"/>
      <c r="BG104" s="147"/>
      <c r="BH104" s="147"/>
    </row>
    <row r="105" spans="1:60" outlineLevel="1" x14ac:dyDescent="0.25">
      <c r="A105" s="179">
        <v>91</v>
      </c>
      <c r="B105" s="180" t="s">
        <v>950</v>
      </c>
      <c r="C105" s="189" t="s">
        <v>951</v>
      </c>
      <c r="D105" s="181" t="s">
        <v>784</v>
      </c>
      <c r="E105" s="182">
        <v>1</v>
      </c>
      <c r="F105" s="183"/>
      <c r="G105" s="184">
        <f>ROUND(E105*F105,2)</f>
        <v>0</v>
      </c>
      <c r="H105" s="183"/>
      <c r="I105" s="184">
        <f>ROUND(E105*H105,2)</f>
        <v>0</v>
      </c>
      <c r="J105" s="183"/>
      <c r="K105" s="184">
        <f>ROUND(E105*J105,2)</f>
        <v>0</v>
      </c>
      <c r="L105" s="184">
        <v>21</v>
      </c>
      <c r="M105" s="184">
        <f>G105*(1+L105/100)</f>
        <v>0</v>
      </c>
      <c r="N105" s="182">
        <v>0</v>
      </c>
      <c r="O105" s="182">
        <f>ROUND(E105*N105,2)</f>
        <v>0</v>
      </c>
      <c r="P105" s="182">
        <v>0</v>
      </c>
      <c r="Q105" s="182">
        <f>ROUND(E105*P105,2)</f>
        <v>0</v>
      </c>
      <c r="R105" s="184"/>
      <c r="S105" s="184" t="s">
        <v>327</v>
      </c>
      <c r="T105" s="185" t="s">
        <v>333</v>
      </c>
      <c r="U105" s="157">
        <v>0</v>
      </c>
      <c r="V105" s="157">
        <f>ROUND(E105*U105,2)</f>
        <v>0</v>
      </c>
      <c r="W105" s="157"/>
      <c r="X105" s="157" t="s">
        <v>249</v>
      </c>
      <c r="Y105" s="157" t="s">
        <v>250</v>
      </c>
      <c r="Z105" s="147"/>
      <c r="AA105" s="147"/>
      <c r="AB105" s="147"/>
      <c r="AC105" s="147"/>
      <c r="AD105" s="147"/>
      <c r="AE105" s="147"/>
      <c r="AF105" s="147"/>
      <c r="AG105" s="147" t="s">
        <v>694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26.4" x14ac:dyDescent="0.25">
      <c r="A106" s="161" t="s">
        <v>243</v>
      </c>
      <c r="B106" s="162" t="s">
        <v>84</v>
      </c>
      <c r="C106" s="186" t="s">
        <v>85</v>
      </c>
      <c r="D106" s="163"/>
      <c r="E106" s="164"/>
      <c r="F106" s="165"/>
      <c r="G106" s="165">
        <f>SUMIF(AG107:AG129,"&lt;&gt;NOR",G107:G129)</f>
        <v>0</v>
      </c>
      <c r="H106" s="165"/>
      <c r="I106" s="165">
        <f>SUM(I107:I129)</f>
        <v>0</v>
      </c>
      <c r="J106" s="165"/>
      <c r="K106" s="165">
        <f>SUM(K107:K129)</f>
        <v>0</v>
      </c>
      <c r="L106" s="165"/>
      <c r="M106" s="165">
        <f>SUM(M107:M129)</f>
        <v>0</v>
      </c>
      <c r="N106" s="164"/>
      <c r="O106" s="164">
        <f>SUM(O107:O129)</f>
        <v>0</v>
      </c>
      <c r="P106" s="164"/>
      <c r="Q106" s="164">
        <f>SUM(Q107:Q129)</f>
        <v>0</v>
      </c>
      <c r="R106" s="165"/>
      <c r="S106" s="165"/>
      <c r="T106" s="166"/>
      <c r="U106" s="160"/>
      <c r="V106" s="160">
        <f>SUM(V107:V129)</f>
        <v>0</v>
      </c>
      <c r="W106" s="160"/>
      <c r="X106" s="160"/>
      <c r="Y106" s="160"/>
      <c r="AG106" t="s">
        <v>244</v>
      </c>
    </row>
    <row r="107" spans="1:60" ht="30.6" outlineLevel="1" x14ac:dyDescent="0.25">
      <c r="A107" s="179">
        <v>92</v>
      </c>
      <c r="B107" s="180" t="s">
        <v>952</v>
      </c>
      <c r="C107" s="189" t="s">
        <v>953</v>
      </c>
      <c r="D107" s="181" t="s">
        <v>282</v>
      </c>
      <c r="E107" s="182">
        <v>850</v>
      </c>
      <c r="F107" s="183"/>
      <c r="G107" s="184">
        <f>ROUND(E107*F107,2)</f>
        <v>0</v>
      </c>
      <c r="H107" s="183"/>
      <c r="I107" s="184">
        <f>ROUND(E107*H107,2)</f>
        <v>0</v>
      </c>
      <c r="J107" s="183"/>
      <c r="K107" s="184">
        <f>ROUND(E107*J107,2)</f>
        <v>0</v>
      </c>
      <c r="L107" s="184">
        <v>21</v>
      </c>
      <c r="M107" s="184">
        <f>G107*(1+L107/100)</f>
        <v>0</v>
      </c>
      <c r="N107" s="182">
        <v>0</v>
      </c>
      <c r="O107" s="182">
        <f>ROUND(E107*N107,2)</f>
        <v>0</v>
      </c>
      <c r="P107" s="182">
        <v>0</v>
      </c>
      <c r="Q107" s="182">
        <f>ROUND(E107*P107,2)</f>
        <v>0</v>
      </c>
      <c r="R107" s="184"/>
      <c r="S107" s="184" t="s">
        <v>327</v>
      </c>
      <c r="T107" s="185" t="s">
        <v>333</v>
      </c>
      <c r="U107" s="157">
        <v>0</v>
      </c>
      <c r="V107" s="157">
        <f>ROUND(E107*U107,2)</f>
        <v>0</v>
      </c>
      <c r="W107" s="157"/>
      <c r="X107" s="157" t="s">
        <v>249</v>
      </c>
      <c r="Y107" s="157" t="s">
        <v>250</v>
      </c>
      <c r="Z107" s="147"/>
      <c r="AA107" s="147"/>
      <c r="AB107" s="147"/>
      <c r="AC107" s="147"/>
      <c r="AD107" s="147"/>
      <c r="AE107" s="147"/>
      <c r="AF107" s="147"/>
      <c r="AG107" s="147" t="s">
        <v>694</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0.399999999999999" outlineLevel="1" x14ac:dyDescent="0.25">
      <c r="A108" s="179">
        <v>93</v>
      </c>
      <c r="B108" s="180" t="s">
        <v>954</v>
      </c>
      <c r="C108" s="189" t="s">
        <v>955</v>
      </c>
      <c r="D108" s="181" t="s">
        <v>282</v>
      </c>
      <c r="E108" s="182">
        <v>850</v>
      </c>
      <c r="F108" s="183"/>
      <c r="G108" s="184">
        <f>ROUND(E108*F108,2)</f>
        <v>0</v>
      </c>
      <c r="H108" s="183"/>
      <c r="I108" s="184">
        <f>ROUND(E108*H108,2)</f>
        <v>0</v>
      </c>
      <c r="J108" s="183"/>
      <c r="K108" s="184">
        <f>ROUND(E108*J108,2)</f>
        <v>0</v>
      </c>
      <c r="L108" s="184">
        <v>21</v>
      </c>
      <c r="M108" s="184">
        <f>G108*(1+L108/100)</f>
        <v>0</v>
      </c>
      <c r="N108" s="182">
        <v>0</v>
      </c>
      <c r="O108" s="182">
        <f>ROUND(E108*N108,2)</f>
        <v>0</v>
      </c>
      <c r="P108" s="182">
        <v>0</v>
      </c>
      <c r="Q108" s="182">
        <f>ROUND(E108*P108,2)</f>
        <v>0</v>
      </c>
      <c r="R108" s="184"/>
      <c r="S108" s="184" t="s">
        <v>327</v>
      </c>
      <c r="T108" s="185" t="s">
        <v>333</v>
      </c>
      <c r="U108" s="157">
        <v>0</v>
      </c>
      <c r="V108" s="157">
        <f>ROUND(E108*U108,2)</f>
        <v>0</v>
      </c>
      <c r="W108" s="157"/>
      <c r="X108" s="157" t="s">
        <v>249</v>
      </c>
      <c r="Y108" s="157" t="s">
        <v>250</v>
      </c>
      <c r="Z108" s="147"/>
      <c r="AA108" s="147"/>
      <c r="AB108" s="147"/>
      <c r="AC108" s="147"/>
      <c r="AD108" s="147"/>
      <c r="AE108" s="147"/>
      <c r="AF108" s="147"/>
      <c r="AG108" s="147" t="s">
        <v>694</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ht="40.799999999999997" outlineLevel="1" x14ac:dyDescent="0.25">
      <c r="A109" s="171">
        <v>94</v>
      </c>
      <c r="B109" s="172" t="s">
        <v>956</v>
      </c>
      <c r="C109" s="187" t="s">
        <v>957</v>
      </c>
      <c r="D109" s="173" t="s">
        <v>282</v>
      </c>
      <c r="E109" s="174">
        <v>350</v>
      </c>
      <c r="F109" s="175"/>
      <c r="G109" s="176">
        <f>ROUND(E109*F109,2)</f>
        <v>0</v>
      </c>
      <c r="H109" s="175"/>
      <c r="I109" s="176">
        <f>ROUND(E109*H109,2)</f>
        <v>0</v>
      </c>
      <c r="J109" s="175"/>
      <c r="K109" s="176">
        <f>ROUND(E109*J109,2)</f>
        <v>0</v>
      </c>
      <c r="L109" s="176">
        <v>21</v>
      </c>
      <c r="M109" s="176">
        <f>G109*(1+L109/100)</f>
        <v>0</v>
      </c>
      <c r="N109" s="174">
        <v>0</v>
      </c>
      <c r="O109" s="174">
        <f>ROUND(E109*N109,2)</f>
        <v>0</v>
      </c>
      <c r="P109" s="174">
        <v>0</v>
      </c>
      <c r="Q109" s="174">
        <f>ROUND(E109*P109,2)</f>
        <v>0</v>
      </c>
      <c r="R109" s="176"/>
      <c r="S109" s="176" t="s">
        <v>327</v>
      </c>
      <c r="T109" s="177" t="s">
        <v>333</v>
      </c>
      <c r="U109" s="157">
        <v>0</v>
      </c>
      <c r="V109" s="157">
        <f>ROUND(E109*U109,2)</f>
        <v>0</v>
      </c>
      <c r="W109" s="157"/>
      <c r="X109" s="157" t="s">
        <v>249</v>
      </c>
      <c r="Y109" s="157" t="s">
        <v>250</v>
      </c>
      <c r="Z109" s="147"/>
      <c r="AA109" s="147"/>
      <c r="AB109" s="147"/>
      <c r="AC109" s="147"/>
      <c r="AD109" s="147"/>
      <c r="AE109" s="147"/>
      <c r="AF109" s="147"/>
      <c r="AG109" s="147" t="s">
        <v>694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2" x14ac:dyDescent="0.25">
      <c r="A110" s="154"/>
      <c r="B110" s="155"/>
      <c r="C110" s="249" t="s">
        <v>958</v>
      </c>
      <c r="D110" s="250"/>
      <c r="E110" s="250"/>
      <c r="F110" s="250"/>
      <c r="G110" s="250"/>
      <c r="H110" s="157"/>
      <c r="I110" s="157"/>
      <c r="J110" s="157"/>
      <c r="K110" s="157"/>
      <c r="L110" s="157"/>
      <c r="M110" s="157"/>
      <c r="N110" s="156"/>
      <c r="O110" s="156"/>
      <c r="P110" s="156"/>
      <c r="Q110" s="156"/>
      <c r="R110" s="157"/>
      <c r="S110" s="157"/>
      <c r="T110" s="157"/>
      <c r="U110" s="157"/>
      <c r="V110" s="157"/>
      <c r="W110" s="157"/>
      <c r="X110" s="157"/>
      <c r="Y110" s="157"/>
      <c r="Z110" s="147"/>
      <c r="AA110" s="147"/>
      <c r="AB110" s="147"/>
      <c r="AC110" s="147"/>
      <c r="AD110" s="147"/>
      <c r="AE110" s="147"/>
      <c r="AF110" s="147"/>
      <c r="AG110" s="147" t="s">
        <v>284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5">
      <c r="A111" s="179">
        <v>95</v>
      </c>
      <c r="B111" s="180" t="s">
        <v>959</v>
      </c>
      <c r="C111" s="189" t="s">
        <v>960</v>
      </c>
      <c r="D111" s="181" t="s">
        <v>282</v>
      </c>
      <c r="E111" s="182">
        <v>350</v>
      </c>
      <c r="F111" s="183"/>
      <c r="G111" s="184">
        <f t="shared" ref="G111:G129" si="28">ROUND(E111*F111,2)</f>
        <v>0</v>
      </c>
      <c r="H111" s="183"/>
      <c r="I111" s="184">
        <f t="shared" ref="I111:I129" si="29">ROUND(E111*H111,2)</f>
        <v>0</v>
      </c>
      <c r="J111" s="183"/>
      <c r="K111" s="184">
        <f t="shared" ref="K111:K129" si="30">ROUND(E111*J111,2)</f>
        <v>0</v>
      </c>
      <c r="L111" s="184">
        <v>21</v>
      </c>
      <c r="M111" s="184">
        <f t="shared" ref="M111:M129" si="31">G111*(1+L111/100)</f>
        <v>0</v>
      </c>
      <c r="N111" s="182">
        <v>0</v>
      </c>
      <c r="O111" s="182">
        <f t="shared" ref="O111:O129" si="32">ROUND(E111*N111,2)</f>
        <v>0</v>
      </c>
      <c r="P111" s="182">
        <v>0</v>
      </c>
      <c r="Q111" s="182">
        <f t="shared" ref="Q111:Q129" si="33">ROUND(E111*P111,2)</f>
        <v>0</v>
      </c>
      <c r="R111" s="184"/>
      <c r="S111" s="184" t="s">
        <v>327</v>
      </c>
      <c r="T111" s="185" t="s">
        <v>333</v>
      </c>
      <c r="U111" s="157">
        <v>0</v>
      </c>
      <c r="V111" s="157">
        <f t="shared" ref="V111:V129" si="34">ROUND(E111*U111,2)</f>
        <v>0</v>
      </c>
      <c r="W111" s="157"/>
      <c r="X111" s="157" t="s">
        <v>249</v>
      </c>
      <c r="Y111" s="157" t="s">
        <v>250</v>
      </c>
      <c r="Z111" s="147"/>
      <c r="AA111" s="147"/>
      <c r="AB111" s="147"/>
      <c r="AC111" s="147"/>
      <c r="AD111" s="147"/>
      <c r="AE111" s="147"/>
      <c r="AF111" s="147"/>
      <c r="AG111" s="147" t="s">
        <v>694</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5">
      <c r="A112" s="179">
        <v>96</v>
      </c>
      <c r="B112" s="180" t="s">
        <v>961</v>
      </c>
      <c r="C112" s="189" t="s">
        <v>962</v>
      </c>
      <c r="D112" s="181" t="s">
        <v>282</v>
      </c>
      <c r="E112" s="182">
        <v>350</v>
      </c>
      <c r="F112" s="183"/>
      <c r="G112" s="184">
        <f t="shared" si="28"/>
        <v>0</v>
      </c>
      <c r="H112" s="183"/>
      <c r="I112" s="184">
        <f t="shared" si="29"/>
        <v>0</v>
      </c>
      <c r="J112" s="183"/>
      <c r="K112" s="184">
        <f t="shared" si="30"/>
        <v>0</v>
      </c>
      <c r="L112" s="184">
        <v>21</v>
      </c>
      <c r="M112" s="184">
        <f t="shared" si="31"/>
        <v>0</v>
      </c>
      <c r="N112" s="182">
        <v>0</v>
      </c>
      <c r="O112" s="182">
        <f t="shared" si="32"/>
        <v>0</v>
      </c>
      <c r="P112" s="182">
        <v>0</v>
      </c>
      <c r="Q112" s="182">
        <f t="shared" si="33"/>
        <v>0</v>
      </c>
      <c r="R112" s="184"/>
      <c r="S112" s="184" t="s">
        <v>327</v>
      </c>
      <c r="T112" s="185" t="s">
        <v>333</v>
      </c>
      <c r="U112" s="157">
        <v>0</v>
      </c>
      <c r="V112" s="157">
        <f t="shared" si="34"/>
        <v>0</v>
      </c>
      <c r="W112" s="157"/>
      <c r="X112" s="157" t="s">
        <v>249</v>
      </c>
      <c r="Y112" s="157" t="s">
        <v>250</v>
      </c>
      <c r="Z112" s="147"/>
      <c r="AA112" s="147"/>
      <c r="AB112" s="147"/>
      <c r="AC112" s="147"/>
      <c r="AD112" s="147"/>
      <c r="AE112" s="147"/>
      <c r="AF112" s="147"/>
      <c r="AG112" s="147" t="s">
        <v>694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5">
      <c r="A113" s="179">
        <v>97</v>
      </c>
      <c r="B113" s="180" t="s">
        <v>963</v>
      </c>
      <c r="C113" s="189" t="s">
        <v>964</v>
      </c>
      <c r="D113" s="181" t="s">
        <v>282</v>
      </c>
      <c r="E113" s="182">
        <v>350</v>
      </c>
      <c r="F113" s="183"/>
      <c r="G113" s="184">
        <f t="shared" si="28"/>
        <v>0</v>
      </c>
      <c r="H113" s="183"/>
      <c r="I113" s="184">
        <f t="shared" si="29"/>
        <v>0</v>
      </c>
      <c r="J113" s="183"/>
      <c r="K113" s="184">
        <f t="shared" si="30"/>
        <v>0</v>
      </c>
      <c r="L113" s="184">
        <v>21</v>
      </c>
      <c r="M113" s="184">
        <f t="shared" si="31"/>
        <v>0</v>
      </c>
      <c r="N113" s="182">
        <v>0</v>
      </c>
      <c r="O113" s="182">
        <f t="shared" si="32"/>
        <v>0</v>
      </c>
      <c r="P113" s="182">
        <v>0</v>
      </c>
      <c r="Q113" s="182">
        <f t="shared" si="33"/>
        <v>0</v>
      </c>
      <c r="R113" s="184"/>
      <c r="S113" s="184" t="s">
        <v>327</v>
      </c>
      <c r="T113" s="185" t="s">
        <v>333</v>
      </c>
      <c r="U113" s="157">
        <v>0</v>
      </c>
      <c r="V113" s="157">
        <f t="shared" si="34"/>
        <v>0</v>
      </c>
      <c r="W113" s="157"/>
      <c r="X113" s="157" t="s">
        <v>249</v>
      </c>
      <c r="Y113" s="157" t="s">
        <v>250</v>
      </c>
      <c r="Z113" s="147"/>
      <c r="AA113" s="147"/>
      <c r="AB113" s="147"/>
      <c r="AC113" s="147"/>
      <c r="AD113" s="147"/>
      <c r="AE113" s="147"/>
      <c r="AF113" s="147"/>
      <c r="AG113" s="147" t="s">
        <v>694</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5">
      <c r="A114" s="179">
        <v>98</v>
      </c>
      <c r="B114" s="180" t="s">
        <v>965</v>
      </c>
      <c r="C114" s="189" t="s">
        <v>757</v>
      </c>
      <c r="D114" s="181" t="s">
        <v>282</v>
      </c>
      <c r="E114" s="182">
        <v>240</v>
      </c>
      <c r="F114" s="183"/>
      <c r="G114" s="184">
        <f t="shared" si="28"/>
        <v>0</v>
      </c>
      <c r="H114" s="183"/>
      <c r="I114" s="184">
        <f t="shared" si="29"/>
        <v>0</v>
      </c>
      <c r="J114" s="183"/>
      <c r="K114" s="184">
        <f t="shared" si="30"/>
        <v>0</v>
      </c>
      <c r="L114" s="184">
        <v>21</v>
      </c>
      <c r="M114" s="184">
        <f t="shared" si="31"/>
        <v>0</v>
      </c>
      <c r="N114" s="182">
        <v>0</v>
      </c>
      <c r="O114" s="182">
        <f t="shared" si="32"/>
        <v>0</v>
      </c>
      <c r="P114" s="182">
        <v>0</v>
      </c>
      <c r="Q114" s="182">
        <f t="shared" si="33"/>
        <v>0</v>
      </c>
      <c r="R114" s="184"/>
      <c r="S114" s="184" t="s">
        <v>327</v>
      </c>
      <c r="T114" s="185" t="s">
        <v>333</v>
      </c>
      <c r="U114" s="157">
        <v>0</v>
      </c>
      <c r="V114" s="157">
        <f t="shared" si="34"/>
        <v>0</v>
      </c>
      <c r="W114" s="157"/>
      <c r="X114" s="157" t="s">
        <v>249</v>
      </c>
      <c r="Y114" s="157" t="s">
        <v>250</v>
      </c>
      <c r="Z114" s="147"/>
      <c r="AA114" s="147"/>
      <c r="AB114" s="147"/>
      <c r="AC114" s="147"/>
      <c r="AD114" s="147"/>
      <c r="AE114" s="147"/>
      <c r="AF114" s="147"/>
      <c r="AG114" s="147" t="s">
        <v>694</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5">
      <c r="A115" s="179">
        <v>99</v>
      </c>
      <c r="B115" s="180" t="s">
        <v>966</v>
      </c>
      <c r="C115" s="189" t="s">
        <v>967</v>
      </c>
      <c r="D115" s="181" t="s">
        <v>282</v>
      </c>
      <c r="E115" s="182">
        <v>65</v>
      </c>
      <c r="F115" s="183"/>
      <c r="G115" s="184">
        <f t="shared" si="28"/>
        <v>0</v>
      </c>
      <c r="H115" s="183"/>
      <c r="I115" s="184">
        <f t="shared" si="29"/>
        <v>0</v>
      </c>
      <c r="J115" s="183"/>
      <c r="K115" s="184">
        <f t="shared" si="30"/>
        <v>0</v>
      </c>
      <c r="L115" s="184">
        <v>21</v>
      </c>
      <c r="M115" s="184">
        <f t="shared" si="31"/>
        <v>0</v>
      </c>
      <c r="N115" s="182">
        <v>0</v>
      </c>
      <c r="O115" s="182">
        <f t="shared" si="32"/>
        <v>0</v>
      </c>
      <c r="P115" s="182">
        <v>0</v>
      </c>
      <c r="Q115" s="182">
        <f t="shared" si="33"/>
        <v>0</v>
      </c>
      <c r="R115" s="184"/>
      <c r="S115" s="184" t="s">
        <v>327</v>
      </c>
      <c r="T115" s="185" t="s">
        <v>333</v>
      </c>
      <c r="U115" s="157">
        <v>0</v>
      </c>
      <c r="V115" s="157">
        <f t="shared" si="34"/>
        <v>0</v>
      </c>
      <c r="W115" s="157"/>
      <c r="X115" s="157" t="s">
        <v>249</v>
      </c>
      <c r="Y115" s="157" t="s">
        <v>250</v>
      </c>
      <c r="Z115" s="147"/>
      <c r="AA115" s="147"/>
      <c r="AB115" s="147"/>
      <c r="AC115" s="147"/>
      <c r="AD115" s="147"/>
      <c r="AE115" s="147"/>
      <c r="AF115" s="147"/>
      <c r="AG115" s="147" t="s">
        <v>694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5">
      <c r="A116" s="179">
        <v>100</v>
      </c>
      <c r="B116" s="180" t="s">
        <v>968</v>
      </c>
      <c r="C116" s="189" t="s">
        <v>969</v>
      </c>
      <c r="D116" s="181" t="s">
        <v>337</v>
      </c>
      <c r="E116" s="182">
        <v>262</v>
      </c>
      <c r="F116" s="183"/>
      <c r="G116" s="184">
        <f t="shared" si="28"/>
        <v>0</v>
      </c>
      <c r="H116" s="183"/>
      <c r="I116" s="184">
        <f t="shared" si="29"/>
        <v>0</v>
      </c>
      <c r="J116" s="183"/>
      <c r="K116" s="184">
        <f t="shared" si="30"/>
        <v>0</v>
      </c>
      <c r="L116" s="184">
        <v>21</v>
      </c>
      <c r="M116" s="184">
        <f t="shared" si="31"/>
        <v>0</v>
      </c>
      <c r="N116" s="182">
        <v>0</v>
      </c>
      <c r="O116" s="182">
        <f t="shared" si="32"/>
        <v>0</v>
      </c>
      <c r="P116" s="182">
        <v>0</v>
      </c>
      <c r="Q116" s="182">
        <f t="shared" si="33"/>
        <v>0</v>
      </c>
      <c r="R116" s="184"/>
      <c r="S116" s="184" t="s">
        <v>327</v>
      </c>
      <c r="T116" s="185" t="s">
        <v>333</v>
      </c>
      <c r="U116" s="157">
        <v>0</v>
      </c>
      <c r="V116" s="157">
        <f t="shared" si="34"/>
        <v>0</v>
      </c>
      <c r="W116" s="157"/>
      <c r="X116" s="157" t="s">
        <v>249</v>
      </c>
      <c r="Y116" s="157" t="s">
        <v>250</v>
      </c>
      <c r="Z116" s="147"/>
      <c r="AA116" s="147"/>
      <c r="AB116" s="147"/>
      <c r="AC116" s="147"/>
      <c r="AD116" s="147"/>
      <c r="AE116" s="147"/>
      <c r="AF116" s="147"/>
      <c r="AG116" s="147" t="s">
        <v>694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5">
      <c r="A117" s="179">
        <v>101</v>
      </c>
      <c r="B117" s="180" t="s">
        <v>970</v>
      </c>
      <c r="C117" s="189" t="s">
        <v>971</v>
      </c>
      <c r="D117" s="181" t="s">
        <v>337</v>
      </c>
      <c r="E117" s="182">
        <v>70</v>
      </c>
      <c r="F117" s="183"/>
      <c r="G117" s="184">
        <f t="shared" si="28"/>
        <v>0</v>
      </c>
      <c r="H117" s="183"/>
      <c r="I117" s="184">
        <f t="shared" si="29"/>
        <v>0</v>
      </c>
      <c r="J117" s="183"/>
      <c r="K117" s="184">
        <f t="shared" si="30"/>
        <v>0</v>
      </c>
      <c r="L117" s="184">
        <v>21</v>
      </c>
      <c r="M117" s="184">
        <f t="shared" si="31"/>
        <v>0</v>
      </c>
      <c r="N117" s="182">
        <v>0</v>
      </c>
      <c r="O117" s="182">
        <f t="shared" si="32"/>
        <v>0</v>
      </c>
      <c r="P117" s="182">
        <v>0</v>
      </c>
      <c r="Q117" s="182">
        <f t="shared" si="33"/>
        <v>0</v>
      </c>
      <c r="R117" s="184"/>
      <c r="S117" s="184" t="s">
        <v>327</v>
      </c>
      <c r="T117" s="185" t="s">
        <v>333</v>
      </c>
      <c r="U117" s="157">
        <v>0</v>
      </c>
      <c r="V117" s="157">
        <f t="shared" si="34"/>
        <v>0</v>
      </c>
      <c r="W117" s="157"/>
      <c r="X117" s="157" t="s">
        <v>249</v>
      </c>
      <c r="Y117" s="157" t="s">
        <v>250</v>
      </c>
      <c r="Z117" s="147"/>
      <c r="AA117" s="147"/>
      <c r="AB117" s="147"/>
      <c r="AC117" s="147"/>
      <c r="AD117" s="147"/>
      <c r="AE117" s="147"/>
      <c r="AF117" s="147"/>
      <c r="AG117" s="147" t="s">
        <v>694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5">
      <c r="A118" s="179">
        <v>102</v>
      </c>
      <c r="B118" s="180" t="s">
        <v>972</v>
      </c>
      <c r="C118" s="189" t="s">
        <v>973</v>
      </c>
      <c r="D118" s="181" t="s">
        <v>282</v>
      </c>
      <c r="E118" s="182">
        <v>140</v>
      </c>
      <c r="F118" s="183"/>
      <c r="G118" s="184">
        <f t="shared" si="28"/>
        <v>0</v>
      </c>
      <c r="H118" s="183"/>
      <c r="I118" s="184">
        <f t="shared" si="29"/>
        <v>0</v>
      </c>
      <c r="J118" s="183"/>
      <c r="K118" s="184">
        <f t="shared" si="30"/>
        <v>0</v>
      </c>
      <c r="L118" s="184">
        <v>21</v>
      </c>
      <c r="M118" s="184">
        <f t="shared" si="31"/>
        <v>0</v>
      </c>
      <c r="N118" s="182">
        <v>0</v>
      </c>
      <c r="O118" s="182">
        <f t="shared" si="32"/>
        <v>0</v>
      </c>
      <c r="P118" s="182">
        <v>0</v>
      </c>
      <c r="Q118" s="182">
        <f t="shared" si="33"/>
        <v>0</v>
      </c>
      <c r="R118" s="184"/>
      <c r="S118" s="184" t="s">
        <v>327</v>
      </c>
      <c r="T118" s="185" t="s">
        <v>333</v>
      </c>
      <c r="U118" s="157">
        <v>0</v>
      </c>
      <c r="V118" s="157">
        <f t="shared" si="34"/>
        <v>0</v>
      </c>
      <c r="W118" s="157"/>
      <c r="X118" s="157" t="s">
        <v>249</v>
      </c>
      <c r="Y118" s="157" t="s">
        <v>250</v>
      </c>
      <c r="Z118" s="147"/>
      <c r="AA118" s="147"/>
      <c r="AB118" s="147"/>
      <c r="AC118" s="147"/>
      <c r="AD118" s="147"/>
      <c r="AE118" s="147"/>
      <c r="AF118" s="147"/>
      <c r="AG118" s="147" t="s">
        <v>694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5">
      <c r="A119" s="179">
        <v>103</v>
      </c>
      <c r="B119" s="180" t="s">
        <v>974</v>
      </c>
      <c r="C119" s="189" t="s">
        <v>975</v>
      </c>
      <c r="D119" s="181" t="s">
        <v>282</v>
      </c>
      <c r="E119" s="182">
        <v>40</v>
      </c>
      <c r="F119" s="183"/>
      <c r="G119" s="184">
        <f t="shared" si="28"/>
        <v>0</v>
      </c>
      <c r="H119" s="183"/>
      <c r="I119" s="184">
        <f t="shared" si="29"/>
        <v>0</v>
      </c>
      <c r="J119" s="183"/>
      <c r="K119" s="184">
        <f t="shared" si="30"/>
        <v>0</v>
      </c>
      <c r="L119" s="184">
        <v>21</v>
      </c>
      <c r="M119" s="184">
        <f t="shared" si="31"/>
        <v>0</v>
      </c>
      <c r="N119" s="182">
        <v>0</v>
      </c>
      <c r="O119" s="182">
        <f t="shared" si="32"/>
        <v>0</v>
      </c>
      <c r="P119" s="182">
        <v>0</v>
      </c>
      <c r="Q119" s="182">
        <f t="shared" si="33"/>
        <v>0</v>
      </c>
      <c r="R119" s="184"/>
      <c r="S119" s="184" t="s">
        <v>327</v>
      </c>
      <c r="T119" s="185" t="s">
        <v>333</v>
      </c>
      <c r="U119" s="157">
        <v>0</v>
      </c>
      <c r="V119" s="157">
        <f t="shared" si="34"/>
        <v>0</v>
      </c>
      <c r="W119" s="157"/>
      <c r="X119" s="157" t="s">
        <v>249</v>
      </c>
      <c r="Y119" s="157" t="s">
        <v>250</v>
      </c>
      <c r="Z119" s="147"/>
      <c r="AA119" s="147"/>
      <c r="AB119" s="147"/>
      <c r="AC119" s="147"/>
      <c r="AD119" s="147"/>
      <c r="AE119" s="147"/>
      <c r="AF119" s="147"/>
      <c r="AG119" s="147" t="s">
        <v>694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5">
      <c r="A120" s="179">
        <v>104</v>
      </c>
      <c r="B120" s="180" t="s">
        <v>976</v>
      </c>
      <c r="C120" s="189" t="s">
        <v>891</v>
      </c>
      <c r="D120" s="181" t="s">
        <v>282</v>
      </c>
      <c r="E120" s="182">
        <v>42</v>
      </c>
      <c r="F120" s="183"/>
      <c r="G120" s="184">
        <f t="shared" si="28"/>
        <v>0</v>
      </c>
      <c r="H120" s="183"/>
      <c r="I120" s="184">
        <f t="shared" si="29"/>
        <v>0</v>
      </c>
      <c r="J120" s="183"/>
      <c r="K120" s="184">
        <f t="shared" si="30"/>
        <v>0</v>
      </c>
      <c r="L120" s="184">
        <v>21</v>
      </c>
      <c r="M120" s="184">
        <f t="shared" si="31"/>
        <v>0</v>
      </c>
      <c r="N120" s="182">
        <v>0</v>
      </c>
      <c r="O120" s="182">
        <f t="shared" si="32"/>
        <v>0</v>
      </c>
      <c r="P120" s="182">
        <v>0</v>
      </c>
      <c r="Q120" s="182">
        <f t="shared" si="33"/>
        <v>0</v>
      </c>
      <c r="R120" s="184"/>
      <c r="S120" s="184" t="s">
        <v>327</v>
      </c>
      <c r="T120" s="185" t="s">
        <v>333</v>
      </c>
      <c r="U120" s="157">
        <v>0</v>
      </c>
      <c r="V120" s="157">
        <f t="shared" si="34"/>
        <v>0</v>
      </c>
      <c r="W120" s="157"/>
      <c r="X120" s="157" t="s">
        <v>249</v>
      </c>
      <c r="Y120" s="157" t="s">
        <v>250</v>
      </c>
      <c r="Z120" s="147"/>
      <c r="AA120" s="147"/>
      <c r="AB120" s="147"/>
      <c r="AC120" s="147"/>
      <c r="AD120" s="147"/>
      <c r="AE120" s="147"/>
      <c r="AF120" s="147"/>
      <c r="AG120" s="147" t="s">
        <v>694</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5">
      <c r="A121" s="179">
        <v>105</v>
      </c>
      <c r="B121" s="180" t="s">
        <v>977</v>
      </c>
      <c r="C121" s="189" t="s">
        <v>892</v>
      </c>
      <c r="D121" s="181" t="s">
        <v>282</v>
      </c>
      <c r="E121" s="182">
        <v>20</v>
      </c>
      <c r="F121" s="183"/>
      <c r="G121" s="184">
        <f t="shared" si="28"/>
        <v>0</v>
      </c>
      <c r="H121" s="183"/>
      <c r="I121" s="184">
        <f t="shared" si="29"/>
        <v>0</v>
      </c>
      <c r="J121" s="183"/>
      <c r="K121" s="184">
        <f t="shared" si="30"/>
        <v>0</v>
      </c>
      <c r="L121" s="184">
        <v>21</v>
      </c>
      <c r="M121" s="184">
        <f t="shared" si="31"/>
        <v>0</v>
      </c>
      <c r="N121" s="182">
        <v>0</v>
      </c>
      <c r="O121" s="182">
        <f t="shared" si="32"/>
        <v>0</v>
      </c>
      <c r="P121" s="182">
        <v>0</v>
      </c>
      <c r="Q121" s="182">
        <f t="shared" si="33"/>
        <v>0</v>
      </c>
      <c r="R121" s="184"/>
      <c r="S121" s="184" t="s">
        <v>327</v>
      </c>
      <c r="T121" s="185" t="s">
        <v>333</v>
      </c>
      <c r="U121" s="157">
        <v>0</v>
      </c>
      <c r="V121" s="157">
        <f t="shared" si="34"/>
        <v>0</v>
      </c>
      <c r="W121" s="157"/>
      <c r="X121" s="157" t="s">
        <v>249</v>
      </c>
      <c r="Y121" s="157" t="s">
        <v>250</v>
      </c>
      <c r="Z121" s="147"/>
      <c r="AA121" s="147"/>
      <c r="AB121" s="147"/>
      <c r="AC121" s="147"/>
      <c r="AD121" s="147"/>
      <c r="AE121" s="147"/>
      <c r="AF121" s="147"/>
      <c r="AG121" s="147" t="s">
        <v>694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5">
      <c r="A122" s="179">
        <v>106</v>
      </c>
      <c r="B122" s="180" t="s">
        <v>978</v>
      </c>
      <c r="C122" s="189" t="s">
        <v>893</v>
      </c>
      <c r="D122" s="181" t="s">
        <v>337</v>
      </c>
      <c r="E122" s="182">
        <v>75</v>
      </c>
      <c r="F122" s="183"/>
      <c r="G122" s="184">
        <f t="shared" si="28"/>
        <v>0</v>
      </c>
      <c r="H122" s="183"/>
      <c r="I122" s="184">
        <f t="shared" si="29"/>
        <v>0</v>
      </c>
      <c r="J122" s="183"/>
      <c r="K122" s="184">
        <f t="shared" si="30"/>
        <v>0</v>
      </c>
      <c r="L122" s="184">
        <v>21</v>
      </c>
      <c r="M122" s="184">
        <f t="shared" si="31"/>
        <v>0</v>
      </c>
      <c r="N122" s="182">
        <v>0</v>
      </c>
      <c r="O122" s="182">
        <f t="shared" si="32"/>
        <v>0</v>
      </c>
      <c r="P122" s="182">
        <v>0</v>
      </c>
      <c r="Q122" s="182">
        <f t="shared" si="33"/>
        <v>0</v>
      </c>
      <c r="R122" s="184"/>
      <c r="S122" s="184" t="s">
        <v>327</v>
      </c>
      <c r="T122" s="185" t="s">
        <v>333</v>
      </c>
      <c r="U122" s="157">
        <v>0</v>
      </c>
      <c r="V122" s="157">
        <f t="shared" si="34"/>
        <v>0</v>
      </c>
      <c r="W122" s="157"/>
      <c r="X122" s="157" t="s">
        <v>249</v>
      </c>
      <c r="Y122" s="157" t="s">
        <v>250</v>
      </c>
      <c r="Z122" s="147"/>
      <c r="AA122" s="147"/>
      <c r="AB122" s="147"/>
      <c r="AC122" s="147"/>
      <c r="AD122" s="147"/>
      <c r="AE122" s="147"/>
      <c r="AF122" s="147"/>
      <c r="AG122" s="147" t="s">
        <v>694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5">
      <c r="A123" s="179">
        <v>107</v>
      </c>
      <c r="B123" s="180" t="s">
        <v>979</v>
      </c>
      <c r="C123" s="189" t="s">
        <v>894</v>
      </c>
      <c r="D123" s="181" t="s">
        <v>337</v>
      </c>
      <c r="E123" s="182">
        <v>21</v>
      </c>
      <c r="F123" s="183"/>
      <c r="G123" s="184">
        <f t="shared" si="28"/>
        <v>0</v>
      </c>
      <c r="H123" s="183"/>
      <c r="I123" s="184">
        <f t="shared" si="29"/>
        <v>0</v>
      </c>
      <c r="J123" s="183"/>
      <c r="K123" s="184">
        <f t="shared" si="30"/>
        <v>0</v>
      </c>
      <c r="L123" s="184">
        <v>21</v>
      </c>
      <c r="M123" s="184">
        <f t="shared" si="31"/>
        <v>0</v>
      </c>
      <c r="N123" s="182">
        <v>0</v>
      </c>
      <c r="O123" s="182">
        <f t="shared" si="32"/>
        <v>0</v>
      </c>
      <c r="P123" s="182">
        <v>0</v>
      </c>
      <c r="Q123" s="182">
        <f t="shared" si="33"/>
        <v>0</v>
      </c>
      <c r="R123" s="184"/>
      <c r="S123" s="184" t="s">
        <v>327</v>
      </c>
      <c r="T123" s="185" t="s">
        <v>333</v>
      </c>
      <c r="U123" s="157">
        <v>0</v>
      </c>
      <c r="V123" s="157">
        <f t="shared" si="34"/>
        <v>0</v>
      </c>
      <c r="W123" s="157"/>
      <c r="X123" s="157" t="s">
        <v>249</v>
      </c>
      <c r="Y123" s="157" t="s">
        <v>250</v>
      </c>
      <c r="Z123" s="147"/>
      <c r="AA123" s="147"/>
      <c r="AB123" s="147"/>
      <c r="AC123" s="147"/>
      <c r="AD123" s="147"/>
      <c r="AE123" s="147"/>
      <c r="AF123" s="147"/>
      <c r="AG123" s="147" t="s">
        <v>694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5">
      <c r="A124" s="179">
        <v>108</v>
      </c>
      <c r="B124" s="180" t="s">
        <v>980</v>
      </c>
      <c r="C124" s="189" t="s">
        <v>981</v>
      </c>
      <c r="D124" s="181" t="s">
        <v>282</v>
      </c>
      <c r="E124" s="182">
        <v>42</v>
      </c>
      <c r="F124" s="183"/>
      <c r="G124" s="184">
        <f t="shared" si="28"/>
        <v>0</v>
      </c>
      <c r="H124" s="183"/>
      <c r="I124" s="184">
        <f t="shared" si="29"/>
        <v>0</v>
      </c>
      <c r="J124" s="183"/>
      <c r="K124" s="184">
        <f t="shared" si="30"/>
        <v>0</v>
      </c>
      <c r="L124" s="184">
        <v>21</v>
      </c>
      <c r="M124" s="184">
        <f t="shared" si="31"/>
        <v>0</v>
      </c>
      <c r="N124" s="182">
        <v>0</v>
      </c>
      <c r="O124" s="182">
        <f t="shared" si="32"/>
        <v>0</v>
      </c>
      <c r="P124" s="182">
        <v>0</v>
      </c>
      <c r="Q124" s="182">
        <f t="shared" si="33"/>
        <v>0</v>
      </c>
      <c r="R124" s="184"/>
      <c r="S124" s="184" t="s">
        <v>327</v>
      </c>
      <c r="T124" s="185" t="s">
        <v>333</v>
      </c>
      <c r="U124" s="157">
        <v>0</v>
      </c>
      <c r="V124" s="157">
        <f t="shared" si="34"/>
        <v>0</v>
      </c>
      <c r="W124" s="157"/>
      <c r="X124" s="157" t="s">
        <v>249</v>
      </c>
      <c r="Y124" s="157" t="s">
        <v>250</v>
      </c>
      <c r="Z124" s="147"/>
      <c r="AA124" s="147"/>
      <c r="AB124" s="147"/>
      <c r="AC124" s="147"/>
      <c r="AD124" s="147"/>
      <c r="AE124" s="147"/>
      <c r="AF124" s="147"/>
      <c r="AG124" s="147" t="s">
        <v>694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5">
      <c r="A125" s="179">
        <v>109</v>
      </c>
      <c r="B125" s="180" t="s">
        <v>982</v>
      </c>
      <c r="C125" s="189" t="s">
        <v>983</v>
      </c>
      <c r="D125" s="181" t="s">
        <v>282</v>
      </c>
      <c r="E125" s="182">
        <v>20</v>
      </c>
      <c r="F125" s="183"/>
      <c r="G125" s="184">
        <f t="shared" si="28"/>
        <v>0</v>
      </c>
      <c r="H125" s="183"/>
      <c r="I125" s="184">
        <f t="shared" si="29"/>
        <v>0</v>
      </c>
      <c r="J125" s="183"/>
      <c r="K125" s="184">
        <f t="shared" si="30"/>
        <v>0</v>
      </c>
      <c r="L125" s="184">
        <v>21</v>
      </c>
      <c r="M125" s="184">
        <f t="shared" si="31"/>
        <v>0</v>
      </c>
      <c r="N125" s="182">
        <v>0</v>
      </c>
      <c r="O125" s="182">
        <f t="shared" si="32"/>
        <v>0</v>
      </c>
      <c r="P125" s="182">
        <v>0</v>
      </c>
      <c r="Q125" s="182">
        <f t="shared" si="33"/>
        <v>0</v>
      </c>
      <c r="R125" s="184"/>
      <c r="S125" s="184" t="s">
        <v>327</v>
      </c>
      <c r="T125" s="185" t="s">
        <v>333</v>
      </c>
      <c r="U125" s="157">
        <v>0</v>
      </c>
      <c r="V125" s="157">
        <f t="shared" si="34"/>
        <v>0</v>
      </c>
      <c r="W125" s="157"/>
      <c r="X125" s="157" t="s">
        <v>249</v>
      </c>
      <c r="Y125" s="157" t="s">
        <v>250</v>
      </c>
      <c r="Z125" s="147"/>
      <c r="AA125" s="147"/>
      <c r="AB125" s="147"/>
      <c r="AC125" s="147"/>
      <c r="AD125" s="147"/>
      <c r="AE125" s="147"/>
      <c r="AF125" s="147"/>
      <c r="AG125" s="147" t="s">
        <v>694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5">
      <c r="A126" s="179">
        <v>110</v>
      </c>
      <c r="B126" s="180" t="s">
        <v>984</v>
      </c>
      <c r="C126" s="189" t="s">
        <v>896</v>
      </c>
      <c r="D126" s="181" t="s">
        <v>784</v>
      </c>
      <c r="E126" s="182">
        <v>1</v>
      </c>
      <c r="F126" s="183"/>
      <c r="G126" s="184">
        <f t="shared" si="28"/>
        <v>0</v>
      </c>
      <c r="H126" s="183"/>
      <c r="I126" s="184">
        <f t="shared" si="29"/>
        <v>0</v>
      </c>
      <c r="J126" s="183"/>
      <c r="K126" s="184">
        <f t="shared" si="30"/>
        <v>0</v>
      </c>
      <c r="L126" s="184">
        <v>21</v>
      </c>
      <c r="M126" s="184">
        <f t="shared" si="31"/>
        <v>0</v>
      </c>
      <c r="N126" s="182">
        <v>0</v>
      </c>
      <c r="O126" s="182">
        <f t="shared" si="32"/>
        <v>0</v>
      </c>
      <c r="P126" s="182">
        <v>0</v>
      </c>
      <c r="Q126" s="182">
        <f t="shared" si="33"/>
        <v>0</v>
      </c>
      <c r="R126" s="184"/>
      <c r="S126" s="184" t="s">
        <v>327</v>
      </c>
      <c r="T126" s="185" t="s">
        <v>333</v>
      </c>
      <c r="U126" s="157">
        <v>0</v>
      </c>
      <c r="V126" s="157">
        <f t="shared" si="34"/>
        <v>0</v>
      </c>
      <c r="W126" s="157"/>
      <c r="X126" s="157" t="s">
        <v>249</v>
      </c>
      <c r="Y126" s="157" t="s">
        <v>250</v>
      </c>
      <c r="Z126" s="147"/>
      <c r="AA126" s="147"/>
      <c r="AB126" s="147"/>
      <c r="AC126" s="147"/>
      <c r="AD126" s="147"/>
      <c r="AE126" s="147"/>
      <c r="AF126" s="147"/>
      <c r="AG126" s="147" t="s">
        <v>694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5">
      <c r="A127" s="179">
        <v>111</v>
      </c>
      <c r="B127" s="180" t="s">
        <v>985</v>
      </c>
      <c r="C127" s="189" t="s">
        <v>898</v>
      </c>
      <c r="D127" s="181" t="s">
        <v>337</v>
      </c>
      <c r="E127" s="182">
        <v>10</v>
      </c>
      <c r="F127" s="183"/>
      <c r="G127" s="184">
        <f t="shared" si="28"/>
        <v>0</v>
      </c>
      <c r="H127" s="183"/>
      <c r="I127" s="184">
        <f t="shared" si="29"/>
        <v>0</v>
      </c>
      <c r="J127" s="183"/>
      <c r="K127" s="184">
        <f t="shared" si="30"/>
        <v>0</v>
      </c>
      <c r="L127" s="184">
        <v>21</v>
      </c>
      <c r="M127" s="184">
        <f t="shared" si="31"/>
        <v>0</v>
      </c>
      <c r="N127" s="182">
        <v>0</v>
      </c>
      <c r="O127" s="182">
        <f t="shared" si="32"/>
        <v>0</v>
      </c>
      <c r="P127" s="182">
        <v>0</v>
      </c>
      <c r="Q127" s="182">
        <f t="shared" si="33"/>
        <v>0</v>
      </c>
      <c r="R127" s="184"/>
      <c r="S127" s="184" t="s">
        <v>327</v>
      </c>
      <c r="T127" s="185" t="s">
        <v>333</v>
      </c>
      <c r="U127" s="157">
        <v>0</v>
      </c>
      <c r="V127" s="157">
        <f t="shared" si="34"/>
        <v>0</v>
      </c>
      <c r="W127" s="157"/>
      <c r="X127" s="157" t="s">
        <v>249</v>
      </c>
      <c r="Y127" s="157" t="s">
        <v>250</v>
      </c>
      <c r="Z127" s="147"/>
      <c r="AA127" s="147"/>
      <c r="AB127" s="147"/>
      <c r="AC127" s="147"/>
      <c r="AD127" s="147"/>
      <c r="AE127" s="147"/>
      <c r="AF127" s="147"/>
      <c r="AG127" s="147" t="s">
        <v>694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5">
      <c r="A128" s="179">
        <v>112</v>
      </c>
      <c r="B128" s="180" t="s">
        <v>986</v>
      </c>
      <c r="C128" s="189" t="s">
        <v>749</v>
      </c>
      <c r="D128" s="181" t="s">
        <v>901</v>
      </c>
      <c r="E128" s="182">
        <v>9</v>
      </c>
      <c r="F128" s="183"/>
      <c r="G128" s="184">
        <f t="shared" si="28"/>
        <v>0</v>
      </c>
      <c r="H128" s="183"/>
      <c r="I128" s="184">
        <f t="shared" si="29"/>
        <v>0</v>
      </c>
      <c r="J128" s="183"/>
      <c r="K128" s="184">
        <f t="shared" si="30"/>
        <v>0</v>
      </c>
      <c r="L128" s="184">
        <v>21</v>
      </c>
      <c r="M128" s="184">
        <f t="shared" si="31"/>
        <v>0</v>
      </c>
      <c r="N128" s="182">
        <v>0</v>
      </c>
      <c r="O128" s="182">
        <f t="shared" si="32"/>
        <v>0</v>
      </c>
      <c r="P128" s="182">
        <v>0</v>
      </c>
      <c r="Q128" s="182">
        <f t="shared" si="33"/>
        <v>0</v>
      </c>
      <c r="R128" s="184"/>
      <c r="S128" s="184" t="s">
        <v>327</v>
      </c>
      <c r="T128" s="185" t="s">
        <v>333</v>
      </c>
      <c r="U128" s="157">
        <v>0</v>
      </c>
      <c r="V128" s="157">
        <f t="shared" si="34"/>
        <v>0</v>
      </c>
      <c r="W128" s="157"/>
      <c r="X128" s="157" t="s">
        <v>249</v>
      </c>
      <c r="Y128" s="157" t="s">
        <v>250</v>
      </c>
      <c r="Z128" s="147"/>
      <c r="AA128" s="147"/>
      <c r="AB128" s="147"/>
      <c r="AC128" s="147"/>
      <c r="AD128" s="147"/>
      <c r="AE128" s="147"/>
      <c r="AF128" s="147"/>
      <c r="AG128" s="147" t="s">
        <v>694</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0.399999999999999" outlineLevel="1" x14ac:dyDescent="0.25">
      <c r="A129" s="179">
        <v>113</v>
      </c>
      <c r="B129" s="180" t="s">
        <v>987</v>
      </c>
      <c r="C129" s="189" t="s">
        <v>773</v>
      </c>
      <c r="D129" s="181" t="s">
        <v>784</v>
      </c>
      <c r="E129" s="182">
        <v>1</v>
      </c>
      <c r="F129" s="183"/>
      <c r="G129" s="184">
        <f t="shared" si="28"/>
        <v>0</v>
      </c>
      <c r="H129" s="183"/>
      <c r="I129" s="184">
        <f t="shared" si="29"/>
        <v>0</v>
      </c>
      <c r="J129" s="183"/>
      <c r="K129" s="184">
        <f t="shared" si="30"/>
        <v>0</v>
      </c>
      <c r="L129" s="184">
        <v>21</v>
      </c>
      <c r="M129" s="184">
        <f t="shared" si="31"/>
        <v>0</v>
      </c>
      <c r="N129" s="182">
        <v>0</v>
      </c>
      <c r="O129" s="182">
        <f t="shared" si="32"/>
        <v>0</v>
      </c>
      <c r="P129" s="182">
        <v>0</v>
      </c>
      <c r="Q129" s="182">
        <f t="shared" si="33"/>
        <v>0</v>
      </c>
      <c r="R129" s="184"/>
      <c r="S129" s="184" t="s">
        <v>327</v>
      </c>
      <c r="T129" s="185" t="s">
        <v>333</v>
      </c>
      <c r="U129" s="157">
        <v>0</v>
      </c>
      <c r="V129" s="157">
        <f t="shared" si="34"/>
        <v>0</v>
      </c>
      <c r="W129" s="157"/>
      <c r="X129" s="157" t="s">
        <v>249</v>
      </c>
      <c r="Y129" s="157" t="s">
        <v>250</v>
      </c>
      <c r="Z129" s="147"/>
      <c r="AA129" s="147"/>
      <c r="AB129" s="147"/>
      <c r="AC129" s="147"/>
      <c r="AD129" s="147"/>
      <c r="AE129" s="147"/>
      <c r="AF129" s="147"/>
      <c r="AG129" s="147" t="s">
        <v>694</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x14ac:dyDescent="0.25">
      <c r="A130" s="161" t="s">
        <v>243</v>
      </c>
      <c r="B130" s="162" t="s">
        <v>86</v>
      </c>
      <c r="C130" s="186" t="s">
        <v>87</v>
      </c>
      <c r="D130" s="163"/>
      <c r="E130" s="164"/>
      <c r="F130" s="165"/>
      <c r="G130" s="165">
        <f>SUMIF(AG131:AG147,"&lt;&gt;NOR",G131:G147)</f>
        <v>0</v>
      </c>
      <c r="H130" s="165"/>
      <c r="I130" s="165">
        <f>SUM(I131:I147)</f>
        <v>0</v>
      </c>
      <c r="J130" s="165"/>
      <c r="K130" s="165">
        <f>SUM(K131:K147)</f>
        <v>0</v>
      </c>
      <c r="L130" s="165"/>
      <c r="M130" s="165">
        <f>SUM(M131:M147)</f>
        <v>0</v>
      </c>
      <c r="N130" s="164"/>
      <c r="O130" s="164">
        <f>SUM(O131:O147)</f>
        <v>0</v>
      </c>
      <c r="P130" s="164"/>
      <c r="Q130" s="164">
        <f>SUM(Q131:Q147)</f>
        <v>0</v>
      </c>
      <c r="R130" s="165"/>
      <c r="S130" s="165"/>
      <c r="T130" s="166"/>
      <c r="U130" s="160"/>
      <c r="V130" s="160">
        <f>SUM(V131:V147)</f>
        <v>0</v>
      </c>
      <c r="W130" s="160"/>
      <c r="X130" s="160"/>
      <c r="Y130" s="160"/>
      <c r="AG130" t="s">
        <v>244</v>
      </c>
    </row>
    <row r="131" spans="1:60" ht="40.799999999999997" outlineLevel="1" x14ac:dyDescent="0.25">
      <c r="A131" s="171">
        <v>114</v>
      </c>
      <c r="B131" s="172" t="s">
        <v>988</v>
      </c>
      <c r="C131" s="187" t="s">
        <v>989</v>
      </c>
      <c r="D131" s="173" t="s">
        <v>337</v>
      </c>
      <c r="E131" s="174">
        <v>1</v>
      </c>
      <c r="F131" s="175"/>
      <c r="G131" s="176">
        <f>ROUND(E131*F131,2)</f>
        <v>0</v>
      </c>
      <c r="H131" s="175"/>
      <c r="I131" s="176">
        <f>ROUND(E131*H131,2)</f>
        <v>0</v>
      </c>
      <c r="J131" s="175"/>
      <c r="K131" s="176">
        <f>ROUND(E131*J131,2)</f>
        <v>0</v>
      </c>
      <c r="L131" s="176">
        <v>21</v>
      </c>
      <c r="M131" s="176">
        <f>G131*(1+L131/100)</f>
        <v>0</v>
      </c>
      <c r="N131" s="174">
        <v>0</v>
      </c>
      <c r="O131" s="174">
        <f>ROUND(E131*N131,2)</f>
        <v>0</v>
      </c>
      <c r="P131" s="174">
        <v>0</v>
      </c>
      <c r="Q131" s="174">
        <f>ROUND(E131*P131,2)</f>
        <v>0</v>
      </c>
      <c r="R131" s="176"/>
      <c r="S131" s="176" t="s">
        <v>327</v>
      </c>
      <c r="T131" s="177" t="s">
        <v>333</v>
      </c>
      <c r="U131" s="157">
        <v>0</v>
      </c>
      <c r="V131" s="157">
        <f>ROUND(E131*U131,2)</f>
        <v>0</v>
      </c>
      <c r="W131" s="157"/>
      <c r="X131" s="157" t="s">
        <v>249</v>
      </c>
      <c r="Y131" s="157" t="s">
        <v>250</v>
      </c>
      <c r="Z131" s="147"/>
      <c r="AA131" s="147"/>
      <c r="AB131" s="147"/>
      <c r="AC131" s="147"/>
      <c r="AD131" s="147"/>
      <c r="AE131" s="147"/>
      <c r="AF131" s="147"/>
      <c r="AG131" s="147" t="s">
        <v>694</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2" x14ac:dyDescent="0.25">
      <c r="A132" s="154"/>
      <c r="B132" s="155"/>
      <c r="C132" s="249" t="s">
        <v>990</v>
      </c>
      <c r="D132" s="250"/>
      <c r="E132" s="250"/>
      <c r="F132" s="250"/>
      <c r="G132" s="250"/>
      <c r="H132" s="157"/>
      <c r="I132" s="157"/>
      <c r="J132" s="157"/>
      <c r="K132" s="157"/>
      <c r="L132" s="157"/>
      <c r="M132" s="157"/>
      <c r="N132" s="156"/>
      <c r="O132" s="156"/>
      <c r="P132" s="156"/>
      <c r="Q132" s="156"/>
      <c r="R132" s="157"/>
      <c r="S132" s="157"/>
      <c r="T132" s="157"/>
      <c r="U132" s="157"/>
      <c r="V132" s="157"/>
      <c r="W132" s="157"/>
      <c r="X132" s="157"/>
      <c r="Y132" s="157"/>
      <c r="Z132" s="147"/>
      <c r="AA132" s="147"/>
      <c r="AB132" s="147"/>
      <c r="AC132" s="147"/>
      <c r="AD132" s="147"/>
      <c r="AE132" s="147"/>
      <c r="AF132" s="147"/>
      <c r="AG132" s="147" t="s">
        <v>284</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5">
      <c r="A133" s="154"/>
      <c r="B133" s="155"/>
      <c r="C133" s="272" t="s">
        <v>991</v>
      </c>
      <c r="D133" s="273"/>
      <c r="E133" s="273"/>
      <c r="F133" s="273"/>
      <c r="G133" s="273"/>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284</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ht="40.799999999999997" outlineLevel="1" x14ac:dyDescent="0.25">
      <c r="A134" s="171">
        <v>115</v>
      </c>
      <c r="B134" s="172" t="s">
        <v>992</v>
      </c>
      <c r="C134" s="187" t="s">
        <v>993</v>
      </c>
      <c r="D134" s="173" t="s">
        <v>337</v>
      </c>
      <c r="E134" s="174">
        <v>1</v>
      </c>
      <c r="F134" s="175"/>
      <c r="G134" s="176">
        <f>ROUND(E134*F134,2)</f>
        <v>0</v>
      </c>
      <c r="H134" s="175"/>
      <c r="I134" s="176">
        <f>ROUND(E134*H134,2)</f>
        <v>0</v>
      </c>
      <c r="J134" s="175"/>
      <c r="K134" s="176">
        <f>ROUND(E134*J134,2)</f>
        <v>0</v>
      </c>
      <c r="L134" s="176">
        <v>21</v>
      </c>
      <c r="M134" s="176">
        <f>G134*(1+L134/100)</f>
        <v>0</v>
      </c>
      <c r="N134" s="174">
        <v>0</v>
      </c>
      <c r="O134" s="174">
        <f>ROUND(E134*N134,2)</f>
        <v>0</v>
      </c>
      <c r="P134" s="174">
        <v>0</v>
      </c>
      <c r="Q134" s="174">
        <f>ROUND(E134*P134,2)</f>
        <v>0</v>
      </c>
      <c r="R134" s="176"/>
      <c r="S134" s="176" t="s">
        <v>327</v>
      </c>
      <c r="T134" s="177" t="s">
        <v>333</v>
      </c>
      <c r="U134" s="157">
        <v>0</v>
      </c>
      <c r="V134" s="157">
        <f>ROUND(E134*U134,2)</f>
        <v>0</v>
      </c>
      <c r="W134" s="157"/>
      <c r="X134" s="157" t="s">
        <v>249</v>
      </c>
      <c r="Y134" s="157" t="s">
        <v>250</v>
      </c>
      <c r="Z134" s="147"/>
      <c r="AA134" s="147"/>
      <c r="AB134" s="147"/>
      <c r="AC134" s="147"/>
      <c r="AD134" s="147"/>
      <c r="AE134" s="147"/>
      <c r="AF134" s="147"/>
      <c r="AG134" s="147" t="s">
        <v>694</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5">
      <c r="A135" s="154"/>
      <c r="B135" s="155"/>
      <c r="C135" s="249" t="s">
        <v>990</v>
      </c>
      <c r="D135" s="250"/>
      <c r="E135" s="250"/>
      <c r="F135" s="250"/>
      <c r="G135" s="250"/>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284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5">
      <c r="A136" s="154"/>
      <c r="B136" s="155"/>
      <c r="C136" s="272" t="s">
        <v>994</v>
      </c>
      <c r="D136" s="273"/>
      <c r="E136" s="273"/>
      <c r="F136" s="273"/>
      <c r="G136" s="273"/>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284</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5">
      <c r="A137" s="154"/>
      <c r="B137" s="155"/>
      <c r="C137" s="272" t="s">
        <v>995</v>
      </c>
      <c r="D137" s="273"/>
      <c r="E137" s="273"/>
      <c r="F137" s="273"/>
      <c r="G137" s="273"/>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284</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ht="40.799999999999997" outlineLevel="1" x14ac:dyDescent="0.25">
      <c r="A138" s="171">
        <v>116</v>
      </c>
      <c r="B138" s="172" t="s">
        <v>996</v>
      </c>
      <c r="C138" s="187" t="s">
        <v>997</v>
      </c>
      <c r="D138" s="173" t="s">
        <v>337</v>
      </c>
      <c r="E138" s="174">
        <v>6</v>
      </c>
      <c r="F138" s="175"/>
      <c r="G138" s="176">
        <f>ROUND(E138*F138,2)</f>
        <v>0</v>
      </c>
      <c r="H138" s="175"/>
      <c r="I138" s="176">
        <f>ROUND(E138*H138,2)</f>
        <v>0</v>
      </c>
      <c r="J138" s="175"/>
      <c r="K138" s="176">
        <f>ROUND(E138*J138,2)</f>
        <v>0</v>
      </c>
      <c r="L138" s="176">
        <v>21</v>
      </c>
      <c r="M138" s="176">
        <f>G138*(1+L138/100)</f>
        <v>0</v>
      </c>
      <c r="N138" s="174">
        <v>0</v>
      </c>
      <c r="O138" s="174">
        <f>ROUND(E138*N138,2)</f>
        <v>0</v>
      </c>
      <c r="P138" s="174">
        <v>0</v>
      </c>
      <c r="Q138" s="174">
        <f>ROUND(E138*P138,2)</f>
        <v>0</v>
      </c>
      <c r="R138" s="176"/>
      <c r="S138" s="176" t="s">
        <v>327</v>
      </c>
      <c r="T138" s="177" t="s">
        <v>333</v>
      </c>
      <c r="U138" s="157">
        <v>0</v>
      </c>
      <c r="V138" s="157">
        <f>ROUND(E138*U138,2)</f>
        <v>0</v>
      </c>
      <c r="W138" s="157"/>
      <c r="X138" s="157" t="s">
        <v>249</v>
      </c>
      <c r="Y138" s="157" t="s">
        <v>250</v>
      </c>
      <c r="Z138" s="147"/>
      <c r="AA138" s="147"/>
      <c r="AB138" s="147"/>
      <c r="AC138" s="147"/>
      <c r="AD138" s="147"/>
      <c r="AE138" s="147"/>
      <c r="AF138" s="147"/>
      <c r="AG138" s="147" t="s">
        <v>694</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5">
      <c r="A139" s="154"/>
      <c r="B139" s="155"/>
      <c r="C139" s="249" t="s">
        <v>998</v>
      </c>
      <c r="D139" s="250"/>
      <c r="E139" s="250"/>
      <c r="F139" s="250"/>
      <c r="G139" s="250"/>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284</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20.399999999999999" outlineLevel="1" x14ac:dyDescent="0.25">
      <c r="A140" s="179">
        <v>117</v>
      </c>
      <c r="B140" s="180" t="s">
        <v>999</v>
      </c>
      <c r="C140" s="189" t="s">
        <v>1000</v>
      </c>
      <c r="D140" s="181" t="s">
        <v>337</v>
      </c>
      <c r="E140" s="182">
        <v>6</v>
      </c>
      <c r="F140" s="183"/>
      <c r="G140" s="184">
        <f t="shared" ref="G140:G147" si="35">ROUND(E140*F140,2)</f>
        <v>0</v>
      </c>
      <c r="H140" s="183"/>
      <c r="I140" s="184">
        <f t="shared" ref="I140:I147" si="36">ROUND(E140*H140,2)</f>
        <v>0</v>
      </c>
      <c r="J140" s="183"/>
      <c r="K140" s="184">
        <f t="shared" ref="K140:K147" si="37">ROUND(E140*J140,2)</f>
        <v>0</v>
      </c>
      <c r="L140" s="184">
        <v>21</v>
      </c>
      <c r="M140" s="184">
        <f t="shared" ref="M140:M147" si="38">G140*(1+L140/100)</f>
        <v>0</v>
      </c>
      <c r="N140" s="182">
        <v>0</v>
      </c>
      <c r="O140" s="182">
        <f t="shared" ref="O140:O147" si="39">ROUND(E140*N140,2)</f>
        <v>0</v>
      </c>
      <c r="P140" s="182">
        <v>0</v>
      </c>
      <c r="Q140" s="182">
        <f t="shared" ref="Q140:Q147" si="40">ROUND(E140*P140,2)</f>
        <v>0</v>
      </c>
      <c r="R140" s="184"/>
      <c r="S140" s="184" t="s">
        <v>327</v>
      </c>
      <c r="T140" s="185" t="s">
        <v>333</v>
      </c>
      <c r="U140" s="157">
        <v>0</v>
      </c>
      <c r="V140" s="157">
        <f t="shared" ref="V140:V147" si="41">ROUND(E140*U140,2)</f>
        <v>0</v>
      </c>
      <c r="W140" s="157"/>
      <c r="X140" s="157" t="s">
        <v>249</v>
      </c>
      <c r="Y140" s="157" t="s">
        <v>250</v>
      </c>
      <c r="Z140" s="147"/>
      <c r="AA140" s="147"/>
      <c r="AB140" s="147"/>
      <c r="AC140" s="147"/>
      <c r="AD140" s="147"/>
      <c r="AE140" s="147"/>
      <c r="AF140" s="147"/>
      <c r="AG140" s="147" t="s">
        <v>694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ht="30.6" outlineLevel="1" x14ac:dyDescent="0.25">
      <c r="A141" s="179">
        <v>118</v>
      </c>
      <c r="B141" s="180" t="s">
        <v>1001</v>
      </c>
      <c r="C141" s="189" t="s">
        <v>1002</v>
      </c>
      <c r="D141" s="181" t="s">
        <v>337</v>
      </c>
      <c r="E141" s="182">
        <v>1</v>
      </c>
      <c r="F141" s="183"/>
      <c r="G141" s="184">
        <f t="shared" si="35"/>
        <v>0</v>
      </c>
      <c r="H141" s="183"/>
      <c r="I141" s="184">
        <f t="shared" si="36"/>
        <v>0</v>
      </c>
      <c r="J141" s="183"/>
      <c r="K141" s="184">
        <f t="shared" si="37"/>
        <v>0</v>
      </c>
      <c r="L141" s="184">
        <v>21</v>
      </c>
      <c r="M141" s="184">
        <f t="shared" si="38"/>
        <v>0</v>
      </c>
      <c r="N141" s="182">
        <v>0</v>
      </c>
      <c r="O141" s="182">
        <f t="shared" si="39"/>
        <v>0</v>
      </c>
      <c r="P141" s="182">
        <v>0</v>
      </c>
      <c r="Q141" s="182">
        <f t="shared" si="40"/>
        <v>0</v>
      </c>
      <c r="R141" s="184"/>
      <c r="S141" s="184" t="s">
        <v>327</v>
      </c>
      <c r="T141" s="185" t="s">
        <v>333</v>
      </c>
      <c r="U141" s="157">
        <v>0</v>
      </c>
      <c r="V141" s="157">
        <f t="shared" si="41"/>
        <v>0</v>
      </c>
      <c r="W141" s="157"/>
      <c r="X141" s="157" t="s">
        <v>249</v>
      </c>
      <c r="Y141" s="157" t="s">
        <v>250</v>
      </c>
      <c r="Z141" s="147"/>
      <c r="AA141" s="147"/>
      <c r="AB141" s="147"/>
      <c r="AC141" s="147"/>
      <c r="AD141" s="147"/>
      <c r="AE141" s="147"/>
      <c r="AF141" s="147"/>
      <c r="AG141" s="147" t="s">
        <v>694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ht="30.6" outlineLevel="1" x14ac:dyDescent="0.25">
      <c r="A142" s="179">
        <v>119</v>
      </c>
      <c r="B142" s="180" t="s">
        <v>1003</v>
      </c>
      <c r="C142" s="189" t="s">
        <v>1004</v>
      </c>
      <c r="D142" s="181" t="s">
        <v>337</v>
      </c>
      <c r="E142" s="182">
        <v>1</v>
      </c>
      <c r="F142" s="183"/>
      <c r="G142" s="184">
        <f t="shared" si="35"/>
        <v>0</v>
      </c>
      <c r="H142" s="183"/>
      <c r="I142" s="184">
        <f t="shared" si="36"/>
        <v>0</v>
      </c>
      <c r="J142" s="183"/>
      <c r="K142" s="184">
        <f t="shared" si="37"/>
        <v>0</v>
      </c>
      <c r="L142" s="184">
        <v>21</v>
      </c>
      <c r="M142" s="184">
        <f t="shared" si="38"/>
        <v>0</v>
      </c>
      <c r="N142" s="182">
        <v>0</v>
      </c>
      <c r="O142" s="182">
        <f t="shared" si="39"/>
        <v>0</v>
      </c>
      <c r="P142" s="182">
        <v>0</v>
      </c>
      <c r="Q142" s="182">
        <f t="shared" si="40"/>
        <v>0</v>
      </c>
      <c r="R142" s="184"/>
      <c r="S142" s="184" t="s">
        <v>327</v>
      </c>
      <c r="T142" s="185" t="s">
        <v>333</v>
      </c>
      <c r="U142" s="157">
        <v>0</v>
      </c>
      <c r="V142" s="157">
        <f t="shared" si="41"/>
        <v>0</v>
      </c>
      <c r="W142" s="157"/>
      <c r="X142" s="157" t="s">
        <v>249</v>
      </c>
      <c r="Y142" s="157" t="s">
        <v>250</v>
      </c>
      <c r="Z142" s="147"/>
      <c r="AA142" s="147"/>
      <c r="AB142" s="147"/>
      <c r="AC142" s="147"/>
      <c r="AD142" s="147"/>
      <c r="AE142" s="147"/>
      <c r="AF142" s="147"/>
      <c r="AG142" s="147" t="s">
        <v>694</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30.6" outlineLevel="1" x14ac:dyDescent="0.25">
      <c r="A143" s="179">
        <v>120</v>
      </c>
      <c r="B143" s="180" t="s">
        <v>1005</v>
      </c>
      <c r="C143" s="189" t="s">
        <v>1006</v>
      </c>
      <c r="D143" s="181" t="s">
        <v>337</v>
      </c>
      <c r="E143" s="182">
        <v>6</v>
      </c>
      <c r="F143" s="183"/>
      <c r="G143" s="184">
        <f t="shared" si="35"/>
        <v>0</v>
      </c>
      <c r="H143" s="183"/>
      <c r="I143" s="184">
        <f t="shared" si="36"/>
        <v>0</v>
      </c>
      <c r="J143" s="183"/>
      <c r="K143" s="184">
        <f t="shared" si="37"/>
        <v>0</v>
      </c>
      <c r="L143" s="184">
        <v>21</v>
      </c>
      <c r="M143" s="184">
        <f t="shared" si="38"/>
        <v>0</v>
      </c>
      <c r="N143" s="182">
        <v>0</v>
      </c>
      <c r="O143" s="182">
        <f t="shared" si="39"/>
        <v>0</v>
      </c>
      <c r="P143" s="182">
        <v>0</v>
      </c>
      <c r="Q143" s="182">
        <f t="shared" si="40"/>
        <v>0</v>
      </c>
      <c r="R143" s="184"/>
      <c r="S143" s="184" t="s">
        <v>327</v>
      </c>
      <c r="T143" s="185" t="s">
        <v>333</v>
      </c>
      <c r="U143" s="157">
        <v>0</v>
      </c>
      <c r="V143" s="157">
        <f t="shared" si="41"/>
        <v>0</v>
      </c>
      <c r="W143" s="157"/>
      <c r="X143" s="157" t="s">
        <v>249</v>
      </c>
      <c r="Y143" s="157" t="s">
        <v>250</v>
      </c>
      <c r="Z143" s="147"/>
      <c r="AA143" s="147"/>
      <c r="AB143" s="147"/>
      <c r="AC143" s="147"/>
      <c r="AD143" s="147"/>
      <c r="AE143" s="147"/>
      <c r="AF143" s="147"/>
      <c r="AG143" s="147" t="s">
        <v>694</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5">
      <c r="A144" s="179">
        <v>121</v>
      </c>
      <c r="B144" s="180" t="s">
        <v>1007</v>
      </c>
      <c r="C144" s="189" t="s">
        <v>1008</v>
      </c>
      <c r="D144" s="181" t="s">
        <v>337</v>
      </c>
      <c r="E144" s="182">
        <v>1</v>
      </c>
      <c r="F144" s="183"/>
      <c r="G144" s="184">
        <f t="shared" si="35"/>
        <v>0</v>
      </c>
      <c r="H144" s="183"/>
      <c r="I144" s="184">
        <f t="shared" si="36"/>
        <v>0</v>
      </c>
      <c r="J144" s="183"/>
      <c r="K144" s="184">
        <f t="shared" si="37"/>
        <v>0</v>
      </c>
      <c r="L144" s="184">
        <v>21</v>
      </c>
      <c r="M144" s="184">
        <f t="shared" si="38"/>
        <v>0</v>
      </c>
      <c r="N144" s="182">
        <v>0</v>
      </c>
      <c r="O144" s="182">
        <f t="shared" si="39"/>
        <v>0</v>
      </c>
      <c r="P144" s="182">
        <v>0</v>
      </c>
      <c r="Q144" s="182">
        <f t="shared" si="40"/>
        <v>0</v>
      </c>
      <c r="R144" s="184"/>
      <c r="S144" s="184" t="s">
        <v>327</v>
      </c>
      <c r="T144" s="185" t="s">
        <v>333</v>
      </c>
      <c r="U144" s="157">
        <v>0</v>
      </c>
      <c r="V144" s="157">
        <f t="shared" si="41"/>
        <v>0</v>
      </c>
      <c r="W144" s="157"/>
      <c r="X144" s="157" t="s">
        <v>249</v>
      </c>
      <c r="Y144" s="157" t="s">
        <v>250</v>
      </c>
      <c r="Z144" s="147"/>
      <c r="AA144" s="147"/>
      <c r="AB144" s="147"/>
      <c r="AC144" s="147"/>
      <c r="AD144" s="147"/>
      <c r="AE144" s="147"/>
      <c r="AF144" s="147"/>
      <c r="AG144" s="147" t="s">
        <v>694</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5">
      <c r="A145" s="179">
        <v>122</v>
      </c>
      <c r="B145" s="180" t="s">
        <v>1009</v>
      </c>
      <c r="C145" s="189" t="s">
        <v>1010</v>
      </c>
      <c r="D145" s="181" t="s">
        <v>784</v>
      </c>
      <c r="E145" s="182">
        <v>1</v>
      </c>
      <c r="F145" s="183"/>
      <c r="G145" s="184">
        <f t="shared" si="35"/>
        <v>0</v>
      </c>
      <c r="H145" s="183"/>
      <c r="I145" s="184">
        <f t="shared" si="36"/>
        <v>0</v>
      </c>
      <c r="J145" s="183"/>
      <c r="K145" s="184">
        <f t="shared" si="37"/>
        <v>0</v>
      </c>
      <c r="L145" s="184">
        <v>21</v>
      </c>
      <c r="M145" s="184">
        <f t="shared" si="38"/>
        <v>0</v>
      </c>
      <c r="N145" s="182">
        <v>0</v>
      </c>
      <c r="O145" s="182">
        <f t="shared" si="39"/>
        <v>0</v>
      </c>
      <c r="P145" s="182">
        <v>0</v>
      </c>
      <c r="Q145" s="182">
        <f t="shared" si="40"/>
        <v>0</v>
      </c>
      <c r="R145" s="184"/>
      <c r="S145" s="184" t="s">
        <v>327</v>
      </c>
      <c r="T145" s="185" t="s">
        <v>333</v>
      </c>
      <c r="U145" s="157">
        <v>0</v>
      </c>
      <c r="V145" s="157">
        <f t="shared" si="41"/>
        <v>0</v>
      </c>
      <c r="W145" s="157"/>
      <c r="X145" s="157" t="s">
        <v>249</v>
      </c>
      <c r="Y145" s="157" t="s">
        <v>250</v>
      </c>
      <c r="Z145" s="147"/>
      <c r="AA145" s="147"/>
      <c r="AB145" s="147"/>
      <c r="AC145" s="147"/>
      <c r="AD145" s="147"/>
      <c r="AE145" s="147"/>
      <c r="AF145" s="147"/>
      <c r="AG145" s="147" t="s">
        <v>694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ht="20.399999999999999" outlineLevel="1" x14ac:dyDescent="0.25">
      <c r="A146" s="179">
        <v>123</v>
      </c>
      <c r="B146" s="180" t="s">
        <v>1011</v>
      </c>
      <c r="C146" s="189" t="s">
        <v>1012</v>
      </c>
      <c r="D146" s="181" t="s">
        <v>784</v>
      </c>
      <c r="E146" s="182">
        <v>1</v>
      </c>
      <c r="F146" s="183"/>
      <c r="G146" s="184">
        <f t="shared" si="35"/>
        <v>0</v>
      </c>
      <c r="H146" s="183"/>
      <c r="I146" s="184">
        <f t="shared" si="36"/>
        <v>0</v>
      </c>
      <c r="J146" s="183"/>
      <c r="K146" s="184">
        <f t="shared" si="37"/>
        <v>0</v>
      </c>
      <c r="L146" s="184">
        <v>21</v>
      </c>
      <c r="M146" s="184">
        <f t="shared" si="38"/>
        <v>0</v>
      </c>
      <c r="N146" s="182">
        <v>0</v>
      </c>
      <c r="O146" s="182">
        <f t="shared" si="39"/>
        <v>0</v>
      </c>
      <c r="P146" s="182">
        <v>0</v>
      </c>
      <c r="Q146" s="182">
        <f t="shared" si="40"/>
        <v>0</v>
      </c>
      <c r="R146" s="184"/>
      <c r="S146" s="184" t="s">
        <v>327</v>
      </c>
      <c r="T146" s="185" t="s">
        <v>333</v>
      </c>
      <c r="U146" s="157">
        <v>0</v>
      </c>
      <c r="V146" s="157">
        <f t="shared" si="41"/>
        <v>0</v>
      </c>
      <c r="W146" s="157"/>
      <c r="X146" s="157" t="s">
        <v>249</v>
      </c>
      <c r="Y146" s="157" t="s">
        <v>250</v>
      </c>
      <c r="Z146" s="147"/>
      <c r="AA146" s="147"/>
      <c r="AB146" s="147"/>
      <c r="AC146" s="147"/>
      <c r="AD146" s="147"/>
      <c r="AE146" s="147"/>
      <c r="AF146" s="147"/>
      <c r="AG146" s="147" t="s">
        <v>694</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5">
      <c r="A147" s="179">
        <v>124</v>
      </c>
      <c r="B147" s="180" t="s">
        <v>1013</v>
      </c>
      <c r="C147" s="189" t="s">
        <v>1014</v>
      </c>
      <c r="D147" s="181" t="s">
        <v>784</v>
      </c>
      <c r="E147" s="182">
        <v>1</v>
      </c>
      <c r="F147" s="183"/>
      <c r="G147" s="184">
        <f t="shared" si="35"/>
        <v>0</v>
      </c>
      <c r="H147" s="183"/>
      <c r="I147" s="184">
        <f t="shared" si="36"/>
        <v>0</v>
      </c>
      <c r="J147" s="183"/>
      <c r="K147" s="184">
        <f t="shared" si="37"/>
        <v>0</v>
      </c>
      <c r="L147" s="184">
        <v>21</v>
      </c>
      <c r="M147" s="184">
        <f t="shared" si="38"/>
        <v>0</v>
      </c>
      <c r="N147" s="182">
        <v>0</v>
      </c>
      <c r="O147" s="182">
        <f t="shared" si="39"/>
        <v>0</v>
      </c>
      <c r="P147" s="182">
        <v>0</v>
      </c>
      <c r="Q147" s="182">
        <f t="shared" si="40"/>
        <v>0</v>
      </c>
      <c r="R147" s="184"/>
      <c r="S147" s="184" t="s">
        <v>327</v>
      </c>
      <c r="T147" s="185" t="s">
        <v>333</v>
      </c>
      <c r="U147" s="157">
        <v>0</v>
      </c>
      <c r="V147" s="157">
        <f t="shared" si="41"/>
        <v>0</v>
      </c>
      <c r="W147" s="157"/>
      <c r="X147" s="157" t="s">
        <v>249</v>
      </c>
      <c r="Y147" s="157" t="s">
        <v>250</v>
      </c>
      <c r="Z147" s="147"/>
      <c r="AA147" s="147"/>
      <c r="AB147" s="147"/>
      <c r="AC147" s="147"/>
      <c r="AD147" s="147"/>
      <c r="AE147" s="147"/>
      <c r="AF147" s="147"/>
      <c r="AG147" s="147" t="s">
        <v>694</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6.4" x14ac:dyDescent="0.25">
      <c r="A148" s="161" t="s">
        <v>243</v>
      </c>
      <c r="B148" s="162" t="s">
        <v>88</v>
      </c>
      <c r="C148" s="186" t="s">
        <v>89</v>
      </c>
      <c r="D148" s="163"/>
      <c r="E148" s="164"/>
      <c r="F148" s="165"/>
      <c r="G148" s="165">
        <f>SUMIF(AG149:AG165,"&lt;&gt;NOR",G149:G165)</f>
        <v>0</v>
      </c>
      <c r="H148" s="165"/>
      <c r="I148" s="165">
        <f>SUM(I149:I165)</f>
        <v>0</v>
      </c>
      <c r="J148" s="165"/>
      <c r="K148" s="165">
        <f>SUM(K149:K165)</f>
        <v>0</v>
      </c>
      <c r="L148" s="165"/>
      <c r="M148" s="165">
        <f>SUM(M149:M165)</f>
        <v>0</v>
      </c>
      <c r="N148" s="164"/>
      <c r="O148" s="164">
        <f>SUM(O149:O165)</f>
        <v>0</v>
      </c>
      <c r="P148" s="164"/>
      <c r="Q148" s="164">
        <f>SUM(Q149:Q165)</f>
        <v>0</v>
      </c>
      <c r="R148" s="165"/>
      <c r="S148" s="165"/>
      <c r="T148" s="166"/>
      <c r="U148" s="160"/>
      <c r="V148" s="160">
        <f>SUM(V149:V165)</f>
        <v>0</v>
      </c>
      <c r="W148" s="160"/>
      <c r="X148" s="160"/>
      <c r="Y148" s="160"/>
      <c r="AG148" t="s">
        <v>244</v>
      </c>
    </row>
    <row r="149" spans="1:60" ht="20.399999999999999" outlineLevel="1" x14ac:dyDescent="0.25">
      <c r="A149" s="179">
        <v>125</v>
      </c>
      <c r="B149" s="180" t="s">
        <v>1015</v>
      </c>
      <c r="C149" s="189" t="s">
        <v>1016</v>
      </c>
      <c r="D149" s="181" t="s">
        <v>282</v>
      </c>
      <c r="E149" s="182">
        <v>135</v>
      </c>
      <c r="F149" s="183"/>
      <c r="G149" s="184">
        <f t="shared" ref="G149:G165" si="42">ROUND(E149*F149,2)</f>
        <v>0</v>
      </c>
      <c r="H149" s="183"/>
      <c r="I149" s="184">
        <f t="shared" ref="I149:I165" si="43">ROUND(E149*H149,2)</f>
        <v>0</v>
      </c>
      <c r="J149" s="183"/>
      <c r="K149" s="184">
        <f t="shared" ref="K149:K165" si="44">ROUND(E149*J149,2)</f>
        <v>0</v>
      </c>
      <c r="L149" s="184">
        <v>21</v>
      </c>
      <c r="M149" s="184">
        <f t="shared" ref="M149:M165" si="45">G149*(1+L149/100)</f>
        <v>0</v>
      </c>
      <c r="N149" s="182">
        <v>0</v>
      </c>
      <c r="O149" s="182">
        <f t="shared" ref="O149:O165" si="46">ROUND(E149*N149,2)</f>
        <v>0</v>
      </c>
      <c r="P149" s="182">
        <v>0</v>
      </c>
      <c r="Q149" s="182">
        <f t="shared" ref="Q149:Q165" si="47">ROUND(E149*P149,2)</f>
        <v>0</v>
      </c>
      <c r="R149" s="184"/>
      <c r="S149" s="184" t="s">
        <v>327</v>
      </c>
      <c r="T149" s="185" t="s">
        <v>333</v>
      </c>
      <c r="U149" s="157">
        <v>0</v>
      </c>
      <c r="V149" s="157">
        <f t="shared" ref="V149:V165" si="48">ROUND(E149*U149,2)</f>
        <v>0</v>
      </c>
      <c r="W149" s="157"/>
      <c r="X149" s="157" t="s">
        <v>249</v>
      </c>
      <c r="Y149" s="157" t="s">
        <v>250</v>
      </c>
      <c r="Z149" s="147"/>
      <c r="AA149" s="147"/>
      <c r="AB149" s="147"/>
      <c r="AC149" s="147"/>
      <c r="AD149" s="147"/>
      <c r="AE149" s="147"/>
      <c r="AF149" s="147"/>
      <c r="AG149" s="147" t="s">
        <v>694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1" x14ac:dyDescent="0.25">
      <c r="A150" s="179">
        <v>126</v>
      </c>
      <c r="B150" s="180" t="s">
        <v>1017</v>
      </c>
      <c r="C150" s="189" t="s">
        <v>1018</v>
      </c>
      <c r="D150" s="181" t="s">
        <v>282</v>
      </c>
      <c r="E150" s="182">
        <v>135</v>
      </c>
      <c r="F150" s="183"/>
      <c r="G150" s="184">
        <f t="shared" si="42"/>
        <v>0</v>
      </c>
      <c r="H150" s="183"/>
      <c r="I150" s="184">
        <f t="shared" si="43"/>
        <v>0</v>
      </c>
      <c r="J150" s="183"/>
      <c r="K150" s="184">
        <f t="shared" si="44"/>
        <v>0</v>
      </c>
      <c r="L150" s="184">
        <v>21</v>
      </c>
      <c r="M150" s="184">
        <f t="shared" si="45"/>
        <v>0</v>
      </c>
      <c r="N150" s="182">
        <v>0</v>
      </c>
      <c r="O150" s="182">
        <f t="shared" si="46"/>
        <v>0</v>
      </c>
      <c r="P150" s="182">
        <v>0</v>
      </c>
      <c r="Q150" s="182">
        <f t="shared" si="47"/>
        <v>0</v>
      </c>
      <c r="R150" s="184"/>
      <c r="S150" s="184" t="s">
        <v>327</v>
      </c>
      <c r="T150" s="185" t="s">
        <v>333</v>
      </c>
      <c r="U150" s="157">
        <v>0</v>
      </c>
      <c r="V150" s="157">
        <f t="shared" si="48"/>
        <v>0</v>
      </c>
      <c r="W150" s="157"/>
      <c r="X150" s="157" t="s">
        <v>249</v>
      </c>
      <c r="Y150" s="157" t="s">
        <v>250</v>
      </c>
      <c r="Z150" s="147"/>
      <c r="AA150" s="147"/>
      <c r="AB150" s="147"/>
      <c r="AC150" s="147"/>
      <c r="AD150" s="147"/>
      <c r="AE150" s="147"/>
      <c r="AF150" s="147"/>
      <c r="AG150" s="147" t="s">
        <v>694</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ht="20.399999999999999" outlineLevel="1" x14ac:dyDescent="0.25">
      <c r="A151" s="179">
        <v>127</v>
      </c>
      <c r="B151" s="180" t="s">
        <v>1019</v>
      </c>
      <c r="C151" s="189" t="s">
        <v>1020</v>
      </c>
      <c r="D151" s="181" t="s">
        <v>282</v>
      </c>
      <c r="E151" s="182">
        <v>220</v>
      </c>
      <c r="F151" s="183"/>
      <c r="G151" s="184">
        <f t="shared" si="42"/>
        <v>0</v>
      </c>
      <c r="H151" s="183"/>
      <c r="I151" s="184">
        <f t="shared" si="43"/>
        <v>0</v>
      </c>
      <c r="J151" s="183"/>
      <c r="K151" s="184">
        <f t="shared" si="44"/>
        <v>0</v>
      </c>
      <c r="L151" s="184">
        <v>21</v>
      </c>
      <c r="M151" s="184">
        <f t="shared" si="45"/>
        <v>0</v>
      </c>
      <c r="N151" s="182">
        <v>0</v>
      </c>
      <c r="O151" s="182">
        <f t="shared" si="46"/>
        <v>0</v>
      </c>
      <c r="P151" s="182">
        <v>0</v>
      </c>
      <c r="Q151" s="182">
        <f t="shared" si="47"/>
        <v>0</v>
      </c>
      <c r="R151" s="184"/>
      <c r="S151" s="184" t="s">
        <v>327</v>
      </c>
      <c r="T151" s="185" t="s">
        <v>333</v>
      </c>
      <c r="U151" s="157">
        <v>0</v>
      </c>
      <c r="V151" s="157">
        <f t="shared" si="48"/>
        <v>0</v>
      </c>
      <c r="W151" s="157"/>
      <c r="X151" s="157" t="s">
        <v>249</v>
      </c>
      <c r="Y151" s="157" t="s">
        <v>250</v>
      </c>
      <c r="Z151" s="147"/>
      <c r="AA151" s="147"/>
      <c r="AB151" s="147"/>
      <c r="AC151" s="147"/>
      <c r="AD151" s="147"/>
      <c r="AE151" s="147"/>
      <c r="AF151" s="147"/>
      <c r="AG151" s="147" t="s">
        <v>694</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5">
      <c r="A152" s="179">
        <v>128</v>
      </c>
      <c r="B152" s="180" t="s">
        <v>1021</v>
      </c>
      <c r="C152" s="189" t="s">
        <v>1022</v>
      </c>
      <c r="D152" s="181" t="s">
        <v>282</v>
      </c>
      <c r="E152" s="182">
        <v>220</v>
      </c>
      <c r="F152" s="183"/>
      <c r="G152" s="184">
        <f t="shared" si="42"/>
        <v>0</v>
      </c>
      <c r="H152" s="183"/>
      <c r="I152" s="184">
        <f t="shared" si="43"/>
        <v>0</v>
      </c>
      <c r="J152" s="183"/>
      <c r="K152" s="184">
        <f t="shared" si="44"/>
        <v>0</v>
      </c>
      <c r="L152" s="184">
        <v>21</v>
      </c>
      <c r="M152" s="184">
        <f t="shared" si="45"/>
        <v>0</v>
      </c>
      <c r="N152" s="182">
        <v>0</v>
      </c>
      <c r="O152" s="182">
        <f t="shared" si="46"/>
        <v>0</v>
      </c>
      <c r="P152" s="182">
        <v>0</v>
      </c>
      <c r="Q152" s="182">
        <f t="shared" si="47"/>
        <v>0</v>
      </c>
      <c r="R152" s="184"/>
      <c r="S152" s="184" t="s">
        <v>327</v>
      </c>
      <c r="T152" s="185" t="s">
        <v>333</v>
      </c>
      <c r="U152" s="157">
        <v>0</v>
      </c>
      <c r="V152" s="157">
        <f t="shared" si="48"/>
        <v>0</v>
      </c>
      <c r="W152" s="157"/>
      <c r="X152" s="157" t="s">
        <v>249</v>
      </c>
      <c r="Y152" s="157" t="s">
        <v>250</v>
      </c>
      <c r="Z152" s="147"/>
      <c r="AA152" s="147"/>
      <c r="AB152" s="147"/>
      <c r="AC152" s="147"/>
      <c r="AD152" s="147"/>
      <c r="AE152" s="147"/>
      <c r="AF152" s="147"/>
      <c r="AG152" s="147" t="s">
        <v>694</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ht="20.399999999999999" outlineLevel="1" x14ac:dyDescent="0.25">
      <c r="A153" s="179">
        <v>129</v>
      </c>
      <c r="B153" s="180" t="s">
        <v>1023</v>
      </c>
      <c r="C153" s="189" t="s">
        <v>1024</v>
      </c>
      <c r="D153" s="181" t="s">
        <v>282</v>
      </c>
      <c r="E153" s="182">
        <v>590</v>
      </c>
      <c r="F153" s="183"/>
      <c r="G153" s="184">
        <f t="shared" si="42"/>
        <v>0</v>
      </c>
      <c r="H153" s="183"/>
      <c r="I153" s="184">
        <f t="shared" si="43"/>
        <v>0</v>
      </c>
      <c r="J153" s="183"/>
      <c r="K153" s="184">
        <f t="shared" si="44"/>
        <v>0</v>
      </c>
      <c r="L153" s="184">
        <v>21</v>
      </c>
      <c r="M153" s="184">
        <f t="shared" si="45"/>
        <v>0</v>
      </c>
      <c r="N153" s="182">
        <v>0</v>
      </c>
      <c r="O153" s="182">
        <f t="shared" si="46"/>
        <v>0</v>
      </c>
      <c r="P153" s="182">
        <v>0</v>
      </c>
      <c r="Q153" s="182">
        <f t="shared" si="47"/>
        <v>0</v>
      </c>
      <c r="R153" s="184"/>
      <c r="S153" s="184" t="s">
        <v>327</v>
      </c>
      <c r="T153" s="185" t="s">
        <v>333</v>
      </c>
      <c r="U153" s="157">
        <v>0</v>
      </c>
      <c r="V153" s="157">
        <f t="shared" si="48"/>
        <v>0</v>
      </c>
      <c r="W153" s="157"/>
      <c r="X153" s="157" t="s">
        <v>249</v>
      </c>
      <c r="Y153" s="157" t="s">
        <v>250</v>
      </c>
      <c r="Z153" s="147"/>
      <c r="AA153" s="147"/>
      <c r="AB153" s="147"/>
      <c r="AC153" s="147"/>
      <c r="AD153" s="147"/>
      <c r="AE153" s="147"/>
      <c r="AF153" s="147"/>
      <c r="AG153" s="147" t="s">
        <v>694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5">
      <c r="A154" s="179">
        <v>130</v>
      </c>
      <c r="B154" s="180" t="s">
        <v>1025</v>
      </c>
      <c r="C154" s="189" t="s">
        <v>1026</v>
      </c>
      <c r="D154" s="181" t="s">
        <v>282</v>
      </c>
      <c r="E154" s="182">
        <v>590</v>
      </c>
      <c r="F154" s="183"/>
      <c r="G154" s="184">
        <f t="shared" si="42"/>
        <v>0</v>
      </c>
      <c r="H154" s="183"/>
      <c r="I154" s="184">
        <f t="shared" si="43"/>
        <v>0</v>
      </c>
      <c r="J154" s="183"/>
      <c r="K154" s="184">
        <f t="shared" si="44"/>
        <v>0</v>
      </c>
      <c r="L154" s="184">
        <v>21</v>
      </c>
      <c r="M154" s="184">
        <f t="shared" si="45"/>
        <v>0</v>
      </c>
      <c r="N154" s="182">
        <v>0</v>
      </c>
      <c r="O154" s="182">
        <f t="shared" si="46"/>
        <v>0</v>
      </c>
      <c r="P154" s="182">
        <v>0</v>
      </c>
      <c r="Q154" s="182">
        <f t="shared" si="47"/>
        <v>0</v>
      </c>
      <c r="R154" s="184"/>
      <c r="S154" s="184" t="s">
        <v>327</v>
      </c>
      <c r="T154" s="185" t="s">
        <v>333</v>
      </c>
      <c r="U154" s="157">
        <v>0</v>
      </c>
      <c r="V154" s="157">
        <f t="shared" si="48"/>
        <v>0</v>
      </c>
      <c r="W154" s="157"/>
      <c r="X154" s="157" t="s">
        <v>249</v>
      </c>
      <c r="Y154" s="157" t="s">
        <v>250</v>
      </c>
      <c r="Z154" s="147"/>
      <c r="AA154" s="147"/>
      <c r="AB154" s="147"/>
      <c r="AC154" s="147"/>
      <c r="AD154" s="147"/>
      <c r="AE154" s="147"/>
      <c r="AF154" s="147"/>
      <c r="AG154" s="147" t="s">
        <v>694</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5">
      <c r="A155" s="179">
        <v>131</v>
      </c>
      <c r="B155" s="180" t="s">
        <v>1027</v>
      </c>
      <c r="C155" s="189" t="s">
        <v>1028</v>
      </c>
      <c r="D155" s="181" t="s">
        <v>337</v>
      </c>
      <c r="E155" s="182">
        <v>6</v>
      </c>
      <c r="F155" s="183"/>
      <c r="G155" s="184">
        <f t="shared" si="42"/>
        <v>0</v>
      </c>
      <c r="H155" s="183"/>
      <c r="I155" s="184">
        <f t="shared" si="43"/>
        <v>0</v>
      </c>
      <c r="J155" s="183"/>
      <c r="K155" s="184">
        <f t="shared" si="44"/>
        <v>0</v>
      </c>
      <c r="L155" s="184">
        <v>21</v>
      </c>
      <c r="M155" s="184">
        <f t="shared" si="45"/>
        <v>0</v>
      </c>
      <c r="N155" s="182">
        <v>0</v>
      </c>
      <c r="O155" s="182">
        <f t="shared" si="46"/>
        <v>0</v>
      </c>
      <c r="P155" s="182">
        <v>0</v>
      </c>
      <c r="Q155" s="182">
        <f t="shared" si="47"/>
        <v>0</v>
      </c>
      <c r="R155" s="184"/>
      <c r="S155" s="184" t="s">
        <v>327</v>
      </c>
      <c r="T155" s="185" t="s">
        <v>333</v>
      </c>
      <c r="U155" s="157">
        <v>0</v>
      </c>
      <c r="V155" s="157">
        <f t="shared" si="48"/>
        <v>0</v>
      </c>
      <c r="W155" s="157"/>
      <c r="X155" s="157" t="s">
        <v>249</v>
      </c>
      <c r="Y155" s="157" t="s">
        <v>250</v>
      </c>
      <c r="Z155" s="147"/>
      <c r="AA155" s="147"/>
      <c r="AB155" s="147"/>
      <c r="AC155" s="147"/>
      <c r="AD155" s="147"/>
      <c r="AE155" s="147"/>
      <c r="AF155" s="147"/>
      <c r="AG155" s="147" t="s">
        <v>694</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5">
      <c r="A156" s="179">
        <v>132</v>
      </c>
      <c r="B156" s="180" t="s">
        <v>1029</v>
      </c>
      <c r="C156" s="189" t="s">
        <v>757</v>
      </c>
      <c r="D156" s="181" t="s">
        <v>282</v>
      </c>
      <c r="E156" s="182">
        <v>650</v>
      </c>
      <c r="F156" s="183"/>
      <c r="G156" s="184">
        <f t="shared" si="42"/>
        <v>0</v>
      </c>
      <c r="H156" s="183"/>
      <c r="I156" s="184">
        <f t="shared" si="43"/>
        <v>0</v>
      </c>
      <c r="J156" s="183"/>
      <c r="K156" s="184">
        <f t="shared" si="44"/>
        <v>0</v>
      </c>
      <c r="L156" s="184">
        <v>21</v>
      </c>
      <c r="M156" s="184">
        <f t="shared" si="45"/>
        <v>0</v>
      </c>
      <c r="N156" s="182">
        <v>0</v>
      </c>
      <c r="O156" s="182">
        <f t="shared" si="46"/>
        <v>0</v>
      </c>
      <c r="P156" s="182">
        <v>0</v>
      </c>
      <c r="Q156" s="182">
        <f t="shared" si="47"/>
        <v>0</v>
      </c>
      <c r="R156" s="184"/>
      <c r="S156" s="184" t="s">
        <v>327</v>
      </c>
      <c r="T156" s="185" t="s">
        <v>333</v>
      </c>
      <c r="U156" s="157">
        <v>0</v>
      </c>
      <c r="V156" s="157">
        <f t="shared" si="48"/>
        <v>0</v>
      </c>
      <c r="W156" s="157"/>
      <c r="X156" s="157" t="s">
        <v>249</v>
      </c>
      <c r="Y156" s="157" t="s">
        <v>250</v>
      </c>
      <c r="Z156" s="147"/>
      <c r="AA156" s="147"/>
      <c r="AB156" s="147"/>
      <c r="AC156" s="147"/>
      <c r="AD156" s="147"/>
      <c r="AE156" s="147"/>
      <c r="AF156" s="147"/>
      <c r="AG156" s="147" t="s">
        <v>694</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5">
      <c r="A157" s="179">
        <v>133</v>
      </c>
      <c r="B157" s="180" t="s">
        <v>1030</v>
      </c>
      <c r="C157" s="189" t="s">
        <v>967</v>
      </c>
      <c r="D157" s="181" t="s">
        <v>282</v>
      </c>
      <c r="E157" s="182">
        <v>220</v>
      </c>
      <c r="F157" s="183"/>
      <c r="G157" s="184">
        <f t="shared" si="42"/>
        <v>0</v>
      </c>
      <c r="H157" s="183"/>
      <c r="I157" s="184">
        <f t="shared" si="43"/>
        <v>0</v>
      </c>
      <c r="J157" s="183"/>
      <c r="K157" s="184">
        <f t="shared" si="44"/>
        <v>0</v>
      </c>
      <c r="L157" s="184">
        <v>21</v>
      </c>
      <c r="M157" s="184">
        <f t="shared" si="45"/>
        <v>0</v>
      </c>
      <c r="N157" s="182">
        <v>0</v>
      </c>
      <c r="O157" s="182">
        <f t="shared" si="46"/>
        <v>0</v>
      </c>
      <c r="P157" s="182">
        <v>0</v>
      </c>
      <c r="Q157" s="182">
        <f t="shared" si="47"/>
        <v>0</v>
      </c>
      <c r="R157" s="184"/>
      <c r="S157" s="184" t="s">
        <v>327</v>
      </c>
      <c r="T157" s="185" t="s">
        <v>333</v>
      </c>
      <c r="U157" s="157">
        <v>0</v>
      </c>
      <c r="V157" s="157">
        <f t="shared" si="48"/>
        <v>0</v>
      </c>
      <c r="W157" s="157"/>
      <c r="X157" s="157" t="s">
        <v>249</v>
      </c>
      <c r="Y157" s="157" t="s">
        <v>250</v>
      </c>
      <c r="Z157" s="147"/>
      <c r="AA157" s="147"/>
      <c r="AB157" s="147"/>
      <c r="AC157" s="147"/>
      <c r="AD157" s="147"/>
      <c r="AE157" s="147"/>
      <c r="AF157" s="147"/>
      <c r="AG157" s="147" t="s">
        <v>694</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5">
      <c r="A158" s="179">
        <v>134</v>
      </c>
      <c r="B158" s="180" t="s">
        <v>1031</v>
      </c>
      <c r="C158" s="189" t="s">
        <v>969</v>
      </c>
      <c r="D158" s="181" t="s">
        <v>337</v>
      </c>
      <c r="E158" s="182">
        <v>355</v>
      </c>
      <c r="F158" s="183"/>
      <c r="G158" s="184">
        <f t="shared" si="42"/>
        <v>0</v>
      </c>
      <c r="H158" s="183"/>
      <c r="I158" s="184">
        <f t="shared" si="43"/>
        <v>0</v>
      </c>
      <c r="J158" s="183"/>
      <c r="K158" s="184">
        <f t="shared" si="44"/>
        <v>0</v>
      </c>
      <c r="L158" s="184">
        <v>21</v>
      </c>
      <c r="M158" s="184">
        <f t="shared" si="45"/>
        <v>0</v>
      </c>
      <c r="N158" s="182">
        <v>0</v>
      </c>
      <c r="O158" s="182">
        <f t="shared" si="46"/>
        <v>0</v>
      </c>
      <c r="P158" s="182">
        <v>0</v>
      </c>
      <c r="Q158" s="182">
        <f t="shared" si="47"/>
        <v>0</v>
      </c>
      <c r="R158" s="184"/>
      <c r="S158" s="184" t="s">
        <v>327</v>
      </c>
      <c r="T158" s="185" t="s">
        <v>333</v>
      </c>
      <c r="U158" s="157">
        <v>0</v>
      </c>
      <c r="V158" s="157">
        <f t="shared" si="48"/>
        <v>0</v>
      </c>
      <c r="W158" s="157"/>
      <c r="X158" s="157" t="s">
        <v>249</v>
      </c>
      <c r="Y158" s="157" t="s">
        <v>250</v>
      </c>
      <c r="Z158" s="147"/>
      <c r="AA158" s="147"/>
      <c r="AB158" s="147"/>
      <c r="AC158" s="147"/>
      <c r="AD158" s="147"/>
      <c r="AE158" s="147"/>
      <c r="AF158" s="147"/>
      <c r="AG158" s="147" t="s">
        <v>694</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5">
      <c r="A159" s="179">
        <v>135</v>
      </c>
      <c r="B159" s="180" t="s">
        <v>1032</v>
      </c>
      <c r="C159" s="189" t="s">
        <v>971</v>
      </c>
      <c r="D159" s="181" t="s">
        <v>337</v>
      </c>
      <c r="E159" s="182">
        <v>180</v>
      </c>
      <c r="F159" s="183"/>
      <c r="G159" s="184">
        <f t="shared" si="42"/>
        <v>0</v>
      </c>
      <c r="H159" s="183"/>
      <c r="I159" s="184">
        <f t="shared" si="43"/>
        <v>0</v>
      </c>
      <c r="J159" s="183"/>
      <c r="K159" s="184">
        <f t="shared" si="44"/>
        <v>0</v>
      </c>
      <c r="L159" s="184">
        <v>21</v>
      </c>
      <c r="M159" s="184">
        <f t="shared" si="45"/>
        <v>0</v>
      </c>
      <c r="N159" s="182">
        <v>0</v>
      </c>
      <c r="O159" s="182">
        <f t="shared" si="46"/>
        <v>0</v>
      </c>
      <c r="P159" s="182">
        <v>0</v>
      </c>
      <c r="Q159" s="182">
        <f t="shared" si="47"/>
        <v>0</v>
      </c>
      <c r="R159" s="184"/>
      <c r="S159" s="184" t="s">
        <v>327</v>
      </c>
      <c r="T159" s="185" t="s">
        <v>333</v>
      </c>
      <c r="U159" s="157">
        <v>0</v>
      </c>
      <c r="V159" s="157">
        <f t="shared" si="48"/>
        <v>0</v>
      </c>
      <c r="W159" s="157"/>
      <c r="X159" s="157" t="s">
        <v>249</v>
      </c>
      <c r="Y159" s="157" t="s">
        <v>250</v>
      </c>
      <c r="Z159" s="147"/>
      <c r="AA159" s="147"/>
      <c r="AB159" s="147"/>
      <c r="AC159" s="147"/>
      <c r="AD159" s="147"/>
      <c r="AE159" s="147"/>
      <c r="AF159" s="147"/>
      <c r="AG159" s="147" t="s">
        <v>694</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5">
      <c r="A160" s="179">
        <v>136</v>
      </c>
      <c r="B160" s="180" t="s">
        <v>1033</v>
      </c>
      <c r="C160" s="189" t="s">
        <v>973</v>
      </c>
      <c r="D160" s="181" t="s">
        <v>282</v>
      </c>
      <c r="E160" s="182">
        <v>650</v>
      </c>
      <c r="F160" s="183"/>
      <c r="G160" s="184">
        <f t="shared" si="42"/>
        <v>0</v>
      </c>
      <c r="H160" s="183"/>
      <c r="I160" s="184">
        <f t="shared" si="43"/>
        <v>0</v>
      </c>
      <c r="J160" s="183"/>
      <c r="K160" s="184">
        <f t="shared" si="44"/>
        <v>0</v>
      </c>
      <c r="L160" s="184">
        <v>21</v>
      </c>
      <c r="M160" s="184">
        <f t="shared" si="45"/>
        <v>0</v>
      </c>
      <c r="N160" s="182">
        <v>0</v>
      </c>
      <c r="O160" s="182">
        <f t="shared" si="46"/>
        <v>0</v>
      </c>
      <c r="P160" s="182">
        <v>0</v>
      </c>
      <c r="Q160" s="182">
        <f t="shared" si="47"/>
        <v>0</v>
      </c>
      <c r="R160" s="184"/>
      <c r="S160" s="184" t="s">
        <v>327</v>
      </c>
      <c r="T160" s="185" t="s">
        <v>333</v>
      </c>
      <c r="U160" s="157">
        <v>0</v>
      </c>
      <c r="V160" s="157">
        <f t="shared" si="48"/>
        <v>0</v>
      </c>
      <c r="W160" s="157"/>
      <c r="X160" s="157" t="s">
        <v>249</v>
      </c>
      <c r="Y160" s="157" t="s">
        <v>250</v>
      </c>
      <c r="Z160" s="147"/>
      <c r="AA160" s="147"/>
      <c r="AB160" s="147"/>
      <c r="AC160" s="147"/>
      <c r="AD160" s="147"/>
      <c r="AE160" s="147"/>
      <c r="AF160" s="147"/>
      <c r="AG160" s="147" t="s">
        <v>694</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5">
      <c r="A161" s="179">
        <v>137</v>
      </c>
      <c r="B161" s="180" t="s">
        <v>1034</v>
      </c>
      <c r="C161" s="189" t="s">
        <v>975</v>
      </c>
      <c r="D161" s="181" t="s">
        <v>282</v>
      </c>
      <c r="E161" s="182">
        <v>220</v>
      </c>
      <c r="F161" s="183"/>
      <c r="G161" s="184">
        <f t="shared" si="42"/>
        <v>0</v>
      </c>
      <c r="H161" s="183"/>
      <c r="I161" s="184">
        <f t="shared" si="43"/>
        <v>0</v>
      </c>
      <c r="J161" s="183"/>
      <c r="K161" s="184">
        <f t="shared" si="44"/>
        <v>0</v>
      </c>
      <c r="L161" s="184">
        <v>21</v>
      </c>
      <c r="M161" s="184">
        <f t="shared" si="45"/>
        <v>0</v>
      </c>
      <c r="N161" s="182">
        <v>0</v>
      </c>
      <c r="O161" s="182">
        <f t="shared" si="46"/>
        <v>0</v>
      </c>
      <c r="P161" s="182">
        <v>0</v>
      </c>
      <c r="Q161" s="182">
        <f t="shared" si="47"/>
        <v>0</v>
      </c>
      <c r="R161" s="184"/>
      <c r="S161" s="184" t="s">
        <v>327</v>
      </c>
      <c r="T161" s="185" t="s">
        <v>333</v>
      </c>
      <c r="U161" s="157">
        <v>0</v>
      </c>
      <c r="V161" s="157">
        <f t="shared" si="48"/>
        <v>0</v>
      </c>
      <c r="W161" s="157"/>
      <c r="X161" s="157" t="s">
        <v>249</v>
      </c>
      <c r="Y161" s="157" t="s">
        <v>250</v>
      </c>
      <c r="Z161" s="147"/>
      <c r="AA161" s="147"/>
      <c r="AB161" s="147"/>
      <c r="AC161" s="147"/>
      <c r="AD161" s="147"/>
      <c r="AE161" s="147"/>
      <c r="AF161" s="147"/>
      <c r="AG161" s="147" t="s">
        <v>694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5">
      <c r="A162" s="179">
        <v>138</v>
      </c>
      <c r="B162" s="180" t="s">
        <v>1035</v>
      </c>
      <c r="C162" s="189" t="s">
        <v>896</v>
      </c>
      <c r="D162" s="181" t="s">
        <v>784</v>
      </c>
      <c r="E162" s="182">
        <v>1</v>
      </c>
      <c r="F162" s="183"/>
      <c r="G162" s="184">
        <f t="shared" si="42"/>
        <v>0</v>
      </c>
      <c r="H162" s="183"/>
      <c r="I162" s="184">
        <f t="shared" si="43"/>
        <v>0</v>
      </c>
      <c r="J162" s="183"/>
      <c r="K162" s="184">
        <f t="shared" si="44"/>
        <v>0</v>
      </c>
      <c r="L162" s="184">
        <v>21</v>
      </c>
      <c r="M162" s="184">
        <f t="shared" si="45"/>
        <v>0</v>
      </c>
      <c r="N162" s="182">
        <v>0</v>
      </c>
      <c r="O162" s="182">
        <f t="shared" si="46"/>
        <v>0</v>
      </c>
      <c r="P162" s="182">
        <v>0</v>
      </c>
      <c r="Q162" s="182">
        <f t="shared" si="47"/>
        <v>0</v>
      </c>
      <c r="R162" s="184"/>
      <c r="S162" s="184" t="s">
        <v>327</v>
      </c>
      <c r="T162" s="185" t="s">
        <v>333</v>
      </c>
      <c r="U162" s="157">
        <v>0</v>
      </c>
      <c r="V162" s="157">
        <f t="shared" si="48"/>
        <v>0</v>
      </c>
      <c r="W162" s="157"/>
      <c r="X162" s="157" t="s">
        <v>249</v>
      </c>
      <c r="Y162" s="157" t="s">
        <v>250</v>
      </c>
      <c r="Z162" s="147"/>
      <c r="AA162" s="147"/>
      <c r="AB162" s="147"/>
      <c r="AC162" s="147"/>
      <c r="AD162" s="147"/>
      <c r="AE162" s="147"/>
      <c r="AF162" s="147"/>
      <c r="AG162" s="147" t="s">
        <v>694</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5">
      <c r="A163" s="179">
        <v>139</v>
      </c>
      <c r="B163" s="180" t="s">
        <v>1036</v>
      </c>
      <c r="C163" s="189" t="s">
        <v>898</v>
      </c>
      <c r="D163" s="181" t="s">
        <v>337</v>
      </c>
      <c r="E163" s="182">
        <v>5</v>
      </c>
      <c r="F163" s="183"/>
      <c r="G163" s="184">
        <f t="shared" si="42"/>
        <v>0</v>
      </c>
      <c r="H163" s="183"/>
      <c r="I163" s="184">
        <f t="shared" si="43"/>
        <v>0</v>
      </c>
      <c r="J163" s="183"/>
      <c r="K163" s="184">
        <f t="shared" si="44"/>
        <v>0</v>
      </c>
      <c r="L163" s="184">
        <v>21</v>
      </c>
      <c r="M163" s="184">
        <f t="shared" si="45"/>
        <v>0</v>
      </c>
      <c r="N163" s="182">
        <v>0</v>
      </c>
      <c r="O163" s="182">
        <f t="shared" si="46"/>
        <v>0</v>
      </c>
      <c r="P163" s="182">
        <v>0</v>
      </c>
      <c r="Q163" s="182">
        <f t="shared" si="47"/>
        <v>0</v>
      </c>
      <c r="R163" s="184"/>
      <c r="S163" s="184" t="s">
        <v>327</v>
      </c>
      <c r="T163" s="185" t="s">
        <v>333</v>
      </c>
      <c r="U163" s="157">
        <v>0</v>
      </c>
      <c r="V163" s="157">
        <f t="shared" si="48"/>
        <v>0</v>
      </c>
      <c r="W163" s="157"/>
      <c r="X163" s="157" t="s">
        <v>249</v>
      </c>
      <c r="Y163" s="157" t="s">
        <v>250</v>
      </c>
      <c r="Z163" s="147"/>
      <c r="AA163" s="147"/>
      <c r="AB163" s="147"/>
      <c r="AC163" s="147"/>
      <c r="AD163" s="147"/>
      <c r="AE163" s="147"/>
      <c r="AF163" s="147"/>
      <c r="AG163" s="147" t="s">
        <v>694</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5">
      <c r="A164" s="179">
        <v>140</v>
      </c>
      <c r="B164" s="180" t="s">
        <v>1037</v>
      </c>
      <c r="C164" s="189" t="s">
        <v>749</v>
      </c>
      <c r="D164" s="181" t="s">
        <v>901</v>
      </c>
      <c r="E164" s="182">
        <v>2</v>
      </c>
      <c r="F164" s="183"/>
      <c r="G164" s="184">
        <f t="shared" si="42"/>
        <v>0</v>
      </c>
      <c r="H164" s="183"/>
      <c r="I164" s="184">
        <f t="shared" si="43"/>
        <v>0</v>
      </c>
      <c r="J164" s="183"/>
      <c r="K164" s="184">
        <f t="shared" si="44"/>
        <v>0</v>
      </c>
      <c r="L164" s="184">
        <v>21</v>
      </c>
      <c r="M164" s="184">
        <f t="shared" si="45"/>
        <v>0</v>
      </c>
      <c r="N164" s="182">
        <v>0</v>
      </c>
      <c r="O164" s="182">
        <f t="shared" si="46"/>
        <v>0</v>
      </c>
      <c r="P164" s="182">
        <v>0</v>
      </c>
      <c r="Q164" s="182">
        <f t="shared" si="47"/>
        <v>0</v>
      </c>
      <c r="R164" s="184"/>
      <c r="S164" s="184" t="s">
        <v>327</v>
      </c>
      <c r="T164" s="185" t="s">
        <v>333</v>
      </c>
      <c r="U164" s="157">
        <v>0</v>
      </c>
      <c r="V164" s="157">
        <f t="shared" si="48"/>
        <v>0</v>
      </c>
      <c r="W164" s="157"/>
      <c r="X164" s="157" t="s">
        <v>249</v>
      </c>
      <c r="Y164" s="157" t="s">
        <v>250</v>
      </c>
      <c r="Z164" s="147"/>
      <c r="AA164" s="147"/>
      <c r="AB164" s="147"/>
      <c r="AC164" s="147"/>
      <c r="AD164" s="147"/>
      <c r="AE164" s="147"/>
      <c r="AF164" s="147"/>
      <c r="AG164" s="147" t="s">
        <v>694</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ht="20.399999999999999" outlineLevel="1" x14ac:dyDescent="0.25">
      <c r="A165" s="179">
        <v>141</v>
      </c>
      <c r="B165" s="180" t="s">
        <v>1038</v>
      </c>
      <c r="C165" s="189" t="s">
        <v>773</v>
      </c>
      <c r="D165" s="181" t="s">
        <v>784</v>
      </c>
      <c r="E165" s="182">
        <v>1</v>
      </c>
      <c r="F165" s="183"/>
      <c r="G165" s="184">
        <f t="shared" si="42"/>
        <v>0</v>
      </c>
      <c r="H165" s="183"/>
      <c r="I165" s="184">
        <f t="shared" si="43"/>
        <v>0</v>
      </c>
      <c r="J165" s="183"/>
      <c r="K165" s="184">
        <f t="shared" si="44"/>
        <v>0</v>
      </c>
      <c r="L165" s="184">
        <v>21</v>
      </c>
      <c r="M165" s="184">
        <f t="shared" si="45"/>
        <v>0</v>
      </c>
      <c r="N165" s="182">
        <v>0</v>
      </c>
      <c r="O165" s="182">
        <f t="shared" si="46"/>
        <v>0</v>
      </c>
      <c r="P165" s="182">
        <v>0</v>
      </c>
      <c r="Q165" s="182">
        <f t="shared" si="47"/>
        <v>0</v>
      </c>
      <c r="R165" s="184"/>
      <c r="S165" s="184" t="s">
        <v>327</v>
      </c>
      <c r="T165" s="185" t="s">
        <v>333</v>
      </c>
      <c r="U165" s="157">
        <v>0</v>
      </c>
      <c r="V165" s="157">
        <f t="shared" si="48"/>
        <v>0</v>
      </c>
      <c r="W165" s="157"/>
      <c r="X165" s="157" t="s">
        <v>249</v>
      </c>
      <c r="Y165" s="157" t="s">
        <v>250</v>
      </c>
      <c r="Z165" s="147"/>
      <c r="AA165" s="147"/>
      <c r="AB165" s="147"/>
      <c r="AC165" s="147"/>
      <c r="AD165" s="147"/>
      <c r="AE165" s="147"/>
      <c r="AF165" s="147"/>
      <c r="AG165" s="147" t="s">
        <v>694</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x14ac:dyDescent="0.25">
      <c r="A166" s="161" t="s">
        <v>243</v>
      </c>
      <c r="B166" s="162" t="s">
        <v>90</v>
      </c>
      <c r="C166" s="186" t="s">
        <v>91</v>
      </c>
      <c r="D166" s="163"/>
      <c r="E166" s="164"/>
      <c r="F166" s="165"/>
      <c r="G166" s="165">
        <f>SUMIF(AG167:AG180,"&lt;&gt;NOR",G167:G180)</f>
        <v>0</v>
      </c>
      <c r="H166" s="165"/>
      <c r="I166" s="165">
        <f>SUM(I167:I180)</f>
        <v>0</v>
      </c>
      <c r="J166" s="165"/>
      <c r="K166" s="165">
        <f>SUM(K167:K180)</f>
        <v>0</v>
      </c>
      <c r="L166" s="165"/>
      <c r="M166" s="165">
        <f>SUM(M167:M180)</f>
        <v>0</v>
      </c>
      <c r="N166" s="164"/>
      <c r="O166" s="164">
        <f>SUM(O167:O180)</f>
        <v>0</v>
      </c>
      <c r="P166" s="164"/>
      <c r="Q166" s="164">
        <f>SUM(Q167:Q180)</f>
        <v>0</v>
      </c>
      <c r="R166" s="165"/>
      <c r="S166" s="165"/>
      <c r="T166" s="166"/>
      <c r="U166" s="160"/>
      <c r="V166" s="160">
        <f>SUM(V167:V180)</f>
        <v>0</v>
      </c>
      <c r="W166" s="160"/>
      <c r="X166" s="160"/>
      <c r="Y166" s="160"/>
      <c r="AG166" t="s">
        <v>244</v>
      </c>
    </row>
    <row r="167" spans="1:60" outlineLevel="1" x14ac:dyDescent="0.25">
      <c r="A167" s="179">
        <v>142</v>
      </c>
      <c r="B167" s="180" t="s">
        <v>1039</v>
      </c>
      <c r="C167" s="189" t="s">
        <v>1040</v>
      </c>
      <c r="D167" s="181" t="s">
        <v>337</v>
      </c>
      <c r="E167" s="182">
        <v>2</v>
      </c>
      <c r="F167" s="183"/>
      <c r="G167" s="184">
        <f t="shared" ref="G167:G180" si="49">ROUND(E167*F167,2)</f>
        <v>0</v>
      </c>
      <c r="H167" s="183"/>
      <c r="I167" s="184">
        <f t="shared" ref="I167:I180" si="50">ROUND(E167*H167,2)</f>
        <v>0</v>
      </c>
      <c r="J167" s="183"/>
      <c r="K167" s="184">
        <f t="shared" ref="K167:K180" si="51">ROUND(E167*J167,2)</f>
        <v>0</v>
      </c>
      <c r="L167" s="184">
        <v>21</v>
      </c>
      <c r="M167" s="184">
        <f t="shared" ref="M167:M180" si="52">G167*(1+L167/100)</f>
        <v>0</v>
      </c>
      <c r="N167" s="182">
        <v>0</v>
      </c>
      <c r="O167" s="182">
        <f t="shared" ref="O167:O180" si="53">ROUND(E167*N167,2)</f>
        <v>0</v>
      </c>
      <c r="P167" s="182">
        <v>0</v>
      </c>
      <c r="Q167" s="182">
        <f t="shared" ref="Q167:Q180" si="54">ROUND(E167*P167,2)</f>
        <v>0</v>
      </c>
      <c r="R167" s="184"/>
      <c r="S167" s="184" t="s">
        <v>327</v>
      </c>
      <c r="T167" s="185" t="s">
        <v>333</v>
      </c>
      <c r="U167" s="157">
        <v>0</v>
      </c>
      <c r="V167" s="157">
        <f t="shared" ref="V167:V180" si="55">ROUND(E167*U167,2)</f>
        <v>0</v>
      </c>
      <c r="W167" s="157"/>
      <c r="X167" s="157" t="s">
        <v>249</v>
      </c>
      <c r="Y167" s="157" t="s">
        <v>250</v>
      </c>
      <c r="Z167" s="147"/>
      <c r="AA167" s="147"/>
      <c r="AB167" s="147"/>
      <c r="AC167" s="147"/>
      <c r="AD167" s="147"/>
      <c r="AE167" s="147"/>
      <c r="AF167" s="147"/>
      <c r="AG167" s="147" t="s">
        <v>694</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5">
      <c r="A168" s="179">
        <v>143</v>
      </c>
      <c r="B168" s="180" t="s">
        <v>1041</v>
      </c>
      <c r="C168" s="189" t="s">
        <v>1042</v>
      </c>
      <c r="D168" s="181" t="s">
        <v>337</v>
      </c>
      <c r="E168" s="182">
        <v>5</v>
      </c>
      <c r="F168" s="183"/>
      <c r="G168" s="184">
        <f t="shared" si="49"/>
        <v>0</v>
      </c>
      <c r="H168" s="183"/>
      <c r="I168" s="184">
        <f t="shared" si="50"/>
        <v>0</v>
      </c>
      <c r="J168" s="183"/>
      <c r="K168" s="184">
        <f t="shared" si="51"/>
        <v>0</v>
      </c>
      <c r="L168" s="184">
        <v>21</v>
      </c>
      <c r="M168" s="184">
        <f t="shared" si="52"/>
        <v>0</v>
      </c>
      <c r="N168" s="182">
        <v>0</v>
      </c>
      <c r="O168" s="182">
        <f t="shared" si="53"/>
        <v>0</v>
      </c>
      <c r="P168" s="182">
        <v>0</v>
      </c>
      <c r="Q168" s="182">
        <f t="shared" si="54"/>
        <v>0</v>
      </c>
      <c r="R168" s="184"/>
      <c r="S168" s="184" t="s">
        <v>327</v>
      </c>
      <c r="T168" s="185" t="s">
        <v>333</v>
      </c>
      <c r="U168" s="157">
        <v>0</v>
      </c>
      <c r="V168" s="157">
        <f t="shared" si="55"/>
        <v>0</v>
      </c>
      <c r="W168" s="157"/>
      <c r="X168" s="157" t="s">
        <v>249</v>
      </c>
      <c r="Y168" s="157" t="s">
        <v>250</v>
      </c>
      <c r="Z168" s="147"/>
      <c r="AA168" s="147"/>
      <c r="AB168" s="147"/>
      <c r="AC168" s="147"/>
      <c r="AD168" s="147"/>
      <c r="AE168" s="147"/>
      <c r="AF168" s="147"/>
      <c r="AG168" s="147" t="s">
        <v>694</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5">
      <c r="A169" s="179">
        <v>144</v>
      </c>
      <c r="B169" s="180" t="s">
        <v>1043</v>
      </c>
      <c r="C169" s="189" t="s">
        <v>1044</v>
      </c>
      <c r="D169" s="181" t="s">
        <v>337</v>
      </c>
      <c r="E169" s="182">
        <v>7</v>
      </c>
      <c r="F169" s="183"/>
      <c r="G169" s="184">
        <f t="shared" si="49"/>
        <v>0</v>
      </c>
      <c r="H169" s="183"/>
      <c r="I169" s="184">
        <f t="shared" si="50"/>
        <v>0</v>
      </c>
      <c r="J169" s="183"/>
      <c r="K169" s="184">
        <f t="shared" si="51"/>
        <v>0</v>
      </c>
      <c r="L169" s="184">
        <v>21</v>
      </c>
      <c r="M169" s="184">
        <f t="shared" si="52"/>
        <v>0</v>
      </c>
      <c r="N169" s="182">
        <v>0</v>
      </c>
      <c r="O169" s="182">
        <f t="shared" si="53"/>
        <v>0</v>
      </c>
      <c r="P169" s="182">
        <v>0</v>
      </c>
      <c r="Q169" s="182">
        <f t="shared" si="54"/>
        <v>0</v>
      </c>
      <c r="R169" s="184"/>
      <c r="S169" s="184" t="s">
        <v>327</v>
      </c>
      <c r="T169" s="185" t="s">
        <v>333</v>
      </c>
      <c r="U169" s="157">
        <v>0</v>
      </c>
      <c r="V169" s="157">
        <f t="shared" si="55"/>
        <v>0</v>
      </c>
      <c r="W169" s="157"/>
      <c r="X169" s="157" t="s">
        <v>249</v>
      </c>
      <c r="Y169" s="157" t="s">
        <v>250</v>
      </c>
      <c r="Z169" s="147"/>
      <c r="AA169" s="147"/>
      <c r="AB169" s="147"/>
      <c r="AC169" s="147"/>
      <c r="AD169" s="147"/>
      <c r="AE169" s="147"/>
      <c r="AF169" s="147"/>
      <c r="AG169" s="147" t="s">
        <v>694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5">
      <c r="A170" s="179">
        <v>145</v>
      </c>
      <c r="B170" s="180" t="s">
        <v>1045</v>
      </c>
      <c r="C170" s="189" t="s">
        <v>1046</v>
      </c>
      <c r="D170" s="181" t="s">
        <v>337</v>
      </c>
      <c r="E170" s="182">
        <v>7</v>
      </c>
      <c r="F170" s="183"/>
      <c r="G170" s="184">
        <f t="shared" si="49"/>
        <v>0</v>
      </c>
      <c r="H170" s="183"/>
      <c r="I170" s="184">
        <f t="shared" si="50"/>
        <v>0</v>
      </c>
      <c r="J170" s="183"/>
      <c r="K170" s="184">
        <f t="shared" si="51"/>
        <v>0</v>
      </c>
      <c r="L170" s="184">
        <v>21</v>
      </c>
      <c r="M170" s="184">
        <f t="shared" si="52"/>
        <v>0</v>
      </c>
      <c r="N170" s="182">
        <v>0</v>
      </c>
      <c r="O170" s="182">
        <f t="shared" si="53"/>
        <v>0</v>
      </c>
      <c r="P170" s="182">
        <v>0</v>
      </c>
      <c r="Q170" s="182">
        <f t="shared" si="54"/>
        <v>0</v>
      </c>
      <c r="R170" s="184"/>
      <c r="S170" s="184" t="s">
        <v>327</v>
      </c>
      <c r="T170" s="185" t="s">
        <v>333</v>
      </c>
      <c r="U170" s="157">
        <v>0</v>
      </c>
      <c r="V170" s="157">
        <f t="shared" si="55"/>
        <v>0</v>
      </c>
      <c r="W170" s="157"/>
      <c r="X170" s="157" t="s">
        <v>249</v>
      </c>
      <c r="Y170" s="157" t="s">
        <v>250</v>
      </c>
      <c r="Z170" s="147"/>
      <c r="AA170" s="147"/>
      <c r="AB170" s="147"/>
      <c r="AC170" s="147"/>
      <c r="AD170" s="147"/>
      <c r="AE170" s="147"/>
      <c r="AF170" s="147"/>
      <c r="AG170" s="147" t="s">
        <v>694</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ht="20.399999999999999" outlineLevel="1" x14ac:dyDescent="0.25">
      <c r="A171" s="179">
        <v>146</v>
      </c>
      <c r="B171" s="180" t="s">
        <v>1047</v>
      </c>
      <c r="C171" s="189" t="s">
        <v>1048</v>
      </c>
      <c r="D171" s="181" t="s">
        <v>337</v>
      </c>
      <c r="E171" s="182">
        <v>10</v>
      </c>
      <c r="F171" s="183"/>
      <c r="G171" s="184">
        <f t="shared" si="49"/>
        <v>0</v>
      </c>
      <c r="H171" s="183"/>
      <c r="I171" s="184">
        <f t="shared" si="50"/>
        <v>0</v>
      </c>
      <c r="J171" s="183"/>
      <c r="K171" s="184">
        <f t="shared" si="51"/>
        <v>0</v>
      </c>
      <c r="L171" s="184">
        <v>21</v>
      </c>
      <c r="M171" s="184">
        <f t="shared" si="52"/>
        <v>0</v>
      </c>
      <c r="N171" s="182">
        <v>0</v>
      </c>
      <c r="O171" s="182">
        <f t="shared" si="53"/>
        <v>0</v>
      </c>
      <c r="P171" s="182">
        <v>0</v>
      </c>
      <c r="Q171" s="182">
        <f t="shared" si="54"/>
        <v>0</v>
      </c>
      <c r="R171" s="184"/>
      <c r="S171" s="184" t="s">
        <v>327</v>
      </c>
      <c r="T171" s="185" t="s">
        <v>333</v>
      </c>
      <c r="U171" s="157">
        <v>0</v>
      </c>
      <c r="V171" s="157">
        <f t="shared" si="55"/>
        <v>0</v>
      </c>
      <c r="W171" s="157"/>
      <c r="X171" s="157" t="s">
        <v>249</v>
      </c>
      <c r="Y171" s="157" t="s">
        <v>250</v>
      </c>
      <c r="Z171" s="147"/>
      <c r="AA171" s="147"/>
      <c r="AB171" s="147"/>
      <c r="AC171" s="147"/>
      <c r="AD171" s="147"/>
      <c r="AE171" s="147"/>
      <c r="AF171" s="147"/>
      <c r="AG171" s="147" t="s">
        <v>694</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ht="20.399999999999999" outlineLevel="1" x14ac:dyDescent="0.25">
      <c r="A172" s="179">
        <v>147</v>
      </c>
      <c r="B172" s="180" t="s">
        <v>1049</v>
      </c>
      <c r="C172" s="189" t="s">
        <v>1050</v>
      </c>
      <c r="D172" s="181" t="s">
        <v>337</v>
      </c>
      <c r="E172" s="182">
        <v>3</v>
      </c>
      <c r="F172" s="183"/>
      <c r="G172" s="184">
        <f t="shared" si="49"/>
        <v>0</v>
      </c>
      <c r="H172" s="183"/>
      <c r="I172" s="184">
        <f t="shared" si="50"/>
        <v>0</v>
      </c>
      <c r="J172" s="183"/>
      <c r="K172" s="184">
        <f t="shared" si="51"/>
        <v>0</v>
      </c>
      <c r="L172" s="184">
        <v>21</v>
      </c>
      <c r="M172" s="184">
        <f t="shared" si="52"/>
        <v>0</v>
      </c>
      <c r="N172" s="182">
        <v>0</v>
      </c>
      <c r="O172" s="182">
        <f t="shared" si="53"/>
        <v>0</v>
      </c>
      <c r="P172" s="182">
        <v>0</v>
      </c>
      <c r="Q172" s="182">
        <f t="shared" si="54"/>
        <v>0</v>
      </c>
      <c r="R172" s="184"/>
      <c r="S172" s="184" t="s">
        <v>327</v>
      </c>
      <c r="T172" s="185" t="s">
        <v>333</v>
      </c>
      <c r="U172" s="157">
        <v>0</v>
      </c>
      <c r="V172" s="157">
        <f t="shared" si="55"/>
        <v>0</v>
      </c>
      <c r="W172" s="157"/>
      <c r="X172" s="157" t="s">
        <v>249</v>
      </c>
      <c r="Y172" s="157" t="s">
        <v>250</v>
      </c>
      <c r="Z172" s="147"/>
      <c r="AA172" s="147"/>
      <c r="AB172" s="147"/>
      <c r="AC172" s="147"/>
      <c r="AD172" s="147"/>
      <c r="AE172" s="147"/>
      <c r="AF172" s="147"/>
      <c r="AG172" s="147" t="s">
        <v>694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0.399999999999999" outlineLevel="1" x14ac:dyDescent="0.25">
      <c r="A173" s="179">
        <v>148</v>
      </c>
      <c r="B173" s="180" t="s">
        <v>1051</v>
      </c>
      <c r="C173" s="189" t="s">
        <v>1052</v>
      </c>
      <c r="D173" s="181" t="s">
        <v>337</v>
      </c>
      <c r="E173" s="182">
        <v>2</v>
      </c>
      <c r="F173" s="183"/>
      <c r="G173" s="184">
        <f t="shared" si="49"/>
        <v>0</v>
      </c>
      <c r="H173" s="183"/>
      <c r="I173" s="184">
        <f t="shared" si="50"/>
        <v>0</v>
      </c>
      <c r="J173" s="183"/>
      <c r="K173" s="184">
        <f t="shared" si="51"/>
        <v>0</v>
      </c>
      <c r="L173" s="184">
        <v>21</v>
      </c>
      <c r="M173" s="184">
        <f t="shared" si="52"/>
        <v>0</v>
      </c>
      <c r="N173" s="182">
        <v>0</v>
      </c>
      <c r="O173" s="182">
        <f t="shared" si="53"/>
        <v>0</v>
      </c>
      <c r="P173" s="182">
        <v>0</v>
      </c>
      <c r="Q173" s="182">
        <f t="shared" si="54"/>
        <v>0</v>
      </c>
      <c r="R173" s="184"/>
      <c r="S173" s="184" t="s">
        <v>327</v>
      </c>
      <c r="T173" s="185" t="s">
        <v>333</v>
      </c>
      <c r="U173" s="157">
        <v>0</v>
      </c>
      <c r="V173" s="157">
        <f t="shared" si="55"/>
        <v>0</v>
      </c>
      <c r="W173" s="157"/>
      <c r="X173" s="157" t="s">
        <v>249</v>
      </c>
      <c r="Y173" s="157" t="s">
        <v>250</v>
      </c>
      <c r="Z173" s="147"/>
      <c r="AA173" s="147"/>
      <c r="AB173" s="147"/>
      <c r="AC173" s="147"/>
      <c r="AD173" s="147"/>
      <c r="AE173" s="147"/>
      <c r="AF173" s="147"/>
      <c r="AG173" s="147" t="s">
        <v>694</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5">
      <c r="A174" s="179">
        <v>149</v>
      </c>
      <c r="B174" s="180" t="s">
        <v>1053</v>
      </c>
      <c r="C174" s="189" t="s">
        <v>1054</v>
      </c>
      <c r="D174" s="181" t="s">
        <v>337</v>
      </c>
      <c r="E174" s="182">
        <v>1</v>
      </c>
      <c r="F174" s="183"/>
      <c r="G174" s="184">
        <f t="shared" si="49"/>
        <v>0</v>
      </c>
      <c r="H174" s="183"/>
      <c r="I174" s="184">
        <f t="shared" si="50"/>
        <v>0</v>
      </c>
      <c r="J174" s="183"/>
      <c r="K174" s="184">
        <f t="shared" si="51"/>
        <v>0</v>
      </c>
      <c r="L174" s="184">
        <v>21</v>
      </c>
      <c r="M174" s="184">
        <f t="shared" si="52"/>
        <v>0</v>
      </c>
      <c r="N174" s="182">
        <v>0</v>
      </c>
      <c r="O174" s="182">
        <f t="shared" si="53"/>
        <v>0</v>
      </c>
      <c r="P174" s="182">
        <v>0</v>
      </c>
      <c r="Q174" s="182">
        <f t="shared" si="54"/>
        <v>0</v>
      </c>
      <c r="R174" s="184"/>
      <c r="S174" s="184" t="s">
        <v>327</v>
      </c>
      <c r="T174" s="185" t="s">
        <v>333</v>
      </c>
      <c r="U174" s="157">
        <v>0</v>
      </c>
      <c r="V174" s="157">
        <f t="shared" si="55"/>
        <v>0</v>
      </c>
      <c r="W174" s="157"/>
      <c r="X174" s="157" t="s">
        <v>249</v>
      </c>
      <c r="Y174" s="157" t="s">
        <v>250</v>
      </c>
      <c r="Z174" s="147"/>
      <c r="AA174" s="147"/>
      <c r="AB174" s="147"/>
      <c r="AC174" s="147"/>
      <c r="AD174" s="147"/>
      <c r="AE174" s="147"/>
      <c r="AF174" s="147"/>
      <c r="AG174" s="147" t="s">
        <v>694</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5">
      <c r="A175" s="179">
        <v>150</v>
      </c>
      <c r="B175" s="180" t="s">
        <v>1055</v>
      </c>
      <c r="C175" s="189" t="s">
        <v>1056</v>
      </c>
      <c r="D175" s="181" t="s">
        <v>337</v>
      </c>
      <c r="E175" s="182">
        <v>2</v>
      </c>
      <c r="F175" s="183"/>
      <c r="G175" s="184">
        <f t="shared" si="49"/>
        <v>0</v>
      </c>
      <c r="H175" s="183"/>
      <c r="I175" s="184">
        <f t="shared" si="50"/>
        <v>0</v>
      </c>
      <c r="J175" s="183"/>
      <c r="K175" s="184">
        <f t="shared" si="51"/>
        <v>0</v>
      </c>
      <c r="L175" s="184">
        <v>21</v>
      </c>
      <c r="M175" s="184">
        <f t="shared" si="52"/>
        <v>0</v>
      </c>
      <c r="N175" s="182">
        <v>0</v>
      </c>
      <c r="O175" s="182">
        <f t="shared" si="53"/>
        <v>0</v>
      </c>
      <c r="P175" s="182">
        <v>0</v>
      </c>
      <c r="Q175" s="182">
        <f t="shared" si="54"/>
        <v>0</v>
      </c>
      <c r="R175" s="184"/>
      <c r="S175" s="184" t="s">
        <v>327</v>
      </c>
      <c r="T175" s="185" t="s">
        <v>333</v>
      </c>
      <c r="U175" s="157">
        <v>0</v>
      </c>
      <c r="V175" s="157">
        <f t="shared" si="55"/>
        <v>0</v>
      </c>
      <c r="W175" s="157"/>
      <c r="X175" s="157" t="s">
        <v>249</v>
      </c>
      <c r="Y175" s="157" t="s">
        <v>250</v>
      </c>
      <c r="Z175" s="147"/>
      <c r="AA175" s="147"/>
      <c r="AB175" s="147"/>
      <c r="AC175" s="147"/>
      <c r="AD175" s="147"/>
      <c r="AE175" s="147"/>
      <c r="AF175" s="147"/>
      <c r="AG175" s="147" t="s">
        <v>694</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0.399999999999999" outlineLevel="1" x14ac:dyDescent="0.25">
      <c r="A176" s="179">
        <v>151</v>
      </c>
      <c r="B176" s="180" t="s">
        <v>1057</v>
      </c>
      <c r="C176" s="189" t="s">
        <v>1058</v>
      </c>
      <c r="D176" s="181" t="s">
        <v>337</v>
      </c>
      <c r="E176" s="182">
        <v>1</v>
      </c>
      <c r="F176" s="183"/>
      <c r="G176" s="184">
        <f t="shared" si="49"/>
        <v>0</v>
      </c>
      <c r="H176" s="183"/>
      <c r="I176" s="184">
        <f t="shared" si="50"/>
        <v>0</v>
      </c>
      <c r="J176" s="183"/>
      <c r="K176" s="184">
        <f t="shared" si="51"/>
        <v>0</v>
      </c>
      <c r="L176" s="184">
        <v>21</v>
      </c>
      <c r="M176" s="184">
        <f t="shared" si="52"/>
        <v>0</v>
      </c>
      <c r="N176" s="182">
        <v>0</v>
      </c>
      <c r="O176" s="182">
        <f t="shared" si="53"/>
        <v>0</v>
      </c>
      <c r="P176" s="182">
        <v>0</v>
      </c>
      <c r="Q176" s="182">
        <f t="shared" si="54"/>
        <v>0</v>
      </c>
      <c r="R176" s="184"/>
      <c r="S176" s="184" t="s">
        <v>327</v>
      </c>
      <c r="T176" s="185" t="s">
        <v>333</v>
      </c>
      <c r="U176" s="157">
        <v>0</v>
      </c>
      <c r="V176" s="157">
        <f t="shared" si="55"/>
        <v>0</v>
      </c>
      <c r="W176" s="157"/>
      <c r="X176" s="157" t="s">
        <v>249</v>
      </c>
      <c r="Y176" s="157" t="s">
        <v>250</v>
      </c>
      <c r="Z176" s="147"/>
      <c r="AA176" s="147"/>
      <c r="AB176" s="147"/>
      <c r="AC176" s="147"/>
      <c r="AD176" s="147"/>
      <c r="AE176" s="147"/>
      <c r="AF176" s="147"/>
      <c r="AG176" s="147" t="s">
        <v>694</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ht="20.399999999999999" outlineLevel="1" x14ac:dyDescent="0.25">
      <c r="A177" s="179">
        <v>152</v>
      </c>
      <c r="B177" s="180" t="s">
        <v>1059</v>
      </c>
      <c r="C177" s="189" t="s">
        <v>1060</v>
      </c>
      <c r="D177" s="181" t="s">
        <v>337</v>
      </c>
      <c r="E177" s="182">
        <v>7</v>
      </c>
      <c r="F177" s="183"/>
      <c r="G177" s="184">
        <f t="shared" si="49"/>
        <v>0</v>
      </c>
      <c r="H177" s="183"/>
      <c r="I177" s="184">
        <f t="shared" si="50"/>
        <v>0</v>
      </c>
      <c r="J177" s="183"/>
      <c r="K177" s="184">
        <f t="shared" si="51"/>
        <v>0</v>
      </c>
      <c r="L177" s="184">
        <v>21</v>
      </c>
      <c r="M177" s="184">
        <f t="shared" si="52"/>
        <v>0</v>
      </c>
      <c r="N177" s="182">
        <v>0</v>
      </c>
      <c r="O177" s="182">
        <f t="shared" si="53"/>
        <v>0</v>
      </c>
      <c r="P177" s="182">
        <v>0</v>
      </c>
      <c r="Q177" s="182">
        <f t="shared" si="54"/>
        <v>0</v>
      </c>
      <c r="R177" s="184"/>
      <c r="S177" s="184" t="s">
        <v>327</v>
      </c>
      <c r="T177" s="185" t="s">
        <v>333</v>
      </c>
      <c r="U177" s="157">
        <v>0</v>
      </c>
      <c r="V177" s="157">
        <f t="shared" si="55"/>
        <v>0</v>
      </c>
      <c r="W177" s="157"/>
      <c r="X177" s="157" t="s">
        <v>249</v>
      </c>
      <c r="Y177" s="157" t="s">
        <v>250</v>
      </c>
      <c r="Z177" s="147"/>
      <c r="AA177" s="147"/>
      <c r="AB177" s="147"/>
      <c r="AC177" s="147"/>
      <c r="AD177" s="147"/>
      <c r="AE177" s="147"/>
      <c r="AF177" s="147"/>
      <c r="AG177" s="147" t="s">
        <v>694</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5">
      <c r="A178" s="179">
        <v>153</v>
      </c>
      <c r="B178" s="180" t="s">
        <v>1061</v>
      </c>
      <c r="C178" s="189" t="s">
        <v>1062</v>
      </c>
      <c r="D178" s="181" t="s">
        <v>800</v>
      </c>
      <c r="E178" s="182">
        <v>16</v>
      </c>
      <c r="F178" s="183"/>
      <c r="G178" s="184">
        <f t="shared" si="49"/>
        <v>0</v>
      </c>
      <c r="H178" s="183"/>
      <c r="I178" s="184">
        <f t="shared" si="50"/>
        <v>0</v>
      </c>
      <c r="J178" s="183"/>
      <c r="K178" s="184">
        <f t="shared" si="51"/>
        <v>0</v>
      </c>
      <c r="L178" s="184">
        <v>21</v>
      </c>
      <c r="M178" s="184">
        <f t="shared" si="52"/>
        <v>0</v>
      </c>
      <c r="N178" s="182">
        <v>0</v>
      </c>
      <c r="O178" s="182">
        <f t="shared" si="53"/>
        <v>0</v>
      </c>
      <c r="P178" s="182">
        <v>0</v>
      </c>
      <c r="Q178" s="182">
        <f t="shared" si="54"/>
        <v>0</v>
      </c>
      <c r="R178" s="184"/>
      <c r="S178" s="184" t="s">
        <v>327</v>
      </c>
      <c r="T178" s="185" t="s">
        <v>333</v>
      </c>
      <c r="U178" s="157">
        <v>0</v>
      </c>
      <c r="V178" s="157">
        <f t="shared" si="55"/>
        <v>0</v>
      </c>
      <c r="W178" s="157"/>
      <c r="X178" s="157" t="s">
        <v>249</v>
      </c>
      <c r="Y178" s="157" t="s">
        <v>250</v>
      </c>
      <c r="Z178" s="147"/>
      <c r="AA178" s="147"/>
      <c r="AB178" s="147"/>
      <c r="AC178" s="147"/>
      <c r="AD178" s="147"/>
      <c r="AE178" s="147"/>
      <c r="AF178" s="147"/>
      <c r="AG178" s="147" t="s">
        <v>694</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0.399999999999999" outlineLevel="1" x14ac:dyDescent="0.25">
      <c r="A179" s="179">
        <v>154</v>
      </c>
      <c r="B179" s="180" t="s">
        <v>1063</v>
      </c>
      <c r="C179" s="189" t="s">
        <v>1064</v>
      </c>
      <c r="D179" s="181" t="s">
        <v>800</v>
      </c>
      <c r="E179" s="182">
        <v>8</v>
      </c>
      <c r="F179" s="183"/>
      <c r="G179" s="184">
        <f t="shared" si="49"/>
        <v>0</v>
      </c>
      <c r="H179" s="183"/>
      <c r="I179" s="184">
        <f t="shared" si="50"/>
        <v>0</v>
      </c>
      <c r="J179" s="183"/>
      <c r="K179" s="184">
        <f t="shared" si="51"/>
        <v>0</v>
      </c>
      <c r="L179" s="184">
        <v>21</v>
      </c>
      <c r="M179" s="184">
        <f t="shared" si="52"/>
        <v>0</v>
      </c>
      <c r="N179" s="182">
        <v>0</v>
      </c>
      <c r="O179" s="182">
        <f t="shared" si="53"/>
        <v>0</v>
      </c>
      <c r="P179" s="182">
        <v>0</v>
      </c>
      <c r="Q179" s="182">
        <f t="shared" si="54"/>
        <v>0</v>
      </c>
      <c r="R179" s="184"/>
      <c r="S179" s="184" t="s">
        <v>327</v>
      </c>
      <c r="T179" s="185" t="s">
        <v>333</v>
      </c>
      <c r="U179" s="157">
        <v>0</v>
      </c>
      <c r="V179" s="157">
        <f t="shared" si="55"/>
        <v>0</v>
      </c>
      <c r="W179" s="157"/>
      <c r="X179" s="157" t="s">
        <v>249</v>
      </c>
      <c r="Y179" s="157" t="s">
        <v>250</v>
      </c>
      <c r="Z179" s="147"/>
      <c r="AA179" s="147"/>
      <c r="AB179" s="147"/>
      <c r="AC179" s="147"/>
      <c r="AD179" s="147"/>
      <c r="AE179" s="147"/>
      <c r="AF179" s="147"/>
      <c r="AG179" s="147" t="s">
        <v>694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5">
      <c r="A180" s="179">
        <v>155</v>
      </c>
      <c r="B180" s="180" t="s">
        <v>1065</v>
      </c>
      <c r="C180" s="189" t="s">
        <v>813</v>
      </c>
      <c r="D180" s="181" t="s">
        <v>800</v>
      </c>
      <c r="E180" s="182">
        <v>5</v>
      </c>
      <c r="F180" s="183"/>
      <c r="G180" s="184">
        <f t="shared" si="49"/>
        <v>0</v>
      </c>
      <c r="H180" s="183"/>
      <c r="I180" s="184">
        <f t="shared" si="50"/>
        <v>0</v>
      </c>
      <c r="J180" s="183"/>
      <c r="K180" s="184">
        <f t="shared" si="51"/>
        <v>0</v>
      </c>
      <c r="L180" s="184">
        <v>21</v>
      </c>
      <c r="M180" s="184">
        <f t="shared" si="52"/>
        <v>0</v>
      </c>
      <c r="N180" s="182">
        <v>0</v>
      </c>
      <c r="O180" s="182">
        <f t="shared" si="53"/>
        <v>0</v>
      </c>
      <c r="P180" s="182">
        <v>0</v>
      </c>
      <c r="Q180" s="182">
        <f t="shared" si="54"/>
        <v>0</v>
      </c>
      <c r="R180" s="184"/>
      <c r="S180" s="184" t="s">
        <v>327</v>
      </c>
      <c r="T180" s="185" t="s">
        <v>333</v>
      </c>
      <c r="U180" s="157">
        <v>0</v>
      </c>
      <c r="V180" s="157">
        <f t="shared" si="55"/>
        <v>0</v>
      </c>
      <c r="W180" s="157"/>
      <c r="X180" s="157" t="s">
        <v>249</v>
      </c>
      <c r="Y180" s="157" t="s">
        <v>250</v>
      </c>
      <c r="Z180" s="147"/>
      <c r="AA180" s="147"/>
      <c r="AB180" s="147"/>
      <c r="AC180" s="147"/>
      <c r="AD180" s="147"/>
      <c r="AE180" s="147"/>
      <c r="AF180" s="147"/>
      <c r="AG180" s="147" t="s">
        <v>694</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x14ac:dyDescent="0.25">
      <c r="A181" s="161" t="s">
        <v>243</v>
      </c>
      <c r="B181" s="162" t="s">
        <v>92</v>
      </c>
      <c r="C181" s="186" t="s">
        <v>93</v>
      </c>
      <c r="D181" s="163"/>
      <c r="E181" s="164"/>
      <c r="F181" s="165"/>
      <c r="G181" s="165">
        <f>SUMIF(AG182:AG190,"&lt;&gt;NOR",G182:G190)</f>
        <v>0</v>
      </c>
      <c r="H181" s="165"/>
      <c r="I181" s="165">
        <f>SUM(I182:I190)</f>
        <v>0</v>
      </c>
      <c r="J181" s="165"/>
      <c r="K181" s="165">
        <f>SUM(K182:K190)</f>
        <v>0</v>
      </c>
      <c r="L181" s="165"/>
      <c r="M181" s="165">
        <f>SUM(M182:M190)</f>
        <v>0</v>
      </c>
      <c r="N181" s="164"/>
      <c r="O181" s="164">
        <f>SUM(O182:O190)</f>
        <v>0</v>
      </c>
      <c r="P181" s="164"/>
      <c r="Q181" s="164">
        <f>SUM(Q182:Q190)</f>
        <v>0</v>
      </c>
      <c r="R181" s="165"/>
      <c r="S181" s="165"/>
      <c r="T181" s="166"/>
      <c r="U181" s="160"/>
      <c r="V181" s="160">
        <f>SUM(V182:V190)</f>
        <v>0</v>
      </c>
      <c r="W181" s="160"/>
      <c r="X181" s="160"/>
      <c r="Y181" s="160"/>
      <c r="AG181" t="s">
        <v>244</v>
      </c>
    </row>
    <row r="182" spans="1:60" ht="30.6" outlineLevel="1" x14ac:dyDescent="0.25">
      <c r="A182" s="179">
        <v>156</v>
      </c>
      <c r="B182" s="180" t="s">
        <v>1066</v>
      </c>
      <c r="C182" s="189" t="s">
        <v>739</v>
      </c>
      <c r="D182" s="181" t="s">
        <v>337</v>
      </c>
      <c r="E182" s="182">
        <v>195</v>
      </c>
      <c r="F182" s="183"/>
      <c r="G182" s="184">
        <f t="shared" ref="G182:G190" si="56">ROUND(E182*F182,2)</f>
        <v>0</v>
      </c>
      <c r="H182" s="183"/>
      <c r="I182" s="184">
        <f t="shared" ref="I182:I190" si="57">ROUND(E182*H182,2)</f>
        <v>0</v>
      </c>
      <c r="J182" s="183"/>
      <c r="K182" s="184">
        <f t="shared" ref="K182:K190" si="58">ROUND(E182*J182,2)</f>
        <v>0</v>
      </c>
      <c r="L182" s="184">
        <v>21</v>
      </c>
      <c r="M182" s="184">
        <f t="shared" ref="M182:M190" si="59">G182*(1+L182/100)</f>
        <v>0</v>
      </c>
      <c r="N182" s="182">
        <v>0</v>
      </c>
      <c r="O182" s="182">
        <f t="shared" ref="O182:O190" si="60">ROUND(E182*N182,2)</f>
        <v>0</v>
      </c>
      <c r="P182" s="182">
        <v>0</v>
      </c>
      <c r="Q182" s="182">
        <f t="shared" ref="Q182:Q190" si="61">ROUND(E182*P182,2)</f>
        <v>0</v>
      </c>
      <c r="R182" s="184"/>
      <c r="S182" s="184" t="s">
        <v>327</v>
      </c>
      <c r="T182" s="185" t="s">
        <v>333</v>
      </c>
      <c r="U182" s="157">
        <v>0</v>
      </c>
      <c r="V182" s="157">
        <f t="shared" ref="V182:V190" si="62">ROUND(E182*U182,2)</f>
        <v>0</v>
      </c>
      <c r="W182" s="157"/>
      <c r="X182" s="157" t="s">
        <v>249</v>
      </c>
      <c r="Y182" s="157" t="s">
        <v>250</v>
      </c>
      <c r="Z182" s="147"/>
      <c r="AA182" s="147"/>
      <c r="AB182" s="147"/>
      <c r="AC182" s="147"/>
      <c r="AD182" s="147"/>
      <c r="AE182" s="147"/>
      <c r="AF182" s="147"/>
      <c r="AG182" s="147" t="s">
        <v>694</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ht="30.6" outlineLevel="1" x14ac:dyDescent="0.25">
      <c r="A183" s="179">
        <v>157</v>
      </c>
      <c r="B183" s="180" t="s">
        <v>1067</v>
      </c>
      <c r="C183" s="189" t="s">
        <v>1068</v>
      </c>
      <c r="D183" s="181" t="s">
        <v>337</v>
      </c>
      <c r="E183" s="182">
        <v>105</v>
      </c>
      <c r="F183" s="183"/>
      <c r="G183" s="184">
        <f t="shared" si="56"/>
        <v>0</v>
      </c>
      <c r="H183" s="183"/>
      <c r="I183" s="184">
        <f t="shared" si="57"/>
        <v>0</v>
      </c>
      <c r="J183" s="183"/>
      <c r="K183" s="184">
        <f t="shared" si="58"/>
        <v>0</v>
      </c>
      <c r="L183" s="184">
        <v>21</v>
      </c>
      <c r="M183" s="184">
        <f t="shared" si="59"/>
        <v>0</v>
      </c>
      <c r="N183" s="182">
        <v>0</v>
      </c>
      <c r="O183" s="182">
        <f t="shared" si="60"/>
        <v>0</v>
      </c>
      <c r="P183" s="182">
        <v>0</v>
      </c>
      <c r="Q183" s="182">
        <f t="shared" si="61"/>
        <v>0</v>
      </c>
      <c r="R183" s="184"/>
      <c r="S183" s="184" t="s">
        <v>327</v>
      </c>
      <c r="T183" s="185" t="s">
        <v>333</v>
      </c>
      <c r="U183" s="157">
        <v>0</v>
      </c>
      <c r="V183" s="157">
        <f t="shared" si="62"/>
        <v>0</v>
      </c>
      <c r="W183" s="157"/>
      <c r="X183" s="157" t="s">
        <v>249</v>
      </c>
      <c r="Y183" s="157" t="s">
        <v>250</v>
      </c>
      <c r="Z183" s="147"/>
      <c r="AA183" s="147"/>
      <c r="AB183" s="147"/>
      <c r="AC183" s="147"/>
      <c r="AD183" s="147"/>
      <c r="AE183" s="147"/>
      <c r="AF183" s="147"/>
      <c r="AG183" s="147" t="s">
        <v>694</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1" x14ac:dyDescent="0.25">
      <c r="A184" s="179">
        <v>158</v>
      </c>
      <c r="B184" s="180" t="s">
        <v>1069</v>
      </c>
      <c r="C184" s="189" t="s">
        <v>1070</v>
      </c>
      <c r="D184" s="181" t="s">
        <v>784</v>
      </c>
      <c r="E184" s="182">
        <v>1</v>
      </c>
      <c r="F184" s="183"/>
      <c r="G184" s="184">
        <f t="shared" si="56"/>
        <v>0</v>
      </c>
      <c r="H184" s="183"/>
      <c r="I184" s="184">
        <f t="shared" si="57"/>
        <v>0</v>
      </c>
      <c r="J184" s="183"/>
      <c r="K184" s="184">
        <f t="shared" si="58"/>
        <v>0</v>
      </c>
      <c r="L184" s="184">
        <v>21</v>
      </c>
      <c r="M184" s="184">
        <f t="shared" si="59"/>
        <v>0</v>
      </c>
      <c r="N184" s="182">
        <v>0</v>
      </c>
      <c r="O184" s="182">
        <f t="shared" si="60"/>
        <v>0</v>
      </c>
      <c r="P184" s="182">
        <v>0</v>
      </c>
      <c r="Q184" s="182">
        <f t="shared" si="61"/>
        <v>0</v>
      </c>
      <c r="R184" s="184"/>
      <c r="S184" s="184" t="s">
        <v>327</v>
      </c>
      <c r="T184" s="185" t="s">
        <v>333</v>
      </c>
      <c r="U184" s="157">
        <v>0</v>
      </c>
      <c r="V184" s="157">
        <f t="shared" si="62"/>
        <v>0</v>
      </c>
      <c r="W184" s="157"/>
      <c r="X184" s="157" t="s">
        <v>249</v>
      </c>
      <c r="Y184" s="157" t="s">
        <v>250</v>
      </c>
      <c r="Z184" s="147"/>
      <c r="AA184" s="147"/>
      <c r="AB184" s="147"/>
      <c r="AC184" s="147"/>
      <c r="AD184" s="147"/>
      <c r="AE184" s="147"/>
      <c r="AF184" s="147"/>
      <c r="AG184" s="147" t="s">
        <v>694</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5">
      <c r="A185" s="179">
        <v>159</v>
      </c>
      <c r="B185" s="180" t="s">
        <v>1071</v>
      </c>
      <c r="C185" s="189" t="s">
        <v>749</v>
      </c>
      <c r="D185" s="181" t="s">
        <v>901</v>
      </c>
      <c r="E185" s="182">
        <v>85</v>
      </c>
      <c r="F185" s="183"/>
      <c r="G185" s="184">
        <f t="shared" si="56"/>
        <v>0</v>
      </c>
      <c r="H185" s="183"/>
      <c r="I185" s="184">
        <f t="shared" si="57"/>
        <v>0</v>
      </c>
      <c r="J185" s="183"/>
      <c r="K185" s="184">
        <f t="shared" si="58"/>
        <v>0</v>
      </c>
      <c r="L185" s="184">
        <v>21</v>
      </c>
      <c r="M185" s="184">
        <f t="shared" si="59"/>
        <v>0</v>
      </c>
      <c r="N185" s="182">
        <v>0</v>
      </c>
      <c r="O185" s="182">
        <f t="shared" si="60"/>
        <v>0</v>
      </c>
      <c r="P185" s="182">
        <v>0</v>
      </c>
      <c r="Q185" s="182">
        <f t="shared" si="61"/>
        <v>0</v>
      </c>
      <c r="R185" s="184"/>
      <c r="S185" s="184" t="s">
        <v>327</v>
      </c>
      <c r="T185" s="185" t="s">
        <v>333</v>
      </c>
      <c r="U185" s="157">
        <v>0</v>
      </c>
      <c r="V185" s="157">
        <f t="shared" si="62"/>
        <v>0</v>
      </c>
      <c r="W185" s="157"/>
      <c r="X185" s="157" t="s">
        <v>249</v>
      </c>
      <c r="Y185" s="157" t="s">
        <v>250</v>
      </c>
      <c r="Z185" s="147"/>
      <c r="AA185" s="147"/>
      <c r="AB185" s="147"/>
      <c r="AC185" s="147"/>
      <c r="AD185" s="147"/>
      <c r="AE185" s="147"/>
      <c r="AF185" s="147"/>
      <c r="AG185" s="147" t="s">
        <v>694</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5">
      <c r="A186" s="179">
        <v>160</v>
      </c>
      <c r="B186" s="180" t="s">
        <v>1072</v>
      </c>
      <c r="C186" s="189" t="s">
        <v>751</v>
      </c>
      <c r="D186" s="181" t="s">
        <v>901</v>
      </c>
      <c r="E186" s="182">
        <v>65</v>
      </c>
      <c r="F186" s="183"/>
      <c r="G186" s="184">
        <f t="shared" si="56"/>
        <v>0</v>
      </c>
      <c r="H186" s="183"/>
      <c r="I186" s="184">
        <f t="shared" si="57"/>
        <v>0</v>
      </c>
      <c r="J186" s="183"/>
      <c r="K186" s="184">
        <f t="shared" si="58"/>
        <v>0</v>
      </c>
      <c r="L186" s="184">
        <v>21</v>
      </c>
      <c r="M186" s="184">
        <f t="shared" si="59"/>
        <v>0</v>
      </c>
      <c r="N186" s="182">
        <v>0</v>
      </c>
      <c r="O186" s="182">
        <f t="shared" si="60"/>
        <v>0</v>
      </c>
      <c r="P186" s="182">
        <v>0</v>
      </c>
      <c r="Q186" s="182">
        <f t="shared" si="61"/>
        <v>0</v>
      </c>
      <c r="R186" s="184"/>
      <c r="S186" s="184" t="s">
        <v>327</v>
      </c>
      <c r="T186" s="185" t="s">
        <v>333</v>
      </c>
      <c r="U186" s="157">
        <v>0</v>
      </c>
      <c r="V186" s="157">
        <f t="shared" si="62"/>
        <v>0</v>
      </c>
      <c r="W186" s="157"/>
      <c r="X186" s="157" t="s">
        <v>249</v>
      </c>
      <c r="Y186" s="157" t="s">
        <v>250</v>
      </c>
      <c r="Z186" s="147"/>
      <c r="AA186" s="147"/>
      <c r="AB186" s="147"/>
      <c r="AC186" s="147"/>
      <c r="AD186" s="147"/>
      <c r="AE186" s="147"/>
      <c r="AF186" s="147"/>
      <c r="AG186" s="147" t="s">
        <v>694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5">
      <c r="A187" s="179">
        <v>161</v>
      </c>
      <c r="B187" s="180" t="s">
        <v>1073</v>
      </c>
      <c r="C187" s="189" t="s">
        <v>753</v>
      </c>
      <c r="D187" s="181" t="s">
        <v>901</v>
      </c>
      <c r="E187" s="182">
        <v>25</v>
      </c>
      <c r="F187" s="183"/>
      <c r="G187" s="184">
        <f t="shared" si="56"/>
        <v>0</v>
      </c>
      <c r="H187" s="183"/>
      <c r="I187" s="184">
        <f t="shared" si="57"/>
        <v>0</v>
      </c>
      <c r="J187" s="183"/>
      <c r="K187" s="184">
        <f t="shared" si="58"/>
        <v>0</v>
      </c>
      <c r="L187" s="184">
        <v>21</v>
      </c>
      <c r="M187" s="184">
        <f t="shared" si="59"/>
        <v>0</v>
      </c>
      <c r="N187" s="182">
        <v>0</v>
      </c>
      <c r="O187" s="182">
        <f t="shared" si="60"/>
        <v>0</v>
      </c>
      <c r="P187" s="182">
        <v>0</v>
      </c>
      <c r="Q187" s="182">
        <f t="shared" si="61"/>
        <v>0</v>
      </c>
      <c r="R187" s="184"/>
      <c r="S187" s="184" t="s">
        <v>327</v>
      </c>
      <c r="T187" s="185" t="s">
        <v>333</v>
      </c>
      <c r="U187" s="157">
        <v>0</v>
      </c>
      <c r="V187" s="157">
        <f t="shared" si="62"/>
        <v>0</v>
      </c>
      <c r="W187" s="157"/>
      <c r="X187" s="157" t="s">
        <v>249</v>
      </c>
      <c r="Y187" s="157" t="s">
        <v>250</v>
      </c>
      <c r="Z187" s="147"/>
      <c r="AA187" s="147"/>
      <c r="AB187" s="147"/>
      <c r="AC187" s="147"/>
      <c r="AD187" s="147"/>
      <c r="AE187" s="147"/>
      <c r="AF187" s="147"/>
      <c r="AG187" s="147" t="s">
        <v>694</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5">
      <c r="A188" s="179">
        <v>162</v>
      </c>
      <c r="B188" s="180" t="s">
        <v>1074</v>
      </c>
      <c r="C188" s="189" t="s">
        <v>755</v>
      </c>
      <c r="D188" s="181" t="s">
        <v>282</v>
      </c>
      <c r="E188" s="182">
        <v>3800</v>
      </c>
      <c r="F188" s="183"/>
      <c r="G188" s="184">
        <f t="shared" si="56"/>
        <v>0</v>
      </c>
      <c r="H188" s="183"/>
      <c r="I188" s="184">
        <f t="shared" si="57"/>
        <v>0</v>
      </c>
      <c r="J188" s="183"/>
      <c r="K188" s="184">
        <f t="shared" si="58"/>
        <v>0</v>
      </c>
      <c r="L188" s="184">
        <v>21</v>
      </c>
      <c r="M188" s="184">
        <f t="shared" si="59"/>
        <v>0</v>
      </c>
      <c r="N188" s="182">
        <v>0</v>
      </c>
      <c r="O188" s="182">
        <f t="shared" si="60"/>
        <v>0</v>
      </c>
      <c r="P188" s="182">
        <v>0</v>
      </c>
      <c r="Q188" s="182">
        <f t="shared" si="61"/>
        <v>0</v>
      </c>
      <c r="R188" s="184"/>
      <c r="S188" s="184" t="s">
        <v>327</v>
      </c>
      <c r="T188" s="185" t="s">
        <v>333</v>
      </c>
      <c r="U188" s="157">
        <v>0</v>
      </c>
      <c r="V188" s="157">
        <f t="shared" si="62"/>
        <v>0</v>
      </c>
      <c r="W188" s="157"/>
      <c r="X188" s="157" t="s">
        <v>249</v>
      </c>
      <c r="Y188" s="157" t="s">
        <v>250</v>
      </c>
      <c r="Z188" s="147"/>
      <c r="AA188" s="147"/>
      <c r="AB188" s="147"/>
      <c r="AC188" s="147"/>
      <c r="AD188" s="147"/>
      <c r="AE188" s="147"/>
      <c r="AF188" s="147"/>
      <c r="AG188" s="147" t="s">
        <v>694</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5">
      <c r="A189" s="179">
        <v>163</v>
      </c>
      <c r="B189" s="180" t="s">
        <v>1075</v>
      </c>
      <c r="C189" s="189" t="s">
        <v>763</v>
      </c>
      <c r="D189" s="181" t="s">
        <v>282</v>
      </c>
      <c r="E189" s="182">
        <v>1500</v>
      </c>
      <c r="F189" s="183"/>
      <c r="G189" s="184">
        <f t="shared" si="56"/>
        <v>0</v>
      </c>
      <c r="H189" s="183"/>
      <c r="I189" s="184">
        <f t="shared" si="57"/>
        <v>0</v>
      </c>
      <c r="J189" s="183"/>
      <c r="K189" s="184">
        <f t="shared" si="58"/>
        <v>0</v>
      </c>
      <c r="L189" s="184">
        <v>21</v>
      </c>
      <c r="M189" s="184">
        <f t="shared" si="59"/>
        <v>0</v>
      </c>
      <c r="N189" s="182">
        <v>0</v>
      </c>
      <c r="O189" s="182">
        <f t="shared" si="60"/>
        <v>0</v>
      </c>
      <c r="P189" s="182">
        <v>0</v>
      </c>
      <c r="Q189" s="182">
        <f t="shared" si="61"/>
        <v>0</v>
      </c>
      <c r="R189" s="184"/>
      <c r="S189" s="184" t="s">
        <v>327</v>
      </c>
      <c r="T189" s="185" t="s">
        <v>333</v>
      </c>
      <c r="U189" s="157">
        <v>0</v>
      </c>
      <c r="V189" s="157">
        <f t="shared" si="62"/>
        <v>0</v>
      </c>
      <c r="W189" s="157"/>
      <c r="X189" s="157" t="s">
        <v>249</v>
      </c>
      <c r="Y189" s="157" t="s">
        <v>250</v>
      </c>
      <c r="Z189" s="147"/>
      <c r="AA189" s="147"/>
      <c r="AB189" s="147"/>
      <c r="AC189" s="147"/>
      <c r="AD189" s="147"/>
      <c r="AE189" s="147"/>
      <c r="AF189" s="147"/>
      <c r="AG189" s="147" t="s">
        <v>694</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5">
      <c r="A190" s="179">
        <v>164</v>
      </c>
      <c r="B190" s="180" t="s">
        <v>1076</v>
      </c>
      <c r="C190" s="189" t="s">
        <v>1077</v>
      </c>
      <c r="D190" s="181" t="s">
        <v>282</v>
      </c>
      <c r="E190" s="182">
        <v>1680</v>
      </c>
      <c r="F190" s="183"/>
      <c r="G190" s="184">
        <f t="shared" si="56"/>
        <v>0</v>
      </c>
      <c r="H190" s="183"/>
      <c r="I190" s="184">
        <f t="shared" si="57"/>
        <v>0</v>
      </c>
      <c r="J190" s="183"/>
      <c r="K190" s="184">
        <f t="shared" si="58"/>
        <v>0</v>
      </c>
      <c r="L190" s="184">
        <v>21</v>
      </c>
      <c r="M190" s="184">
        <f t="shared" si="59"/>
        <v>0</v>
      </c>
      <c r="N190" s="182">
        <v>0</v>
      </c>
      <c r="O190" s="182">
        <f t="shared" si="60"/>
        <v>0</v>
      </c>
      <c r="P190" s="182">
        <v>0</v>
      </c>
      <c r="Q190" s="182">
        <f t="shared" si="61"/>
        <v>0</v>
      </c>
      <c r="R190" s="184"/>
      <c r="S190" s="184" t="s">
        <v>327</v>
      </c>
      <c r="T190" s="185" t="s">
        <v>333</v>
      </c>
      <c r="U190" s="157">
        <v>0</v>
      </c>
      <c r="V190" s="157">
        <f t="shared" si="62"/>
        <v>0</v>
      </c>
      <c r="W190" s="157"/>
      <c r="X190" s="157" t="s">
        <v>249</v>
      </c>
      <c r="Y190" s="157" t="s">
        <v>250</v>
      </c>
      <c r="Z190" s="147"/>
      <c r="AA190" s="147"/>
      <c r="AB190" s="147"/>
      <c r="AC190" s="147"/>
      <c r="AD190" s="147"/>
      <c r="AE190" s="147"/>
      <c r="AF190" s="147"/>
      <c r="AG190" s="147" t="s">
        <v>694</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x14ac:dyDescent="0.25">
      <c r="A191" s="161" t="s">
        <v>243</v>
      </c>
      <c r="B191" s="162" t="s">
        <v>94</v>
      </c>
      <c r="C191" s="186" t="s">
        <v>95</v>
      </c>
      <c r="D191" s="163"/>
      <c r="E191" s="164"/>
      <c r="F191" s="165"/>
      <c r="G191" s="165">
        <f>SUMIF(AG192:AG197,"&lt;&gt;NOR",G192:G197)</f>
        <v>0</v>
      </c>
      <c r="H191" s="165"/>
      <c r="I191" s="165">
        <f>SUM(I192:I197)</f>
        <v>0</v>
      </c>
      <c r="J191" s="165"/>
      <c r="K191" s="165">
        <f>SUM(K192:K197)</f>
        <v>0</v>
      </c>
      <c r="L191" s="165"/>
      <c r="M191" s="165">
        <f>SUM(M192:M197)</f>
        <v>0</v>
      </c>
      <c r="N191" s="164"/>
      <c r="O191" s="164">
        <f>SUM(O192:O197)</f>
        <v>0</v>
      </c>
      <c r="P191" s="164"/>
      <c r="Q191" s="164">
        <f>SUM(Q192:Q197)</f>
        <v>0</v>
      </c>
      <c r="R191" s="165"/>
      <c r="S191" s="165"/>
      <c r="T191" s="166"/>
      <c r="U191" s="160"/>
      <c r="V191" s="160">
        <f>SUM(V192:V197)</f>
        <v>0</v>
      </c>
      <c r="W191" s="160"/>
      <c r="X191" s="160"/>
      <c r="Y191" s="160"/>
      <c r="AG191" t="s">
        <v>244</v>
      </c>
    </row>
    <row r="192" spans="1:60" ht="20.399999999999999" outlineLevel="1" x14ac:dyDescent="0.25">
      <c r="A192" s="179">
        <v>165</v>
      </c>
      <c r="B192" s="180" t="s">
        <v>1078</v>
      </c>
      <c r="C192" s="189" t="s">
        <v>775</v>
      </c>
      <c r="D192" s="181" t="s">
        <v>282</v>
      </c>
      <c r="E192" s="182">
        <v>135</v>
      </c>
      <c r="F192" s="183"/>
      <c r="G192" s="184">
        <f t="shared" ref="G192:G197" si="63">ROUND(E192*F192,2)</f>
        <v>0</v>
      </c>
      <c r="H192" s="183"/>
      <c r="I192" s="184">
        <f t="shared" ref="I192:I197" si="64">ROUND(E192*H192,2)</f>
        <v>0</v>
      </c>
      <c r="J192" s="183"/>
      <c r="K192" s="184">
        <f t="shared" ref="K192:K197" si="65">ROUND(E192*J192,2)</f>
        <v>0</v>
      </c>
      <c r="L192" s="184">
        <v>21</v>
      </c>
      <c r="M192" s="184">
        <f t="shared" ref="M192:M197" si="66">G192*(1+L192/100)</f>
        <v>0</v>
      </c>
      <c r="N192" s="182">
        <v>0</v>
      </c>
      <c r="O192" s="182">
        <f t="shared" ref="O192:O197" si="67">ROUND(E192*N192,2)</f>
        <v>0</v>
      </c>
      <c r="P192" s="182">
        <v>0</v>
      </c>
      <c r="Q192" s="182">
        <f t="shared" ref="Q192:Q197" si="68">ROUND(E192*P192,2)</f>
        <v>0</v>
      </c>
      <c r="R192" s="184"/>
      <c r="S192" s="184" t="s">
        <v>327</v>
      </c>
      <c r="T192" s="185" t="s">
        <v>333</v>
      </c>
      <c r="U192" s="157">
        <v>0</v>
      </c>
      <c r="V192" s="157">
        <f t="shared" ref="V192:V197" si="69">ROUND(E192*U192,2)</f>
        <v>0</v>
      </c>
      <c r="W192" s="157"/>
      <c r="X192" s="157" t="s">
        <v>249</v>
      </c>
      <c r="Y192" s="157" t="s">
        <v>250</v>
      </c>
      <c r="Z192" s="147"/>
      <c r="AA192" s="147"/>
      <c r="AB192" s="147"/>
      <c r="AC192" s="147"/>
      <c r="AD192" s="147"/>
      <c r="AE192" s="147"/>
      <c r="AF192" s="147"/>
      <c r="AG192" s="147" t="s">
        <v>694</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ht="20.399999999999999" outlineLevel="1" x14ac:dyDescent="0.25">
      <c r="A193" s="179">
        <v>166</v>
      </c>
      <c r="B193" s="180" t="s">
        <v>1079</v>
      </c>
      <c r="C193" s="189" t="s">
        <v>777</v>
      </c>
      <c r="D193" s="181" t="s">
        <v>282</v>
      </c>
      <c r="E193" s="182">
        <v>95</v>
      </c>
      <c r="F193" s="183"/>
      <c r="G193" s="184">
        <f t="shared" si="63"/>
        <v>0</v>
      </c>
      <c r="H193" s="183"/>
      <c r="I193" s="184">
        <f t="shared" si="64"/>
        <v>0</v>
      </c>
      <c r="J193" s="183"/>
      <c r="K193" s="184">
        <f t="shared" si="65"/>
        <v>0</v>
      </c>
      <c r="L193" s="184">
        <v>21</v>
      </c>
      <c r="M193" s="184">
        <f t="shared" si="66"/>
        <v>0</v>
      </c>
      <c r="N193" s="182">
        <v>0</v>
      </c>
      <c r="O193" s="182">
        <f t="shared" si="67"/>
        <v>0</v>
      </c>
      <c r="P193" s="182">
        <v>0</v>
      </c>
      <c r="Q193" s="182">
        <f t="shared" si="68"/>
        <v>0</v>
      </c>
      <c r="R193" s="184"/>
      <c r="S193" s="184" t="s">
        <v>327</v>
      </c>
      <c r="T193" s="185" t="s">
        <v>333</v>
      </c>
      <c r="U193" s="157">
        <v>0</v>
      </c>
      <c r="V193" s="157">
        <f t="shared" si="69"/>
        <v>0</v>
      </c>
      <c r="W193" s="157"/>
      <c r="X193" s="157" t="s">
        <v>249</v>
      </c>
      <c r="Y193" s="157" t="s">
        <v>250</v>
      </c>
      <c r="Z193" s="147"/>
      <c r="AA193" s="147"/>
      <c r="AB193" s="147"/>
      <c r="AC193" s="147"/>
      <c r="AD193" s="147"/>
      <c r="AE193" s="147"/>
      <c r="AF193" s="147"/>
      <c r="AG193" s="147" t="s">
        <v>694</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0.399999999999999" outlineLevel="1" x14ac:dyDescent="0.25">
      <c r="A194" s="179">
        <v>167</v>
      </c>
      <c r="B194" s="180" t="s">
        <v>1080</v>
      </c>
      <c r="C194" s="189" t="s">
        <v>779</v>
      </c>
      <c r="D194" s="181" t="s">
        <v>282</v>
      </c>
      <c r="E194" s="182">
        <v>65</v>
      </c>
      <c r="F194" s="183"/>
      <c r="G194" s="184">
        <f t="shared" si="63"/>
        <v>0</v>
      </c>
      <c r="H194" s="183"/>
      <c r="I194" s="184">
        <f t="shared" si="64"/>
        <v>0</v>
      </c>
      <c r="J194" s="183"/>
      <c r="K194" s="184">
        <f t="shared" si="65"/>
        <v>0</v>
      </c>
      <c r="L194" s="184">
        <v>21</v>
      </c>
      <c r="M194" s="184">
        <f t="shared" si="66"/>
        <v>0</v>
      </c>
      <c r="N194" s="182">
        <v>0</v>
      </c>
      <c r="O194" s="182">
        <f t="shared" si="67"/>
        <v>0</v>
      </c>
      <c r="P194" s="182">
        <v>0</v>
      </c>
      <c r="Q194" s="182">
        <f t="shared" si="68"/>
        <v>0</v>
      </c>
      <c r="R194" s="184"/>
      <c r="S194" s="184" t="s">
        <v>327</v>
      </c>
      <c r="T194" s="185" t="s">
        <v>333</v>
      </c>
      <c r="U194" s="157">
        <v>0</v>
      </c>
      <c r="V194" s="157">
        <f t="shared" si="69"/>
        <v>0</v>
      </c>
      <c r="W194" s="157"/>
      <c r="X194" s="157" t="s">
        <v>249</v>
      </c>
      <c r="Y194" s="157" t="s">
        <v>250</v>
      </c>
      <c r="Z194" s="147"/>
      <c r="AA194" s="147"/>
      <c r="AB194" s="147"/>
      <c r="AC194" s="147"/>
      <c r="AD194" s="147"/>
      <c r="AE194" s="147"/>
      <c r="AF194" s="147"/>
      <c r="AG194" s="147" t="s">
        <v>694</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0.399999999999999" outlineLevel="1" x14ac:dyDescent="0.25">
      <c r="A195" s="179">
        <v>168</v>
      </c>
      <c r="B195" s="180" t="s">
        <v>1081</v>
      </c>
      <c r="C195" s="189" t="s">
        <v>1082</v>
      </c>
      <c r="D195" s="181" t="s">
        <v>282</v>
      </c>
      <c r="E195" s="182">
        <v>120</v>
      </c>
      <c r="F195" s="183"/>
      <c r="G195" s="184">
        <f t="shared" si="63"/>
        <v>0</v>
      </c>
      <c r="H195" s="183"/>
      <c r="I195" s="184">
        <f t="shared" si="64"/>
        <v>0</v>
      </c>
      <c r="J195" s="183"/>
      <c r="K195" s="184">
        <f t="shared" si="65"/>
        <v>0</v>
      </c>
      <c r="L195" s="184">
        <v>21</v>
      </c>
      <c r="M195" s="184">
        <f t="shared" si="66"/>
        <v>0</v>
      </c>
      <c r="N195" s="182">
        <v>0</v>
      </c>
      <c r="O195" s="182">
        <f t="shared" si="67"/>
        <v>0</v>
      </c>
      <c r="P195" s="182">
        <v>0</v>
      </c>
      <c r="Q195" s="182">
        <f t="shared" si="68"/>
        <v>0</v>
      </c>
      <c r="R195" s="184"/>
      <c r="S195" s="184" t="s">
        <v>327</v>
      </c>
      <c r="T195" s="185" t="s">
        <v>333</v>
      </c>
      <c r="U195" s="157">
        <v>0</v>
      </c>
      <c r="V195" s="157">
        <f t="shared" si="69"/>
        <v>0</v>
      </c>
      <c r="W195" s="157"/>
      <c r="X195" s="157" t="s">
        <v>249</v>
      </c>
      <c r="Y195" s="157" t="s">
        <v>250</v>
      </c>
      <c r="Z195" s="147"/>
      <c r="AA195" s="147"/>
      <c r="AB195" s="147"/>
      <c r="AC195" s="147"/>
      <c r="AD195" s="147"/>
      <c r="AE195" s="147"/>
      <c r="AF195" s="147"/>
      <c r="AG195" s="147" t="s">
        <v>694</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20.399999999999999" outlineLevel="1" x14ac:dyDescent="0.25">
      <c r="A196" s="179">
        <v>169</v>
      </c>
      <c r="B196" s="180" t="s">
        <v>1083</v>
      </c>
      <c r="C196" s="189" t="s">
        <v>1084</v>
      </c>
      <c r="D196" s="181" t="s">
        <v>282</v>
      </c>
      <c r="E196" s="182">
        <v>125</v>
      </c>
      <c r="F196" s="183"/>
      <c r="G196" s="184">
        <f t="shared" si="63"/>
        <v>0</v>
      </c>
      <c r="H196" s="183"/>
      <c r="I196" s="184">
        <f t="shared" si="64"/>
        <v>0</v>
      </c>
      <c r="J196" s="183"/>
      <c r="K196" s="184">
        <f t="shared" si="65"/>
        <v>0</v>
      </c>
      <c r="L196" s="184">
        <v>21</v>
      </c>
      <c r="M196" s="184">
        <f t="shared" si="66"/>
        <v>0</v>
      </c>
      <c r="N196" s="182">
        <v>0</v>
      </c>
      <c r="O196" s="182">
        <f t="shared" si="67"/>
        <v>0</v>
      </c>
      <c r="P196" s="182">
        <v>0</v>
      </c>
      <c r="Q196" s="182">
        <f t="shared" si="68"/>
        <v>0</v>
      </c>
      <c r="R196" s="184"/>
      <c r="S196" s="184" t="s">
        <v>327</v>
      </c>
      <c r="T196" s="185" t="s">
        <v>333</v>
      </c>
      <c r="U196" s="157">
        <v>0</v>
      </c>
      <c r="V196" s="157">
        <f t="shared" si="69"/>
        <v>0</v>
      </c>
      <c r="W196" s="157"/>
      <c r="X196" s="157" t="s">
        <v>249</v>
      </c>
      <c r="Y196" s="157" t="s">
        <v>250</v>
      </c>
      <c r="Z196" s="147"/>
      <c r="AA196" s="147"/>
      <c r="AB196" s="147"/>
      <c r="AC196" s="147"/>
      <c r="AD196" s="147"/>
      <c r="AE196" s="147"/>
      <c r="AF196" s="147"/>
      <c r="AG196" s="147" t="s">
        <v>694</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ht="20.399999999999999" outlineLevel="1" x14ac:dyDescent="0.25">
      <c r="A197" s="179">
        <v>170</v>
      </c>
      <c r="B197" s="180" t="s">
        <v>1085</v>
      </c>
      <c r="C197" s="189" t="s">
        <v>1086</v>
      </c>
      <c r="D197" s="181" t="s">
        <v>282</v>
      </c>
      <c r="E197" s="182">
        <v>65</v>
      </c>
      <c r="F197" s="183"/>
      <c r="G197" s="184">
        <f t="shared" si="63"/>
        <v>0</v>
      </c>
      <c r="H197" s="183"/>
      <c r="I197" s="184">
        <f t="shared" si="64"/>
        <v>0</v>
      </c>
      <c r="J197" s="183"/>
      <c r="K197" s="184">
        <f t="shared" si="65"/>
        <v>0</v>
      </c>
      <c r="L197" s="184">
        <v>21</v>
      </c>
      <c r="M197" s="184">
        <f t="shared" si="66"/>
        <v>0</v>
      </c>
      <c r="N197" s="182">
        <v>0</v>
      </c>
      <c r="O197" s="182">
        <f t="shared" si="67"/>
        <v>0</v>
      </c>
      <c r="P197" s="182">
        <v>0</v>
      </c>
      <c r="Q197" s="182">
        <f t="shared" si="68"/>
        <v>0</v>
      </c>
      <c r="R197" s="184"/>
      <c r="S197" s="184" t="s">
        <v>327</v>
      </c>
      <c r="T197" s="185" t="s">
        <v>333</v>
      </c>
      <c r="U197" s="157">
        <v>0</v>
      </c>
      <c r="V197" s="157">
        <f t="shared" si="69"/>
        <v>0</v>
      </c>
      <c r="W197" s="157"/>
      <c r="X197" s="157" t="s">
        <v>249</v>
      </c>
      <c r="Y197" s="157" t="s">
        <v>250</v>
      </c>
      <c r="Z197" s="147"/>
      <c r="AA197" s="147"/>
      <c r="AB197" s="147"/>
      <c r="AC197" s="147"/>
      <c r="AD197" s="147"/>
      <c r="AE197" s="147"/>
      <c r="AF197" s="147"/>
      <c r="AG197" s="147" t="s">
        <v>694</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x14ac:dyDescent="0.25">
      <c r="A198" s="161" t="s">
        <v>243</v>
      </c>
      <c r="B198" s="162" t="s">
        <v>199</v>
      </c>
      <c r="C198" s="186" t="s">
        <v>200</v>
      </c>
      <c r="D198" s="163"/>
      <c r="E198" s="164"/>
      <c r="F198" s="165"/>
      <c r="G198" s="165">
        <f>SUMIF(AG199:AG214,"&lt;&gt;NOR",G199:G214)</f>
        <v>0</v>
      </c>
      <c r="H198" s="165"/>
      <c r="I198" s="165">
        <f>SUM(I199:I214)</f>
        <v>0</v>
      </c>
      <c r="J198" s="165"/>
      <c r="K198" s="165">
        <f>SUM(K199:K214)</f>
        <v>0</v>
      </c>
      <c r="L198" s="165"/>
      <c r="M198" s="165">
        <f>SUM(M199:M214)</f>
        <v>0</v>
      </c>
      <c r="N198" s="164"/>
      <c r="O198" s="164">
        <f>SUM(O199:O214)</f>
        <v>0</v>
      </c>
      <c r="P198" s="164"/>
      <c r="Q198" s="164">
        <f>SUM(Q199:Q214)</f>
        <v>0</v>
      </c>
      <c r="R198" s="165"/>
      <c r="S198" s="165"/>
      <c r="T198" s="166"/>
      <c r="U198" s="160"/>
      <c r="V198" s="160">
        <f>SUM(V199:V214)</f>
        <v>0</v>
      </c>
      <c r="W198" s="160"/>
      <c r="X198" s="160"/>
      <c r="Y198" s="160"/>
      <c r="AG198" t="s">
        <v>244</v>
      </c>
    </row>
    <row r="199" spans="1:60" outlineLevel="1" x14ac:dyDescent="0.25">
      <c r="A199" s="179">
        <v>171</v>
      </c>
      <c r="B199" s="180" t="s">
        <v>1087</v>
      </c>
      <c r="C199" s="189" t="s">
        <v>783</v>
      </c>
      <c r="D199" s="181" t="s">
        <v>784</v>
      </c>
      <c r="E199" s="182">
        <v>1</v>
      </c>
      <c r="F199" s="183"/>
      <c r="G199" s="184">
        <f t="shared" ref="G199:G214" si="70">ROUND(E199*F199,2)</f>
        <v>0</v>
      </c>
      <c r="H199" s="183"/>
      <c r="I199" s="184">
        <f t="shared" ref="I199:I214" si="71">ROUND(E199*H199,2)</f>
        <v>0</v>
      </c>
      <c r="J199" s="183"/>
      <c r="K199" s="184">
        <f t="shared" ref="K199:K214" si="72">ROUND(E199*J199,2)</f>
        <v>0</v>
      </c>
      <c r="L199" s="184">
        <v>21</v>
      </c>
      <c r="M199" s="184">
        <f t="shared" ref="M199:M214" si="73">G199*(1+L199/100)</f>
        <v>0</v>
      </c>
      <c r="N199" s="182">
        <v>0</v>
      </c>
      <c r="O199" s="182">
        <f t="shared" ref="O199:O214" si="74">ROUND(E199*N199,2)</f>
        <v>0</v>
      </c>
      <c r="P199" s="182">
        <v>0</v>
      </c>
      <c r="Q199" s="182">
        <f t="shared" ref="Q199:Q214" si="75">ROUND(E199*P199,2)</f>
        <v>0</v>
      </c>
      <c r="R199" s="184"/>
      <c r="S199" s="184" t="s">
        <v>327</v>
      </c>
      <c r="T199" s="185" t="s">
        <v>333</v>
      </c>
      <c r="U199" s="157">
        <v>0</v>
      </c>
      <c r="V199" s="157">
        <f t="shared" ref="V199:V214" si="76">ROUND(E199*U199,2)</f>
        <v>0</v>
      </c>
      <c r="W199" s="157"/>
      <c r="X199" s="157" t="s">
        <v>249</v>
      </c>
      <c r="Y199" s="157" t="s">
        <v>250</v>
      </c>
      <c r="Z199" s="147"/>
      <c r="AA199" s="147"/>
      <c r="AB199" s="147"/>
      <c r="AC199" s="147"/>
      <c r="AD199" s="147"/>
      <c r="AE199" s="147"/>
      <c r="AF199" s="147"/>
      <c r="AG199" s="147" t="s">
        <v>623</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5">
      <c r="A200" s="179">
        <v>172</v>
      </c>
      <c r="B200" s="180" t="s">
        <v>1088</v>
      </c>
      <c r="C200" s="189" t="s">
        <v>786</v>
      </c>
      <c r="D200" s="181" t="s">
        <v>784</v>
      </c>
      <c r="E200" s="182">
        <v>1</v>
      </c>
      <c r="F200" s="183"/>
      <c r="G200" s="184">
        <f t="shared" si="70"/>
        <v>0</v>
      </c>
      <c r="H200" s="183"/>
      <c r="I200" s="184">
        <f t="shared" si="71"/>
        <v>0</v>
      </c>
      <c r="J200" s="183"/>
      <c r="K200" s="184">
        <f t="shared" si="72"/>
        <v>0</v>
      </c>
      <c r="L200" s="184">
        <v>21</v>
      </c>
      <c r="M200" s="184">
        <f t="shared" si="73"/>
        <v>0</v>
      </c>
      <c r="N200" s="182">
        <v>0</v>
      </c>
      <c r="O200" s="182">
        <f t="shared" si="74"/>
        <v>0</v>
      </c>
      <c r="P200" s="182">
        <v>0</v>
      </c>
      <c r="Q200" s="182">
        <f t="shared" si="75"/>
        <v>0</v>
      </c>
      <c r="R200" s="184"/>
      <c r="S200" s="184" t="s">
        <v>327</v>
      </c>
      <c r="T200" s="185" t="s">
        <v>333</v>
      </c>
      <c r="U200" s="157">
        <v>0</v>
      </c>
      <c r="V200" s="157">
        <f t="shared" si="76"/>
        <v>0</v>
      </c>
      <c r="W200" s="157"/>
      <c r="X200" s="157" t="s">
        <v>249</v>
      </c>
      <c r="Y200" s="157" t="s">
        <v>250</v>
      </c>
      <c r="Z200" s="147"/>
      <c r="AA200" s="147"/>
      <c r="AB200" s="147"/>
      <c r="AC200" s="147"/>
      <c r="AD200" s="147"/>
      <c r="AE200" s="147"/>
      <c r="AF200" s="147"/>
      <c r="AG200" s="147" t="s">
        <v>623</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5">
      <c r="A201" s="179">
        <v>173</v>
      </c>
      <c r="B201" s="180" t="s">
        <v>1089</v>
      </c>
      <c r="C201" s="189" t="s">
        <v>788</v>
      </c>
      <c r="D201" s="181" t="s">
        <v>784</v>
      </c>
      <c r="E201" s="182">
        <v>1</v>
      </c>
      <c r="F201" s="183"/>
      <c r="G201" s="184">
        <f t="shared" si="70"/>
        <v>0</v>
      </c>
      <c r="H201" s="183"/>
      <c r="I201" s="184">
        <f t="shared" si="71"/>
        <v>0</v>
      </c>
      <c r="J201" s="183"/>
      <c r="K201" s="184">
        <f t="shared" si="72"/>
        <v>0</v>
      </c>
      <c r="L201" s="184">
        <v>21</v>
      </c>
      <c r="M201" s="184">
        <f t="shared" si="73"/>
        <v>0</v>
      </c>
      <c r="N201" s="182">
        <v>0</v>
      </c>
      <c r="O201" s="182">
        <f t="shared" si="74"/>
        <v>0</v>
      </c>
      <c r="P201" s="182">
        <v>0</v>
      </c>
      <c r="Q201" s="182">
        <f t="shared" si="75"/>
        <v>0</v>
      </c>
      <c r="R201" s="184"/>
      <c r="S201" s="184" t="s">
        <v>327</v>
      </c>
      <c r="T201" s="185" t="s">
        <v>333</v>
      </c>
      <c r="U201" s="157">
        <v>0</v>
      </c>
      <c r="V201" s="157">
        <f t="shared" si="76"/>
        <v>0</v>
      </c>
      <c r="W201" s="157"/>
      <c r="X201" s="157" t="s">
        <v>249</v>
      </c>
      <c r="Y201" s="157" t="s">
        <v>250</v>
      </c>
      <c r="Z201" s="147"/>
      <c r="AA201" s="147"/>
      <c r="AB201" s="147"/>
      <c r="AC201" s="147"/>
      <c r="AD201" s="147"/>
      <c r="AE201" s="147"/>
      <c r="AF201" s="147"/>
      <c r="AG201" s="147" t="s">
        <v>623</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5">
      <c r="A202" s="179">
        <v>174</v>
      </c>
      <c r="B202" s="180" t="s">
        <v>1090</v>
      </c>
      <c r="C202" s="189" t="s">
        <v>790</v>
      </c>
      <c r="D202" s="181" t="s">
        <v>784</v>
      </c>
      <c r="E202" s="182">
        <v>1</v>
      </c>
      <c r="F202" s="183"/>
      <c r="G202" s="184">
        <f t="shared" si="70"/>
        <v>0</v>
      </c>
      <c r="H202" s="183"/>
      <c r="I202" s="184">
        <f t="shared" si="71"/>
        <v>0</v>
      </c>
      <c r="J202" s="183"/>
      <c r="K202" s="184">
        <f t="shared" si="72"/>
        <v>0</v>
      </c>
      <c r="L202" s="184">
        <v>21</v>
      </c>
      <c r="M202" s="184">
        <f t="shared" si="73"/>
        <v>0</v>
      </c>
      <c r="N202" s="182">
        <v>0</v>
      </c>
      <c r="O202" s="182">
        <f t="shared" si="74"/>
        <v>0</v>
      </c>
      <c r="P202" s="182">
        <v>0</v>
      </c>
      <c r="Q202" s="182">
        <f t="shared" si="75"/>
        <v>0</v>
      </c>
      <c r="R202" s="184"/>
      <c r="S202" s="184" t="s">
        <v>327</v>
      </c>
      <c r="T202" s="185" t="s">
        <v>333</v>
      </c>
      <c r="U202" s="157">
        <v>0</v>
      </c>
      <c r="V202" s="157">
        <f t="shared" si="76"/>
        <v>0</v>
      </c>
      <c r="W202" s="157"/>
      <c r="X202" s="157" t="s">
        <v>249</v>
      </c>
      <c r="Y202" s="157" t="s">
        <v>250</v>
      </c>
      <c r="Z202" s="147"/>
      <c r="AA202" s="147"/>
      <c r="AB202" s="147"/>
      <c r="AC202" s="147"/>
      <c r="AD202" s="147"/>
      <c r="AE202" s="147"/>
      <c r="AF202" s="147"/>
      <c r="AG202" s="147" t="s">
        <v>623</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ht="20.399999999999999" outlineLevel="1" x14ac:dyDescent="0.25">
      <c r="A203" s="179">
        <v>175</v>
      </c>
      <c r="B203" s="180" t="s">
        <v>1091</v>
      </c>
      <c r="C203" s="189" t="s">
        <v>1092</v>
      </c>
      <c r="D203" s="181" t="s">
        <v>784</v>
      </c>
      <c r="E203" s="182">
        <v>1</v>
      </c>
      <c r="F203" s="183"/>
      <c r="G203" s="184">
        <f t="shared" si="70"/>
        <v>0</v>
      </c>
      <c r="H203" s="183"/>
      <c r="I203" s="184">
        <f t="shared" si="71"/>
        <v>0</v>
      </c>
      <c r="J203" s="183"/>
      <c r="K203" s="184">
        <f t="shared" si="72"/>
        <v>0</v>
      </c>
      <c r="L203" s="184">
        <v>21</v>
      </c>
      <c r="M203" s="184">
        <f t="shared" si="73"/>
        <v>0</v>
      </c>
      <c r="N203" s="182">
        <v>0</v>
      </c>
      <c r="O203" s="182">
        <f t="shared" si="74"/>
        <v>0</v>
      </c>
      <c r="P203" s="182">
        <v>0</v>
      </c>
      <c r="Q203" s="182">
        <f t="shared" si="75"/>
        <v>0</v>
      </c>
      <c r="R203" s="184"/>
      <c r="S203" s="184" t="s">
        <v>327</v>
      </c>
      <c r="T203" s="185" t="s">
        <v>333</v>
      </c>
      <c r="U203" s="157">
        <v>0</v>
      </c>
      <c r="V203" s="157">
        <f t="shared" si="76"/>
        <v>0</v>
      </c>
      <c r="W203" s="157"/>
      <c r="X203" s="157" t="s">
        <v>249</v>
      </c>
      <c r="Y203" s="157" t="s">
        <v>250</v>
      </c>
      <c r="Z203" s="147"/>
      <c r="AA203" s="147"/>
      <c r="AB203" s="147"/>
      <c r="AC203" s="147"/>
      <c r="AD203" s="147"/>
      <c r="AE203" s="147"/>
      <c r="AF203" s="147"/>
      <c r="AG203" s="147" t="s">
        <v>623</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5">
      <c r="A204" s="179">
        <v>176</v>
      </c>
      <c r="B204" s="180" t="s">
        <v>1093</v>
      </c>
      <c r="C204" s="189" t="s">
        <v>794</v>
      </c>
      <c r="D204" s="181" t="s">
        <v>784</v>
      </c>
      <c r="E204" s="182">
        <v>1</v>
      </c>
      <c r="F204" s="183"/>
      <c r="G204" s="184">
        <f t="shared" si="70"/>
        <v>0</v>
      </c>
      <c r="H204" s="183"/>
      <c r="I204" s="184">
        <f t="shared" si="71"/>
        <v>0</v>
      </c>
      <c r="J204" s="183"/>
      <c r="K204" s="184">
        <f t="shared" si="72"/>
        <v>0</v>
      </c>
      <c r="L204" s="184">
        <v>21</v>
      </c>
      <c r="M204" s="184">
        <f t="shared" si="73"/>
        <v>0</v>
      </c>
      <c r="N204" s="182">
        <v>0</v>
      </c>
      <c r="O204" s="182">
        <f t="shared" si="74"/>
        <v>0</v>
      </c>
      <c r="P204" s="182">
        <v>0</v>
      </c>
      <c r="Q204" s="182">
        <f t="shared" si="75"/>
        <v>0</v>
      </c>
      <c r="R204" s="184"/>
      <c r="S204" s="184" t="s">
        <v>327</v>
      </c>
      <c r="T204" s="185" t="s">
        <v>333</v>
      </c>
      <c r="U204" s="157">
        <v>0</v>
      </c>
      <c r="V204" s="157">
        <f t="shared" si="76"/>
        <v>0</v>
      </c>
      <c r="W204" s="157"/>
      <c r="X204" s="157" t="s">
        <v>249</v>
      </c>
      <c r="Y204" s="157" t="s">
        <v>250</v>
      </c>
      <c r="Z204" s="147"/>
      <c r="AA204" s="147"/>
      <c r="AB204" s="147"/>
      <c r="AC204" s="147"/>
      <c r="AD204" s="147"/>
      <c r="AE204" s="147"/>
      <c r="AF204" s="147"/>
      <c r="AG204" s="147" t="s">
        <v>623</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ht="20.399999999999999" outlineLevel="1" x14ac:dyDescent="0.25">
      <c r="A205" s="179">
        <v>177</v>
      </c>
      <c r="B205" s="180" t="s">
        <v>1094</v>
      </c>
      <c r="C205" s="189" t="s">
        <v>796</v>
      </c>
      <c r="D205" s="181" t="s">
        <v>247</v>
      </c>
      <c r="E205" s="182">
        <v>0.36</v>
      </c>
      <c r="F205" s="183"/>
      <c r="G205" s="184">
        <f t="shared" si="70"/>
        <v>0</v>
      </c>
      <c r="H205" s="183"/>
      <c r="I205" s="184">
        <f t="shared" si="71"/>
        <v>0</v>
      </c>
      <c r="J205" s="183"/>
      <c r="K205" s="184">
        <f t="shared" si="72"/>
        <v>0</v>
      </c>
      <c r="L205" s="184">
        <v>21</v>
      </c>
      <c r="M205" s="184">
        <f t="shared" si="73"/>
        <v>0</v>
      </c>
      <c r="N205" s="182">
        <v>0</v>
      </c>
      <c r="O205" s="182">
        <f t="shared" si="74"/>
        <v>0</v>
      </c>
      <c r="P205" s="182">
        <v>0</v>
      </c>
      <c r="Q205" s="182">
        <f t="shared" si="75"/>
        <v>0</v>
      </c>
      <c r="R205" s="184"/>
      <c r="S205" s="184" t="s">
        <v>327</v>
      </c>
      <c r="T205" s="185" t="s">
        <v>333</v>
      </c>
      <c r="U205" s="157">
        <v>0</v>
      </c>
      <c r="V205" s="157">
        <f t="shared" si="76"/>
        <v>0</v>
      </c>
      <c r="W205" s="157"/>
      <c r="X205" s="157" t="s">
        <v>249</v>
      </c>
      <c r="Y205" s="157" t="s">
        <v>250</v>
      </c>
      <c r="Z205" s="147"/>
      <c r="AA205" s="147"/>
      <c r="AB205" s="147"/>
      <c r="AC205" s="147"/>
      <c r="AD205" s="147"/>
      <c r="AE205" s="147"/>
      <c r="AF205" s="147"/>
      <c r="AG205" s="147" t="s">
        <v>623</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5">
      <c r="A206" s="179">
        <v>178</v>
      </c>
      <c r="B206" s="180" t="s">
        <v>667</v>
      </c>
      <c r="C206" s="189" t="s">
        <v>668</v>
      </c>
      <c r="D206" s="181" t="s">
        <v>797</v>
      </c>
      <c r="E206" s="182">
        <v>20</v>
      </c>
      <c r="F206" s="183"/>
      <c r="G206" s="184">
        <f t="shared" si="70"/>
        <v>0</v>
      </c>
      <c r="H206" s="183"/>
      <c r="I206" s="184">
        <f t="shared" si="71"/>
        <v>0</v>
      </c>
      <c r="J206" s="183"/>
      <c r="K206" s="184">
        <f t="shared" si="72"/>
        <v>0</v>
      </c>
      <c r="L206" s="184">
        <v>21</v>
      </c>
      <c r="M206" s="184">
        <f t="shared" si="73"/>
        <v>0</v>
      </c>
      <c r="N206" s="182">
        <v>0</v>
      </c>
      <c r="O206" s="182">
        <f t="shared" si="74"/>
        <v>0</v>
      </c>
      <c r="P206" s="182">
        <v>0</v>
      </c>
      <c r="Q206" s="182">
        <f t="shared" si="75"/>
        <v>0</v>
      </c>
      <c r="R206" s="184"/>
      <c r="S206" s="184" t="s">
        <v>248</v>
      </c>
      <c r="T206" s="185" t="s">
        <v>333</v>
      </c>
      <c r="U206" s="157">
        <v>0</v>
      </c>
      <c r="V206" s="157">
        <f t="shared" si="76"/>
        <v>0</v>
      </c>
      <c r="W206" s="157"/>
      <c r="X206" s="157" t="s">
        <v>249</v>
      </c>
      <c r="Y206" s="157" t="s">
        <v>250</v>
      </c>
      <c r="Z206" s="147"/>
      <c r="AA206" s="147"/>
      <c r="AB206" s="147"/>
      <c r="AC206" s="147"/>
      <c r="AD206" s="147"/>
      <c r="AE206" s="147"/>
      <c r="AF206" s="147"/>
      <c r="AG206" s="147" t="s">
        <v>623</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5">
      <c r="A207" s="179">
        <v>179</v>
      </c>
      <c r="B207" s="180" t="s">
        <v>1095</v>
      </c>
      <c r="C207" s="189" t="s">
        <v>799</v>
      </c>
      <c r="D207" s="181" t="s">
        <v>800</v>
      </c>
      <c r="E207" s="182">
        <v>95</v>
      </c>
      <c r="F207" s="183"/>
      <c r="G207" s="184">
        <f t="shared" si="70"/>
        <v>0</v>
      </c>
      <c r="H207" s="183"/>
      <c r="I207" s="184">
        <f t="shared" si="71"/>
        <v>0</v>
      </c>
      <c r="J207" s="183"/>
      <c r="K207" s="184">
        <f t="shared" si="72"/>
        <v>0</v>
      </c>
      <c r="L207" s="184">
        <v>21</v>
      </c>
      <c r="M207" s="184">
        <f t="shared" si="73"/>
        <v>0</v>
      </c>
      <c r="N207" s="182">
        <v>0</v>
      </c>
      <c r="O207" s="182">
        <f t="shared" si="74"/>
        <v>0</v>
      </c>
      <c r="P207" s="182">
        <v>0</v>
      </c>
      <c r="Q207" s="182">
        <f t="shared" si="75"/>
        <v>0</v>
      </c>
      <c r="R207" s="184"/>
      <c r="S207" s="184" t="s">
        <v>327</v>
      </c>
      <c r="T207" s="185" t="s">
        <v>333</v>
      </c>
      <c r="U207" s="157">
        <v>0</v>
      </c>
      <c r="V207" s="157">
        <f t="shared" si="76"/>
        <v>0</v>
      </c>
      <c r="W207" s="157"/>
      <c r="X207" s="157" t="s">
        <v>249</v>
      </c>
      <c r="Y207" s="157" t="s">
        <v>250</v>
      </c>
      <c r="Z207" s="147"/>
      <c r="AA207" s="147"/>
      <c r="AB207" s="147"/>
      <c r="AC207" s="147"/>
      <c r="AD207" s="147"/>
      <c r="AE207" s="147"/>
      <c r="AF207" s="147"/>
      <c r="AG207" s="147" t="s">
        <v>623</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5">
      <c r="A208" s="179">
        <v>180</v>
      </c>
      <c r="B208" s="180" t="s">
        <v>1096</v>
      </c>
      <c r="C208" s="189" t="s">
        <v>802</v>
      </c>
      <c r="D208" s="181" t="s">
        <v>800</v>
      </c>
      <c r="E208" s="182">
        <v>180</v>
      </c>
      <c r="F208" s="183"/>
      <c r="G208" s="184">
        <f t="shared" si="70"/>
        <v>0</v>
      </c>
      <c r="H208" s="183"/>
      <c r="I208" s="184">
        <f t="shared" si="71"/>
        <v>0</v>
      </c>
      <c r="J208" s="183"/>
      <c r="K208" s="184">
        <f t="shared" si="72"/>
        <v>0</v>
      </c>
      <c r="L208" s="184">
        <v>21</v>
      </c>
      <c r="M208" s="184">
        <f t="shared" si="73"/>
        <v>0</v>
      </c>
      <c r="N208" s="182">
        <v>0</v>
      </c>
      <c r="O208" s="182">
        <f t="shared" si="74"/>
        <v>0</v>
      </c>
      <c r="P208" s="182">
        <v>0</v>
      </c>
      <c r="Q208" s="182">
        <f t="shared" si="75"/>
        <v>0</v>
      </c>
      <c r="R208" s="184"/>
      <c r="S208" s="184" t="s">
        <v>327</v>
      </c>
      <c r="T208" s="185" t="s">
        <v>333</v>
      </c>
      <c r="U208" s="157">
        <v>0</v>
      </c>
      <c r="V208" s="157">
        <f t="shared" si="76"/>
        <v>0</v>
      </c>
      <c r="W208" s="157"/>
      <c r="X208" s="157" t="s">
        <v>249</v>
      </c>
      <c r="Y208" s="157" t="s">
        <v>250</v>
      </c>
      <c r="Z208" s="147"/>
      <c r="AA208" s="147"/>
      <c r="AB208" s="147"/>
      <c r="AC208" s="147"/>
      <c r="AD208" s="147"/>
      <c r="AE208" s="147"/>
      <c r="AF208" s="147"/>
      <c r="AG208" s="147" t="s">
        <v>623</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1" x14ac:dyDescent="0.25">
      <c r="A209" s="179">
        <v>181</v>
      </c>
      <c r="B209" s="180" t="s">
        <v>803</v>
      </c>
      <c r="C209" s="189" t="s">
        <v>804</v>
      </c>
      <c r="D209" s="181" t="s">
        <v>784</v>
      </c>
      <c r="E209" s="182">
        <v>1</v>
      </c>
      <c r="F209" s="183"/>
      <c r="G209" s="184">
        <f t="shared" si="70"/>
        <v>0</v>
      </c>
      <c r="H209" s="183"/>
      <c r="I209" s="184">
        <f t="shared" si="71"/>
        <v>0</v>
      </c>
      <c r="J209" s="183"/>
      <c r="K209" s="184">
        <f t="shared" si="72"/>
        <v>0</v>
      </c>
      <c r="L209" s="184">
        <v>21</v>
      </c>
      <c r="M209" s="184">
        <f t="shared" si="73"/>
        <v>0</v>
      </c>
      <c r="N209" s="182">
        <v>0</v>
      </c>
      <c r="O209" s="182">
        <f t="shared" si="74"/>
        <v>0</v>
      </c>
      <c r="P209" s="182">
        <v>0</v>
      </c>
      <c r="Q209" s="182">
        <f t="shared" si="75"/>
        <v>0</v>
      </c>
      <c r="R209" s="184"/>
      <c r="S209" s="184" t="s">
        <v>248</v>
      </c>
      <c r="T209" s="185" t="s">
        <v>333</v>
      </c>
      <c r="U209" s="157">
        <v>0</v>
      </c>
      <c r="V209" s="157">
        <f t="shared" si="76"/>
        <v>0</v>
      </c>
      <c r="W209" s="157"/>
      <c r="X209" s="157" t="s">
        <v>678</v>
      </c>
      <c r="Y209" s="157" t="s">
        <v>250</v>
      </c>
      <c r="Z209" s="147"/>
      <c r="AA209" s="147"/>
      <c r="AB209" s="147"/>
      <c r="AC209" s="147"/>
      <c r="AD209" s="147"/>
      <c r="AE209" s="147"/>
      <c r="AF209" s="147"/>
      <c r="AG209" s="147" t="s">
        <v>805</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ht="30.6" outlineLevel="1" x14ac:dyDescent="0.25">
      <c r="A210" s="179">
        <v>182</v>
      </c>
      <c r="B210" s="180" t="s">
        <v>1097</v>
      </c>
      <c r="C210" s="189" t="s">
        <v>807</v>
      </c>
      <c r="D210" s="181" t="s">
        <v>784</v>
      </c>
      <c r="E210" s="182">
        <v>1</v>
      </c>
      <c r="F210" s="183"/>
      <c r="G210" s="184">
        <f t="shared" si="70"/>
        <v>0</v>
      </c>
      <c r="H210" s="183"/>
      <c r="I210" s="184">
        <f t="shared" si="71"/>
        <v>0</v>
      </c>
      <c r="J210" s="183"/>
      <c r="K210" s="184">
        <f t="shared" si="72"/>
        <v>0</v>
      </c>
      <c r="L210" s="184">
        <v>21</v>
      </c>
      <c r="M210" s="184">
        <f t="shared" si="73"/>
        <v>0</v>
      </c>
      <c r="N210" s="182">
        <v>0</v>
      </c>
      <c r="O210" s="182">
        <f t="shared" si="74"/>
        <v>0</v>
      </c>
      <c r="P210" s="182">
        <v>0</v>
      </c>
      <c r="Q210" s="182">
        <f t="shared" si="75"/>
        <v>0</v>
      </c>
      <c r="R210" s="184"/>
      <c r="S210" s="184" t="s">
        <v>327</v>
      </c>
      <c r="T210" s="185" t="s">
        <v>333</v>
      </c>
      <c r="U210" s="157">
        <v>0</v>
      </c>
      <c r="V210" s="157">
        <f t="shared" si="76"/>
        <v>0</v>
      </c>
      <c r="W210" s="157"/>
      <c r="X210" s="157" t="s">
        <v>249</v>
      </c>
      <c r="Y210" s="157" t="s">
        <v>250</v>
      </c>
      <c r="Z210" s="147"/>
      <c r="AA210" s="147"/>
      <c r="AB210" s="147"/>
      <c r="AC210" s="147"/>
      <c r="AD210" s="147"/>
      <c r="AE210" s="147"/>
      <c r="AF210" s="147"/>
      <c r="AG210" s="147" t="s">
        <v>623</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ht="20.399999999999999" outlineLevel="1" x14ac:dyDescent="0.25">
      <c r="A211" s="179">
        <v>183</v>
      </c>
      <c r="B211" s="180" t="s">
        <v>1098</v>
      </c>
      <c r="C211" s="189" t="s">
        <v>809</v>
      </c>
      <c r="D211" s="181" t="s">
        <v>784</v>
      </c>
      <c r="E211" s="182">
        <v>1</v>
      </c>
      <c r="F211" s="183"/>
      <c r="G211" s="184">
        <f t="shared" si="70"/>
        <v>0</v>
      </c>
      <c r="H211" s="183"/>
      <c r="I211" s="184">
        <f t="shared" si="71"/>
        <v>0</v>
      </c>
      <c r="J211" s="183"/>
      <c r="K211" s="184">
        <f t="shared" si="72"/>
        <v>0</v>
      </c>
      <c r="L211" s="184">
        <v>21</v>
      </c>
      <c r="M211" s="184">
        <f t="shared" si="73"/>
        <v>0</v>
      </c>
      <c r="N211" s="182">
        <v>0</v>
      </c>
      <c r="O211" s="182">
        <f t="shared" si="74"/>
        <v>0</v>
      </c>
      <c r="P211" s="182">
        <v>0</v>
      </c>
      <c r="Q211" s="182">
        <f t="shared" si="75"/>
        <v>0</v>
      </c>
      <c r="R211" s="184"/>
      <c r="S211" s="184" t="s">
        <v>327</v>
      </c>
      <c r="T211" s="185" t="s">
        <v>333</v>
      </c>
      <c r="U211" s="157">
        <v>0</v>
      </c>
      <c r="V211" s="157">
        <f t="shared" si="76"/>
        <v>0</v>
      </c>
      <c r="W211" s="157"/>
      <c r="X211" s="157" t="s">
        <v>249</v>
      </c>
      <c r="Y211" s="157" t="s">
        <v>250</v>
      </c>
      <c r="Z211" s="147"/>
      <c r="AA211" s="147"/>
      <c r="AB211" s="147"/>
      <c r="AC211" s="147"/>
      <c r="AD211" s="147"/>
      <c r="AE211" s="147"/>
      <c r="AF211" s="147"/>
      <c r="AG211" s="147" t="s">
        <v>623</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1" x14ac:dyDescent="0.25">
      <c r="A212" s="179">
        <v>184</v>
      </c>
      <c r="B212" s="180" t="s">
        <v>1099</v>
      </c>
      <c r="C212" s="189" t="s">
        <v>813</v>
      </c>
      <c r="D212" s="181" t="s">
        <v>800</v>
      </c>
      <c r="E212" s="182">
        <v>20</v>
      </c>
      <c r="F212" s="183"/>
      <c r="G212" s="184">
        <f t="shared" si="70"/>
        <v>0</v>
      </c>
      <c r="H212" s="183"/>
      <c r="I212" s="184">
        <f t="shared" si="71"/>
        <v>0</v>
      </c>
      <c r="J212" s="183"/>
      <c r="K212" s="184">
        <f t="shared" si="72"/>
        <v>0</v>
      </c>
      <c r="L212" s="184">
        <v>21</v>
      </c>
      <c r="M212" s="184">
        <f t="shared" si="73"/>
        <v>0</v>
      </c>
      <c r="N212" s="182">
        <v>0</v>
      </c>
      <c r="O212" s="182">
        <f t="shared" si="74"/>
        <v>0</v>
      </c>
      <c r="P212" s="182">
        <v>0</v>
      </c>
      <c r="Q212" s="182">
        <f t="shared" si="75"/>
        <v>0</v>
      </c>
      <c r="R212" s="184"/>
      <c r="S212" s="184" t="s">
        <v>327</v>
      </c>
      <c r="T212" s="185" t="s">
        <v>333</v>
      </c>
      <c r="U212" s="157">
        <v>0</v>
      </c>
      <c r="V212" s="157">
        <f t="shared" si="76"/>
        <v>0</v>
      </c>
      <c r="W212" s="157"/>
      <c r="X212" s="157" t="s">
        <v>249</v>
      </c>
      <c r="Y212" s="157" t="s">
        <v>250</v>
      </c>
      <c r="Z212" s="147"/>
      <c r="AA212" s="147"/>
      <c r="AB212" s="147"/>
      <c r="AC212" s="147"/>
      <c r="AD212" s="147"/>
      <c r="AE212" s="147"/>
      <c r="AF212" s="147"/>
      <c r="AG212" s="147" t="s">
        <v>623</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ht="20.399999999999999" outlineLevel="1" x14ac:dyDescent="0.25">
      <c r="A213" s="179">
        <v>185</v>
      </c>
      <c r="B213" s="180" t="s">
        <v>1100</v>
      </c>
      <c r="C213" s="189" t="s">
        <v>811</v>
      </c>
      <c r="D213" s="181" t="s">
        <v>784</v>
      </c>
      <c r="E213" s="182">
        <v>1</v>
      </c>
      <c r="F213" s="183"/>
      <c r="G213" s="184">
        <f t="shared" si="70"/>
        <v>0</v>
      </c>
      <c r="H213" s="183"/>
      <c r="I213" s="184">
        <f t="shared" si="71"/>
        <v>0</v>
      </c>
      <c r="J213" s="183"/>
      <c r="K213" s="184">
        <f t="shared" si="72"/>
        <v>0</v>
      </c>
      <c r="L213" s="184">
        <v>21</v>
      </c>
      <c r="M213" s="184">
        <f t="shared" si="73"/>
        <v>0</v>
      </c>
      <c r="N213" s="182">
        <v>0</v>
      </c>
      <c r="O213" s="182">
        <f t="shared" si="74"/>
        <v>0</v>
      </c>
      <c r="P213" s="182">
        <v>0</v>
      </c>
      <c r="Q213" s="182">
        <f t="shared" si="75"/>
        <v>0</v>
      </c>
      <c r="R213" s="184"/>
      <c r="S213" s="184" t="s">
        <v>327</v>
      </c>
      <c r="T213" s="185" t="s">
        <v>333</v>
      </c>
      <c r="U213" s="157">
        <v>0</v>
      </c>
      <c r="V213" s="157">
        <f t="shared" si="76"/>
        <v>0</v>
      </c>
      <c r="W213" s="157"/>
      <c r="X213" s="157" t="s">
        <v>249</v>
      </c>
      <c r="Y213" s="157" t="s">
        <v>250</v>
      </c>
      <c r="Z213" s="147"/>
      <c r="AA213" s="147"/>
      <c r="AB213" s="147"/>
      <c r="AC213" s="147"/>
      <c r="AD213" s="147"/>
      <c r="AE213" s="147"/>
      <c r="AF213" s="147"/>
      <c r="AG213" s="147" t="s">
        <v>623</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1" x14ac:dyDescent="0.25">
      <c r="A214" s="179">
        <v>186</v>
      </c>
      <c r="B214" s="180" t="s">
        <v>1101</v>
      </c>
      <c r="C214" s="189" t="s">
        <v>817</v>
      </c>
      <c r="D214" s="181" t="s">
        <v>784</v>
      </c>
      <c r="E214" s="182">
        <v>1</v>
      </c>
      <c r="F214" s="183"/>
      <c r="G214" s="184">
        <f t="shared" si="70"/>
        <v>0</v>
      </c>
      <c r="H214" s="183"/>
      <c r="I214" s="184">
        <f t="shared" si="71"/>
        <v>0</v>
      </c>
      <c r="J214" s="183"/>
      <c r="K214" s="184">
        <f t="shared" si="72"/>
        <v>0</v>
      </c>
      <c r="L214" s="184">
        <v>21</v>
      </c>
      <c r="M214" s="184">
        <f t="shared" si="73"/>
        <v>0</v>
      </c>
      <c r="N214" s="182">
        <v>0</v>
      </c>
      <c r="O214" s="182">
        <f t="shared" si="74"/>
        <v>0</v>
      </c>
      <c r="P214" s="182">
        <v>0</v>
      </c>
      <c r="Q214" s="182">
        <f t="shared" si="75"/>
        <v>0</v>
      </c>
      <c r="R214" s="184"/>
      <c r="S214" s="184" t="s">
        <v>327</v>
      </c>
      <c r="T214" s="185" t="s">
        <v>333</v>
      </c>
      <c r="U214" s="157">
        <v>0</v>
      </c>
      <c r="V214" s="157">
        <f t="shared" si="76"/>
        <v>0</v>
      </c>
      <c r="W214" s="157"/>
      <c r="X214" s="157" t="s">
        <v>249</v>
      </c>
      <c r="Y214" s="157" t="s">
        <v>250</v>
      </c>
      <c r="Z214" s="147"/>
      <c r="AA214" s="147"/>
      <c r="AB214" s="147"/>
      <c r="AC214" s="147"/>
      <c r="AD214" s="147"/>
      <c r="AE214" s="147"/>
      <c r="AF214" s="147"/>
      <c r="AG214" s="147" t="s">
        <v>623</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x14ac:dyDescent="0.25">
      <c r="A215" s="161" t="s">
        <v>243</v>
      </c>
      <c r="B215" s="162" t="s">
        <v>99</v>
      </c>
      <c r="C215" s="186" t="s">
        <v>100</v>
      </c>
      <c r="D215" s="163"/>
      <c r="E215" s="164"/>
      <c r="F215" s="165"/>
      <c r="G215" s="165">
        <f>SUMIF(AG216:AG221,"&lt;&gt;NOR",G216:G221)</f>
        <v>0</v>
      </c>
      <c r="H215" s="165"/>
      <c r="I215" s="165">
        <f>SUM(I216:I221)</f>
        <v>0</v>
      </c>
      <c r="J215" s="165"/>
      <c r="K215" s="165">
        <f>SUM(K216:K221)</f>
        <v>0</v>
      </c>
      <c r="L215" s="165"/>
      <c r="M215" s="165">
        <f>SUM(M216:M221)</f>
        <v>0</v>
      </c>
      <c r="N215" s="164"/>
      <c r="O215" s="164">
        <f>SUM(O216:O221)</f>
        <v>0</v>
      </c>
      <c r="P215" s="164"/>
      <c r="Q215" s="164">
        <f>SUM(Q216:Q221)</f>
        <v>0</v>
      </c>
      <c r="R215" s="165"/>
      <c r="S215" s="165"/>
      <c r="T215" s="166"/>
      <c r="U215" s="160"/>
      <c r="V215" s="160">
        <f>SUM(V216:V221)</f>
        <v>3.6900000000000004</v>
      </c>
      <c r="W215" s="160"/>
      <c r="X215" s="160"/>
      <c r="Y215" s="160"/>
      <c r="AG215" t="s">
        <v>244</v>
      </c>
    </row>
    <row r="216" spans="1:60" outlineLevel="1" x14ac:dyDescent="0.25">
      <c r="A216" s="179">
        <v>187</v>
      </c>
      <c r="B216" s="180" t="s">
        <v>820</v>
      </c>
      <c r="C216" s="189" t="s">
        <v>821</v>
      </c>
      <c r="D216" s="181" t="s">
        <v>784</v>
      </c>
      <c r="E216" s="182">
        <v>1</v>
      </c>
      <c r="F216" s="183"/>
      <c r="G216" s="184">
        <f t="shared" ref="G216:G221" si="77">ROUND(E216*F216,2)</f>
        <v>0</v>
      </c>
      <c r="H216" s="183"/>
      <c r="I216" s="184">
        <f t="shared" ref="I216:I221" si="78">ROUND(E216*H216,2)</f>
        <v>0</v>
      </c>
      <c r="J216" s="183"/>
      <c r="K216" s="184">
        <f t="shared" ref="K216:K221" si="79">ROUND(E216*J216,2)</f>
        <v>0</v>
      </c>
      <c r="L216" s="184">
        <v>21</v>
      </c>
      <c r="M216" s="184">
        <f t="shared" ref="M216:M221" si="80">G216*(1+L216/100)</f>
        <v>0</v>
      </c>
      <c r="N216" s="182">
        <v>0</v>
      </c>
      <c r="O216" s="182">
        <f t="shared" ref="O216:O221" si="81">ROUND(E216*N216,2)</f>
        <v>0</v>
      </c>
      <c r="P216" s="182">
        <v>0</v>
      </c>
      <c r="Q216" s="182">
        <f t="shared" ref="Q216:Q221" si="82">ROUND(E216*P216,2)</f>
        <v>0</v>
      </c>
      <c r="R216" s="184"/>
      <c r="S216" s="184" t="s">
        <v>248</v>
      </c>
      <c r="T216" s="185" t="s">
        <v>333</v>
      </c>
      <c r="U216" s="157">
        <v>0.65200000000000002</v>
      </c>
      <c r="V216" s="157">
        <f t="shared" ref="V216:V221" si="83">ROUND(E216*U216,2)</f>
        <v>0.65</v>
      </c>
      <c r="W216" s="157"/>
      <c r="X216" s="157" t="s">
        <v>249</v>
      </c>
      <c r="Y216" s="157" t="s">
        <v>250</v>
      </c>
      <c r="Z216" s="147"/>
      <c r="AA216" s="147"/>
      <c r="AB216" s="147"/>
      <c r="AC216" s="147"/>
      <c r="AD216" s="147"/>
      <c r="AE216" s="147"/>
      <c r="AF216" s="147"/>
      <c r="AG216" s="147" t="s">
        <v>694</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5">
      <c r="A217" s="179">
        <v>188</v>
      </c>
      <c r="B217" s="180" t="s">
        <v>822</v>
      </c>
      <c r="C217" s="189" t="s">
        <v>823</v>
      </c>
      <c r="D217" s="181" t="s">
        <v>784</v>
      </c>
      <c r="E217" s="182">
        <v>1</v>
      </c>
      <c r="F217" s="183"/>
      <c r="G217" s="184">
        <f t="shared" si="77"/>
        <v>0</v>
      </c>
      <c r="H217" s="183"/>
      <c r="I217" s="184">
        <f t="shared" si="78"/>
        <v>0</v>
      </c>
      <c r="J217" s="183"/>
      <c r="K217" s="184">
        <f t="shared" si="79"/>
        <v>0</v>
      </c>
      <c r="L217" s="184">
        <v>21</v>
      </c>
      <c r="M217" s="184">
        <f t="shared" si="80"/>
        <v>0</v>
      </c>
      <c r="N217" s="182">
        <v>0</v>
      </c>
      <c r="O217" s="182">
        <f t="shared" si="81"/>
        <v>0</v>
      </c>
      <c r="P217" s="182">
        <v>0</v>
      </c>
      <c r="Q217" s="182">
        <f t="shared" si="82"/>
        <v>0</v>
      </c>
      <c r="R217" s="184"/>
      <c r="S217" s="184" t="s">
        <v>248</v>
      </c>
      <c r="T217" s="185" t="s">
        <v>333</v>
      </c>
      <c r="U217" s="157">
        <v>1.204</v>
      </c>
      <c r="V217" s="157">
        <f t="shared" si="83"/>
        <v>1.2</v>
      </c>
      <c r="W217" s="157"/>
      <c r="X217" s="157" t="s">
        <v>249</v>
      </c>
      <c r="Y217" s="157" t="s">
        <v>250</v>
      </c>
      <c r="Z217" s="147"/>
      <c r="AA217" s="147"/>
      <c r="AB217" s="147"/>
      <c r="AC217" s="147"/>
      <c r="AD217" s="147"/>
      <c r="AE217" s="147"/>
      <c r="AF217" s="147"/>
      <c r="AG217" s="147" t="s">
        <v>694</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1" x14ac:dyDescent="0.25">
      <c r="A218" s="179">
        <v>189</v>
      </c>
      <c r="B218" s="180" t="s">
        <v>824</v>
      </c>
      <c r="C218" s="189" t="s">
        <v>825</v>
      </c>
      <c r="D218" s="181" t="s">
        <v>784</v>
      </c>
      <c r="E218" s="182">
        <v>1</v>
      </c>
      <c r="F218" s="183"/>
      <c r="G218" s="184">
        <f t="shared" si="77"/>
        <v>0</v>
      </c>
      <c r="H218" s="183"/>
      <c r="I218" s="184">
        <f t="shared" si="78"/>
        <v>0</v>
      </c>
      <c r="J218" s="183"/>
      <c r="K218" s="184">
        <f t="shared" si="79"/>
        <v>0</v>
      </c>
      <c r="L218" s="184">
        <v>21</v>
      </c>
      <c r="M218" s="184">
        <f t="shared" si="80"/>
        <v>0</v>
      </c>
      <c r="N218" s="182">
        <v>0</v>
      </c>
      <c r="O218" s="182">
        <f t="shared" si="81"/>
        <v>0</v>
      </c>
      <c r="P218" s="182">
        <v>0</v>
      </c>
      <c r="Q218" s="182">
        <f t="shared" si="82"/>
        <v>0</v>
      </c>
      <c r="R218" s="184"/>
      <c r="S218" s="184" t="s">
        <v>248</v>
      </c>
      <c r="T218" s="185" t="s">
        <v>333</v>
      </c>
      <c r="U218" s="157">
        <v>1.841</v>
      </c>
      <c r="V218" s="157">
        <f t="shared" si="83"/>
        <v>1.84</v>
      </c>
      <c r="W218" s="157"/>
      <c r="X218" s="157" t="s">
        <v>249</v>
      </c>
      <c r="Y218" s="157" t="s">
        <v>250</v>
      </c>
      <c r="Z218" s="147"/>
      <c r="AA218" s="147"/>
      <c r="AB218" s="147"/>
      <c r="AC218" s="147"/>
      <c r="AD218" s="147"/>
      <c r="AE218" s="147"/>
      <c r="AF218" s="147"/>
      <c r="AG218" s="147" t="s">
        <v>694</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20.399999999999999" outlineLevel="1" x14ac:dyDescent="0.25">
      <c r="A219" s="179">
        <v>190</v>
      </c>
      <c r="B219" s="180" t="s">
        <v>1102</v>
      </c>
      <c r="C219" s="189" t="s">
        <v>827</v>
      </c>
      <c r="D219" s="181" t="s">
        <v>784</v>
      </c>
      <c r="E219" s="182">
        <v>1</v>
      </c>
      <c r="F219" s="183"/>
      <c r="G219" s="184">
        <f t="shared" si="77"/>
        <v>0</v>
      </c>
      <c r="H219" s="183"/>
      <c r="I219" s="184">
        <f t="shared" si="78"/>
        <v>0</v>
      </c>
      <c r="J219" s="183"/>
      <c r="K219" s="184">
        <f t="shared" si="79"/>
        <v>0</v>
      </c>
      <c r="L219" s="184">
        <v>21</v>
      </c>
      <c r="M219" s="184">
        <f t="shared" si="80"/>
        <v>0</v>
      </c>
      <c r="N219" s="182">
        <v>0</v>
      </c>
      <c r="O219" s="182">
        <f t="shared" si="81"/>
        <v>0</v>
      </c>
      <c r="P219" s="182">
        <v>0</v>
      </c>
      <c r="Q219" s="182">
        <f t="shared" si="82"/>
        <v>0</v>
      </c>
      <c r="R219" s="184"/>
      <c r="S219" s="184" t="s">
        <v>327</v>
      </c>
      <c r="T219" s="185" t="s">
        <v>333</v>
      </c>
      <c r="U219" s="157">
        <v>0</v>
      </c>
      <c r="V219" s="157">
        <f t="shared" si="83"/>
        <v>0</v>
      </c>
      <c r="W219" s="157"/>
      <c r="X219" s="157" t="s">
        <v>249</v>
      </c>
      <c r="Y219" s="157" t="s">
        <v>250</v>
      </c>
      <c r="Z219" s="147"/>
      <c r="AA219" s="147"/>
      <c r="AB219" s="147"/>
      <c r="AC219" s="147"/>
      <c r="AD219" s="147"/>
      <c r="AE219" s="147"/>
      <c r="AF219" s="147"/>
      <c r="AG219" s="147" t="s">
        <v>694</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ht="20.399999999999999" outlineLevel="1" x14ac:dyDescent="0.25">
      <c r="A220" s="179">
        <v>191</v>
      </c>
      <c r="B220" s="180" t="s">
        <v>1103</v>
      </c>
      <c r="C220" s="189" t="s">
        <v>829</v>
      </c>
      <c r="D220" s="181" t="s">
        <v>784</v>
      </c>
      <c r="E220" s="182">
        <v>1</v>
      </c>
      <c r="F220" s="183"/>
      <c r="G220" s="184">
        <f t="shared" si="77"/>
        <v>0</v>
      </c>
      <c r="H220" s="183"/>
      <c r="I220" s="184">
        <f t="shared" si="78"/>
        <v>0</v>
      </c>
      <c r="J220" s="183"/>
      <c r="K220" s="184">
        <f t="shared" si="79"/>
        <v>0</v>
      </c>
      <c r="L220" s="184">
        <v>21</v>
      </c>
      <c r="M220" s="184">
        <f t="shared" si="80"/>
        <v>0</v>
      </c>
      <c r="N220" s="182">
        <v>0</v>
      </c>
      <c r="O220" s="182">
        <f t="shared" si="81"/>
        <v>0</v>
      </c>
      <c r="P220" s="182">
        <v>0</v>
      </c>
      <c r="Q220" s="182">
        <f t="shared" si="82"/>
        <v>0</v>
      </c>
      <c r="R220" s="184"/>
      <c r="S220" s="184" t="s">
        <v>327</v>
      </c>
      <c r="T220" s="185" t="s">
        <v>333</v>
      </c>
      <c r="U220" s="157">
        <v>0</v>
      </c>
      <c r="V220" s="157">
        <f t="shared" si="83"/>
        <v>0</v>
      </c>
      <c r="W220" s="157"/>
      <c r="X220" s="157" t="s">
        <v>249</v>
      </c>
      <c r="Y220" s="157" t="s">
        <v>250</v>
      </c>
      <c r="Z220" s="147"/>
      <c r="AA220" s="147"/>
      <c r="AB220" s="147"/>
      <c r="AC220" s="147"/>
      <c r="AD220" s="147"/>
      <c r="AE220" s="147"/>
      <c r="AF220" s="147"/>
      <c r="AG220" s="147" t="s">
        <v>694</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ht="20.399999999999999" outlineLevel="1" x14ac:dyDescent="0.25">
      <c r="A221" s="171">
        <v>192</v>
      </c>
      <c r="B221" s="172" t="s">
        <v>1104</v>
      </c>
      <c r="C221" s="187" t="s">
        <v>831</v>
      </c>
      <c r="D221" s="173" t="s">
        <v>784</v>
      </c>
      <c r="E221" s="174">
        <v>1</v>
      </c>
      <c r="F221" s="175"/>
      <c r="G221" s="176">
        <f t="shared" si="77"/>
        <v>0</v>
      </c>
      <c r="H221" s="175"/>
      <c r="I221" s="176">
        <f t="shared" si="78"/>
        <v>0</v>
      </c>
      <c r="J221" s="175"/>
      <c r="K221" s="176">
        <f t="shared" si="79"/>
        <v>0</v>
      </c>
      <c r="L221" s="176">
        <v>21</v>
      </c>
      <c r="M221" s="176">
        <f t="shared" si="80"/>
        <v>0</v>
      </c>
      <c r="N221" s="174">
        <v>0</v>
      </c>
      <c r="O221" s="174">
        <f t="shared" si="81"/>
        <v>0</v>
      </c>
      <c r="P221" s="174">
        <v>0</v>
      </c>
      <c r="Q221" s="174">
        <f t="shared" si="82"/>
        <v>0</v>
      </c>
      <c r="R221" s="176"/>
      <c r="S221" s="176" t="s">
        <v>327</v>
      </c>
      <c r="T221" s="177" t="s">
        <v>333</v>
      </c>
      <c r="U221" s="157">
        <v>0</v>
      </c>
      <c r="V221" s="157">
        <f t="shared" si="83"/>
        <v>0</v>
      </c>
      <c r="W221" s="157"/>
      <c r="X221" s="157" t="s">
        <v>249</v>
      </c>
      <c r="Y221" s="157" t="s">
        <v>250</v>
      </c>
      <c r="Z221" s="147"/>
      <c r="AA221" s="147"/>
      <c r="AB221" s="147"/>
      <c r="AC221" s="147"/>
      <c r="AD221" s="147"/>
      <c r="AE221" s="147"/>
      <c r="AF221" s="147"/>
      <c r="AG221" s="147" t="s">
        <v>694</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x14ac:dyDescent="0.25">
      <c r="A222" s="3"/>
      <c r="B222" s="4"/>
      <c r="C222" s="190"/>
      <c r="D222" s="6"/>
      <c r="E222" s="3"/>
      <c r="F222" s="3"/>
      <c r="G222" s="3"/>
      <c r="H222" s="3"/>
      <c r="I222" s="3"/>
      <c r="J222" s="3"/>
      <c r="K222" s="3"/>
      <c r="L222" s="3"/>
      <c r="M222" s="3"/>
      <c r="N222" s="3"/>
      <c r="O222" s="3"/>
      <c r="P222" s="3"/>
      <c r="Q222" s="3"/>
      <c r="R222" s="3"/>
      <c r="S222" s="3"/>
      <c r="T222" s="3"/>
      <c r="U222" s="3"/>
      <c r="V222" s="3"/>
      <c r="W222" s="3"/>
      <c r="X222" s="3"/>
      <c r="Y222" s="3"/>
      <c r="AE222">
        <v>15</v>
      </c>
      <c r="AF222">
        <v>21</v>
      </c>
      <c r="AG222" t="s">
        <v>229</v>
      </c>
    </row>
    <row r="223" spans="1:60" x14ac:dyDescent="0.25">
      <c r="A223" s="150"/>
      <c r="B223" s="151" t="s">
        <v>31</v>
      </c>
      <c r="C223" s="191"/>
      <c r="D223" s="152"/>
      <c r="E223" s="153"/>
      <c r="F223" s="153"/>
      <c r="G223" s="170">
        <f>G8+G45+G57+G79+G106+G130+G148+G166+G181+G191+G198+G215</f>
        <v>0</v>
      </c>
      <c r="H223" s="3"/>
      <c r="I223" s="3"/>
      <c r="J223" s="3"/>
      <c r="K223" s="3"/>
      <c r="L223" s="3"/>
      <c r="M223" s="3"/>
      <c r="N223" s="3"/>
      <c r="O223" s="3"/>
      <c r="P223" s="3"/>
      <c r="Q223" s="3"/>
      <c r="R223" s="3"/>
      <c r="S223" s="3"/>
      <c r="T223" s="3"/>
      <c r="U223" s="3"/>
      <c r="V223" s="3"/>
      <c r="W223" s="3"/>
      <c r="X223" s="3"/>
      <c r="Y223" s="3"/>
      <c r="AE223">
        <f>SUMIF(L7:L221,AE222,G7:G221)</f>
        <v>0</v>
      </c>
      <c r="AF223">
        <f>SUMIF(L7:L221,AF222,G7:G221)</f>
        <v>0</v>
      </c>
      <c r="AG223" t="s">
        <v>688</v>
      </c>
    </row>
    <row r="224" spans="1:60" x14ac:dyDescent="0.25">
      <c r="A224" s="3"/>
      <c r="B224" s="4"/>
      <c r="C224" s="190"/>
      <c r="D224" s="6"/>
      <c r="E224" s="3"/>
      <c r="F224" s="3"/>
      <c r="G224" s="3"/>
      <c r="H224" s="3"/>
      <c r="I224" s="3"/>
      <c r="J224" s="3"/>
      <c r="K224" s="3"/>
      <c r="L224" s="3"/>
      <c r="M224" s="3"/>
      <c r="N224" s="3"/>
      <c r="O224" s="3"/>
      <c r="P224" s="3"/>
      <c r="Q224" s="3"/>
      <c r="R224" s="3"/>
      <c r="S224" s="3"/>
      <c r="T224" s="3"/>
      <c r="U224" s="3"/>
      <c r="V224" s="3"/>
      <c r="W224" s="3"/>
      <c r="X224" s="3"/>
      <c r="Y224" s="3"/>
    </row>
    <row r="225" spans="1:33" x14ac:dyDescent="0.25">
      <c r="A225" s="3"/>
      <c r="B225" s="4"/>
      <c r="C225" s="190"/>
      <c r="D225" s="6"/>
      <c r="E225" s="3"/>
      <c r="F225" s="3"/>
      <c r="G225" s="3"/>
      <c r="H225" s="3"/>
      <c r="I225" s="3"/>
      <c r="J225" s="3"/>
      <c r="K225" s="3"/>
      <c r="L225" s="3"/>
      <c r="M225" s="3"/>
      <c r="N225" s="3"/>
      <c r="O225" s="3"/>
      <c r="P225" s="3"/>
      <c r="Q225" s="3"/>
      <c r="R225" s="3"/>
      <c r="S225" s="3"/>
      <c r="T225" s="3"/>
      <c r="U225" s="3"/>
      <c r="V225" s="3"/>
      <c r="W225" s="3"/>
      <c r="X225" s="3"/>
      <c r="Y225" s="3"/>
    </row>
    <row r="226" spans="1:33" x14ac:dyDescent="0.25">
      <c r="A226" s="258" t="s">
        <v>689</v>
      </c>
      <c r="B226" s="258"/>
      <c r="C226" s="259"/>
      <c r="D226" s="6"/>
      <c r="E226" s="3"/>
      <c r="F226" s="3"/>
      <c r="G226" s="3"/>
      <c r="H226" s="3"/>
      <c r="I226" s="3"/>
      <c r="J226" s="3"/>
      <c r="K226" s="3"/>
      <c r="L226" s="3"/>
      <c r="M226" s="3"/>
      <c r="N226" s="3"/>
      <c r="O226" s="3"/>
      <c r="P226" s="3"/>
      <c r="Q226" s="3"/>
      <c r="R226" s="3"/>
      <c r="S226" s="3"/>
      <c r="T226" s="3"/>
      <c r="U226" s="3"/>
      <c r="V226" s="3"/>
      <c r="W226" s="3"/>
      <c r="X226" s="3"/>
      <c r="Y226" s="3"/>
    </row>
    <row r="227" spans="1:33" x14ac:dyDescent="0.25">
      <c r="A227" s="260"/>
      <c r="B227" s="261"/>
      <c r="C227" s="262"/>
      <c r="D227" s="261"/>
      <c r="E227" s="261"/>
      <c r="F227" s="261"/>
      <c r="G227" s="263"/>
      <c r="H227" s="3"/>
      <c r="I227" s="3"/>
      <c r="J227" s="3"/>
      <c r="K227" s="3"/>
      <c r="L227" s="3"/>
      <c r="M227" s="3"/>
      <c r="N227" s="3"/>
      <c r="O227" s="3"/>
      <c r="P227" s="3"/>
      <c r="Q227" s="3"/>
      <c r="R227" s="3"/>
      <c r="S227" s="3"/>
      <c r="T227" s="3"/>
      <c r="U227" s="3"/>
      <c r="V227" s="3"/>
      <c r="W227" s="3"/>
      <c r="X227" s="3"/>
      <c r="Y227" s="3"/>
      <c r="AG227" t="s">
        <v>690</v>
      </c>
    </row>
    <row r="228" spans="1:33" x14ac:dyDescent="0.25">
      <c r="A228" s="264"/>
      <c r="B228" s="265"/>
      <c r="C228" s="266"/>
      <c r="D228" s="265"/>
      <c r="E228" s="265"/>
      <c r="F228" s="265"/>
      <c r="G228" s="267"/>
      <c r="H228" s="3"/>
      <c r="I228" s="3"/>
      <c r="J228" s="3"/>
      <c r="K228" s="3"/>
      <c r="L228" s="3"/>
      <c r="M228" s="3"/>
      <c r="N228" s="3"/>
      <c r="O228" s="3"/>
      <c r="P228" s="3"/>
      <c r="Q228" s="3"/>
      <c r="R228" s="3"/>
      <c r="S228" s="3"/>
      <c r="T228" s="3"/>
      <c r="U228" s="3"/>
      <c r="V228" s="3"/>
      <c r="W228" s="3"/>
      <c r="X228" s="3"/>
      <c r="Y228" s="3"/>
    </row>
    <row r="229" spans="1:33" x14ac:dyDescent="0.25">
      <c r="A229" s="264"/>
      <c r="B229" s="265"/>
      <c r="C229" s="266"/>
      <c r="D229" s="265"/>
      <c r="E229" s="265"/>
      <c r="F229" s="265"/>
      <c r="G229" s="267"/>
      <c r="H229" s="3"/>
      <c r="I229" s="3"/>
      <c r="J229" s="3"/>
      <c r="K229" s="3"/>
      <c r="L229" s="3"/>
      <c r="M229" s="3"/>
      <c r="N229" s="3"/>
      <c r="O229" s="3"/>
      <c r="P229" s="3"/>
      <c r="Q229" s="3"/>
      <c r="R229" s="3"/>
      <c r="S229" s="3"/>
      <c r="T229" s="3"/>
      <c r="U229" s="3"/>
      <c r="V229" s="3"/>
      <c r="W229" s="3"/>
      <c r="X229" s="3"/>
      <c r="Y229" s="3"/>
    </row>
    <row r="230" spans="1:33" x14ac:dyDescent="0.25">
      <c r="A230" s="264"/>
      <c r="B230" s="265"/>
      <c r="C230" s="266"/>
      <c r="D230" s="265"/>
      <c r="E230" s="265"/>
      <c r="F230" s="265"/>
      <c r="G230" s="267"/>
      <c r="H230" s="3"/>
      <c r="I230" s="3"/>
      <c r="J230" s="3"/>
      <c r="K230" s="3"/>
      <c r="L230" s="3"/>
      <c r="M230" s="3"/>
      <c r="N230" s="3"/>
      <c r="O230" s="3"/>
      <c r="P230" s="3"/>
      <c r="Q230" s="3"/>
      <c r="R230" s="3"/>
      <c r="S230" s="3"/>
      <c r="T230" s="3"/>
      <c r="U230" s="3"/>
      <c r="V230" s="3"/>
      <c r="W230" s="3"/>
      <c r="X230" s="3"/>
      <c r="Y230" s="3"/>
    </row>
    <row r="231" spans="1:33" x14ac:dyDescent="0.25">
      <c r="A231" s="268"/>
      <c r="B231" s="269"/>
      <c r="C231" s="270"/>
      <c r="D231" s="269"/>
      <c r="E231" s="269"/>
      <c r="F231" s="269"/>
      <c r="G231" s="271"/>
      <c r="H231" s="3"/>
      <c r="I231" s="3"/>
      <c r="J231" s="3"/>
      <c r="K231" s="3"/>
      <c r="L231" s="3"/>
      <c r="M231" s="3"/>
      <c r="N231" s="3"/>
      <c r="O231" s="3"/>
      <c r="P231" s="3"/>
      <c r="Q231" s="3"/>
      <c r="R231" s="3"/>
      <c r="S231" s="3"/>
      <c r="T231" s="3"/>
      <c r="U231" s="3"/>
      <c r="V231" s="3"/>
      <c r="W231" s="3"/>
      <c r="X231" s="3"/>
      <c r="Y231" s="3"/>
    </row>
    <row r="232" spans="1:33" x14ac:dyDescent="0.25">
      <c r="A232" s="3"/>
      <c r="B232" s="4"/>
      <c r="C232" s="190"/>
      <c r="D232" s="6"/>
      <c r="E232" s="3"/>
      <c r="F232" s="3"/>
      <c r="G232" s="3"/>
      <c r="H232" s="3"/>
      <c r="I232" s="3"/>
      <c r="J232" s="3"/>
      <c r="K232" s="3"/>
      <c r="L232" s="3"/>
      <c r="M232" s="3"/>
      <c r="N232" s="3"/>
      <c r="O232" s="3"/>
      <c r="P232" s="3"/>
      <c r="Q232" s="3"/>
      <c r="R232" s="3"/>
      <c r="S232" s="3"/>
      <c r="T232" s="3"/>
      <c r="U232" s="3"/>
      <c r="V232" s="3"/>
      <c r="W232" s="3"/>
      <c r="X232" s="3"/>
      <c r="Y232" s="3"/>
    </row>
    <row r="233" spans="1:33" x14ac:dyDescent="0.25">
      <c r="C233" s="192"/>
      <c r="D233" s="10"/>
      <c r="AG233" t="s">
        <v>691</v>
      </c>
    </row>
    <row r="234" spans="1:33" x14ac:dyDescent="0.25">
      <c r="D234" s="10"/>
    </row>
    <row r="235" spans="1:33" x14ac:dyDescent="0.25">
      <c r="D235" s="10"/>
    </row>
    <row r="236" spans="1:33" x14ac:dyDescent="0.25">
      <c r="D236" s="10"/>
    </row>
    <row r="237" spans="1:33" x14ac:dyDescent="0.25">
      <c r="D237" s="10"/>
    </row>
    <row r="238" spans="1:33" x14ac:dyDescent="0.25">
      <c r="D238" s="10"/>
    </row>
    <row r="239" spans="1:33" x14ac:dyDescent="0.25">
      <c r="D239" s="10"/>
    </row>
    <row r="240" spans="1:33"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93A" sheet="1" formatRows="0"/>
  <mergeCells count="16">
    <mergeCell ref="A226:C226"/>
    <mergeCell ref="A227:G231"/>
    <mergeCell ref="C48:G48"/>
    <mergeCell ref="C50:G50"/>
    <mergeCell ref="C104:G104"/>
    <mergeCell ref="C110:G110"/>
    <mergeCell ref="C139:G139"/>
    <mergeCell ref="A1:G1"/>
    <mergeCell ref="C2:G2"/>
    <mergeCell ref="C3:G3"/>
    <mergeCell ref="C4:G4"/>
    <mergeCell ref="C132:G132"/>
    <mergeCell ref="C133:G133"/>
    <mergeCell ref="C135:G135"/>
    <mergeCell ref="C136:G136"/>
    <mergeCell ref="C137:G137"/>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66" activePane="bottomLeft" state="frozen"/>
      <selection pane="bottomLeft" activeCell="T1" sqref="A1:T83"/>
    </sheetView>
  </sheetViews>
  <sheetFormatPr defaultRowHeight="13.2" outlineLevelRow="2" x14ac:dyDescent="0.25"/>
  <cols>
    <col min="1" max="1" width="3.44140625" customWidth="1"/>
    <col min="2" max="2" width="12.5546875" style="120" customWidth="1"/>
    <col min="3" max="3" width="38.33203125" style="120" customWidth="1"/>
    <col min="4" max="4" width="4.88671875" customWidth="1"/>
    <col min="5" max="5" width="10.5546875" customWidth="1"/>
    <col min="6" max="6" width="9.88671875" customWidth="1"/>
    <col min="7" max="7" width="12.6640625" customWidth="1"/>
    <col min="8" max="13" width="0" hidden="1" customWidth="1"/>
    <col min="18" max="18" width="0" hidden="1" customWidth="1"/>
    <col min="21" max="25" width="0" hidden="1" customWidth="1"/>
    <col min="29" max="29" width="0" hidden="1" customWidth="1"/>
    <col min="31" max="41" width="0" hidden="1" customWidth="1"/>
    <col min="53" max="53" width="73.6640625" customWidth="1"/>
  </cols>
  <sheetData>
    <row r="1" spans="1:60" ht="15.75" customHeight="1" x14ac:dyDescent="0.3">
      <c r="A1" s="251" t="s">
        <v>7</v>
      </c>
      <c r="B1" s="251"/>
      <c r="C1" s="251"/>
      <c r="D1" s="251"/>
      <c r="E1" s="251"/>
      <c r="F1" s="251"/>
      <c r="G1" s="251"/>
      <c r="AG1" t="s">
        <v>217</v>
      </c>
    </row>
    <row r="2" spans="1:60" ht="24.9" customHeight="1" x14ac:dyDescent="0.25">
      <c r="A2" s="139" t="s">
        <v>8</v>
      </c>
      <c r="B2" s="49" t="s">
        <v>43</v>
      </c>
      <c r="C2" s="252" t="s">
        <v>44</v>
      </c>
      <c r="D2" s="253"/>
      <c r="E2" s="253"/>
      <c r="F2" s="253"/>
      <c r="G2" s="254"/>
      <c r="AG2" t="s">
        <v>218</v>
      </c>
    </row>
    <row r="3" spans="1:60" ht="24.9" customHeight="1" x14ac:dyDescent="0.25">
      <c r="A3" s="139" t="s">
        <v>9</v>
      </c>
      <c r="B3" s="49" t="s">
        <v>46</v>
      </c>
      <c r="C3" s="252" t="s">
        <v>47</v>
      </c>
      <c r="D3" s="253"/>
      <c r="E3" s="253"/>
      <c r="F3" s="253"/>
      <c r="G3" s="254"/>
      <c r="AC3" s="120" t="s">
        <v>218</v>
      </c>
      <c r="AG3" t="s">
        <v>219</v>
      </c>
    </row>
    <row r="4" spans="1:60" ht="24.9" customHeight="1" x14ac:dyDescent="0.25">
      <c r="A4" s="140" t="s">
        <v>10</v>
      </c>
      <c r="B4" s="141" t="s">
        <v>53</v>
      </c>
      <c r="C4" s="255" t="s">
        <v>54</v>
      </c>
      <c r="D4" s="256"/>
      <c r="E4" s="256"/>
      <c r="F4" s="256"/>
      <c r="G4" s="257"/>
      <c r="AG4" t="s">
        <v>220</v>
      </c>
    </row>
    <row r="5" spans="1:60" x14ac:dyDescent="0.25">
      <c r="D5" s="10"/>
    </row>
    <row r="6" spans="1:60" ht="39.6" x14ac:dyDescent="0.25">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61" t="s">
        <v>243</v>
      </c>
      <c r="B8" s="162" t="s">
        <v>201</v>
      </c>
      <c r="C8" s="186" t="s">
        <v>202</v>
      </c>
      <c r="D8" s="163"/>
      <c r="E8" s="164"/>
      <c r="F8" s="165"/>
      <c r="G8" s="165">
        <f>SUMIF(AG9:AG67,"&lt;&gt;NOR",G9:G67)</f>
        <v>0</v>
      </c>
      <c r="H8" s="165"/>
      <c r="I8" s="165">
        <f>SUM(I9:I67)</f>
        <v>0</v>
      </c>
      <c r="J8" s="165"/>
      <c r="K8" s="165">
        <f>SUM(K9:K67)</f>
        <v>0</v>
      </c>
      <c r="L8" s="165"/>
      <c r="M8" s="165">
        <f>SUM(M9:M67)</f>
        <v>0</v>
      </c>
      <c r="N8" s="164"/>
      <c r="O8" s="164">
        <f>SUM(O9:O67)</f>
        <v>0.05</v>
      </c>
      <c r="P8" s="164"/>
      <c r="Q8" s="164">
        <f>SUM(Q9:Q67)</f>
        <v>0</v>
      </c>
      <c r="R8" s="165"/>
      <c r="S8" s="165"/>
      <c r="T8" s="166"/>
      <c r="U8" s="160"/>
      <c r="V8" s="160">
        <f>SUM(V9:V67)</f>
        <v>64.410000000000011</v>
      </c>
      <c r="W8" s="160"/>
      <c r="X8" s="160"/>
      <c r="Y8" s="160"/>
      <c r="AG8" t="s">
        <v>244</v>
      </c>
    </row>
    <row r="9" spans="1:60" outlineLevel="1" x14ac:dyDescent="0.25">
      <c r="A9" s="179">
        <v>1</v>
      </c>
      <c r="B9" s="180" t="s">
        <v>1105</v>
      </c>
      <c r="C9" s="189" t="s">
        <v>1106</v>
      </c>
      <c r="D9" s="181" t="s">
        <v>282</v>
      </c>
      <c r="E9" s="182">
        <v>2</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248</v>
      </c>
      <c r="T9" s="185" t="s">
        <v>333</v>
      </c>
      <c r="U9" s="157">
        <v>8.2830000000000001E-2</v>
      </c>
      <c r="V9" s="157">
        <f>ROUND(E9*U9,2)</f>
        <v>0.17</v>
      </c>
      <c r="W9" s="157"/>
      <c r="X9" s="157" t="s">
        <v>249</v>
      </c>
      <c r="Y9" s="157" t="s">
        <v>250</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9">
        <v>2</v>
      </c>
      <c r="B10" s="180" t="s">
        <v>1107</v>
      </c>
      <c r="C10" s="189" t="s">
        <v>1108</v>
      </c>
      <c r="D10" s="181" t="s">
        <v>282</v>
      </c>
      <c r="E10" s="182">
        <v>2</v>
      </c>
      <c r="F10" s="183"/>
      <c r="G10" s="184">
        <f>ROUND(E10*F10,2)</f>
        <v>0</v>
      </c>
      <c r="H10" s="183"/>
      <c r="I10" s="184">
        <f>ROUND(E10*H10,2)</f>
        <v>0</v>
      </c>
      <c r="J10" s="183"/>
      <c r="K10" s="184">
        <f>ROUND(E10*J10,2)</f>
        <v>0</v>
      </c>
      <c r="L10" s="184">
        <v>21</v>
      </c>
      <c r="M10" s="184">
        <f>G10*(1+L10/100)</f>
        <v>0</v>
      </c>
      <c r="N10" s="182">
        <v>0</v>
      </c>
      <c r="O10" s="182">
        <f>ROUND(E10*N10,2)</f>
        <v>0</v>
      </c>
      <c r="P10" s="182">
        <v>0</v>
      </c>
      <c r="Q10" s="182">
        <f>ROUND(E10*P10,2)</f>
        <v>0</v>
      </c>
      <c r="R10" s="184"/>
      <c r="S10" s="184" t="s">
        <v>248</v>
      </c>
      <c r="T10" s="185" t="s">
        <v>333</v>
      </c>
      <c r="U10" s="157">
        <v>8.6999999999999994E-2</v>
      </c>
      <c r="V10" s="157">
        <f>ROUND(E10*U10,2)</f>
        <v>0.17</v>
      </c>
      <c r="W10" s="157"/>
      <c r="X10" s="157" t="s">
        <v>249</v>
      </c>
      <c r="Y10" s="157" t="s">
        <v>250</v>
      </c>
      <c r="Z10" s="147"/>
      <c r="AA10" s="147"/>
      <c r="AB10" s="147"/>
      <c r="AC10" s="147"/>
      <c r="AD10" s="147"/>
      <c r="AE10" s="147"/>
      <c r="AF10" s="147"/>
      <c r="AG10" s="147" t="s">
        <v>251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9">
        <v>3</v>
      </c>
      <c r="B11" s="180" t="s">
        <v>1109</v>
      </c>
      <c r="C11" s="189" t="s">
        <v>1110</v>
      </c>
      <c r="D11" s="181" t="s">
        <v>282</v>
      </c>
      <c r="E11" s="182">
        <v>6</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248</v>
      </c>
      <c r="T11" s="185" t="s">
        <v>333</v>
      </c>
      <c r="U11" s="157">
        <v>8.5470000000000004E-2</v>
      </c>
      <c r="V11" s="157">
        <f>ROUND(E11*U11,2)</f>
        <v>0.51</v>
      </c>
      <c r="W11" s="157"/>
      <c r="X11" s="157" t="s">
        <v>249</v>
      </c>
      <c r="Y11" s="157" t="s">
        <v>250</v>
      </c>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9">
        <v>4</v>
      </c>
      <c r="B12" s="180" t="s">
        <v>1111</v>
      </c>
      <c r="C12" s="189" t="s">
        <v>1112</v>
      </c>
      <c r="D12" s="181" t="s">
        <v>262</v>
      </c>
      <c r="E12" s="182">
        <v>2</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248</v>
      </c>
      <c r="T12" s="185" t="s">
        <v>333</v>
      </c>
      <c r="U12" s="157">
        <v>8.0170000000000005E-2</v>
      </c>
      <c r="V12" s="157">
        <f>ROUND(E12*U12,2)</f>
        <v>0.16</v>
      </c>
      <c r="W12" s="157"/>
      <c r="X12" s="157" t="s">
        <v>249</v>
      </c>
      <c r="Y12" s="157" t="s">
        <v>250</v>
      </c>
      <c r="Z12" s="147"/>
      <c r="AA12" s="147"/>
      <c r="AB12" s="147"/>
      <c r="AC12" s="147"/>
      <c r="AD12" s="147"/>
      <c r="AE12" s="147"/>
      <c r="AF12" s="147"/>
      <c r="AG12" s="147" t="s">
        <v>251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1">
        <v>5</v>
      </c>
      <c r="B13" s="172" t="s">
        <v>1113</v>
      </c>
      <c r="C13" s="187" t="s">
        <v>1114</v>
      </c>
      <c r="D13" s="173" t="s">
        <v>282</v>
      </c>
      <c r="E13" s="174">
        <v>30</v>
      </c>
      <c r="F13" s="175"/>
      <c r="G13" s="176">
        <f>ROUND(E13*F13,2)</f>
        <v>0</v>
      </c>
      <c r="H13" s="175"/>
      <c r="I13" s="176">
        <f>ROUND(E13*H13,2)</f>
        <v>0</v>
      </c>
      <c r="J13" s="175"/>
      <c r="K13" s="176">
        <f>ROUND(E13*J13,2)</f>
        <v>0</v>
      </c>
      <c r="L13" s="176">
        <v>21</v>
      </c>
      <c r="M13" s="176">
        <f>G13*(1+L13/100)</f>
        <v>0</v>
      </c>
      <c r="N13" s="174">
        <v>0</v>
      </c>
      <c r="O13" s="174">
        <f>ROUND(E13*N13,2)</f>
        <v>0</v>
      </c>
      <c r="P13" s="174">
        <v>0</v>
      </c>
      <c r="Q13" s="174">
        <f>ROUND(E13*P13,2)</f>
        <v>0</v>
      </c>
      <c r="R13" s="176"/>
      <c r="S13" s="176" t="s">
        <v>248</v>
      </c>
      <c r="T13" s="177" t="s">
        <v>333</v>
      </c>
      <c r="U13" s="157">
        <v>0.57950000000000002</v>
      </c>
      <c r="V13" s="157">
        <f>ROUND(E13*U13,2)</f>
        <v>17.39</v>
      </c>
      <c r="W13" s="157"/>
      <c r="X13" s="157" t="s">
        <v>249</v>
      </c>
      <c r="Y13" s="157" t="s">
        <v>250</v>
      </c>
      <c r="Z13" s="147"/>
      <c r="AA13" s="147"/>
      <c r="AB13" s="147"/>
      <c r="AC13" s="147"/>
      <c r="AD13" s="147"/>
      <c r="AE13" s="147"/>
      <c r="AF13" s="147"/>
      <c r="AG13" s="147" t="s">
        <v>251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5">
      <c r="A14" s="154"/>
      <c r="B14" s="155"/>
      <c r="C14" s="249" t="s">
        <v>1115</v>
      </c>
      <c r="D14" s="250"/>
      <c r="E14" s="250"/>
      <c r="F14" s="250"/>
      <c r="G14" s="250"/>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284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9">
        <v>6</v>
      </c>
      <c r="B15" s="180" t="s">
        <v>1116</v>
      </c>
      <c r="C15" s="189" t="s">
        <v>1117</v>
      </c>
      <c r="D15" s="181" t="s">
        <v>262</v>
      </c>
      <c r="E15" s="182">
        <v>40</v>
      </c>
      <c r="F15" s="183"/>
      <c r="G15" s="184">
        <f t="shared" ref="G15:G25" si="0">ROUND(E15*F15,2)</f>
        <v>0</v>
      </c>
      <c r="H15" s="183"/>
      <c r="I15" s="184">
        <f t="shared" ref="I15:I25" si="1">ROUND(E15*H15,2)</f>
        <v>0</v>
      </c>
      <c r="J15" s="183"/>
      <c r="K15" s="184">
        <f t="shared" ref="K15:K25" si="2">ROUND(E15*J15,2)</f>
        <v>0</v>
      </c>
      <c r="L15" s="184">
        <v>21</v>
      </c>
      <c r="M15" s="184">
        <f t="shared" ref="M15:M25" si="3">G15*(1+L15/100)</f>
        <v>0</v>
      </c>
      <c r="N15" s="182">
        <v>0</v>
      </c>
      <c r="O15" s="182">
        <f t="shared" ref="O15:O25" si="4">ROUND(E15*N15,2)</f>
        <v>0</v>
      </c>
      <c r="P15" s="182">
        <v>0</v>
      </c>
      <c r="Q15" s="182">
        <f t="shared" ref="Q15:Q25" si="5">ROUND(E15*P15,2)</f>
        <v>0</v>
      </c>
      <c r="R15" s="184"/>
      <c r="S15" s="184" t="s">
        <v>248</v>
      </c>
      <c r="T15" s="185" t="s">
        <v>333</v>
      </c>
      <c r="U15" s="157">
        <v>5.0500000000000003E-2</v>
      </c>
      <c r="V15" s="157">
        <f t="shared" ref="V15:V25" si="6">ROUND(E15*U15,2)</f>
        <v>2.02</v>
      </c>
      <c r="W15" s="157"/>
      <c r="X15" s="157" t="s">
        <v>249</v>
      </c>
      <c r="Y15" s="157" t="s">
        <v>250</v>
      </c>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9">
        <v>7</v>
      </c>
      <c r="B16" s="180" t="s">
        <v>1118</v>
      </c>
      <c r="C16" s="189" t="s">
        <v>1119</v>
      </c>
      <c r="D16" s="181" t="s">
        <v>262</v>
      </c>
      <c r="E16" s="182">
        <v>2</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248</v>
      </c>
      <c r="T16" s="185" t="s">
        <v>333</v>
      </c>
      <c r="U16" s="157">
        <v>0.23183000000000001</v>
      </c>
      <c r="V16" s="157">
        <f t="shared" si="6"/>
        <v>0.46</v>
      </c>
      <c r="W16" s="157"/>
      <c r="X16" s="157" t="s">
        <v>249</v>
      </c>
      <c r="Y16" s="157" t="s">
        <v>250</v>
      </c>
      <c r="Z16" s="147"/>
      <c r="AA16" s="147"/>
      <c r="AB16" s="147"/>
      <c r="AC16" s="147"/>
      <c r="AD16" s="147"/>
      <c r="AE16" s="147"/>
      <c r="AF16" s="147"/>
      <c r="AG16" s="147" t="s">
        <v>251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9">
        <v>8</v>
      </c>
      <c r="B17" s="180" t="s">
        <v>1120</v>
      </c>
      <c r="C17" s="189" t="s">
        <v>1121</v>
      </c>
      <c r="D17" s="181" t="s">
        <v>262</v>
      </c>
      <c r="E17" s="182">
        <v>4</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248</v>
      </c>
      <c r="T17" s="185" t="s">
        <v>333</v>
      </c>
      <c r="U17" s="157">
        <v>0.16866999999999999</v>
      </c>
      <c r="V17" s="157">
        <f t="shared" si="6"/>
        <v>0.67</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9">
        <v>9</v>
      </c>
      <c r="B18" s="180" t="s">
        <v>1122</v>
      </c>
      <c r="C18" s="189" t="s">
        <v>1123</v>
      </c>
      <c r="D18" s="181" t="s">
        <v>282</v>
      </c>
      <c r="E18" s="182">
        <v>12</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248</v>
      </c>
      <c r="T18" s="185" t="s">
        <v>333</v>
      </c>
      <c r="U18" s="157">
        <v>9.955E-2</v>
      </c>
      <c r="V18" s="157">
        <f t="shared" si="6"/>
        <v>1.19</v>
      </c>
      <c r="W18" s="157"/>
      <c r="X18" s="157" t="s">
        <v>249</v>
      </c>
      <c r="Y18" s="157" t="s">
        <v>250</v>
      </c>
      <c r="Z18" s="147"/>
      <c r="AA18" s="147"/>
      <c r="AB18" s="147"/>
      <c r="AC18" s="147"/>
      <c r="AD18" s="147"/>
      <c r="AE18" s="147"/>
      <c r="AF18" s="147"/>
      <c r="AG18" s="147" t="s">
        <v>251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79">
        <v>10</v>
      </c>
      <c r="B19" s="180" t="s">
        <v>1124</v>
      </c>
      <c r="C19" s="189" t="s">
        <v>1125</v>
      </c>
      <c r="D19" s="181" t="s">
        <v>282</v>
      </c>
      <c r="E19" s="182">
        <v>250</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248</v>
      </c>
      <c r="T19" s="185" t="s">
        <v>333</v>
      </c>
      <c r="U19" s="157">
        <v>4.6330000000000003E-2</v>
      </c>
      <c r="V19" s="157">
        <f t="shared" si="6"/>
        <v>11.58</v>
      </c>
      <c r="W19" s="157"/>
      <c r="X19" s="157" t="s">
        <v>249</v>
      </c>
      <c r="Y19" s="157" t="s">
        <v>250</v>
      </c>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5">
      <c r="A20" s="179">
        <v>11</v>
      </c>
      <c r="B20" s="180" t="s">
        <v>1126</v>
      </c>
      <c r="C20" s="189" t="s">
        <v>1127</v>
      </c>
      <c r="D20" s="181" t="s">
        <v>282</v>
      </c>
      <c r="E20" s="182">
        <v>20</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248</v>
      </c>
      <c r="T20" s="185" t="s">
        <v>333</v>
      </c>
      <c r="U20" s="157">
        <v>4.6330000000000003E-2</v>
      </c>
      <c r="V20" s="157">
        <f t="shared" si="6"/>
        <v>0.93</v>
      </c>
      <c r="W20" s="157"/>
      <c r="X20" s="157" t="s">
        <v>249</v>
      </c>
      <c r="Y20" s="157" t="s">
        <v>250</v>
      </c>
      <c r="Z20" s="147"/>
      <c r="AA20" s="147"/>
      <c r="AB20" s="147"/>
      <c r="AC20" s="147"/>
      <c r="AD20" s="147"/>
      <c r="AE20" s="147"/>
      <c r="AF20" s="147"/>
      <c r="AG20" s="147" t="s">
        <v>251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0.399999999999999" outlineLevel="1" x14ac:dyDescent="0.25">
      <c r="A21" s="179">
        <v>12</v>
      </c>
      <c r="B21" s="180" t="s">
        <v>1128</v>
      </c>
      <c r="C21" s="189" t="s">
        <v>1129</v>
      </c>
      <c r="D21" s="181" t="s">
        <v>262</v>
      </c>
      <c r="E21" s="182">
        <v>200</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248</v>
      </c>
      <c r="T21" s="185" t="s">
        <v>333</v>
      </c>
      <c r="U21" s="157">
        <v>7.0669999999999997E-2</v>
      </c>
      <c r="V21" s="157">
        <f t="shared" si="6"/>
        <v>14.13</v>
      </c>
      <c r="W21" s="157"/>
      <c r="X21" s="157" t="s">
        <v>249</v>
      </c>
      <c r="Y21" s="157" t="s">
        <v>250</v>
      </c>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5">
      <c r="A22" s="179">
        <v>13</v>
      </c>
      <c r="B22" s="180" t="s">
        <v>1130</v>
      </c>
      <c r="C22" s="189" t="s">
        <v>1131</v>
      </c>
      <c r="D22" s="181" t="s">
        <v>282</v>
      </c>
      <c r="E22" s="182">
        <v>110</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248</v>
      </c>
      <c r="T22" s="185" t="s">
        <v>333</v>
      </c>
      <c r="U22" s="157">
        <v>0.1</v>
      </c>
      <c r="V22" s="157">
        <f t="shared" si="6"/>
        <v>11</v>
      </c>
      <c r="W22" s="157"/>
      <c r="X22" s="157" t="s">
        <v>249</v>
      </c>
      <c r="Y22" s="157" t="s">
        <v>250</v>
      </c>
      <c r="Z22" s="147"/>
      <c r="AA22" s="147"/>
      <c r="AB22" s="147"/>
      <c r="AC22" s="147"/>
      <c r="AD22" s="147"/>
      <c r="AE22" s="147"/>
      <c r="AF22" s="147"/>
      <c r="AG22" s="147" t="s">
        <v>251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79">
        <v>14</v>
      </c>
      <c r="B23" s="180" t="s">
        <v>1132</v>
      </c>
      <c r="C23" s="189" t="s">
        <v>1133</v>
      </c>
      <c r="D23" s="181" t="s">
        <v>262</v>
      </c>
      <c r="E23" s="182">
        <v>2</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248</v>
      </c>
      <c r="T23" s="185" t="s">
        <v>333</v>
      </c>
      <c r="U23" s="157">
        <v>0.51517000000000002</v>
      </c>
      <c r="V23" s="157">
        <f t="shared" si="6"/>
        <v>1.03</v>
      </c>
      <c r="W23" s="157"/>
      <c r="X23" s="157" t="s">
        <v>249</v>
      </c>
      <c r="Y23" s="157" t="s">
        <v>250</v>
      </c>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5">
      <c r="A24" s="179">
        <v>15</v>
      </c>
      <c r="B24" s="180" t="s">
        <v>1134</v>
      </c>
      <c r="C24" s="189" t="s">
        <v>1135</v>
      </c>
      <c r="D24" s="181" t="s">
        <v>1136</v>
      </c>
      <c r="E24" s="182">
        <v>3</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t="s">
        <v>1137</v>
      </c>
      <c r="S24" s="184" t="s">
        <v>248</v>
      </c>
      <c r="T24" s="185" t="s">
        <v>333</v>
      </c>
      <c r="U24" s="157">
        <v>1</v>
      </c>
      <c r="V24" s="157">
        <f t="shared" si="6"/>
        <v>3</v>
      </c>
      <c r="W24" s="157"/>
      <c r="X24" s="157" t="s">
        <v>1138</v>
      </c>
      <c r="Y24" s="157" t="s">
        <v>250</v>
      </c>
      <c r="Z24" s="147"/>
      <c r="AA24" s="147"/>
      <c r="AB24" s="147"/>
      <c r="AC24" s="147"/>
      <c r="AD24" s="147"/>
      <c r="AE24" s="147"/>
      <c r="AF24" s="147"/>
      <c r="AG24" s="147" t="s">
        <v>1139</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5">
      <c r="A25" s="171">
        <v>16</v>
      </c>
      <c r="B25" s="172" t="s">
        <v>1140</v>
      </c>
      <c r="C25" s="187" t="s">
        <v>1141</v>
      </c>
      <c r="D25" s="173" t="s">
        <v>1142</v>
      </c>
      <c r="E25" s="174">
        <v>350</v>
      </c>
      <c r="F25" s="175"/>
      <c r="G25" s="176">
        <f t="shared" si="0"/>
        <v>0</v>
      </c>
      <c r="H25" s="175"/>
      <c r="I25" s="176">
        <f t="shared" si="1"/>
        <v>0</v>
      </c>
      <c r="J25" s="175"/>
      <c r="K25" s="176">
        <f t="shared" si="2"/>
        <v>0</v>
      </c>
      <c r="L25" s="176">
        <v>21</v>
      </c>
      <c r="M25" s="176">
        <f t="shared" si="3"/>
        <v>0</v>
      </c>
      <c r="N25" s="174">
        <v>0</v>
      </c>
      <c r="O25" s="174">
        <f t="shared" si="4"/>
        <v>0</v>
      </c>
      <c r="P25" s="174">
        <v>0</v>
      </c>
      <c r="Q25" s="174">
        <f t="shared" si="5"/>
        <v>0</v>
      </c>
      <c r="R25" s="176"/>
      <c r="S25" s="176" t="s">
        <v>327</v>
      </c>
      <c r="T25" s="177" t="s">
        <v>333</v>
      </c>
      <c r="U25" s="157">
        <v>0</v>
      </c>
      <c r="V25" s="157">
        <f t="shared" si="6"/>
        <v>0</v>
      </c>
      <c r="W25" s="157"/>
      <c r="X25" s="157" t="s">
        <v>605</v>
      </c>
      <c r="Y25" s="157" t="s">
        <v>250</v>
      </c>
      <c r="Z25" s="147"/>
      <c r="AA25" s="147"/>
      <c r="AB25" s="147"/>
      <c r="AC25" s="147"/>
      <c r="AD25" s="147"/>
      <c r="AE25" s="147"/>
      <c r="AF25" s="147"/>
      <c r="AG25" s="147" t="s">
        <v>606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5">
      <c r="A26" s="154"/>
      <c r="B26" s="155"/>
      <c r="C26" s="249" t="s">
        <v>1143</v>
      </c>
      <c r="D26" s="250"/>
      <c r="E26" s="250"/>
      <c r="F26" s="250"/>
      <c r="G26" s="250"/>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284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5">
      <c r="A27" s="171">
        <v>17</v>
      </c>
      <c r="B27" s="172" t="s">
        <v>1144</v>
      </c>
      <c r="C27" s="187" t="s">
        <v>1145</v>
      </c>
      <c r="D27" s="173" t="s">
        <v>677</v>
      </c>
      <c r="E27" s="174">
        <v>1</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c r="S27" s="176" t="s">
        <v>327</v>
      </c>
      <c r="T27" s="177" t="s">
        <v>333</v>
      </c>
      <c r="U27" s="157">
        <v>0</v>
      </c>
      <c r="V27" s="157">
        <f>ROUND(E27*U27,2)</f>
        <v>0</v>
      </c>
      <c r="W27" s="157"/>
      <c r="X27" s="157" t="s">
        <v>605</v>
      </c>
      <c r="Y27" s="157" t="s">
        <v>250</v>
      </c>
      <c r="Z27" s="147"/>
      <c r="AA27" s="147"/>
      <c r="AB27" s="147"/>
      <c r="AC27" s="147"/>
      <c r="AD27" s="147"/>
      <c r="AE27" s="147"/>
      <c r="AF27" s="147"/>
      <c r="AG27" s="147" t="s">
        <v>606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5">
      <c r="A28" s="154"/>
      <c r="B28" s="155"/>
      <c r="C28" s="249" t="s">
        <v>1146</v>
      </c>
      <c r="D28" s="250"/>
      <c r="E28" s="250"/>
      <c r="F28" s="250"/>
      <c r="G28" s="250"/>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284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5">
      <c r="A29" s="179">
        <v>18</v>
      </c>
      <c r="B29" s="180" t="s">
        <v>1147</v>
      </c>
      <c r="C29" s="189" t="s">
        <v>1148</v>
      </c>
      <c r="D29" s="181" t="s">
        <v>1149</v>
      </c>
      <c r="E29" s="182">
        <v>1</v>
      </c>
      <c r="F29" s="183"/>
      <c r="G29" s="184">
        <f t="shared" ref="G29:G50" si="7">ROUND(E29*F29,2)</f>
        <v>0</v>
      </c>
      <c r="H29" s="183"/>
      <c r="I29" s="184">
        <f t="shared" ref="I29:I50" si="8">ROUND(E29*H29,2)</f>
        <v>0</v>
      </c>
      <c r="J29" s="183"/>
      <c r="K29" s="184">
        <f t="shared" ref="K29:K50" si="9">ROUND(E29*J29,2)</f>
        <v>0</v>
      </c>
      <c r="L29" s="184">
        <v>21</v>
      </c>
      <c r="M29" s="184">
        <f t="shared" ref="M29:M50" si="10">G29*(1+L29/100)</f>
        <v>0</v>
      </c>
      <c r="N29" s="182">
        <v>0</v>
      </c>
      <c r="O29" s="182">
        <f t="shared" ref="O29:O50" si="11">ROUND(E29*N29,2)</f>
        <v>0</v>
      </c>
      <c r="P29" s="182">
        <v>0</v>
      </c>
      <c r="Q29" s="182">
        <f t="shared" ref="Q29:Q50" si="12">ROUND(E29*P29,2)</f>
        <v>0</v>
      </c>
      <c r="R29" s="184"/>
      <c r="S29" s="184" t="s">
        <v>327</v>
      </c>
      <c r="T29" s="185" t="s">
        <v>333</v>
      </c>
      <c r="U29" s="157">
        <v>0</v>
      </c>
      <c r="V29" s="157">
        <f t="shared" ref="V29:V50" si="13">ROUND(E29*U29,2)</f>
        <v>0</v>
      </c>
      <c r="W29" s="157"/>
      <c r="X29" s="157" t="s">
        <v>605</v>
      </c>
      <c r="Y29" s="157" t="s">
        <v>250</v>
      </c>
      <c r="Z29" s="147"/>
      <c r="AA29" s="147"/>
      <c r="AB29" s="147"/>
      <c r="AC29" s="147"/>
      <c r="AD29" s="147"/>
      <c r="AE29" s="147"/>
      <c r="AF29" s="147"/>
      <c r="AG29" s="147" t="s">
        <v>606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5">
      <c r="A30" s="179">
        <v>19</v>
      </c>
      <c r="B30" s="180" t="s">
        <v>1150</v>
      </c>
      <c r="C30" s="189" t="s">
        <v>1151</v>
      </c>
      <c r="D30" s="181" t="s">
        <v>1149</v>
      </c>
      <c r="E30" s="182">
        <v>1</v>
      </c>
      <c r="F30" s="183"/>
      <c r="G30" s="184">
        <f t="shared" si="7"/>
        <v>0</v>
      </c>
      <c r="H30" s="183"/>
      <c r="I30" s="184">
        <f t="shared" si="8"/>
        <v>0</v>
      </c>
      <c r="J30" s="183"/>
      <c r="K30" s="184">
        <f t="shared" si="9"/>
        <v>0</v>
      </c>
      <c r="L30" s="184">
        <v>21</v>
      </c>
      <c r="M30" s="184">
        <f t="shared" si="10"/>
        <v>0</v>
      </c>
      <c r="N30" s="182">
        <v>0</v>
      </c>
      <c r="O30" s="182">
        <f t="shared" si="11"/>
        <v>0</v>
      </c>
      <c r="P30" s="182">
        <v>0</v>
      </c>
      <c r="Q30" s="182">
        <f t="shared" si="12"/>
        <v>0</v>
      </c>
      <c r="R30" s="184"/>
      <c r="S30" s="184" t="s">
        <v>327</v>
      </c>
      <c r="T30" s="185" t="s">
        <v>333</v>
      </c>
      <c r="U30" s="157">
        <v>0</v>
      </c>
      <c r="V30" s="157">
        <f t="shared" si="13"/>
        <v>0</v>
      </c>
      <c r="W30" s="157"/>
      <c r="X30" s="157" t="s">
        <v>605</v>
      </c>
      <c r="Y30" s="157" t="s">
        <v>250</v>
      </c>
      <c r="Z30" s="147"/>
      <c r="AA30" s="147"/>
      <c r="AB30" s="147"/>
      <c r="AC30" s="147"/>
      <c r="AD30" s="147"/>
      <c r="AE30" s="147"/>
      <c r="AF30" s="147"/>
      <c r="AG30" s="147" t="s">
        <v>606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9">
        <v>20</v>
      </c>
      <c r="B31" s="180" t="s">
        <v>1152</v>
      </c>
      <c r="C31" s="189" t="s">
        <v>1153</v>
      </c>
      <c r="D31" s="181" t="s">
        <v>282</v>
      </c>
      <c r="E31" s="182">
        <v>10</v>
      </c>
      <c r="F31" s="183"/>
      <c r="G31" s="184">
        <f t="shared" si="7"/>
        <v>0</v>
      </c>
      <c r="H31" s="183"/>
      <c r="I31" s="184">
        <f t="shared" si="8"/>
        <v>0</v>
      </c>
      <c r="J31" s="183"/>
      <c r="K31" s="184">
        <f t="shared" si="9"/>
        <v>0</v>
      </c>
      <c r="L31" s="184">
        <v>21</v>
      </c>
      <c r="M31" s="184">
        <f t="shared" si="10"/>
        <v>0</v>
      </c>
      <c r="N31" s="182">
        <v>3.2000000000000003E-4</v>
      </c>
      <c r="O31" s="182">
        <f t="shared" si="11"/>
        <v>0</v>
      </c>
      <c r="P31" s="182">
        <v>0</v>
      </c>
      <c r="Q31" s="182">
        <f t="shared" si="12"/>
        <v>0</v>
      </c>
      <c r="R31" s="184" t="s">
        <v>1154</v>
      </c>
      <c r="S31" s="184" t="s">
        <v>248</v>
      </c>
      <c r="T31" s="185" t="s">
        <v>333</v>
      </c>
      <c r="U31" s="157">
        <v>0</v>
      </c>
      <c r="V31" s="157">
        <f t="shared" si="13"/>
        <v>0</v>
      </c>
      <c r="W31" s="157"/>
      <c r="X31" s="157" t="s">
        <v>605</v>
      </c>
      <c r="Y31" s="157" t="s">
        <v>250</v>
      </c>
      <c r="Z31" s="147"/>
      <c r="AA31" s="147"/>
      <c r="AB31" s="147"/>
      <c r="AC31" s="147"/>
      <c r="AD31" s="147"/>
      <c r="AE31" s="147"/>
      <c r="AF31" s="147"/>
      <c r="AG31" s="147" t="s">
        <v>606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5">
      <c r="A32" s="179">
        <v>21</v>
      </c>
      <c r="B32" s="180" t="s">
        <v>1155</v>
      </c>
      <c r="C32" s="189" t="s">
        <v>1156</v>
      </c>
      <c r="D32" s="181" t="s">
        <v>282</v>
      </c>
      <c r="E32" s="182">
        <v>12.6</v>
      </c>
      <c r="F32" s="183"/>
      <c r="G32" s="184">
        <f t="shared" si="7"/>
        <v>0</v>
      </c>
      <c r="H32" s="183"/>
      <c r="I32" s="184">
        <f t="shared" si="8"/>
        <v>0</v>
      </c>
      <c r="J32" s="183"/>
      <c r="K32" s="184">
        <f t="shared" si="9"/>
        <v>0</v>
      </c>
      <c r="L32" s="184">
        <v>21</v>
      </c>
      <c r="M32" s="184">
        <f t="shared" si="10"/>
        <v>0</v>
      </c>
      <c r="N32" s="182">
        <v>1.4999999999999999E-4</v>
      </c>
      <c r="O32" s="182">
        <f t="shared" si="11"/>
        <v>0</v>
      </c>
      <c r="P32" s="182">
        <v>0</v>
      </c>
      <c r="Q32" s="182">
        <f t="shared" si="12"/>
        <v>0</v>
      </c>
      <c r="R32" s="184" t="s">
        <v>1154</v>
      </c>
      <c r="S32" s="184" t="s">
        <v>248</v>
      </c>
      <c r="T32" s="185" t="s">
        <v>333</v>
      </c>
      <c r="U32" s="157">
        <v>0</v>
      </c>
      <c r="V32" s="157">
        <f t="shared" si="13"/>
        <v>0</v>
      </c>
      <c r="W32" s="157"/>
      <c r="X32" s="157" t="s">
        <v>605</v>
      </c>
      <c r="Y32" s="157" t="s">
        <v>250</v>
      </c>
      <c r="Z32" s="147"/>
      <c r="AA32" s="147"/>
      <c r="AB32" s="147"/>
      <c r="AC32" s="147"/>
      <c r="AD32" s="147"/>
      <c r="AE32" s="147"/>
      <c r="AF32" s="147"/>
      <c r="AG32" s="147" t="s">
        <v>606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9">
        <v>22</v>
      </c>
      <c r="B33" s="180" t="s">
        <v>1157</v>
      </c>
      <c r="C33" s="189" t="s">
        <v>1158</v>
      </c>
      <c r="D33" s="181" t="s">
        <v>282</v>
      </c>
      <c r="E33" s="182">
        <v>262.5</v>
      </c>
      <c r="F33" s="183"/>
      <c r="G33" s="184">
        <f t="shared" si="7"/>
        <v>0</v>
      </c>
      <c r="H33" s="183"/>
      <c r="I33" s="184">
        <f t="shared" si="8"/>
        <v>0</v>
      </c>
      <c r="J33" s="183"/>
      <c r="K33" s="184">
        <f t="shared" si="9"/>
        <v>0</v>
      </c>
      <c r="L33" s="184">
        <v>21</v>
      </c>
      <c r="M33" s="184">
        <f t="shared" si="10"/>
        <v>0</v>
      </c>
      <c r="N33" s="182">
        <v>4.0000000000000003E-5</v>
      </c>
      <c r="O33" s="182">
        <f t="shared" si="11"/>
        <v>0.01</v>
      </c>
      <c r="P33" s="182">
        <v>0</v>
      </c>
      <c r="Q33" s="182">
        <f t="shared" si="12"/>
        <v>0</v>
      </c>
      <c r="R33" s="184" t="s">
        <v>1154</v>
      </c>
      <c r="S33" s="184" t="s">
        <v>248</v>
      </c>
      <c r="T33" s="185" t="s">
        <v>333</v>
      </c>
      <c r="U33" s="157">
        <v>0</v>
      </c>
      <c r="V33" s="157">
        <f t="shared" si="13"/>
        <v>0</v>
      </c>
      <c r="W33" s="157"/>
      <c r="X33" s="157" t="s">
        <v>605</v>
      </c>
      <c r="Y33" s="157" t="s">
        <v>250</v>
      </c>
      <c r="Z33" s="147"/>
      <c r="AA33" s="147"/>
      <c r="AB33" s="147"/>
      <c r="AC33" s="147"/>
      <c r="AD33" s="147"/>
      <c r="AE33" s="147"/>
      <c r="AF33" s="147"/>
      <c r="AG33" s="147" t="s">
        <v>606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9">
        <v>23</v>
      </c>
      <c r="B34" s="180" t="s">
        <v>1159</v>
      </c>
      <c r="C34" s="189" t="s">
        <v>1160</v>
      </c>
      <c r="D34" s="181" t="s">
        <v>282</v>
      </c>
      <c r="E34" s="182">
        <v>21</v>
      </c>
      <c r="F34" s="183"/>
      <c r="G34" s="184">
        <f t="shared" si="7"/>
        <v>0</v>
      </c>
      <c r="H34" s="183"/>
      <c r="I34" s="184">
        <f t="shared" si="8"/>
        <v>0</v>
      </c>
      <c r="J34" s="183"/>
      <c r="K34" s="184">
        <f t="shared" si="9"/>
        <v>0</v>
      </c>
      <c r="L34" s="184">
        <v>21</v>
      </c>
      <c r="M34" s="184">
        <f t="shared" si="10"/>
        <v>0</v>
      </c>
      <c r="N34" s="182">
        <v>6.9999999999999994E-5</v>
      </c>
      <c r="O34" s="182">
        <f t="shared" si="11"/>
        <v>0</v>
      </c>
      <c r="P34" s="182">
        <v>0</v>
      </c>
      <c r="Q34" s="182">
        <f t="shared" si="12"/>
        <v>0</v>
      </c>
      <c r="R34" s="184" t="s">
        <v>1154</v>
      </c>
      <c r="S34" s="184" t="s">
        <v>248</v>
      </c>
      <c r="T34" s="185" t="s">
        <v>333</v>
      </c>
      <c r="U34" s="157">
        <v>0</v>
      </c>
      <c r="V34" s="157">
        <f t="shared" si="13"/>
        <v>0</v>
      </c>
      <c r="W34" s="157"/>
      <c r="X34" s="157" t="s">
        <v>605</v>
      </c>
      <c r="Y34" s="157" t="s">
        <v>250</v>
      </c>
      <c r="Z34" s="147"/>
      <c r="AA34" s="147"/>
      <c r="AB34" s="147"/>
      <c r="AC34" s="147"/>
      <c r="AD34" s="147"/>
      <c r="AE34" s="147"/>
      <c r="AF34" s="147"/>
      <c r="AG34" s="147" t="s">
        <v>606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0.399999999999999" outlineLevel="1" x14ac:dyDescent="0.25">
      <c r="A35" s="179">
        <v>24</v>
      </c>
      <c r="B35" s="180" t="s">
        <v>1161</v>
      </c>
      <c r="C35" s="189" t="s">
        <v>1162</v>
      </c>
      <c r="D35" s="181" t="s">
        <v>282</v>
      </c>
      <c r="E35" s="182">
        <v>30</v>
      </c>
      <c r="F35" s="183"/>
      <c r="G35" s="184">
        <f t="shared" si="7"/>
        <v>0</v>
      </c>
      <c r="H35" s="183"/>
      <c r="I35" s="184">
        <f t="shared" si="8"/>
        <v>0</v>
      </c>
      <c r="J35" s="183"/>
      <c r="K35" s="184">
        <f t="shared" si="9"/>
        <v>0</v>
      </c>
      <c r="L35" s="184">
        <v>21</v>
      </c>
      <c r="M35" s="184">
        <f t="shared" si="10"/>
        <v>0</v>
      </c>
      <c r="N35" s="182">
        <v>8.0000000000000007E-5</v>
      </c>
      <c r="O35" s="182">
        <f t="shared" si="11"/>
        <v>0</v>
      </c>
      <c r="P35" s="182">
        <v>0</v>
      </c>
      <c r="Q35" s="182">
        <f t="shared" si="12"/>
        <v>0</v>
      </c>
      <c r="R35" s="184"/>
      <c r="S35" s="184" t="s">
        <v>327</v>
      </c>
      <c r="T35" s="185" t="s">
        <v>333</v>
      </c>
      <c r="U35" s="157">
        <v>0</v>
      </c>
      <c r="V35" s="157">
        <f t="shared" si="13"/>
        <v>0</v>
      </c>
      <c r="W35" s="157"/>
      <c r="X35" s="157" t="s">
        <v>605</v>
      </c>
      <c r="Y35" s="157" t="s">
        <v>250</v>
      </c>
      <c r="Z35" s="147"/>
      <c r="AA35" s="147"/>
      <c r="AB35" s="147"/>
      <c r="AC35" s="147"/>
      <c r="AD35" s="147"/>
      <c r="AE35" s="147"/>
      <c r="AF35" s="147"/>
      <c r="AG35" s="147" t="s">
        <v>606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79">
        <v>25</v>
      </c>
      <c r="B36" s="180" t="s">
        <v>1163</v>
      </c>
      <c r="C36" s="189" t="s">
        <v>1164</v>
      </c>
      <c r="D36" s="181" t="s">
        <v>262</v>
      </c>
      <c r="E36" s="182">
        <v>4</v>
      </c>
      <c r="F36" s="183"/>
      <c r="G36" s="184">
        <f t="shared" si="7"/>
        <v>0</v>
      </c>
      <c r="H36" s="183"/>
      <c r="I36" s="184">
        <f t="shared" si="8"/>
        <v>0</v>
      </c>
      <c r="J36" s="183"/>
      <c r="K36" s="184">
        <f t="shared" si="9"/>
        <v>0</v>
      </c>
      <c r="L36" s="184">
        <v>21</v>
      </c>
      <c r="M36" s="184">
        <f t="shared" si="10"/>
        <v>0</v>
      </c>
      <c r="N36" s="182">
        <v>0</v>
      </c>
      <c r="O36" s="182">
        <f t="shared" si="11"/>
        <v>0</v>
      </c>
      <c r="P36" s="182">
        <v>0</v>
      </c>
      <c r="Q36" s="182">
        <f t="shared" si="12"/>
        <v>0</v>
      </c>
      <c r="R36" s="184" t="s">
        <v>1154</v>
      </c>
      <c r="S36" s="184" t="s">
        <v>248</v>
      </c>
      <c r="T36" s="185" t="s">
        <v>333</v>
      </c>
      <c r="U36" s="157">
        <v>0</v>
      </c>
      <c r="V36" s="157">
        <f t="shared" si="13"/>
        <v>0</v>
      </c>
      <c r="W36" s="157"/>
      <c r="X36" s="157" t="s">
        <v>605</v>
      </c>
      <c r="Y36" s="157" t="s">
        <v>250</v>
      </c>
      <c r="Z36" s="147"/>
      <c r="AA36" s="147"/>
      <c r="AB36" s="147"/>
      <c r="AC36" s="147"/>
      <c r="AD36" s="147"/>
      <c r="AE36" s="147"/>
      <c r="AF36" s="147"/>
      <c r="AG36" s="147" t="s">
        <v>606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9">
        <v>26</v>
      </c>
      <c r="B37" s="180" t="s">
        <v>1165</v>
      </c>
      <c r="C37" s="189" t="s">
        <v>1166</v>
      </c>
      <c r="D37" s="181" t="s">
        <v>282</v>
      </c>
      <c r="E37" s="182">
        <v>6</v>
      </c>
      <c r="F37" s="183"/>
      <c r="G37" s="184">
        <f t="shared" si="7"/>
        <v>0</v>
      </c>
      <c r="H37" s="183"/>
      <c r="I37" s="184">
        <f t="shared" si="8"/>
        <v>0</v>
      </c>
      <c r="J37" s="183"/>
      <c r="K37" s="184">
        <f t="shared" si="9"/>
        <v>0</v>
      </c>
      <c r="L37" s="184">
        <v>21</v>
      </c>
      <c r="M37" s="184">
        <f t="shared" si="10"/>
        <v>0</v>
      </c>
      <c r="N37" s="182">
        <v>6.0000000000000002E-5</v>
      </c>
      <c r="O37" s="182">
        <f t="shared" si="11"/>
        <v>0</v>
      </c>
      <c r="P37" s="182">
        <v>0</v>
      </c>
      <c r="Q37" s="182">
        <f t="shared" si="12"/>
        <v>0</v>
      </c>
      <c r="R37" s="184" t="s">
        <v>1154</v>
      </c>
      <c r="S37" s="184" t="s">
        <v>248</v>
      </c>
      <c r="T37" s="185" t="s">
        <v>333</v>
      </c>
      <c r="U37" s="157">
        <v>0</v>
      </c>
      <c r="V37" s="157">
        <f t="shared" si="13"/>
        <v>0</v>
      </c>
      <c r="W37" s="157"/>
      <c r="X37" s="157" t="s">
        <v>605</v>
      </c>
      <c r="Y37" s="157" t="s">
        <v>250</v>
      </c>
      <c r="Z37" s="147"/>
      <c r="AA37" s="147"/>
      <c r="AB37" s="147"/>
      <c r="AC37" s="147"/>
      <c r="AD37" s="147"/>
      <c r="AE37" s="147"/>
      <c r="AF37" s="147"/>
      <c r="AG37" s="147" t="s">
        <v>606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5">
      <c r="A38" s="179">
        <v>27</v>
      </c>
      <c r="B38" s="180" t="s">
        <v>1167</v>
      </c>
      <c r="C38" s="189" t="s">
        <v>1168</v>
      </c>
      <c r="D38" s="181" t="s">
        <v>282</v>
      </c>
      <c r="E38" s="182">
        <v>2</v>
      </c>
      <c r="F38" s="183"/>
      <c r="G38" s="184">
        <f t="shared" si="7"/>
        <v>0</v>
      </c>
      <c r="H38" s="183"/>
      <c r="I38" s="184">
        <f t="shared" si="8"/>
        <v>0</v>
      </c>
      <c r="J38" s="183"/>
      <c r="K38" s="184">
        <f t="shared" si="9"/>
        <v>0</v>
      </c>
      <c r="L38" s="184">
        <v>21</v>
      </c>
      <c r="M38" s="184">
        <f t="shared" si="10"/>
        <v>0</v>
      </c>
      <c r="N38" s="182">
        <v>1.1E-4</v>
      </c>
      <c r="O38" s="182">
        <f t="shared" si="11"/>
        <v>0</v>
      </c>
      <c r="P38" s="182">
        <v>0</v>
      </c>
      <c r="Q38" s="182">
        <f t="shared" si="12"/>
        <v>0</v>
      </c>
      <c r="R38" s="184" t="s">
        <v>1154</v>
      </c>
      <c r="S38" s="184" t="s">
        <v>248</v>
      </c>
      <c r="T38" s="185" t="s">
        <v>333</v>
      </c>
      <c r="U38" s="157">
        <v>0</v>
      </c>
      <c r="V38" s="157">
        <f t="shared" si="13"/>
        <v>0</v>
      </c>
      <c r="W38" s="157"/>
      <c r="X38" s="157" t="s">
        <v>605</v>
      </c>
      <c r="Y38" s="157" t="s">
        <v>250</v>
      </c>
      <c r="Z38" s="147"/>
      <c r="AA38" s="147"/>
      <c r="AB38" s="147"/>
      <c r="AC38" s="147"/>
      <c r="AD38" s="147"/>
      <c r="AE38" s="147"/>
      <c r="AF38" s="147"/>
      <c r="AG38" s="147" t="s">
        <v>606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9">
        <v>28</v>
      </c>
      <c r="B39" s="180" t="s">
        <v>1169</v>
      </c>
      <c r="C39" s="189" t="s">
        <v>1170</v>
      </c>
      <c r="D39" s="181" t="s">
        <v>282</v>
      </c>
      <c r="E39" s="182">
        <v>2</v>
      </c>
      <c r="F39" s="183"/>
      <c r="G39" s="184">
        <f t="shared" si="7"/>
        <v>0</v>
      </c>
      <c r="H39" s="183"/>
      <c r="I39" s="184">
        <f t="shared" si="8"/>
        <v>0</v>
      </c>
      <c r="J39" s="183"/>
      <c r="K39" s="184">
        <f t="shared" si="9"/>
        <v>0</v>
      </c>
      <c r="L39" s="184">
        <v>21</v>
      </c>
      <c r="M39" s="184">
        <f t="shared" si="10"/>
        <v>0</v>
      </c>
      <c r="N39" s="182">
        <v>1.8000000000000001E-4</v>
      </c>
      <c r="O39" s="182">
        <f t="shared" si="11"/>
        <v>0</v>
      </c>
      <c r="P39" s="182">
        <v>0</v>
      </c>
      <c r="Q39" s="182">
        <f t="shared" si="12"/>
        <v>0</v>
      </c>
      <c r="R39" s="184" t="s">
        <v>1154</v>
      </c>
      <c r="S39" s="184" t="s">
        <v>248</v>
      </c>
      <c r="T39" s="185" t="s">
        <v>333</v>
      </c>
      <c r="U39" s="157">
        <v>0</v>
      </c>
      <c r="V39" s="157">
        <f t="shared" si="13"/>
        <v>0</v>
      </c>
      <c r="W39" s="157"/>
      <c r="X39" s="157" t="s">
        <v>605</v>
      </c>
      <c r="Y39" s="157" t="s">
        <v>250</v>
      </c>
      <c r="Z39" s="147"/>
      <c r="AA39" s="147"/>
      <c r="AB39" s="147"/>
      <c r="AC39" s="147"/>
      <c r="AD39" s="147"/>
      <c r="AE39" s="147"/>
      <c r="AF39" s="147"/>
      <c r="AG39" s="147" t="s">
        <v>606</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5">
      <c r="A40" s="179">
        <v>29</v>
      </c>
      <c r="B40" s="180" t="s">
        <v>1171</v>
      </c>
      <c r="C40" s="189" t="s">
        <v>1172</v>
      </c>
      <c r="D40" s="181" t="s">
        <v>262</v>
      </c>
      <c r="E40" s="182">
        <v>1</v>
      </c>
      <c r="F40" s="183"/>
      <c r="G40" s="184">
        <f t="shared" si="7"/>
        <v>0</v>
      </c>
      <c r="H40" s="183"/>
      <c r="I40" s="184">
        <f t="shared" si="8"/>
        <v>0</v>
      </c>
      <c r="J40" s="183"/>
      <c r="K40" s="184">
        <f t="shared" si="9"/>
        <v>0</v>
      </c>
      <c r="L40" s="184">
        <v>21</v>
      </c>
      <c r="M40" s="184">
        <f t="shared" si="10"/>
        <v>0</v>
      </c>
      <c r="N40" s="182">
        <v>1.0000000000000001E-5</v>
      </c>
      <c r="O40" s="182">
        <f t="shared" si="11"/>
        <v>0</v>
      </c>
      <c r="P40" s="182">
        <v>0</v>
      </c>
      <c r="Q40" s="182">
        <f t="shared" si="12"/>
        <v>0</v>
      </c>
      <c r="R40" s="184" t="s">
        <v>1154</v>
      </c>
      <c r="S40" s="184" t="s">
        <v>248</v>
      </c>
      <c r="T40" s="185" t="s">
        <v>333</v>
      </c>
      <c r="U40" s="157">
        <v>0</v>
      </c>
      <c r="V40" s="157">
        <f t="shared" si="13"/>
        <v>0</v>
      </c>
      <c r="W40" s="157"/>
      <c r="X40" s="157" t="s">
        <v>605</v>
      </c>
      <c r="Y40" s="157" t="s">
        <v>250</v>
      </c>
      <c r="Z40" s="147"/>
      <c r="AA40" s="147"/>
      <c r="AB40" s="147"/>
      <c r="AC40" s="147"/>
      <c r="AD40" s="147"/>
      <c r="AE40" s="147"/>
      <c r="AF40" s="147"/>
      <c r="AG40" s="147" t="s">
        <v>606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9">
        <v>30</v>
      </c>
      <c r="B41" s="180" t="s">
        <v>1173</v>
      </c>
      <c r="C41" s="189" t="s">
        <v>1174</v>
      </c>
      <c r="D41" s="181" t="s">
        <v>262</v>
      </c>
      <c r="E41" s="182">
        <v>1</v>
      </c>
      <c r="F41" s="183"/>
      <c r="G41" s="184">
        <f t="shared" si="7"/>
        <v>0</v>
      </c>
      <c r="H41" s="183"/>
      <c r="I41" s="184">
        <f t="shared" si="8"/>
        <v>0</v>
      </c>
      <c r="J41" s="183"/>
      <c r="K41" s="184">
        <f t="shared" si="9"/>
        <v>0</v>
      </c>
      <c r="L41" s="184">
        <v>21</v>
      </c>
      <c r="M41" s="184">
        <f t="shared" si="10"/>
        <v>0</v>
      </c>
      <c r="N41" s="182">
        <v>3.0000000000000001E-5</v>
      </c>
      <c r="O41" s="182">
        <f t="shared" si="11"/>
        <v>0</v>
      </c>
      <c r="P41" s="182">
        <v>0</v>
      </c>
      <c r="Q41" s="182">
        <f t="shared" si="12"/>
        <v>0</v>
      </c>
      <c r="R41" s="184" t="s">
        <v>1154</v>
      </c>
      <c r="S41" s="184" t="s">
        <v>248</v>
      </c>
      <c r="T41" s="185" t="s">
        <v>333</v>
      </c>
      <c r="U41" s="157">
        <v>0</v>
      </c>
      <c r="V41" s="157">
        <f t="shared" si="13"/>
        <v>0</v>
      </c>
      <c r="W41" s="157"/>
      <c r="X41" s="157" t="s">
        <v>605</v>
      </c>
      <c r="Y41" s="157" t="s">
        <v>250</v>
      </c>
      <c r="Z41" s="147"/>
      <c r="AA41" s="147"/>
      <c r="AB41" s="147"/>
      <c r="AC41" s="147"/>
      <c r="AD41" s="147"/>
      <c r="AE41" s="147"/>
      <c r="AF41" s="147"/>
      <c r="AG41" s="147" t="s">
        <v>606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5">
      <c r="A42" s="179">
        <v>31</v>
      </c>
      <c r="B42" s="180" t="s">
        <v>1175</v>
      </c>
      <c r="C42" s="189" t="s">
        <v>1176</v>
      </c>
      <c r="D42" s="181" t="s">
        <v>262</v>
      </c>
      <c r="E42" s="182">
        <v>2</v>
      </c>
      <c r="F42" s="183"/>
      <c r="G42" s="184">
        <f t="shared" si="7"/>
        <v>0</v>
      </c>
      <c r="H42" s="183"/>
      <c r="I42" s="184">
        <f t="shared" si="8"/>
        <v>0</v>
      </c>
      <c r="J42" s="183"/>
      <c r="K42" s="184">
        <f t="shared" si="9"/>
        <v>0</v>
      </c>
      <c r="L42" s="184">
        <v>21</v>
      </c>
      <c r="M42" s="184">
        <f t="shared" si="10"/>
        <v>0</v>
      </c>
      <c r="N42" s="182">
        <v>0</v>
      </c>
      <c r="O42" s="182">
        <f t="shared" si="11"/>
        <v>0</v>
      </c>
      <c r="P42" s="182">
        <v>0</v>
      </c>
      <c r="Q42" s="182">
        <f t="shared" si="12"/>
        <v>0</v>
      </c>
      <c r="R42" s="184" t="s">
        <v>1154</v>
      </c>
      <c r="S42" s="184" t="s">
        <v>248</v>
      </c>
      <c r="T42" s="185" t="s">
        <v>333</v>
      </c>
      <c r="U42" s="157">
        <v>0</v>
      </c>
      <c r="V42" s="157">
        <f t="shared" si="13"/>
        <v>0</v>
      </c>
      <c r="W42" s="157"/>
      <c r="X42" s="157" t="s">
        <v>605</v>
      </c>
      <c r="Y42" s="157" t="s">
        <v>250</v>
      </c>
      <c r="Z42" s="147"/>
      <c r="AA42" s="147"/>
      <c r="AB42" s="147"/>
      <c r="AC42" s="147"/>
      <c r="AD42" s="147"/>
      <c r="AE42" s="147"/>
      <c r="AF42" s="147"/>
      <c r="AG42" s="147" t="s">
        <v>606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5">
      <c r="A43" s="179">
        <v>32</v>
      </c>
      <c r="B43" s="180" t="s">
        <v>1177</v>
      </c>
      <c r="C43" s="189" t="s">
        <v>1178</v>
      </c>
      <c r="D43" s="181" t="s">
        <v>262</v>
      </c>
      <c r="E43" s="182">
        <v>2</v>
      </c>
      <c r="F43" s="183"/>
      <c r="G43" s="184">
        <f t="shared" si="7"/>
        <v>0</v>
      </c>
      <c r="H43" s="183"/>
      <c r="I43" s="184">
        <f t="shared" si="8"/>
        <v>0</v>
      </c>
      <c r="J43" s="183"/>
      <c r="K43" s="184">
        <f t="shared" si="9"/>
        <v>0</v>
      </c>
      <c r="L43" s="184">
        <v>21</v>
      </c>
      <c r="M43" s="184">
        <f t="shared" si="10"/>
        <v>0</v>
      </c>
      <c r="N43" s="182">
        <v>0</v>
      </c>
      <c r="O43" s="182">
        <f t="shared" si="11"/>
        <v>0</v>
      </c>
      <c r="P43" s="182">
        <v>0</v>
      </c>
      <c r="Q43" s="182">
        <f t="shared" si="12"/>
        <v>0</v>
      </c>
      <c r="R43" s="184" t="s">
        <v>1154</v>
      </c>
      <c r="S43" s="184" t="s">
        <v>248</v>
      </c>
      <c r="T43" s="185" t="s">
        <v>333</v>
      </c>
      <c r="U43" s="157">
        <v>0</v>
      </c>
      <c r="V43" s="157">
        <f t="shared" si="13"/>
        <v>0</v>
      </c>
      <c r="W43" s="157"/>
      <c r="X43" s="157" t="s">
        <v>605</v>
      </c>
      <c r="Y43" s="157" t="s">
        <v>250</v>
      </c>
      <c r="Z43" s="147"/>
      <c r="AA43" s="147"/>
      <c r="AB43" s="147"/>
      <c r="AC43" s="147"/>
      <c r="AD43" s="147"/>
      <c r="AE43" s="147"/>
      <c r="AF43" s="147"/>
      <c r="AG43" s="147" t="s">
        <v>606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5">
      <c r="A44" s="179">
        <v>33</v>
      </c>
      <c r="B44" s="180" t="s">
        <v>1177</v>
      </c>
      <c r="C44" s="189" t="s">
        <v>1178</v>
      </c>
      <c r="D44" s="181" t="s">
        <v>262</v>
      </c>
      <c r="E44" s="182">
        <v>6</v>
      </c>
      <c r="F44" s="183"/>
      <c r="G44" s="184">
        <f t="shared" si="7"/>
        <v>0</v>
      </c>
      <c r="H44" s="183"/>
      <c r="I44" s="184">
        <f t="shared" si="8"/>
        <v>0</v>
      </c>
      <c r="J44" s="183"/>
      <c r="K44" s="184">
        <f t="shared" si="9"/>
        <v>0</v>
      </c>
      <c r="L44" s="184">
        <v>21</v>
      </c>
      <c r="M44" s="184">
        <f t="shared" si="10"/>
        <v>0</v>
      </c>
      <c r="N44" s="182">
        <v>0</v>
      </c>
      <c r="O44" s="182">
        <f t="shared" si="11"/>
        <v>0</v>
      </c>
      <c r="P44" s="182">
        <v>0</v>
      </c>
      <c r="Q44" s="182">
        <f t="shared" si="12"/>
        <v>0</v>
      </c>
      <c r="R44" s="184" t="s">
        <v>1154</v>
      </c>
      <c r="S44" s="184" t="s">
        <v>248</v>
      </c>
      <c r="T44" s="185" t="s">
        <v>333</v>
      </c>
      <c r="U44" s="157">
        <v>0</v>
      </c>
      <c r="V44" s="157">
        <f t="shared" si="13"/>
        <v>0</v>
      </c>
      <c r="W44" s="157"/>
      <c r="X44" s="157" t="s">
        <v>605</v>
      </c>
      <c r="Y44" s="157" t="s">
        <v>250</v>
      </c>
      <c r="Z44" s="147"/>
      <c r="AA44" s="147"/>
      <c r="AB44" s="147"/>
      <c r="AC44" s="147"/>
      <c r="AD44" s="147"/>
      <c r="AE44" s="147"/>
      <c r="AF44" s="147"/>
      <c r="AG44" s="147" t="s">
        <v>606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9">
        <v>34</v>
      </c>
      <c r="B45" s="180" t="s">
        <v>1179</v>
      </c>
      <c r="C45" s="189" t="s">
        <v>1180</v>
      </c>
      <c r="D45" s="181" t="s">
        <v>262</v>
      </c>
      <c r="E45" s="182">
        <v>2</v>
      </c>
      <c r="F45" s="183"/>
      <c r="G45" s="184">
        <f t="shared" si="7"/>
        <v>0</v>
      </c>
      <c r="H45" s="183"/>
      <c r="I45" s="184">
        <f t="shared" si="8"/>
        <v>0</v>
      </c>
      <c r="J45" s="183"/>
      <c r="K45" s="184">
        <f t="shared" si="9"/>
        <v>0</v>
      </c>
      <c r="L45" s="184">
        <v>21</v>
      </c>
      <c r="M45" s="184">
        <f t="shared" si="10"/>
        <v>0</v>
      </c>
      <c r="N45" s="182">
        <v>2.1000000000000001E-4</v>
      </c>
      <c r="O45" s="182">
        <f t="shared" si="11"/>
        <v>0</v>
      </c>
      <c r="P45" s="182">
        <v>0</v>
      </c>
      <c r="Q45" s="182">
        <f t="shared" si="12"/>
        <v>0</v>
      </c>
      <c r="R45" s="184" t="s">
        <v>1154</v>
      </c>
      <c r="S45" s="184" t="s">
        <v>248</v>
      </c>
      <c r="T45" s="185" t="s">
        <v>333</v>
      </c>
      <c r="U45" s="157">
        <v>0</v>
      </c>
      <c r="V45" s="157">
        <f t="shared" si="13"/>
        <v>0</v>
      </c>
      <c r="W45" s="157"/>
      <c r="X45" s="157" t="s">
        <v>605</v>
      </c>
      <c r="Y45" s="157" t="s">
        <v>250</v>
      </c>
      <c r="Z45" s="147"/>
      <c r="AA45" s="147"/>
      <c r="AB45" s="147"/>
      <c r="AC45" s="147"/>
      <c r="AD45" s="147"/>
      <c r="AE45" s="147"/>
      <c r="AF45" s="147"/>
      <c r="AG45" s="147" t="s">
        <v>606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9">
        <v>35</v>
      </c>
      <c r="B46" s="180" t="s">
        <v>1181</v>
      </c>
      <c r="C46" s="189" t="s">
        <v>1182</v>
      </c>
      <c r="D46" s="181" t="s">
        <v>262</v>
      </c>
      <c r="E46" s="182">
        <v>6</v>
      </c>
      <c r="F46" s="183"/>
      <c r="G46" s="184">
        <f t="shared" si="7"/>
        <v>0</v>
      </c>
      <c r="H46" s="183"/>
      <c r="I46" s="184">
        <f t="shared" si="8"/>
        <v>0</v>
      </c>
      <c r="J46" s="183"/>
      <c r="K46" s="184">
        <f t="shared" si="9"/>
        <v>0</v>
      </c>
      <c r="L46" s="184">
        <v>21</v>
      </c>
      <c r="M46" s="184">
        <f t="shared" si="10"/>
        <v>0</v>
      </c>
      <c r="N46" s="182">
        <v>4.0000000000000003E-5</v>
      </c>
      <c r="O46" s="182">
        <f t="shared" si="11"/>
        <v>0</v>
      </c>
      <c r="P46" s="182">
        <v>0</v>
      </c>
      <c r="Q46" s="182">
        <f t="shared" si="12"/>
        <v>0</v>
      </c>
      <c r="R46" s="184" t="s">
        <v>1154</v>
      </c>
      <c r="S46" s="184" t="s">
        <v>248</v>
      </c>
      <c r="T46" s="185" t="s">
        <v>333</v>
      </c>
      <c r="U46" s="157">
        <v>0</v>
      </c>
      <c r="V46" s="157">
        <f t="shared" si="13"/>
        <v>0</v>
      </c>
      <c r="W46" s="157"/>
      <c r="X46" s="157" t="s">
        <v>605</v>
      </c>
      <c r="Y46" s="157" t="s">
        <v>250</v>
      </c>
      <c r="Z46" s="147"/>
      <c r="AA46" s="147"/>
      <c r="AB46" s="147"/>
      <c r="AC46" s="147"/>
      <c r="AD46" s="147"/>
      <c r="AE46" s="147"/>
      <c r="AF46" s="147"/>
      <c r="AG46" s="147" t="s">
        <v>606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5">
      <c r="A47" s="179">
        <v>36</v>
      </c>
      <c r="B47" s="180" t="s">
        <v>1183</v>
      </c>
      <c r="C47" s="189" t="s">
        <v>1184</v>
      </c>
      <c r="D47" s="181" t="s">
        <v>262</v>
      </c>
      <c r="E47" s="182">
        <v>2</v>
      </c>
      <c r="F47" s="183"/>
      <c r="G47" s="184">
        <f t="shared" si="7"/>
        <v>0</v>
      </c>
      <c r="H47" s="183"/>
      <c r="I47" s="184">
        <f t="shared" si="8"/>
        <v>0</v>
      </c>
      <c r="J47" s="183"/>
      <c r="K47" s="184">
        <f t="shared" si="9"/>
        <v>0</v>
      </c>
      <c r="L47" s="184">
        <v>21</v>
      </c>
      <c r="M47" s="184">
        <f t="shared" si="10"/>
        <v>0</v>
      </c>
      <c r="N47" s="182">
        <v>1.0000000000000001E-5</v>
      </c>
      <c r="O47" s="182">
        <f t="shared" si="11"/>
        <v>0</v>
      </c>
      <c r="P47" s="182">
        <v>0</v>
      </c>
      <c r="Q47" s="182">
        <f t="shared" si="12"/>
        <v>0</v>
      </c>
      <c r="R47" s="184" t="s">
        <v>1154</v>
      </c>
      <c r="S47" s="184" t="s">
        <v>248</v>
      </c>
      <c r="T47" s="185" t="s">
        <v>333</v>
      </c>
      <c r="U47" s="157">
        <v>0</v>
      </c>
      <c r="V47" s="157">
        <f t="shared" si="13"/>
        <v>0</v>
      </c>
      <c r="W47" s="157"/>
      <c r="X47" s="157" t="s">
        <v>605</v>
      </c>
      <c r="Y47" s="157" t="s">
        <v>250</v>
      </c>
      <c r="Z47" s="147"/>
      <c r="AA47" s="147"/>
      <c r="AB47" s="147"/>
      <c r="AC47" s="147"/>
      <c r="AD47" s="147"/>
      <c r="AE47" s="147"/>
      <c r="AF47" s="147"/>
      <c r="AG47" s="147" t="s">
        <v>606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79">
        <v>37</v>
      </c>
      <c r="B48" s="180" t="s">
        <v>1185</v>
      </c>
      <c r="C48" s="189" t="s">
        <v>1186</v>
      </c>
      <c r="D48" s="181" t="s">
        <v>262</v>
      </c>
      <c r="E48" s="182">
        <v>2</v>
      </c>
      <c r="F48" s="183"/>
      <c r="G48" s="184">
        <f t="shared" si="7"/>
        <v>0</v>
      </c>
      <c r="H48" s="183"/>
      <c r="I48" s="184">
        <f t="shared" si="8"/>
        <v>0</v>
      </c>
      <c r="J48" s="183"/>
      <c r="K48" s="184">
        <f t="shared" si="9"/>
        <v>0</v>
      </c>
      <c r="L48" s="184">
        <v>21</v>
      </c>
      <c r="M48" s="184">
        <f t="shared" si="10"/>
        <v>0</v>
      </c>
      <c r="N48" s="182">
        <v>1.0000000000000001E-5</v>
      </c>
      <c r="O48" s="182">
        <f t="shared" si="11"/>
        <v>0</v>
      </c>
      <c r="P48" s="182">
        <v>0</v>
      </c>
      <c r="Q48" s="182">
        <f t="shared" si="12"/>
        <v>0</v>
      </c>
      <c r="R48" s="184" t="s">
        <v>1154</v>
      </c>
      <c r="S48" s="184" t="s">
        <v>248</v>
      </c>
      <c r="T48" s="185" t="s">
        <v>333</v>
      </c>
      <c r="U48" s="157">
        <v>0</v>
      </c>
      <c r="V48" s="157">
        <f t="shared" si="13"/>
        <v>0</v>
      </c>
      <c r="W48" s="157"/>
      <c r="X48" s="157" t="s">
        <v>605</v>
      </c>
      <c r="Y48" s="157" t="s">
        <v>250</v>
      </c>
      <c r="Z48" s="147"/>
      <c r="AA48" s="147"/>
      <c r="AB48" s="147"/>
      <c r="AC48" s="147"/>
      <c r="AD48" s="147"/>
      <c r="AE48" s="147"/>
      <c r="AF48" s="147"/>
      <c r="AG48" s="147" t="s">
        <v>606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79">
        <v>38</v>
      </c>
      <c r="B49" s="180" t="s">
        <v>1187</v>
      </c>
      <c r="C49" s="189" t="s">
        <v>1188</v>
      </c>
      <c r="D49" s="181" t="s">
        <v>282</v>
      </c>
      <c r="E49" s="182">
        <v>110</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t="s">
        <v>1154</v>
      </c>
      <c r="S49" s="184" t="s">
        <v>1189</v>
      </c>
      <c r="T49" s="185" t="s">
        <v>333</v>
      </c>
      <c r="U49" s="157">
        <v>0</v>
      </c>
      <c r="V49" s="157">
        <f t="shared" si="13"/>
        <v>0</v>
      </c>
      <c r="W49" s="157"/>
      <c r="X49" s="157" t="s">
        <v>605</v>
      </c>
      <c r="Y49" s="157" t="s">
        <v>250</v>
      </c>
      <c r="Z49" s="147"/>
      <c r="AA49" s="147"/>
      <c r="AB49" s="147"/>
      <c r="AC49" s="147"/>
      <c r="AD49" s="147"/>
      <c r="AE49" s="147"/>
      <c r="AF49" s="147"/>
      <c r="AG49" s="147" t="s">
        <v>606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5">
      <c r="A50" s="171">
        <v>39</v>
      </c>
      <c r="B50" s="172" t="s">
        <v>1190</v>
      </c>
      <c r="C50" s="187" t="s">
        <v>802</v>
      </c>
      <c r="D50" s="173" t="s">
        <v>1149</v>
      </c>
      <c r="E50" s="174">
        <v>1</v>
      </c>
      <c r="F50" s="175"/>
      <c r="G50" s="176">
        <f t="shared" si="7"/>
        <v>0</v>
      </c>
      <c r="H50" s="175"/>
      <c r="I50" s="176">
        <f t="shared" si="8"/>
        <v>0</v>
      </c>
      <c r="J50" s="175"/>
      <c r="K50" s="176">
        <f t="shared" si="9"/>
        <v>0</v>
      </c>
      <c r="L50" s="176">
        <v>21</v>
      </c>
      <c r="M50" s="176">
        <f t="shared" si="10"/>
        <v>0</v>
      </c>
      <c r="N50" s="174">
        <v>0</v>
      </c>
      <c r="O50" s="174">
        <f t="shared" si="11"/>
        <v>0</v>
      </c>
      <c r="P50" s="174">
        <v>0</v>
      </c>
      <c r="Q50" s="174">
        <f t="shared" si="12"/>
        <v>0</v>
      </c>
      <c r="R50" s="176"/>
      <c r="S50" s="176" t="s">
        <v>327</v>
      </c>
      <c r="T50" s="177" t="s">
        <v>333</v>
      </c>
      <c r="U50" s="157">
        <v>0</v>
      </c>
      <c r="V50" s="157">
        <f t="shared" si="13"/>
        <v>0</v>
      </c>
      <c r="W50" s="157"/>
      <c r="X50" s="157" t="s">
        <v>605</v>
      </c>
      <c r="Y50" s="157" t="s">
        <v>250</v>
      </c>
      <c r="Z50" s="147"/>
      <c r="AA50" s="147"/>
      <c r="AB50" s="147"/>
      <c r="AC50" s="147"/>
      <c r="AD50" s="147"/>
      <c r="AE50" s="147"/>
      <c r="AF50" s="147"/>
      <c r="AG50" s="147" t="s">
        <v>606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1" outlineLevel="2" x14ac:dyDescent="0.25">
      <c r="A51" s="154"/>
      <c r="B51" s="155"/>
      <c r="C51" s="249" t="s">
        <v>1191</v>
      </c>
      <c r="D51" s="250"/>
      <c r="E51" s="250"/>
      <c r="F51" s="250"/>
      <c r="G51" s="250"/>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284</v>
      </c>
      <c r="AH51" s="147"/>
      <c r="AI51" s="147"/>
      <c r="AJ51" s="147"/>
      <c r="AK51" s="147"/>
      <c r="AL51" s="147"/>
      <c r="AM51" s="147"/>
      <c r="AN51" s="147"/>
      <c r="AO51" s="147"/>
      <c r="AP51" s="147"/>
      <c r="AQ51" s="147"/>
      <c r="AR51" s="147"/>
      <c r="AS51" s="147"/>
      <c r="AT51" s="147"/>
      <c r="AU51" s="147"/>
      <c r="AV51" s="147"/>
      <c r="AW51" s="147"/>
      <c r="AX51" s="147"/>
      <c r="AY51" s="147"/>
      <c r="AZ51" s="147"/>
      <c r="BA51" s="178" t="str">
        <f>C51</f>
        <v>koordinace časové souoslednosti, návazností hranic dodávek a montáží, sběr technických podkladů od navazujících profesí.</v>
      </c>
      <c r="BB51" s="147"/>
      <c r="BC51" s="147"/>
      <c r="BD51" s="147"/>
      <c r="BE51" s="147"/>
      <c r="BF51" s="147"/>
      <c r="BG51" s="147"/>
      <c r="BH51" s="147"/>
    </row>
    <row r="52" spans="1:60" outlineLevel="1" x14ac:dyDescent="0.25">
      <c r="A52" s="171">
        <v>40</v>
      </c>
      <c r="B52" s="172" t="s">
        <v>1192</v>
      </c>
      <c r="C52" s="187" t="s">
        <v>1193</v>
      </c>
      <c r="D52" s="173" t="s">
        <v>337</v>
      </c>
      <c r="E52" s="174">
        <v>1</v>
      </c>
      <c r="F52" s="175"/>
      <c r="G52" s="176">
        <f>ROUND(E52*F52,2)</f>
        <v>0</v>
      </c>
      <c r="H52" s="175"/>
      <c r="I52" s="176">
        <f>ROUND(E52*H52,2)</f>
        <v>0</v>
      </c>
      <c r="J52" s="175"/>
      <c r="K52" s="176">
        <f>ROUND(E52*J52,2)</f>
        <v>0</v>
      </c>
      <c r="L52" s="176">
        <v>21</v>
      </c>
      <c r="M52" s="176">
        <f>G52*(1+L52/100)</f>
        <v>0</v>
      </c>
      <c r="N52" s="174">
        <v>0</v>
      </c>
      <c r="O52" s="174">
        <f>ROUND(E52*N52,2)</f>
        <v>0</v>
      </c>
      <c r="P52" s="174">
        <v>0</v>
      </c>
      <c r="Q52" s="174">
        <f>ROUND(E52*P52,2)</f>
        <v>0</v>
      </c>
      <c r="R52" s="176"/>
      <c r="S52" s="176" t="s">
        <v>327</v>
      </c>
      <c r="T52" s="177" t="s">
        <v>333</v>
      </c>
      <c r="U52" s="157">
        <v>0</v>
      </c>
      <c r="V52" s="157">
        <f>ROUND(E52*U52,2)</f>
        <v>0</v>
      </c>
      <c r="W52" s="157"/>
      <c r="X52" s="157" t="s">
        <v>605</v>
      </c>
      <c r="Y52" s="157" t="s">
        <v>250</v>
      </c>
      <c r="Z52" s="147"/>
      <c r="AA52" s="147"/>
      <c r="AB52" s="147"/>
      <c r="AC52" s="147"/>
      <c r="AD52" s="147"/>
      <c r="AE52" s="147"/>
      <c r="AF52" s="147"/>
      <c r="AG52" s="147" t="s">
        <v>606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5">
      <c r="A53" s="154"/>
      <c r="B53" s="155"/>
      <c r="C53" s="249" t="s">
        <v>1194</v>
      </c>
      <c r="D53" s="250"/>
      <c r="E53" s="250"/>
      <c r="F53" s="250"/>
      <c r="G53" s="250"/>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284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0.399999999999999" outlineLevel="1" x14ac:dyDescent="0.25">
      <c r="A54" s="179">
        <v>41</v>
      </c>
      <c r="B54" s="180" t="s">
        <v>1195</v>
      </c>
      <c r="C54" s="189" t="s">
        <v>1196</v>
      </c>
      <c r="D54" s="181" t="s">
        <v>282</v>
      </c>
      <c r="E54" s="182">
        <v>30</v>
      </c>
      <c r="F54" s="183"/>
      <c r="G54" s="184">
        <f t="shared" ref="G54:G67" si="14">ROUND(E54*F54,2)</f>
        <v>0</v>
      </c>
      <c r="H54" s="183"/>
      <c r="I54" s="184">
        <f t="shared" ref="I54:I67" si="15">ROUND(E54*H54,2)</f>
        <v>0</v>
      </c>
      <c r="J54" s="183"/>
      <c r="K54" s="184">
        <f t="shared" ref="K54:K67" si="16">ROUND(E54*J54,2)</f>
        <v>0</v>
      </c>
      <c r="L54" s="184">
        <v>21</v>
      </c>
      <c r="M54" s="184">
        <f t="shared" ref="M54:M67" si="17">G54*(1+L54/100)</f>
        <v>0</v>
      </c>
      <c r="N54" s="182">
        <v>9.7999999999999997E-4</v>
      </c>
      <c r="O54" s="182">
        <f t="shared" ref="O54:O67" si="18">ROUND(E54*N54,2)</f>
        <v>0.03</v>
      </c>
      <c r="P54" s="182">
        <v>0</v>
      </c>
      <c r="Q54" s="182">
        <f t="shared" ref="Q54:Q67" si="19">ROUND(E54*P54,2)</f>
        <v>0</v>
      </c>
      <c r="R54" s="184" t="s">
        <v>1154</v>
      </c>
      <c r="S54" s="184" t="s">
        <v>248</v>
      </c>
      <c r="T54" s="185" t="s">
        <v>333</v>
      </c>
      <c r="U54" s="157">
        <v>0</v>
      </c>
      <c r="V54" s="157">
        <f t="shared" ref="V54:V67" si="20">ROUND(E54*U54,2)</f>
        <v>0</v>
      </c>
      <c r="W54" s="157"/>
      <c r="X54" s="157" t="s">
        <v>605</v>
      </c>
      <c r="Y54" s="157" t="s">
        <v>250</v>
      </c>
      <c r="Z54" s="147"/>
      <c r="AA54" s="147"/>
      <c r="AB54" s="147"/>
      <c r="AC54" s="147"/>
      <c r="AD54" s="147"/>
      <c r="AE54" s="147"/>
      <c r="AF54" s="147"/>
      <c r="AG54" s="147" t="s">
        <v>606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5">
      <c r="A55" s="179">
        <v>42</v>
      </c>
      <c r="B55" s="180" t="s">
        <v>1197</v>
      </c>
      <c r="C55" s="189" t="s">
        <v>1198</v>
      </c>
      <c r="D55" s="181" t="s">
        <v>262</v>
      </c>
      <c r="E55" s="182">
        <v>15</v>
      </c>
      <c r="F55" s="183"/>
      <c r="G55" s="184">
        <f t="shared" si="14"/>
        <v>0</v>
      </c>
      <c r="H55" s="183"/>
      <c r="I55" s="184">
        <f t="shared" si="15"/>
        <v>0</v>
      </c>
      <c r="J55" s="183"/>
      <c r="K55" s="184">
        <f t="shared" si="16"/>
        <v>0</v>
      </c>
      <c r="L55" s="184">
        <v>21</v>
      </c>
      <c r="M55" s="184">
        <f t="shared" si="17"/>
        <v>0</v>
      </c>
      <c r="N55" s="182">
        <v>8.9999999999999998E-4</v>
      </c>
      <c r="O55" s="182">
        <f t="shared" si="18"/>
        <v>0.01</v>
      </c>
      <c r="P55" s="182">
        <v>0</v>
      </c>
      <c r="Q55" s="182">
        <f t="shared" si="19"/>
        <v>0</v>
      </c>
      <c r="R55" s="184" t="s">
        <v>1154</v>
      </c>
      <c r="S55" s="184" t="s">
        <v>248</v>
      </c>
      <c r="T55" s="185" t="s">
        <v>333</v>
      </c>
      <c r="U55" s="157">
        <v>0</v>
      </c>
      <c r="V55" s="157">
        <f t="shared" si="20"/>
        <v>0</v>
      </c>
      <c r="W55" s="157"/>
      <c r="X55" s="157" t="s">
        <v>605</v>
      </c>
      <c r="Y55" s="157" t="s">
        <v>250</v>
      </c>
      <c r="Z55" s="147"/>
      <c r="AA55" s="147"/>
      <c r="AB55" s="147"/>
      <c r="AC55" s="147"/>
      <c r="AD55" s="147"/>
      <c r="AE55" s="147"/>
      <c r="AF55" s="147"/>
      <c r="AG55" s="147" t="s">
        <v>606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5">
      <c r="A56" s="179">
        <v>43</v>
      </c>
      <c r="B56" s="180" t="s">
        <v>1199</v>
      </c>
      <c r="C56" s="189" t="s">
        <v>1200</v>
      </c>
      <c r="D56" s="181" t="s">
        <v>262</v>
      </c>
      <c r="E56" s="182">
        <v>12</v>
      </c>
      <c r="F56" s="183"/>
      <c r="G56" s="184">
        <f t="shared" si="14"/>
        <v>0</v>
      </c>
      <c r="H56" s="183"/>
      <c r="I56" s="184">
        <f t="shared" si="15"/>
        <v>0</v>
      </c>
      <c r="J56" s="183"/>
      <c r="K56" s="184">
        <f t="shared" si="16"/>
        <v>0</v>
      </c>
      <c r="L56" s="184">
        <v>21</v>
      </c>
      <c r="M56" s="184">
        <f t="shared" si="17"/>
        <v>0</v>
      </c>
      <c r="N56" s="182">
        <v>1.2E-4</v>
      </c>
      <c r="O56" s="182">
        <f t="shared" si="18"/>
        <v>0</v>
      </c>
      <c r="P56" s="182">
        <v>0</v>
      </c>
      <c r="Q56" s="182">
        <f t="shared" si="19"/>
        <v>0</v>
      </c>
      <c r="R56" s="184" t="s">
        <v>1154</v>
      </c>
      <c r="S56" s="184" t="s">
        <v>248</v>
      </c>
      <c r="T56" s="185" t="s">
        <v>333</v>
      </c>
      <c r="U56" s="157">
        <v>0</v>
      </c>
      <c r="V56" s="157">
        <f t="shared" si="20"/>
        <v>0</v>
      </c>
      <c r="W56" s="157"/>
      <c r="X56" s="157" t="s">
        <v>605</v>
      </c>
      <c r="Y56" s="157" t="s">
        <v>250</v>
      </c>
      <c r="Z56" s="147"/>
      <c r="AA56" s="147"/>
      <c r="AB56" s="147"/>
      <c r="AC56" s="147"/>
      <c r="AD56" s="147"/>
      <c r="AE56" s="147"/>
      <c r="AF56" s="147"/>
      <c r="AG56" s="147" t="s">
        <v>606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9">
        <v>44</v>
      </c>
      <c r="B57" s="180" t="s">
        <v>1201</v>
      </c>
      <c r="C57" s="189" t="s">
        <v>1202</v>
      </c>
      <c r="D57" s="181" t="s">
        <v>262</v>
      </c>
      <c r="E57" s="182">
        <v>6</v>
      </c>
      <c r="F57" s="183"/>
      <c r="G57" s="184">
        <f t="shared" si="14"/>
        <v>0</v>
      </c>
      <c r="H57" s="183"/>
      <c r="I57" s="184">
        <f t="shared" si="15"/>
        <v>0</v>
      </c>
      <c r="J57" s="183"/>
      <c r="K57" s="184">
        <f t="shared" si="16"/>
        <v>0</v>
      </c>
      <c r="L57" s="184">
        <v>21</v>
      </c>
      <c r="M57" s="184">
        <f t="shared" si="17"/>
        <v>0</v>
      </c>
      <c r="N57" s="182">
        <v>1.7000000000000001E-4</v>
      </c>
      <c r="O57" s="182">
        <f t="shared" si="18"/>
        <v>0</v>
      </c>
      <c r="P57" s="182">
        <v>0</v>
      </c>
      <c r="Q57" s="182">
        <f t="shared" si="19"/>
        <v>0</v>
      </c>
      <c r="R57" s="184" t="s">
        <v>1154</v>
      </c>
      <c r="S57" s="184" t="s">
        <v>248</v>
      </c>
      <c r="T57" s="185" t="s">
        <v>333</v>
      </c>
      <c r="U57" s="157">
        <v>0</v>
      </c>
      <c r="V57" s="157">
        <f t="shared" si="20"/>
        <v>0</v>
      </c>
      <c r="W57" s="157"/>
      <c r="X57" s="157" t="s">
        <v>605</v>
      </c>
      <c r="Y57" s="157" t="s">
        <v>250</v>
      </c>
      <c r="Z57" s="147"/>
      <c r="AA57" s="147"/>
      <c r="AB57" s="147"/>
      <c r="AC57" s="147"/>
      <c r="AD57" s="147"/>
      <c r="AE57" s="147"/>
      <c r="AF57" s="147"/>
      <c r="AG57" s="147" t="s">
        <v>606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9">
        <v>45</v>
      </c>
      <c r="B58" s="180" t="s">
        <v>1203</v>
      </c>
      <c r="C58" s="189" t="s">
        <v>1204</v>
      </c>
      <c r="D58" s="181" t="s">
        <v>262</v>
      </c>
      <c r="E58" s="182">
        <v>6</v>
      </c>
      <c r="F58" s="183"/>
      <c r="G58" s="184">
        <f t="shared" si="14"/>
        <v>0</v>
      </c>
      <c r="H58" s="183"/>
      <c r="I58" s="184">
        <f t="shared" si="15"/>
        <v>0</v>
      </c>
      <c r="J58" s="183"/>
      <c r="K58" s="184">
        <f t="shared" si="16"/>
        <v>0</v>
      </c>
      <c r="L58" s="184">
        <v>21</v>
      </c>
      <c r="M58" s="184">
        <f t="shared" si="17"/>
        <v>0</v>
      </c>
      <c r="N58" s="182">
        <v>3.1E-4</v>
      </c>
      <c r="O58" s="182">
        <f t="shared" si="18"/>
        <v>0</v>
      </c>
      <c r="P58" s="182">
        <v>0</v>
      </c>
      <c r="Q58" s="182">
        <f t="shared" si="19"/>
        <v>0</v>
      </c>
      <c r="R58" s="184" t="s">
        <v>1154</v>
      </c>
      <c r="S58" s="184" t="s">
        <v>248</v>
      </c>
      <c r="T58" s="185" t="s">
        <v>333</v>
      </c>
      <c r="U58" s="157">
        <v>0</v>
      </c>
      <c r="V58" s="157">
        <f t="shared" si="20"/>
        <v>0</v>
      </c>
      <c r="W58" s="157"/>
      <c r="X58" s="157" t="s">
        <v>605</v>
      </c>
      <c r="Y58" s="157" t="s">
        <v>250</v>
      </c>
      <c r="Z58" s="147"/>
      <c r="AA58" s="147"/>
      <c r="AB58" s="147"/>
      <c r="AC58" s="147"/>
      <c r="AD58" s="147"/>
      <c r="AE58" s="147"/>
      <c r="AF58" s="147"/>
      <c r="AG58" s="147" t="s">
        <v>606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5">
      <c r="A59" s="179">
        <v>46</v>
      </c>
      <c r="B59" s="180" t="s">
        <v>1205</v>
      </c>
      <c r="C59" s="189" t="s">
        <v>1206</v>
      </c>
      <c r="D59" s="181" t="s">
        <v>262</v>
      </c>
      <c r="E59" s="182">
        <v>3</v>
      </c>
      <c r="F59" s="183"/>
      <c r="G59" s="184">
        <f t="shared" si="14"/>
        <v>0</v>
      </c>
      <c r="H59" s="183"/>
      <c r="I59" s="184">
        <f t="shared" si="15"/>
        <v>0</v>
      </c>
      <c r="J59" s="183"/>
      <c r="K59" s="184">
        <f t="shared" si="16"/>
        <v>0</v>
      </c>
      <c r="L59" s="184">
        <v>21</v>
      </c>
      <c r="M59" s="184">
        <f t="shared" si="17"/>
        <v>0</v>
      </c>
      <c r="N59" s="182">
        <v>3.5E-4</v>
      </c>
      <c r="O59" s="182">
        <f t="shared" si="18"/>
        <v>0</v>
      </c>
      <c r="P59" s="182">
        <v>0</v>
      </c>
      <c r="Q59" s="182">
        <f t="shared" si="19"/>
        <v>0</v>
      </c>
      <c r="R59" s="184" t="s">
        <v>1154</v>
      </c>
      <c r="S59" s="184" t="s">
        <v>248</v>
      </c>
      <c r="T59" s="185" t="s">
        <v>333</v>
      </c>
      <c r="U59" s="157">
        <v>0</v>
      </c>
      <c r="V59" s="157">
        <f t="shared" si="20"/>
        <v>0</v>
      </c>
      <c r="W59" s="157"/>
      <c r="X59" s="157" t="s">
        <v>605</v>
      </c>
      <c r="Y59" s="157" t="s">
        <v>250</v>
      </c>
      <c r="Z59" s="147"/>
      <c r="AA59" s="147"/>
      <c r="AB59" s="147"/>
      <c r="AC59" s="147"/>
      <c r="AD59" s="147"/>
      <c r="AE59" s="147"/>
      <c r="AF59" s="147"/>
      <c r="AG59" s="147" t="s">
        <v>606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5">
      <c r="A60" s="179">
        <v>47</v>
      </c>
      <c r="B60" s="180" t="s">
        <v>1207</v>
      </c>
      <c r="C60" s="189" t="s">
        <v>1208</v>
      </c>
      <c r="D60" s="181" t="s">
        <v>262</v>
      </c>
      <c r="E60" s="182">
        <v>3</v>
      </c>
      <c r="F60" s="183"/>
      <c r="G60" s="184">
        <f t="shared" si="14"/>
        <v>0</v>
      </c>
      <c r="H60" s="183"/>
      <c r="I60" s="184">
        <f t="shared" si="15"/>
        <v>0</v>
      </c>
      <c r="J60" s="183"/>
      <c r="K60" s="184">
        <f t="shared" si="16"/>
        <v>0</v>
      </c>
      <c r="L60" s="184">
        <v>21</v>
      </c>
      <c r="M60" s="184">
        <f t="shared" si="17"/>
        <v>0</v>
      </c>
      <c r="N60" s="182">
        <v>3.8999999999999999E-4</v>
      </c>
      <c r="O60" s="182">
        <f t="shared" si="18"/>
        <v>0</v>
      </c>
      <c r="P60" s="182">
        <v>0</v>
      </c>
      <c r="Q60" s="182">
        <f t="shared" si="19"/>
        <v>0</v>
      </c>
      <c r="R60" s="184" t="s">
        <v>1154</v>
      </c>
      <c r="S60" s="184" t="s">
        <v>248</v>
      </c>
      <c r="T60" s="185" t="s">
        <v>333</v>
      </c>
      <c r="U60" s="157">
        <v>0</v>
      </c>
      <c r="V60" s="157">
        <f t="shared" si="20"/>
        <v>0</v>
      </c>
      <c r="W60" s="157"/>
      <c r="X60" s="157" t="s">
        <v>605</v>
      </c>
      <c r="Y60" s="157" t="s">
        <v>250</v>
      </c>
      <c r="Z60" s="147"/>
      <c r="AA60" s="147"/>
      <c r="AB60" s="147"/>
      <c r="AC60" s="147"/>
      <c r="AD60" s="147"/>
      <c r="AE60" s="147"/>
      <c r="AF60" s="147"/>
      <c r="AG60" s="147" t="s">
        <v>606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79">
        <v>48</v>
      </c>
      <c r="B61" s="180" t="s">
        <v>1209</v>
      </c>
      <c r="C61" s="189" t="s">
        <v>1210</v>
      </c>
      <c r="D61" s="181" t="s">
        <v>262</v>
      </c>
      <c r="E61" s="182">
        <v>6</v>
      </c>
      <c r="F61" s="183"/>
      <c r="G61" s="184">
        <f t="shared" si="14"/>
        <v>0</v>
      </c>
      <c r="H61" s="183"/>
      <c r="I61" s="184">
        <f t="shared" si="15"/>
        <v>0</v>
      </c>
      <c r="J61" s="183"/>
      <c r="K61" s="184">
        <f t="shared" si="16"/>
        <v>0</v>
      </c>
      <c r="L61" s="184">
        <v>21</v>
      </c>
      <c r="M61" s="184">
        <f t="shared" si="17"/>
        <v>0</v>
      </c>
      <c r="N61" s="182">
        <v>3.8999999999999999E-4</v>
      </c>
      <c r="O61" s="182">
        <f t="shared" si="18"/>
        <v>0</v>
      </c>
      <c r="P61" s="182">
        <v>0</v>
      </c>
      <c r="Q61" s="182">
        <f t="shared" si="19"/>
        <v>0</v>
      </c>
      <c r="R61" s="184" t="s">
        <v>1154</v>
      </c>
      <c r="S61" s="184" t="s">
        <v>248</v>
      </c>
      <c r="T61" s="185" t="s">
        <v>333</v>
      </c>
      <c r="U61" s="157">
        <v>0</v>
      </c>
      <c r="V61" s="157">
        <f t="shared" si="20"/>
        <v>0</v>
      </c>
      <c r="W61" s="157"/>
      <c r="X61" s="157" t="s">
        <v>605</v>
      </c>
      <c r="Y61" s="157" t="s">
        <v>250</v>
      </c>
      <c r="Z61" s="147"/>
      <c r="AA61" s="147"/>
      <c r="AB61" s="147"/>
      <c r="AC61" s="147"/>
      <c r="AD61" s="147"/>
      <c r="AE61" s="147"/>
      <c r="AF61" s="147"/>
      <c r="AG61" s="147" t="s">
        <v>606</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9">
        <v>49</v>
      </c>
      <c r="B62" s="180" t="s">
        <v>1211</v>
      </c>
      <c r="C62" s="189" t="s">
        <v>1212</v>
      </c>
      <c r="D62" s="181" t="s">
        <v>262</v>
      </c>
      <c r="E62" s="182">
        <v>15</v>
      </c>
      <c r="F62" s="183"/>
      <c r="G62" s="184">
        <f t="shared" si="14"/>
        <v>0</v>
      </c>
      <c r="H62" s="183"/>
      <c r="I62" s="184">
        <f t="shared" si="15"/>
        <v>0</v>
      </c>
      <c r="J62" s="183"/>
      <c r="K62" s="184">
        <f t="shared" si="16"/>
        <v>0</v>
      </c>
      <c r="L62" s="184">
        <v>21</v>
      </c>
      <c r="M62" s="184">
        <f t="shared" si="17"/>
        <v>0</v>
      </c>
      <c r="N62" s="182">
        <v>2.0000000000000002E-5</v>
      </c>
      <c r="O62" s="182">
        <f t="shared" si="18"/>
        <v>0</v>
      </c>
      <c r="P62" s="182">
        <v>0</v>
      </c>
      <c r="Q62" s="182">
        <f t="shared" si="19"/>
        <v>0</v>
      </c>
      <c r="R62" s="184" t="s">
        <v>1154</v>
      </c>
      <c r="S62" s="184" t="s">
        <v>248</v>
      </c>
      <c r="T62" s="185" t="s">
        <v>333</v>
      </c>
      <c r="U62" s="157">
        <v>0</v>
      </c>
      <c r="V62" s="157">
        <f t="shared" si="20"/>
        <v>0</v>
      </c>
      <c r="W62" s="157"/>
      <c r="X62" s="157" t="s">
        <v>605</v>
      </c>
      <c r="Y62" s="157" t="s">
        <v>250</v>
      </c>
      <c r="Z62" s="147"/>
      <c r="AA62" s="147"/>
      <c r="AB62" s="147"/>
      <c r="AC62" s="147"/>
      <c r="AD62" s="147"/>
      <c r="AE62" s="147"/>
      <c r="AF62" s="147"/>
      <c r="AG62" s="147" t="s">
        <v>606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5">
      <c r="A63" s="179">
        <v>50</v>
      </c>
      <c r="B63" s="180" t="s">
        <v>1213</v>
      </c>
      <c r="C63" s="189" t="s">
        <v>1214</v>
      </c>
      <c r="D63" s="181" t="s">
        <v>262</v>
      </c>
      <c r="E63" s="182">
        <v>30</v>
      </c>
      <c r="F63" s="183"/>
      <c r="G63" s="184">
        <f t="shared" si="14"/>
        <v>0</v>
      </c>
      <c r="H63" s="183"/>
      <c r="I63" s="184">
        <f t="shared" si="15"/>
        <v>0</v>
      </c>
      <c r="J63" s="183"/>
      <c r="K63" s="184">
        <f t="shared" si="16"/>
        <v>0</v>
      </c>
      <c r="L63" s="184">
        <v>21</v>
      </c>
      <c r="M63" s="184">
        <f t="shared" si="17"/>
        <v>0</v>
      </c>
      <c r="N63" s="182">
        <v>8.0000000000000007E-5</v>
      </c>
      <c r="O63" s="182">
        <f t="shared" si="18"/>
        <v>0</v>
      </c>
      <c r="P63" s="182">
        <v>0</v>
      </c>
      <c r="Q63" s="182">
        <f t="shared" si="19"/>
        <v>0</v>
      </c>
      <c r="R63" s="184" t="s">
        <v>1154</v>
      </c>
      <c r="S63" s="184" t="s">
        <v>248</v>
      </c>
      <c r="T63" s="185" t="s">
        <v>333</v>
      </c>
      <c r="U63" s="157">
        <v>0</v>
      </c>
      <c r="V63" s="157">
        <f t="shared" si="20"/>
        <v>0</v>
      </c>
      <c r="W63" s="157"/>
      <c r="X63" s="157" t="s">
        <v>605</v>
      </c>
      <c r="Y63" s="157" t="s">
        <v>250</v>
      </c>
      <c r="Z63" s="147"/>
      <c r="AA63" s="147"/>
      <c r="AB63" s="147"/>
      <c r="AC63" s="147"/>
      <c r="AD63" s="147"/>
      <c r="AE63" s="147"/>
      <c r="AF63" s="147"/>
      <c r="AG63" s="147" t="s">
        <v>606</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5">
      <c r="A64" s="179">
        <v>51</v>
      </c>
      <c r="B64" s="180" t="s">
        <v>1215</v>
      </c>
      <c r="C64" s="189" t="s">
        <v>1216</v>
      </c>
      <c r="D64" s="181" t="s">
        <v>262</v>
      </c>
      <c r="E64" s="182">
        <v>15</v>
      </c>
      <c r="F64" s="183"/>
      <c r="G64" s="184">
        <f t="shared" si="14"/>
        <v>0</v>
      </c>
      <c r="H64" s="183"/>
      <c r="I64" s="184">
        <f t="shared" si="15"/>
        <v>0</v>
      </c>
      <c r="J64" s="183"/>
      <c r="K64" s="184">
        <f t="shared" si="16"/>
        <v>0</v>
      </c>
      <c r="L64" s="184">
        <v>21</v>
      </c>
      <c r="M64" s="184">
        <f t="shared" si="17"/>
        <v>0</v>
      </c>
      <c r="N64" s="182">
        <v>6.9999999999999994E-5</v>
      </c>
      <c r="O64" s="182">
        <f t="shared" si="18"/>
        <v>0</v>
      </c>
      <c r="P64" s="182">
        <v>0</v>
      </c>
      <c r="Q64" s="182">
        <f t="shared" si="19"/>
        <v>0</v>
      </c>
      <c r="R64" s="184" t="s">
        <v>1154</v>
      </c>
      <c r="S64" s="184" t="s">
        <v>248</v>
      </c>
      <c r="T64" s="185" t="s">
        <v>333</v>
      </c>
      <c r="U64" s="157">
        <v>0</v>
      </c>
      <c r="V64" s="157">
        <f t="shared" si="20"/>
        <v>0</v>
      </c>
      <c r="W64" s="157"/>
      <c r="X64" s="157" t="s">
        <v>605</v>
      </c>
      <c r="Y64" s="157" t="s">
        <v>250</v>
      </c>
      <c r="Z64" s="147"/>
      <c r="AA64" s="147"/>
      <c r="AB64" s="147"/>
      <c r="AC64" s="147"/>
      <c r="AD64" s="147"/>
      <c r="AE64" s="147"/>
      <c r="AF64" s="147"/>
      <c r="AG64" s="147" t="s">
        <v>606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9">
        <v>52</v>
      </c>
      <c r="B65" s="180" t="s">
        <v>1217</v>
      </c>
      <c r="C65" s="189" t="s">
        <v>1218</v>
      </c>
      <c r="D65" s="181" t="s">
        <v>1219</v>
      </c>
      <c r="E65" s="182">
        <v>2</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605</v>
      </c>
      <c r="Y65" s="157" t="s">
        <v>250</v>
      </c>
      <c r="Z65" s="147"/>
      <c r="AA65" s="147"/>
      <c r="AB65" s="147"/>
      <c r="AC65" s="147"/>
      <c r="AD65" s="147"/>
      <c r="AE65" s="147"/>
      <c r="AF65" s="147"/>
      <c r="AG65" s="147" t="s">
        <v>606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5">
      <c r="A66" s="179">
        <v>53</v>
      </c>
      <c r="B66" s="180" t="s">
        <v>1220</v>
      </c>
      <c r="C66" s="189" t="s">
        <v>1221</v>
      </c>
      <c r="D66" s="181" t="s">
        <v>677</v>
      </c>
      <c r="E66" s="182">
        <v>1</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248</v>
      </c>
      <c r="T66" s="185" t="s">
        <v>333</v>
      </c>
      <c r="U66" s="157">
        <v>0</v>
      </c>
      <c r="V66" s="157">
        <f t="shared" si="20"/>
        <v>0</v>
      </c>
      <c r="W66" s="157"/>
      <c r="X66" s="157" t="s">
        <v>678</v>
      </c>
      <c r="Y66" s="157" t="s">
        <v>250</v>
      </c>
      <c r="Z66" s="147"/>
      <c r="AA66" s="147"/>
      <c r="AB66" s="147"/>
      <c r="AC66" s="147"/>
      <c r="AD66" s="147"/>
      <c r="AE66" s="147"/>
      <c r="AF66" s="147"/>
      <c r="AG66" s="147" t="s">
        <v>805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5">
      <c r="A67" s="179">
        <v>54</v>
      </c>
      <c r="B67" s="180" t="s">
        <v>1222</v>
      </c>
      <c r="C67" s="189" t="s">
        <v>1223</v>
      </c>
      <c r="D67" s="181" t="s">
        <v>677</v>
      </c>
      <c r="E67" s="182">
        <v>1</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248</v>
      </c>
      <c r="T67" s="185" t="s">
        <v>333</v>
      </c>
      <c r="U67" s="157">
        <v>0</v>
      </c>
      <c r="V67" s="157">
        <f t="shared" si="20"/>
        <v>0</v>
      </c>
      <c r="W67" s="157"/>
      <c r="X67" s="157" t="s">
        <v>678</v>
      </c>
      <c r="Y67" s="157" t="s">
        <v>250</v>
      </c>
      <c r="Z67" s="147"/>
      <c r="AA67" s="147"/>
      <c r="AB67" s="147"/>
      <c r="AC67" s="147"/>
      <c r="AD67" s="147"/>
      <c r="AE67" s="147"/>
      <c r="AF67" s="147"/>
      <c r="AG67" s="147" t="s">
        <v>805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6.4" x14ac:dyDescent="0.25">
      <c r="A68" s="161" t="s">
        <v>243</v>
      </c>
      <c r="B68" s="162" t="s">
        <v>205</v>
      </c>
      <c r="C68" s="186" t="s">
        <v>207</v>
      </c>
      <c r="D68" s="163"/>
      <c r="E68" s="164"/>
      <c r="F68" s="165"/>
      <c r="G68" s="165">
        <f>SUMIF(AG69:AG71,"&lt;&gt;NOR",G69:G71)</f>
        <v>0</v>
      </c>
      <c r="H68" s="165"/>
      <c r="I68" s="165">
        <f>SUM(I69:I71)</f>
        <v>0</v>
      </c>
      <c r="J68" s="165"/>
      <c r="K68" s="165">
        <f>SUM(K69:K71)</f>
        <v>0</v>
      </c>
      <c r="L68" s="165"/>
      <c r="M68" s="165">
        <f>SUM(M69:M71)</f>
        <v>0</v>
      </c>
      <c r="N68" s="164"/>
      <c r="O68" s="164">
        <f>SUM(O69:O71)</f>
        <v>0</v>
      </c>
      <c r="P68" s="164"/>
      <c r="Q68" s="164">
        <f>SUM(Q69:Q71)</f>
        <v>0</v>
      </c>
      <c r="R68" s="165"/>
      <c r="S68" s="165"/>
      <c r="T68" s="166"/>
      <c r="U68" s="160"/>
      <c r="V68" s="160">
        <f>SUM(V69:V71)</f>
        <v>1.46</v>
      </c>
      <c r="W68" s="160"/>
      <c r="X68" s="160"/>
      <c r="Y68" s="160"/>
      <c r="AG68" t="s">
        <v>244</v>
      </c>
    </row>
    <row r="69" spans="1:60" ht="20.399999999999999" outlineLevel="1" x14ac:dyDescent="0.25">
      <c r="A69" s="179">
        <v>55</v>
      </c>
      <c r="B69" s="180" t="s">
        <v>1224</v>
      </c>
      <c r="C69" s="189" t="s">
        <v>1225</v>
      </c>
      <c r="D69" s="181" t="s">
        <v>262</v>
      </c>
      <c r="E69" s="182">
        <v>2</v>
      </c>
      <c r="F69" s="183"/>
      <c r="G69" s="184">
        <f>ROUND(E69*F69,2)</f>
        <v>0</v>
      </c>
      <c r="H69" s="183"/>
      <c r="I69" s="184">
        <f>ROUND(E69*H69,2)</f>
        <v>0</v>
      </c>
      <c r="J69" s="183"/>
      <c r="K69" s="184">
        <f>ROUND(E69*J69,2)</f>
        <v>0</v>
      </c>
      <c r="L69" s="184">
        <v>21</v>
      </c>
      <c r="M69" s="184">
        <f>G69*(1+L69/100)</f>
        <v>0</v>
      </c>
      <c r="N69" s="182">
        <v>2.5000000000000001E-4</v>
      </c>
      <c r="O69" s="182">
        <f>ROUND(E69*N69,2)</f>
        <v>0</v>
      </c>
      <c r="P69" s="182">
        <v>0</v>
      </c>
      <c r="Q69" s="182">
        <f>ROUND(E69*P69,2)</f>
        <v>0</v>
      </c>
      <c r="R69" s="184"/>
      <c r="S69" s="184" t="s">
        <v>248</v>
      </c>
      <c r="T69" s="185" t="s">
        <v>333</v>
      </c>
      <c r="U69" s="157">
        <v>0.26417000000000002</v>
      </c>
      <c r="V69" s="157">
        <f>ROUND(E69*U69,2)</f>
        <v>0.53</v>
      </c>
      <c r="W69" s="157"/>
      <c r="X69" s="157" t="s">
        <v>249</v>
      </c>
      <c r="Y69" s="157" t="s">
        <v>250</v>
      </c>
      <c r="Z69" s="147"/>
      <c r="AA69" s="147"/>
      <c r="AB69" s="147"/>
      <c r="AC69" s="147"/>
      <c r="AD69" s="147"/>
      <c r="AE69" s="147"/>
      <c r="AF69" s="147"/>
      <c r="AG69" s="147" t="s">
        <v>1226</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0.399999999999999" outlineLevel="1" x14ac:dyDescent="0.25">
      <c r="A70" s="179">
        <v>56</v>
      </c>
      <c r="B70" s="180" t="s">
        <v>1227</v>
      </c>
      <c r="C70" s="189" t="s">
        <v>1228</v>
      </c>
      <c r="D70" s="181" t="s">
        <v>282</v>
      </c>
      <c r="E70" s="182">
        <v>20</v>
      </c>
      <c r="F70" s="183"/>
      <c r="G70" s="184">
        <f>ROUND(E70*F70,2)</f>
        <v>0</v>
      </c>
      <c r="H70" s="183"/>
      <c r="I70" s="184">
        <f>ROUND(E70*H70,2)</f>
        <v>0</v>
      </c>
      <c r="J70" s="183"/>
      <c r="K70" s="184">
        <f>ROUND(E70*J70,2)</f>
        <v>0</v>
      </c>
      <c r="L70" s="184">
        <v>21</v>
      </c>
      <c r="M70" s="184">
        <f>G70*(1+L70/100)</f>
        <v>0</v>
      </c>
      <c r="N70" s="182">
        <v>6.9999999999999994E-5</v>
      </c>
      <c r="O70" s="182">
        <f>ROUND(E70*N70,2)</f>
        <v>0</v>
      </c>
      <c r="P70" s="182">
        <v>0</v>
      </c>
      <c r="Q70" s="182">
        <f>ROUND(E70*P70,2)</f>
        <v>0</v>
      </c>
      <c r="R70" s="184"/>
      <c r="S70" s="184" t="s">
        <v>248</v>
      </c>
      <c r="T70" s="185" t="s">
        <v>333</v>
      </c>
      <c r="U70" s="157">
        <v>4.6670000000000003E-2</v>
      </c>
      <c r="V70" s="157">
        <f>ROUND(E70*U70,2)</f>
        <v>0.93</v>
      </c>
      <c r="W70" s="157"/>
      <c r="X70" s="157" t="s">
        <v>249</v>
      </c>
      <c r="Y70" s="157" t="s">
        <v>250</v>
      </c>
      <c r="Z70" s="147"/>
      <c r="AA70" s="147"/>
      <c r="AB70" s="147"/>
      <c r="AC70" s="147"/>
      <c r="AD70" s="147"/>
      <c r="AE70" s="147"/>
      <c r="AF70" s="147"/>
      <c r="AG70" s="147" t="s">
        <v>1226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5">
      <c r="A71" s="171">
        <v>57</v>
      </c>
      <c r="B71" s="172" t="s">
        <v>1229</v>
      </c>
      <c r="C71" s="187" t="s">
        <v>1230</v>
      </c>
      <c r="D71" s="173" t="s">
        <v>262</v>
      </c>
      <c r="E71" s="174">
        <v>2</v>
      </c>
      <c r="F71" s="175"/>
      <c r="G71" s="176">
        <f>ROUND(E71*F71,2)</f>
        <v>0</v>
      </c>
      <c r="H71" s="175"/>
      <c r="I71" s="176">
        <f>ROUND(E71*H71,2)</f>
        <v>0</v>
      </c>
      <c r="J71" s="175"/>
      <c r="K71" s="176">
        <f>ROUND(E71*J71,2)</f>
        <v>0</v>
      </c>
      <c r="L71" s="176">
        <v>21</v>
      </c>
      <c r="M71" s="176">
        <f>G71*(1+L71/100)</f>
        <v>0</v>
      </c>
      <c r="N71" s="174">
        <v>0</v>
      </c>
      <c r="O71" s="174">
        <f>ROUND(E71*N71,2)</f>
        <v>0</v>
      </c>
      <c r="P71" s="174">
        <v>0</v>
      </c>
      <c r="Q71" s="174">
        <f>ROUND(E71*P71,2)</f>
        <v>0</v>
      </c>
      <c r="R71" s="176"/>
      <c r="S71" s="176" t="s">
        <v>327</v>
      </c>
      <c r="T71" s="177" t="s">
        <v>333</v>
      </c>
      <c r="U71" s="157">
        <v>0</v>
      </c>
      <c r="V71" s="157">
        <f>ROUND(E71*U71,2)</f>
        <v>0</v>
      </c>
      <c r="W71" s="157"/>
      <c r="X71" s="157" t="s">
        <v>249</v>
      </c>
      <c r="Y71" s="157" t="s">
        <v>250</v>
      </c>
      <c r="Z71" s="147"/>
      <c r="AA71" s="147"/>
      <c r="AB71" s="147"/>
      <c r="AC71" s="147"/>
      <c r="AD71" s="147"/>
      <c r="AE71" s="147"/>
      <c r="AF71" s="147"/>
      <c r="AG71" s="147" t="s">
        <v>694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5">
      <c r="A72" s="3"/>
      <c r="B72" s="4"/>
      <c r="C72" s="190"/>
      <c r="D72" s="6"/>
      <c r="E72" s="3"/>
      <c r="F72" s="3"/>
      <c r="G72" s="3"/>
      <c r="H72" s="3"/>
      <c r="I72" s="3"/>
      <c r="J72" s="3"/>
      <c r="K72" s="3"/>
      <c r="L72" s="3"/>
      <c r="M72" s="3"/>
      <c r="N72" s="3"/>
      <c r="O72" s="3"/>
      <c r="P72" s="3"/>
      <c r="Q72" s="3"/>
      <c r="R72" s="3"/>
      <c r="S72" s="3"/>
      <c r="T72" s="3"/>
      <c r="U72" s="3"/>
      <c r="V72" s="3"/>
      <c r="W72" s="3"/>
      <c r="X72" s="3"/>
      <c r="Y72" s="3"/>
      <c r="AE72">
        <v>15</v>
      </c>
      <c r="AF72">
        <v>21</v>
      </c>
      <c r="AG72" t="s">
        <v>229</v>
      </c>
    </row>
    <row r="73" spans="1:60" x14ac:dyDescent="0.25">
      <c r="A73" s="150"/>
      <c r="B73" s="151" t="s">
        <v>31</v>
      </c>
      <c r="C73" s="191"/>
      <c r="D73" s="152"/>
      <c r="E73" s="153"/>
      <c r="F73" s="153"/>
      <c r="G73" s="170">
        <f>G8+G68</f>
        <v>0</v>
      </c>
      <c r="H73" s="3"/>
      <c r="I73" s="3"/>
      <c r="J73" s="3"/>
      <c r="K73" s="3"/>
      <c r="L73" s="3"/>
      <c r="M73" s="3"/>
      <c r="N73" s="3"/>
      <c r="O73" s="3"/>
      <c r="P73" s="3"/>
      <c r="Q73" s="3"/>
      <c r="R73" s="3"/>
      <c r="S73" s="3"/>
      <c r="T73" s="3"/>
      <c r="U73" s="3"/>
      <c r="V73" s="3"/>
      <c r="W73" s="3"/>
      <c r="X73" s="3"/>
      <c r="Y73" s="3"/>
      <c r="AE73">
        <f>SUMIF(L7:L71,AE72,G7:G71)</f>
        <v>0</v>
      </c>
      <c r="AF73">
        <f>SUMIF(L7:L71,AF72,G7:G71)</f>
        <v>0</v>
      </c>
      <c r="AG73" t="s">
        <v>688</v>
      </c>
    </row>
    <row r="74" spans="1:60" x14ac:dyDescent="0.25">
      <c r="A74" s="3"/>
      <c r="B74" s="4"/>
      <c r="C74" s="190"/>
      <c r="D74" s="6"/>
      <c r="E74" s="3"/>
      <c r="F74" s="3"/>
      <c r="G74" s="3"/>
      <c r="H74" s="3"/>
      <c r="I74" s="3"/>
      <c r="J74" s="3"/>
      <c r="K74" s="3"/>
      <c r="L74" s="3"/>
      <c r="M74" s="3"/>
      <c r="N74" s="3"/>
      <c r="O74" s="3"/>
      <c r="P74" s="3"/>
      <c r="Q74" s="3"/>
      <c r="R74" s="3"/>
      <c r="S74" s="3"/>
      <c r="T74" s="3"/>
      <c r="U74" s="3"/>
      <c r="V74" s="3"/>
      <c r="W74" s="3"/>
      <c r="X74" s="3"/>
      <c r="Y74" s="3"/>
    </row>
    <row r="75" spans="1:60" x14ac:dyDescent="0.25">
      <c r="A75" s="3"/>
      <c r="B75" s="4"/>
      <c r="C75" s="190"/>
      <c r="D75" s="6"/>
      <c r="E75" s="3"/>
      <c r="F75" s="3"/>
      <c r="G75" s="3"/>
      <c r="H75" s="3"/>
      <c r="I75" s="3"/>
      <c r="J75" s="3"/>
      <c r="K75" s="3"/>
      <c r="L75" s="3"/>
      <c r="M75" s="3"/>
      <c r="N75" s="3"/>
      <c r="O75" s="3"/>
      <c r="P75" s="3"/>
      <c r="Q75" s="3"/>
      <c r="R75" s="3"/>
      <c r="S75" s="3"/>
      <c r="T75" s="3"/>
      <c r="U75" s="3"/>
      <c r="V75" s="3"/>
      <c r="W75" s="3"/>
      <c r="X75" s="3"/>
      <c r="Y75" s="3"/>
    </row>
    <row r="76" spans="1:60" x14ac:dyDescent="0.25">
      <c r="A76" s="258" t="s">
        <v>689</v>
      </c>
      <c r="B76" s="258"/>
      <c r="C76" s="259"/>
      <c r="D76" s="6"/>
      <c r="E76" s="3"/>
      <c r="F76" s="3"/>
      <c r="G76" s="3"/>
      <c r="H76" s="3"/>
      <c r="I76" s="3"/>
      <c r="J76" s="3"/>
      <c r="K76" s="3"/>
      <c r="L76" s="3"/>
      <c r="M76" s="3"/>
      <c r="N76" s="3"/>
      <c r="O76" s="3"/>
      <c r="P76" s="3"/>
      <c r="Q76" s="3"/>
      <c r="R76" s="3"/>
      <c r="S76" s="3"/>
      <c r="T76" s="3"/>
      <c r="U76" s="3"/>
      <c r="V76" s="3"/>
      <c r="W76" s="3"/>
      <c r="X76" s="3"/>
      <c r="Y76" s="3"/>
    </row>
    <row r="77" spans="1:60" x14ac:dyDescent="0.25">
      <c r="A77" s="260"/>
      <c r="B77" s="261"/>
      <c r="C77" s="262"/>
      <c r="D77" s="261"/>
      <c r="E77" s="261"/>
      <c r="F77" s="261"/>
      <c r="G77" s="263"/>
      <c r="H77" s="3"/>
      <c r="I77" s="3"/>
      <c r="J77" s="3"/>
      <c r="K77" s="3"/>
      <c r="L77" s="3"/>
      <c r="M77" s="3"/>
      <c r="N77" s="3"/>
      <c r="O77" s="3"/>
      <c r="P77" s="3"/>
      <c r="Q77" s="3"/>
      <c r="R77" s="3"/>
      <c r="S77" s="3"/>
      <c r="T77" s="3"/>
      <c r="U77" s="3"/>
      <c r="V77" s="3"/>
      <c r="W77" s="3"/>
      <c r="X77" s="3"/>
      <c r="Y77" s="3"/>
      <c r="AG77" t="s">
        <v>690</v>
      </c>
    </row>
    <row r="78" spans="1:60" x14ac:dyDescent="0.25">
      <c r="A78" s="264"/>
      <c r="B78" s="265"/>
      <c r="C78" s="266"/>
      <c r="D78" s="265"/>
      <c r="E78" s="265"/>
      <c r="F78" s="265"/>
      <c r="G78" s="267"/>
      <c r="H78" s="3"/>
      <c r="I78" s="3"/>
      <c r="J78" s="3"/>
      <c r="K78" s="3"/>
      <c r="L78" s="3"/>
      <c r="M78" s="3"/>
      <c r="N78" s="3"/>
      <c r="O78" s="3"/>
      <c r="P78" s="3"/>
      <c r="Q78" s="3"/>
      <c r="R78" s="3"/>
      <c r="S78" s="3"/>
      <c r="T78" s="3"/>
      <c r="U78" s="3"/>
      <c r="V78" s="3"/>
      <c r="W78" s="3"/>
      <c r="X78" s="3"/>
      <c r="Y78" s="3"/>
    </row>
    <row r="79" spans="1:60" x14ac:dyDescent="0.25">
      <c r="A79" s="264"/>
      <c r="B79" s="265"/>
      <c r="C79" s="266"/>
      <c r="D79" s="265"/>
      <c r="E79" s="265"/>
      <c r="F79" s="265"/>
      <c r="G79" s="267"/>
      <c r="H79" s="3"/>
      <c r="I79" s="3"/>
      <c r="J79" s="3"/>
      <c r="K79" s="3"/>
      <c r="L79" s="3"/>
      <c r="M79" s="3"/>
      <c r="N79" s="3"/>
      <c r="O79" s="3"/>
      <c r="P79" s="3"/>
      <c r="Q79" s="3"/>
      <c r="R79" s="3"/>
      <c r="S79" s="3"/>
      <c r="T79" s="3"/>
      <c r="U79" s="3"/>
      <c r="V79" s="3"/>
      <c r="W79" s="3"/>
      <c r="X79" s="3"/>
      <c r="Y79" s="3"/>
    </row>
    <row r="80" spans="1:60" x14ac:dyDescent="0.25">
      <c r="A80" s="264"/>
      <c r="B80" s="265"/>
      <c r="C80" s="266"/>
      <c r="D80" s="265"/>
      <c r="E80" s="265"/>
      <c r="F80" s="265"/>
      <c r="G80" s="267"/>
      <c r="H80" s="3"/>
      <c r="I80" s="3"/>
      <c r="J80" s="3"/>
      <c r="K80" s="3"/>
      <c r="L80" s="3"/>
      <c r="M80" s="3"/>
      <c r="N80" s="3"/>
      <c r="O80" s="3"/>
      <c r="P80" s="3"/>
      <c r="Q80" s="3"/>
      <c r="R80" s="3"/>
      <c r="S80" s="3"/>
      <c r="T80" s="3"/>
      <c r="U80" s="3"/>
      <c r="V80" s="3"/>
      <c r="W80" s="3"/>
      <c r="X80" s="3"/>
      <c r="Y80" s="3"/>
    </row>
    <row r="81" spans="1:33" x14ac:dyDescent="0.25">
      <c r="A81" s="268"/>
      <c r="B81" s="269"/>
      <c r="C81" s="270"/>
      <c r="D81" s="269"/>
      <c r="E81" s="269"/>
      <c r="F81" s="269"/>
      <c r="G81" s="271"/>
      <c r="H81" s="3"/>
      <c r="I81" s="3"/>
      <c r="J81" s="3"/>
      <c r="K81" s="3"/>
      <c r="L81" s="3"/>
      <c r="M81" s="3"/>
      <c r="N81" s="3"/>
      <c r="O81" s="3"/>
      <c r="P81" s="3"/>
      <c r="Q81" s="3"/>
      <c r="R81" s="3"/>
      <c r="S81" s="3"/>
      <c r="T81" s="3"/>
      <c r="U81" s="3"/>
      <c r="V81" s="3"/>
      <c r="W81" s="3"/>
      <c r="X81" s="3"/>
      <c r="Y81" s="3"/>
    </row>
    <row r="82" spans="1:33" x14ac:dyDescent="0.25">
      <c r="A82" s="3"/>
      <c r="B82" s="4"/>
      <c r="C82" s="190"/>
      <c r="D82" s="6"/>
      <c r="E82" s="3"/>
      <c r="F82" s="3"/>
      <c r="G82" s="3"/>
      <c r="H82" s="3"/>
      <c r="I82" s="3"/>
      <c r="J82" s="3"/>
      <c r="K82" s="3"/>
      <c r="L82" s="3"/>
      <c r="M82" s="3"/>
      <c r="N82" s="3"/>
      <c r="O82" s="3"/>
      <c r="P82" s="3"/>
      <c r="Q82" s="3"/>
      <c r="R82" s="3"/>
      <c r="S82" s="3"/>
      <c r="T82" s="3"/>
      <c r="U82" s="3"/>
      <c r="V82" s="3"/>
      <c r="W82" s="3"/>
      <c r="X82" s="3"/>
      <c r="Y82" s="3"/>
    </row>
    <row r="83" spans="1:33" x14ac:dyDescent="0.25">
      <c r="C83" s="192"/>
      <c r="D83" s="10"/>
      <c r="AG83" t="s">
        <v>691</v>
      </c>
    </row>
    <row r="84" spans="1:33" x14ac:dyDescent="0.25">
      <c r="D84" s="10"/>
    </row>
    <row r="85" spans="1:33" x14ac:dyDescent="0.25">
      <c r="D85" s="10"/>
    </row>
    <row r="86" spans="1:33" x14ac:dyDescent="0.25">
      <c r="D86" s="10"/>
    </row>
    <row r="87" spans="1:33" x14ac:dyDescent="0.25">
      <c r="D87" s="10"/>
    </row>
    <row r="88" spans="1:33" x14ac:dyDescent="0.25">
      <c r="D88" s="10"/>
    </row>
    <row r="89" spans="1:33" x14ac:dyDescent="0.25">
      <c r="D89" s="10"/>
    </row>
    <row r="90" spans="1:33" x14ac:dyDescent="0.25">
      <c r="D90" s="10"/>
    </row>
    <row r="91" spans="1:33" x14ac:dyDescent="0.25">
      <c r="D91" s="10"/>
    </row>
    <row r="92" spans="1:33" x14ac:dyDescent="0.25">
      <c r="D92" s="10"/>
    </row>
    <row r="93" spans="1:33" x14ac:dyDescent="0.25">
      <c r="D93" s="10"/>
    </row>
    <row r="94" spans="1:33" x14ac:dyDescent="0.25">
      <c r="D94" s="10"/>
    </row>
    <row r="95" spans="1:33" x14ac:dyDescent="0.25">
      <c r="D95" s="10"/>
    </row>
    <row r="96" spans="1:33"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93A" sheet="1" formatRows="0"/>
  <mergeCells count="11">
    <mergeCell ref="A76:C76"/>
    <mergeCell ref="A77:G81"/>
    <mergeCell ref="C14:G14"/>
    <mergeCell ref="C26:G26"/>
    <mergeCell ref="C28:G28"/>
    <mergeCell ref="C51:G51"/>
    <mergeCell ref="C53:G53"/>
    <mergeCell ref="A1:G1"/>
    <mergeCell ref="C2:G2"/>
    <mergeCell ref="C3:G3"/>
    <mergeCell ref="C4:G4"/>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23" activePane="bottomLeft" state="frozen"/>
      <selection pane="bottomLeft" activeCell="T1" sqref="A1:T48"/>
    </sheetView>
  </sheetViews>
  <sheetFormatPr defaultRowHeight="13.2" outlineLevelRow="2" x14ac:dyDescent="0.25"/>
  <cols>
    <col min="1" max="1" width="3.44140625" customWidth="1"/>
    <col min="2" max="2" width="12.5546875" style="120" customWidth="1"/>
    <col min="3" max="3" width="38.33203125" style="120" customWidth="1"/>
    <col min="4" max="4" width="4.88671875" customWidth="1"/>
    <col min="5" max="5" width="10.5546875" customWidth="1"/>
    <col min="6" max="6" width="9.88671875" customWidth="1"/>
    <col min="7" max="7" width="12.6640625" customWidth="1"/>
    <col min="8" max="13" width="0" hidden="1" customWidth="1"/>
    <col min="18" max="18" width="0" hidden="1" customWidth="1"/>
    <col min="21" max="25" width="0" hidden="1" customWidth="1"/>
    <col min="29" max="29" width="0" hidden="1" customWidth="1"/>
    <col min="31" max="41" width="0" hidden="1" customWidth="1"/>
    <col min="53" max="53" width="73.6640625" customWidth="1"/>
  </cols>
  <sheetData>
    <row r="1" spans="1:60" ht="15.75" customHeight="1" x14ac:dyDescent="0.3">
      <c r="A1" s="251" t="s">
        <v>7</v>
      </c>
      <c r="B1" s="251"/>
      <c r="C1" s="251"/>
      <c r="D1" s="251"/>
      <c r="E1" s="251"/>
      <c r="F1" s="251"/>
      <c r="G1" s="251"/>
      <c r="AG1" t="s">
        <v>217</v>
      </c>
    </row>
    <row r="2" spans="1:60" ht="24.9" customHeight="1" x14ac:dyDescent="0.25">
      <c r="A2" s="139" t="s">
        <v>8</v>
      </c>
      <c r="B2" s="49" t="s">
        <v>43</v>
      </c>
      <c r="C2" s="252" t="s">
        <v>44</v>
      </c>
      <c r="D2" s="253"/>
      <c r="E2" s="253"/>
      <c r="F2" s="253"/>
      <c r="G2" s="254"/>
      <c r="AG2" t="s">
        <v>218</v>
      </c>
    </row>
    <row r="3" spans="1:60" ht="24.9" customHeight="1" x14ac:dyDescent="0.25">
      <c r="A3" s="139" t="s">
        <v>9</v>
      </c>
      <c r="B3" s="49" t="s">
        <v>46</v>
      </c>
      <c r="C3" s="252" t="s">
        <v>47</v>
      </c>
      <c r="D3" s="253"/>
      <c r="E3" s="253"/>
      <c r="F3" s="253"/>
      <c r="G3" s="254"/>
      <c r="AC3" s="120" t="s">
        <v>218</v>
      </c>
      <c r="AG3" t="s">
        <v>219</v>
      </c>
    </row>
    <row r="4" spans="1:60" ht="24.9" customHeight="1" x14ac:dyDescent="0.25">
      <c r="A4" s="140" t="s">
        <v>10</v>
      </c>
      <c r="B4" s="141" t="s">
        <v>55</v>
      </c>
      <c r="C4" s="255" t="s">
        <v>56</v>
      </c>
      <c r="D4" s="256"/>
      <c r="E4" s="256"/>
      <c r="F4" s="256"/>
      <c r="G4" s="257"/>
      <c r="AG4" t="s">
        <v>220</v>
      </c>
    </row>
    <row r="5" spans="1:60" x14ac:dyDescent="0.25">
      <c r="D5" s="10"/>
    </row>
    <row r="6" spans="1:60" ht="39.6" x14ac:dyDescent="0.25">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61" t="s">
        <v>243</v>
      </c>
      <c r="B8" s="162" t="s">
        <v>203</v>
      </c>
      <c r="C8" s="186" t="s">
        <v>204</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244</v>
      </c>
    </row>
    <row r="9" spans="1:60" outlineLevel="1" x14ac:dyDescent="0.25">
      <c r="A9" s="171">
        <v>1</v>
      </c>
      <c r="B9" s="172" t="s">
        <v>1231</v>
      </c>
      <c r="C9" s="187" t="s">
        <v>1232</v>
      </c>
      <c r="D9" s="173" t="s">
        <v>337</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327</v>
      </c>
      <c r="T9" s="177" t="s">
        <v>333</v>
      </c>
      <c r="U9" s="157">
        <v>0</v>
      </c>
      <c r="V9" s="157">
        <f>ROUND(E9*U9,2)</f>
        <v>0</v>
      </c>
      <c r="W9" s="157"/>
      <c r="X9" s="157" t="s">
        <v>605</v>
      </c>
      <c r="Y9" s="157" t="s">
        <v>250</v>
      </c>
      <c r="Z9" s="147"/>
      <c r="AA9" s="147"/>
      <c r="AB9" s="147"/>
      <c r="AC9" s="147"/>
      <c r="AD9" s="147"/>
      <c r="AE9" s="147"/>
      <c r="AF9" s="147"/>
      <c r="AG9" s="147" t="s">
        <v>606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1" outlineLevel="2" x14ac:dyDescent="0.25">
      <c r="A10" s="154"/>
      <c r="B10" s="155"/>
      <c r="C10" s="249" t="s">
        <v>1233</v>
      </c>
      <c r="D10" s="250"/>
      <c r="E10" s="250"/>
      <c r="F10" s="250"/>
      <c r="G10" s="250"/>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284</v>
      </c>
      <c r="AH10" s="147"/>
      <c r="AI10" s="147"/>
      <c r="AJ10" s="147"/>
      <c r="AK10" s="147"/>
      <c r="AL10" s="147"/>
      <c r="AM10" s="147"/>
      <c r="AN10" s="147"/>
      <c r="AO10" s="147"/>
      <c r="AP10" s="147"/>
      <c r="AQ10" s="147"/>
      <c r="AR10" s="147"/>
      <c r="AS10" s="147"/>
      <c r="AT10" s="147"/>
      <c r="AU10" s="147"/>
      <c r="AV10" s="147"/>
      <c r="AW10" s="147"/>
      <c r="AX10" s="147"/>
      <c r="AY10" s="147"/>
      <c r="AZ10" s="147"/>
      <c r="BA10" s="178" t="str">
        <f>C10</f>
        <v>Topná zkouška trvající 72hod; Protokol o uskutečněné TZ; Grafy průběhů sledovaných veličin ve fomátu XLS; Aktuální schéma zapojení MaR; Popis funkce technologie.</v>
      </c>
      <c r="BB10" s="147"/>
      <c r="BC10" s="147"/>
      <c r="BD10" s="147"/>
      <c r="BE10" s="147"/>
      <c r="BF10" s="147"/>
      <c r="BG10" s="147"/>
      <c r="BH10" s="147"/>
    </row>
    <row r="11" spans="1:60" x14ac:dyDescent="0.25">
      <c r="A11" s="161" t="s">
        <v>243</v>
      </c>
      <c r="B11" s="162" t="s">
        <v>205</v>
      </c>
      <c r="C11" s="186" t="s">
        <v>206</v>
      </c>
      <c r="D11" s="163"/>
      <c r="E11" s="164"/>
      <c r="F11" s="165"/>
      <c r="G11" s="165">
        <f>SUMIF(AG12:AG15,"&lt;&gt;NOR",G12:G15)</f>
        <v>0</v>
      </c>
      <c r="H11" s="165"/>
      <c r="I11" s="165">
        <f>SUM(I12:I15)</f>
        <v>0</v>
      </c>
      <c r="J11" s="165"/>
      <c r="K11" s="165">
        <f>SUM(K12:K15)</f>
        <v>0</v>
      </c>
      <c r="L11" s="165"/>
      <c r="M11" s="165">
        <f>SUM(M12:M15)</f>
        <v>0</v>
      </c>
      <c r="N11" s="164"/>
      <c r="O11" s="164">
        <f>SUM(O12:O15)</f>
        <v>0</v>
      </c>
      <c r="P11" s="164"/>
      <c r="Q11" s="164">
        <f>SUM(Q12:Q15)</f>
        <v>0</v>
      </c>
      <c r="R11" s="165"/>
      <c r="S11" s="165"/>
      <c r="T11" s="166"/>
      <c r="U11" s="160"/>
      <c r="V11" s="160">
        <f>SUM(V12:V15)</f>
        <v>19.07</v>
      </c>
      <c r="W11" s="160"/>
      <c r="X11" s="160"/>
      <c r="Y11" s="160"/>
      <c r="AG11" t="s">
        <v>244</v>
      </c>
    </row>
    <row r="12" spans="1:60" outlineLevel="1" x14ac:dyDescent="0.25">
      <c r="A12" s="179">
        <v>2</v>
      </c>
      <c r="B12" s="180" t="s">
        <v>1234</v>
      </c>
      <c r="C12" s="189" t="s">
        <v>1235</v>
      </c>
      <c r="D12" s="181" t="s">
        <v>262</v>
      </c>
      <c r="E12" s="182">
        <v>2</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248</v>
      </c>
      <c r="T12" s="185" t="s">
        <v>333</v>
      </c>
      <c r="U12" s="157">
        <v>4.5359999999999996</v>
      </c>
      <c r="V12" s="157">
        <f>ROUND(E12*U12,2)</f>
        <v>9.07</v>
      </c>
      <c r="W12" s="157"/>
      <c r="X12" s="157" t="s">
        <v>249</v>
      </c>
      <c r="Y12" s="157" t="s">
        <v>250</v>
      </c>
      <c r="Z12" s="147"/>
      <c r="AA12" s="147"/>
      <c r="AB12" s="147"/>
      <c r="AC12" s="147"/>
      <c r="AD12" s="147"/>
      <c r="AE12" s="147"/>
      <c r="AF12" s="147"/>
      <c r="AG12" s="147" t="s">
        <v>251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9">
        <v>3</v>
      </c>
      <c r="B13" s="180" t="s">
        <v>1236</v>
      </c>
      <c r="C13" s="189" t="s">
        <v>1237</v>
      </c>
      <c r="D13" s="181" t="s">
        <v>1136</v>
      </c>
      <c r="E13" s="182">
        <v>10</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327</v>
      </c>
      <c r="T13" s="185" t="s">
        <v>333</v>
      </c>
      <c r="U13" s="157">
        <v>1</v>
      </c>
      <c r="V13" s="157">
        <f>ROUND(E13*U13,2)</f>
        <v>10</v>
      </c>
      <c r="W13" s="157"/>
      <c r="X13" s="157" t="s">
        <v>1138</v>
      </c>
      <c r="Y13" s="157" t="s">
        <v>250</v>
      </c>
      <c r="Z13" s="147"/>
      <c r="AA13" s="147"/>
      <c r="AB13" s="147"/>
      <c r="AC13" s="147"/>
      <c r="AD13" s="147"/>
      <c r="AE13" s="147"/>
      <c r="AF13" s="147"/>
      <c r="AG13" s="147" t="s">
        <v>1139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0.399999999999999" outlineLevel="1" x14ac:dyDescent="0.25">
      <c r="A14" s="171">
        <v>4</v>
      </c>
      <c r="B14" s="172" t="s">
        <v>1238</v>
      </c>
      <c r="C14" s="187" t="s">
        <v>1239</v>
      </c>
      <c r="D14" s="173" t="s">
        <v>337</v>
      </c>
      <c r="E14" s="174">
        <v>2</v>
      </c>
      <c r="F14" s="175"/>
      <c r="G14" s="176">
        <f>ROUND(E14*F14,2)</f>
        <v>0</v>
      </c>
      <c r="H14" s="175"/>
      <c r="I14" s="176">
        <f>ROUND(E14*H14,2)</f>
        <v>0</v>
      </c>
      <c r="J14" s="175"/>
      <c r="K14" s="176">
        <f>ROUND(E14*J14,2)</f>
        <v>0</v>
      </c>
      <c r="L14" s="176">
        <v>21</v>
      </c>
      <c r="M14" s="176">
        <f>G14*(1+L14/100)</f>
        <v>0</v>
      </c>
      <c r="N14" s="174">
        <v>0</v>
      </c>
      <c r="O14" s="174">
        <f>ROUND(E14*N14,2)</f>
        <v>0</v>
      </c>
      <c r="P14" s="174">
        <v>0</v>
      </c>
      <c r="Q14" s="174">
        <f>ROUND(E14*P14,2)</f>
        <v>0</v>
      </c>
      <c r="R14" s="176"/>
      <c r="S14" s="176" t="s">
        <v>327</v>
      </c>
      <c r="T14" s="177" t="s">
        <v>333</v>
      </c>
      <c r="U14" s="157">
        <v>0</v>
      </c>
      <c r="V14" s="157">
        <f>ROUND(E14*U14,2)</f>
        <v>0</v>
      </c>
      <c r="W14" s="157"/>
      <c r="X14" s="157" t="s">
        <v>605</v>
      </c>
      <c r="Y14" s="157" t="s">
        <v>250</v>
      </c>
      <c r="Z14" s="147"/>
      <c r="AA14" s="147"/>
      <c r="AB14" s="147"/>
      <c r="AC14" s="147"/>
      <c r="AD14" s="147"/>
      <c r="AE14" s="147"/>
      <c r="AF14" s="147"/>
      <c r="AG14" s="147" t="s">
        <v>606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72" outlineLevel="2" x14ac:dyDescent="0.25">
      <c r="A15" s="154"/>
      <c r="B15" s="155"/>
      <c r="C15" s="249" t="s">
        <v>1240</v>
      </c>
      <c r="D15" s="250"/>
      <c r="E15" s="250"/>
      <c r="F15" s="250"/>
      <c r="G15" s="250"/>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284</v>
      </c>
      <c r="AH15" s="147"/>
      <c r="AI15" s="147"/>
      <c r="AJ15" s="147"/>
      <c r="AK15" s="147"/>
      <c r="AL15" s="147"/>
      <c r="AM15" s="147"/>
      <c r="AN15" s="147"/>
      <c r="AO15" s="147"/>
      <c r="AP15" s="147"/>
      <c r="AQ15" s="147"/>
      <c r="AR15" s="147"/>
      <c r="AS15" s="147"/>
      <c r="AT15" s="147"/>
      <c r="AU15" s="147"/>
      <c r="AV15" s="147"/>
      <c r="AW15" s="147"/>
      <c r="AX15" s="147"/>
      <c r="AY15" s="147"/>
      <c r="AZ15" s="147"/>
      <c r="BA15" s="178" t="str">
        <f>C15</f>
        <v>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v>
      </c>
      <c r="BB15" s="147"/>
      <c r="BC15" s="147"/>
      <c r="BD15" s="147"/>
      <c r="BE15" s="147"/>
      <c r="BF15" s="147"/>
      <c r="BG15" s="147"/>
      <c r="BH15" s="147"/>
    </row>
    <row r="16" spans="1:60" x14ac:dyDescent="0.25">
      <c r="A16" s="161" t="s">
        <v>243</v>
      </c>
      <c r="B16" s="162" t="s">
        <v>208</v>
      </c>
      <c r="C16" s="186" t="s">
        <v>209</v>
      </c>
      <c r="D16" s="163"/>
      <c r="E16" s="164"/>
      <c r="F16" s="165"/>
      <c r="G16" s="165">
        <f>SUMIF(AG17:AG30,"&lt;&gt;NOR",G17:G30)</f>
        <v>0</v>
      </c>
      <c r="H16" s="165"/>
      <c r="I16" s="165">
        <f>SUM(I17:I30)</f>
        <v>0</v>
      </c>
      <c r="J16" s="165"/>
      <c r="K16" s="165">
        <f>SUM(K17:K30)</f>
        <v>0</v>
      </c>
      <c r="L16" s="165"/>
      <c r="M16" s="165">
        <f>SUM(M17:M30)</f>
        <v>0</v>
      </c>
      <c r="N16" s="164"/>
      <c r="O16" s="164">
        <f>SUM(O17:O30)</f>
        <v>0</v>
      </c>
      <c r="P16" s="164"/>
      <c r="Q16" s="164">
        <f>SUM(Q17:Q30)</f>
        <v>0</v>
      </c>
      <c r="R16" s="165"/>
      <c r="S16" s="165"/>
      <c r="T16" s="166"/>
      <c r="U16" s="160"/>
      <c r="V16" s="160">
        <f>SUM(V17:V30)</f>
        <v>7.3</v>
      </c>
      <c r="W16" s="160"/>
      <c r="X16" s="160"/>
      <c r="Y16" s="160"/>
      <c r="AG16" t="s">
        <v>244</v>
      </c>
    </row>
    <row r="17" spans="1:60" outlineLevel="1" x14ac:dyDescent="0.25">
      <c r="A17" s="179">
        <v>5</v>
      </c>
      <c r="B17" s="180" t="s">
        <v>1241</v>
      </c>
      <c r="C17" s="189" t="s">
        <v>1242</v>
      </c>
      <c r="D17" s="181" t="s">
        <v>1243</v>
      </c>
      <c r="E17" s="182">
        <v>8</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1244</v>
      </c>
      <c r="T17" s="185" t="s">
        <v>333</v>
      </c>
      <c r="U17" s="157">
        <v>0.66300000000000003</v>
      </c>
      <c r="V17" s="157">
        <f>ROUND(E17*U17,2)</f>
        <v>5.3</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5">
      <c r="A18" s="171">
        <v>6</v>
      </c>
      <c r="B18" s="172" t="s">
        <v>1245</v>
      </c>
      <c r="C18" s="187" t="s">
        <v>1246</v>
      </c>
      <c r="D18" s="173" t="s">
        <v>1247</v>
      </c>
      <c r="E18" s="174">
        <v>30</v>
      </c>
      <c r="F18" s="175"/>
      <c r="G18" s="176">
        <f>ROUND(E18*F18,2)</f>
        <v>0</v>
      </c>
      <c r="H18" s="175"/>
      <c r="I18" s="176">
        <f>ROUND(E18*H18,2)</f>
        <v>0</v>
      </c>
      <c r="J18" s="175"/>
      <c r="K18" s="176">
        <f>ROUND(E18*J18,2)</f>
        <v>0</v>
      </c>
      <c r="L18" s="176">
        <v>21</v>
      </c>
      <c r="M18" s="176">
        <f>G18*(1+L18/100)</f>
        <v>0</v>
      </c>
      <c r="N18" s="174">
        <v>0</v>
      </c>
      <c r="O18" s="174">
        <f>ROUND(E18*N18,2)</f>
        <v>0</v>
      </c>
      <c r="P18" s="174">
        <v>0</v>
      </c>
      <c r="Q18" s="174">
        <f>ROUND(E18*P18,2)</f>
        <v>0</v>
      </c>
      <c r="R18" s="176"/>
      <c r="S18" s="176" t="s">
        <v>327</v>
      </c>
      <c r="T18" s="177" t="s">
        <v>333</v>
      </c>
      <c r="U18" s="157">
        <v>0</v>
      </c>
      <c r="V18" s="157">
        <f>ROUND(E18*U18,2)</f>
        <v>0</v>
      </c>
      <c r="W18" s="157"/>
      <c r="X18" s="157" t="s">
        <v>249</v>
      </c>
      <c r="Y18" s="157" t="s">
        <v>250</v>
      </c>
      <c r="Z18" s="147"/>
      <c r="AA18" s="147"/>
      <c r="AB18" s="147"/>
      <c r="AC18" s="147"/>
      <c r="AD18" s="147"/>
      <c r="AE18" s="147"/>
      <c r="AF18" s="147"/>
      <c r="AG18" s="147" t="s">
        <v>251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1" outlineLevel="2" x14ac:dyDescent="0.25">
      <c r="A19" s="154"/>
      <c r="B19" s="155"/>
      <c r="C19" s="249" t="s">
        <v>1248</v>
      </c>
      <c r="D19" s="250"/>
      <c r="E19" s="250"/>
      <c r="F19" s="250"/>
      <c r="G19" s="250"/>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284</v>
      </c>
      <c r="AH19" s="147"/>
      <c r="AI19" s="147"/>
      <c r="AJ19" s="147"/>
      <c r="AK19" s="147"/>
      <c r="AL19" s="147"/>
      <c r="AM19" s="147"/>
      <c r="AN19" s="147"/>
      <c r="AO19" s="147"/>
      <c r="AP19" s="147"/>
      <c r="AQ19" s="147"/>
      <c r="AR19" s="147"/>
      <c r="AS19" s="147"/>
      <c r="AT19" s="147"/>
      <c r="AU19" s="147"/>
      <c r="AV19" s="147"/>
      <c r="AW19" s="147"/>
      <c r="AX19" s="147"/>
      <c r="AY19" s="147"/>
      <c r="AZ19" s="147"/>
      <c r="BA19" s="178" t="str">
        <f>C19</f>
        <v>Odzkoušení zapojení  komunikace s příslušnou OPS , nastavení včetně přizpůsobení požadovaným  úrovním uživatelského  přístupu</v>
      </c>
      <c r="BB19" s="147"/>
      <c r="BC19" s="147"/>
      <c r="BD19" s="147"/>
      <c r="BE19" s="147"/>
      <c r="BF19" s="147"/>
      <c r="BG19" s="147"/>
      <c r="BH19" s="147"/>
    </row>
    <row r="20" spans="1:60" outlineLevel="1" x14ac:dyDescent="0.25">
      <c r="A20" s="179">
        <v>7</v>
      </c>
      <c r="B20" s="180" t="s">
        <v>1249</v>
      </c>
      <c r="C20" s="189" t="s">
        <v>1250</v>
      </c>
      <c r="D20" s="181" t="s">
        <v>262</v>
      </c>
      <c r="E20" s="182">
        <v>4</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327</v>
      </c>
      <c r="T20" s="185" t="s">
        <v>333</v>
      </c>
      <c r="U20" s="157">
        <v>0</v>
      </c>
      <c r="V20" s="157">
        <f>ROUND(E20*U20,2)</f>
        <v>0</v>
      </c>
      <c r="W20" s="157"/>
      <c r="X20" s="157" t="s">
        <v>249</v>
      </c>
      <c r="Y20" s="157" t="s">
        <v>250</v>
      </c>
      <c r="Z20" s="147"/>
      <c r="AA20" s="147"/>
      <c r="AB20" s="147"/>
      <c r="AC20" s="147"/>
      <c r="AD20" s="147"/>
      <c r="AE20" s="147"/>
      <c r="AF20" s="147"/>
      <c r="AG20" s="147" t="s">
        <v>251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5">
      <c r="A21" s="179">
        <v>8</v>
      </c>
      <c r="B21" s="180" t="s">
        <v>1251</v>
      </c>
      <c r="C21" s="189" t="s">
        <v>1252</v>
      </c>
      <c r="D21" s="181" t="s">
        <v>1136</v>
      </c>
      <c r="E21" s="182">
        <v>2</v>
      </c>
      <c r="F21" s="183"/>
      <c r="G21" s="184">
        <f>ROUND(E21*F21,2)</f>
        <v>0</v>
      </c>
      <c r="H21" s="183"/>
      <c r="I21" s="184">
        <f>ROUND(E21*H21,2)</f>
        <v>0</v>
      </c>
      <c r="J21" s="183"/>
      <c r="K21" s="184">
        <f>ROUND(E21*J21,2)</f>
        <v>0</v>
      </c>
      <c r="L21" s="184">
        <v>21</v>
      </c>
      <c r="M21" s="184">
        <f>G21*(1+L21/100)</f>
        <v>0</v>
      </c>
      <c r="N21" s="182">
        <v>0</v>
      </c>
      <c r="O21" s="182">
        <f>ROUND(E21*N21,2)</f>
        <v>0</v>
      </c>
      <c r="P21" s="182">
        <v>0</v>
      </c>
      <c r="Q21" s="182">
        <f>ROUND(E21*P21,2)</f>
        <v>0</v>
      </c>
      <c r="R21" s="184"/>
      <c r="S21" s="184" t="s">
        <v>327</v>
      </c>
      <c r="T21" s="185" t="s">
        <v>333</v>
      </c>
      <c r="U21" s="157">
        <v>1</v>
      </c>
      <c r="V21" s="157">
        <f>ROUND(E21*U21,2)</f>
        <v>2</v>
      </c>
      <c r="W21" s="157"/>
      <c r="X21" s="157" t="s">
        <v>1138</v>
      </c>
      <c r="Y21" s="157" t="s">
        <v>250</v>
      </c>
      <c r="Z21" s="147"/>
      <c r="AA21" s="147"/>
      <c r="AB21" s="147"/>
      <c r="AC21" s="147"/>
      <c r="AD21" s="147"/>
      <c r="AE21" s="147"/>
      <c r="AF21" s="147"/>
      <c r="AG21" s="147" t="s">
        <v>1139</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0.399999999999999" outlineLevel="1" x14ac:dyDescent="0.25">
      <c r="A22" s="171">
        <v>9</v>
      </c>
      <c r="B22" s="172" t="s">
        <v>1253</v>
      </c>
      <c r="C22" s="187" t="s">
        <v>1254</v>
      </c>
      <c r="D22" s="173" t="s">
        <v>1255</v>
      </c>
      <c r="E22" s="174">
        <v>30</v>
      </c>
      <c r="F22" s="175"/>
      <c r="G22" s="176">
        <f>ROUND(E22*F22,2)</f>
        <v>0</v>
      </c>
      <c r="H22" s="175"/>
      <c r="I22" s="176">
        <f>ROUND(E22*H22,2)</f>
        <v>0</v>
      </c>
      <c r="J22" s="175"/>
      <c r="K22" s="176">
        <f>ROUND(E22*J22,2)</f>
        <v>0</v>
      </c>
      <c r="L22" s="176">
        <v>21</v>
      </c>
      <c r="M22" s="176">
        <f>G22*(1+L22/100)</f>
        <v>0</v>
      </c>
      <c r="N22" s="174">
        <v>0</v>
      </c>
      <c r="O22" s="174">
        <f>ROUND(E22*N22,2)</f>
        <v>0</v>
      </c>
      <c r="P22" s="174">
        <v>0</v>
      </c>
      <c r="Q22" s="174">
        <f>ROUND(E22*P22,2)</f>
        <v>0</v>
      </c>
      <c r="R22" s="176"/>
      <c r="S22" s="176" t="s">
        <v>327</v>
      </c>
      <c r="T22" s="177" t="s">
        <v>333</v>
      </c>
      <c r="U22" s="157">
        <v>0</v>
      </c>
      <c r="V22" s="157">
        <f>ROUND(E22*U22,2)</f>
        <v>0</v>
      </c>
      <c r="W22" s="157"/>
      <c r="X22" s="157" t="s">
        <v>605</v>
      </c>
      <c r="Y22" s="157" t="s">
        <v>250</v>
      </c>
      <c r="Z22" s="147"/>
      <c r="AA22" s="147"/>
      <c r="AB22" s="147"/>
      <c r="AC22" s="147"/>
      <c r="AD22" s="147"/>
      <c r="AE22" s="147"/>
      <c r="AF22" s="147"/>
      <c r="AG22" s="147" t="s">
        <v>606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1" outlineLevel="2" x14ac:dyDescent="0.25">
      <c r="A23" s="154"/>
      <c r="B23" s="155"/>
      <c r="C23" s="249" t="s">
        <v>1256</v>
      </c>
      <c r="D23" s="250"/>
      <c r="E23" s="250"/>
      <c r="F23" s="250"/>
      <c r="G23" s="250"/>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284</v>
      </c>
      <c r="AH23" s="147"/>
      <c r="AI23" s="147"/>
      <c r="AJ23" s="147"/>
      <c r="AK23" s="147"/>
      <c r="AL23" s="147"/>
      <c r="AM23" s="147"/>
      <c r="AN23" s="147"/>
      <c r="AO23" s="147"/>
      <c r="AP23" s="147"/>
      <c r="AQ23" s="147"/>
      <c r="AR23" s="147"/>
      <c r="AS23" s="147"/>
      <c r="AT23" s="147"/>
      <c r="AU23" s="147"/>
      <c r="AV23" s="147"/>
      <c r="AW23" s="147"/>
      <c r="AX23" s="147"/>
      <c r="AY23" s="147"/>
      <c r="AZ23" s="147"/>
      <c r="BA23" s="178" t="str">
        <f>C23</f>
        <v>Generace datových bodů  "Uživatelské software dle RPD-Investorem definovaném rozsahu,  nastavení paramerů, komplexní vyzkoušení funkcionality, odladění, předání.</v>
      </c>
      <c r="BB23" s="147"/>
      <c r="BC23" s="147"/>
      <c r="BD23" s="147"/>
      <c r="BE23" s="147"/>
      <c r="BF23" s="147"/>
      <c r="BG23" s="147"/>
      <c r="BH23" s="147"/>
    </row>
    <row r="24" spans="1:60" outlineLevel="1" x14ac:dyDescent="0.25">
      <c r="A24" s="171">
        <v>10</v>
      </c>
      <c r="B24" s="172" t="s">
        <v>1257</v>
      </c>
      <c r="C24" s="187" t="s">
        <v>1258</v>
      </c>
      <c r="D24" s="173" t="s">
        <v>1255</v>
      </c>
      <c r="E24" s="174">
        <v>30</v>
      </c>
      <c r="F24" s="175"/>
      <c r="G24" s="176">
        <f>ROUND(E24*F24,2)</f>
        <v>0</v>
      </c>
      <c r="H24" s="175"/>
      <c r="I24" s="176">
        <f>ROUND(E24*H24,2)</f>
        <v>0</v>
      </c>
      <c r="J24" s="175"/>
      <c r="K24" s="176">
        <f>ROUND(E24*J24,2)</f>
        <v>0</v>
      </c>
      <c r="L24" s="176">
        <v>21</v>
      </c>
      <c r="M24" s="176">
        <f>G24*(1+L24/100)</f>
        <v>0</v>
      </c>
      <c r="N24" s="174">
        <v>0</v>
      </c>
      <c r="O24" s="174">
        <f>ROUND(E24*N24,2)</f>
        <v>0</v>
      </c>
      <c r="P24" s="174">
        <v>0</v>
      </c>
      <c r="Q24" s="174">
        <f>ROUND(E24*P24,2)</f>
        <v>0</v>
      </c>
      <c r="R24" s="176"/>
      <c r="S24" s="176" t="s">
        <v>327</v>
      </c>
      <c r="T24" s="177" t="s">
        <v>333</v>
      </c>
      <c r="U24" s="157">
        <v>0</v>
      </c>
      <c r="V24" s="157">
        <f>ROUND(E24*U24,2)</f>
        <v>0</v>
      </c>
      <c r="W24" s="157"/>
      <c r="X24" s="157" t="s">
        <v>605</v>
      </c>
      <c r="Y24" s="157" t="s">
        <v>250</v>
      </c>
      <c r="Z24" s="147"/>
      <c r="AA24" s="147"/>
      <c r="AB24" s="147"/>
      <c r="AC24" s="147"/>
      <c r="AD24" s="147"/>
      <c r="AE24" s="147"/>
      <c r="AF24" s="147"/>
      <c r="AG24" s="147" t="s">
        <v>606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1" outlineLevel="2" x14ac:dyDescent="0.25">
      <c r="A25" s="154"/>
      <c r="B25" s="155"/>
      <c r="C25" s="249" t="s">
        <v>1259</v>
      </c>
      <c r="D25" s="250"/>
      <c r="E25" s="250"/>
      <c r="F25" s="250"/>
      <c r="G25" s="250"/>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284</v>
      </c>
      <c r="AH25" s="147"/>
      <c r="AI25" s="147"/>
      <c r="AJ25" s="147"/>
      <c r="AK25" s="147"/>
      <c r="AL25" s="147"/>
      <c r="AM25" s="147"/>
      <c r="AN25" s="147"/>
      <c r="AO25" s="147"/>
      <c r="AP25" s="147"/>
      <c r="AQ25" s="147"/>
      <c r="AR25" s="147"/>
      <c r="AS25" s="147"/>
      <c r="AT25" s="147"/>
      <c r="AU25" s="147"/>
      <c r="AV25" s="147"/>
      <c r="AW25" s="147"/>
      <c r="AX25" s="147"/>
      <c r="AY25" s="147"/>
      <c r="AZ25" s="147"/>
      <c r="BA25" s="178" t="str">
        <f>C25</f>
        <v>Test 1:1  "Kompeltní kotrola zapojení HW,  nastavení paramerů, komplexní vyzkoušení funkcionality, odladění, předání.</v>
      </c>
      <c r="BB25" s="147"/>
      <c r="BC25" s="147"/>
      <c r="BD25" s="147"/>
      <c r="BE25" s="147"/>
      <c r="BF25" s="147"/>
      <c r="BG25" s="147"/>
      <c r="BH25" s="147"/>
    </row>
    <row r="26" spans="1:60" outlineLevel="1" x14ac:dyDescent="0.25">
      <c r="A26" s="171">
        <v>11</v>
      </c>
      <c r="B26" s="172" t="s">
        <v>1260</v>
      </c>
      <c r="C26" s="187" t="s">
        <v>1261</v>
      </c>
      <c r="D26" s="173" t="s">
        <v>1255</v>
      </c>
      <c r="E26" s="174">
        <v>30</v>
      </c>
      <c r="F26" s="175"/>
      <c r="G26" s="176">
        <f>ROUND(E26*F26,2)</f>
        <v>0</v>
      </c>
      <c r="H26" s="175"/>
      <c r="I26" s="176">
        <f>ROUND(E26*H26,2)</f>
        <v>0</v>
      </c>
      <c r="J26" s="175"/>
      <c r="K26" s="176">
        <f>ROUND(E26*J26,2)</f>
        <v>0</v>
      </c>
      <c r="L26" s="176">
        <v>21</v>
      </c>
      <c r="M26" s="176">
        <f>G26*(1+L26/100)</f>
        <v>0</v>
      </c>
      <c r="N26" s="174">
        <v>0</v>
      </c>
      <c r="O26" s="174">
        <f>ROUND(E26*N26,2)</f>
        <v>0</v>
      </c>
      <c r="P26" s="174">
        <v>0</v>
      </c>
      <c r="Q26" s="174">
        <f>ROUND(E26*P26,2)</f>
        <v>0</v>
      </c>
      <c r="R26" s="176"/>
      <c r="S26" s="176" t="s">
        <v>327</v>
      </c>
      <c r="T26" s="177" t="s">
        <v>333</v>
      </c>
      <c r="U26" s="157">
        <v>0</v>
      </c>
      <c r="V26" s="157">
        <f>ROUND(E26*U26,2)</f>
        <v>0</v>
      </c>
      <c r="W26" s="157"/>
      <c r="X26" s="157" t="s">
        <v>605</v>
      </c>
      <c r="Y26" s="157" t="s">
        <v>250</v>
      </c>
      <c r="Z26" s="147"/>
      <c r="AA26" s="147"/>
      <c r="AB26" s="147"/>
      <c r="AC26" s="147"/>
      <c r="AD26" s="147"/>
      <c r="AE26" s="147"/>
      <c r="AF26" s="147"/>
      <c r="AG26" s="147" t="s">
        <v>606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1" outlineLevel="2" x14ac:dyDescent="0.25">
      <c r="A27" s="154"/>
      <c r="B27" s="155"/>
      <c r="C27" s="249" t="s">
        <v>1262</v>
      </c>
      <c r="D27" s="250"/>
      <c r="E27" s="250"/>
      <c r="F27" s="250"/>
      <c r="G27" s="250"/>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284</v>
      </c>
      <c r="AH27" s="147"/>
      <c r="AI27" s="147"/>
      <c r="AJ27" s="147"/>
      <c r="AK27" s="147"/>
      <c r="AL27" s="147"/>
      <c r="AM27" s="147"/>
      <c r="AN27" s="147"/>
      <c r="AO27" s="147"/>
      <c r="AP27" s="147"/>
      <c r="AQ27" s="147"/>
      <c r="AR27" s="147"/>
      <c r="AS27" s="147"/>
      <c r="AT27" s="147"/>
      <c r="AU27" s="147"/>
      <c r="AV27" s="147"/>
      <c r="AW27" s="147"/>
      <c r="AX27" s="147"/>
      <c r="AY27" s="147"/>
      <c r="AZ27" s="147"/>
      <c r="BA27" s="178" t="str">
        <f>C27</f>
        <v>Uživatelská  vizualizace datových bodů  na display s grafickým zobrazením. Technologické schéma definovaného zařízení, dynamizace technologických schémat, nastavení paramerů, vyzkoušení funkce.</v>
      </c>
      <c r="BB27" s="147"/>
      <c r="BC27" s="147"/>
      <c r="BD27" s="147"/>
      <c r="BE27" s="147"/>
      <c r="BF27" s="147"/>
      <c r="BG27" s="147"/>
      <c r="BH27" s="147"/>
    </row>
    <row r="28" spans="1:60" outlineLevel="1" x14ac:dyDescent="0.25">
      <c r="A28" s="171">
        <v>12</v>
      </c>
      <c r="B28" s="172" t="s">
        <v>1263</v>
      </c>
      <c r="C28" s="187" t="s">
        <v>1264</v>
      </c>
      <c r="D28" s="173" t="s">
        <v>337</v>
      </c>
      <c r="E28" s="174">
        <v>2</v>
      </c>
      <c r="F28" s="175"/>
      <c r="G28" s="176">
        <f>ROUND(E28*F28,2)</f>
        <v>0</v>
      </c>
      <c r="H28" s="175"/>
      <c r="I28" s="176">
        <f>ROUND(E28*H28,2)</f>
        <v>0</v>
      </c>
      <c r="J28" s="175"/>
      <c r="K28" s="176">
        <f>ROUND(E28*J28,2)</f>
        <v>0</v>
      </c>
      <c r="L28" s="176">
        <v>21</v>
      </c>
      <c r="M28" s="176">
        <f>G28*(1+L28/100)</f>
        <v>0</v>
      </c>
      <c r="N28" s="174">
        <v>0</v>
      </c>
      <c r="O28" s="174">
        <f>ROUND(E28*N28,2)</f>
        <v>0</v>
      </c>
      <c r="P28" s="174">
        <v>0</v>
      </c>
      <c r="Q28" s="174">
        <f>ROUND(E28*P28,2)</f>
        <v>0</v>
      </c>
      <c r="R28" s="176"/>
      <c r="S28" s="176" t="s">
        <v>327</v>
      </c>
      <c r="T28" s="177" t="s">
        <v>333</v>
      </c>
      <c r="U28" s="157">
        <v>0</v>
      </c>
      <c r="V28" s="157">
        <f>ROUND(E28*U28,2)</f>
        <v>0</v>
      </c>
      <c r="W28" s="157"/>
      <c r="X28" s="157" t="s">
        <v>605</v>
      </c>
      <c r="Y28" s="157" t="s">
        <v>250</v>
      </c>
      <c r="Z28" s="147"/>
      <c r="AA28" s="147"/>
      <c r="AB28" s="147"/>
      <c r="AC28" s="147"/>
      <c r="AD28" s="147"/>
      <c r="AE28" s="147"/>
      <c r="AF28" s="147"/>
      <c r="AG28" s="147" t="s">
        <v>606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1" outlineLevel="2" x14ac:dyDescent="0.25">
      <c r="A29" s="154"/>
      <c r="B29" s="155"/>
      <c r="C29" s="249" t="s">
        <v>1265</v>
      </c>
      <c r="D29" s="250"/>
      <c r="E29" s="250"/>
      <c r="F29" s="250"/>
      <c r="G29" s="250"/>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78" t="str">
        <f>C29</f>
        <v>7" TFT LCD-dotyková obrazovka; res.: 800 x 480; USB, ETH, RS232, RS485; 24VDC; Montáž do panelu; BacNt-IP</v>
      </c>
      <c r="BB29" s="147"/>
      <c r="BC29" s="147"/>
      <c r="BD29" s="147"/>
      <c r="BE29" s="147"/>
      <c r="BF29" s="147"/>
      <c r="BG29" s="147"/>
      <c r="BH29" s="147"/>
    </row>
    <row r="30" spans="1:60" ht="20.399999999999999" outlineLevel="1" x14ac:dyDescent="0.25">
      <c r="A30" s="179">
        <v>13</v>
      </c>
      <c r="B30" s="180" t="s">
        <v>1266</v>
      </c>
      <c r="C30" s="189" t="s">
        <v>1267</v>
      </c>
      <c r="D30" s="181" t="s">
        <v>1219</v>
      </c>
      <c r="E30" s="182">
        <v>2</v>
      </c>
      <c r="F30" s="183"/>
      <c r="G30" s="184">
        <f>ROUND(E30*F30,2)</f>
        <v>0</v>
      </c>
      <c r="H30" s="183"/>
      <c r="I30" s="184">
        <f>ROUND(E30*H30,2)</f>
        <v>0</v>
      </c>
      <c r="J30" s="183"/>
      <c r="K30" s="184">
        <f>ROUND(E30*J30,2)</f>
        <v>0</v>
      </c>
      <c r="L30" s="184">
        <v>21</v>
      </c>
      <c r="M30" s="184">
        <f>G30*(1+L30/100)</f>
        <v>0</v>
      </c>
      <c r="N30" s="182">
        <v>0</v>
      </c>
      <c r="O30" s="182">
        <f>ROUND(E30*N30,2)</f>
        <v>0</v>
      </c>
      <c r="P30" s="182">
        <v>0</v>
      </c>
      <c r="Q30" s="182">
        <f>ROUND(E30*P30,2)</f>
        <v>0</v>
      </c>
      <c r="R30" s="184"/>
      <c r="S30" s="184" t="s">
        <v>327</v>
      </c>
      <c r="T30" s="185" t="s">
        <v>333</v>
      </c>
      <c r="U30" s="157">
        <v>0</v>
      </c>
      <c r="V30" s="157">
        <f>ROUND(E30*U30,2)</f>
        <v>0</v>
      </c>
      <c r="W30" s="157"/>
      <c r="X30" s="157" t="s">
        <v>605</v>
      </c>
      <c r="Y30" s="157" t="s">
        <v>250</v>
      </c>
      <c r="Z30" s="147"/>
      <c r="AA30" s="147"/>
      <c r="AB30" s="147"/>
      <c r="AC30" s="147"/>
      <c r="AD30" s="147"/>
      <c r="AE30" s="147"/>
      <c r="AF30" s="147"/>
      <c r="AG30" s="147" t="s">
        <v>606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5">
      <c r="A31" s="150" t="s">
        <v>243</v>
      </c>
      <c r="B31" s="151" t="s">
        <v>210</v>
      </c>
      <c r="C31" s="191" t="s">
        <v>211</v>
      </c>
      <c r="D31" s="167"/>
      <c r="E31" s="168"/>
      <c r="F31" s="169"/>
      <c r="G31" s="169">
        <f>SUMIF(AG32:AG36,"&lt;&gt;NOR",G32:G36)</f>
        <v>0</v>
      </c>
      <c r="H31" s="169"/>
      <c r="I31" s="169">
        <f>SUM(I32:I36)</f>
        <v>0</v>
      </c>
      <c r="J31" s="169"/>
      <c r="K31" s="169">
        <f>SUM(K32:K36)</f>
        <v>0</v>
      </c>
      <c r="L31" s="169"/>
      <c r="M31" s="169">
        <f>SUM(M32:M36)</f>
        <v>0</v>
      </c>
      <c r="N31" s="168"/>
      <c r="O31" s="168">
        <f>SUM(O32:O36)</f>
        <v>0</v>
      </c>
      <c r="P31" s="168"/>
      <c r="Q31" s="168">
        <f>SUM(Q32:Q36)</f>
        <v>0</v>
      </c>
      <c r="R31" s="169"/>
      <c r="S31" s="169"/>
      <c r="T31" s="170"/>
      <c r="U31" s="160"/>
      <c r="V31" s="160">
        <f>SUM(V32:V36)</f>
        <v>0</v>
      </c>
      <c r="W31" s="160"/>
      <c r="X31" s="160"/>
      <c r="Y31" s="160"/>
      <c r="AG31" t="s">
        <v>244</v>
      </c>
    </row>
    <row r="32" spans="1:60" outlineLevel="1" x14ac:dyDescent="0.25">
      <c r="A32" s="154"/>
      <c r="B32" s="155"/>
      <c r="C32" s="249" t="s">
        <v>1268</v>
      </c>
      <c r="D32" s="250"/>
      <c r="E32" s="250"/>
      <c r="F32" s="250"/>
      <c r="G32" s="250"/>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5">
      <c r="A33" s="179">
        <v>14</v>
      </c>
      <c r="B33" s="180" t="s">
        <v>1269</v>
      </c>
      <c r="C33" s="189" t="s">
        <v>1270</v>
      </c>
      <c r="D33" s="181" t="s">
        <v>337</v>
      </c>
      <c r="E33" s="182">
        <v>2</v>
      </c>
      <c r="F33" s="183"/>
      <c r="G33" s="184">
        <f>ROUND(E33*F33,2)</f>
        <v>0</v>
      </c>
      <c r="H33" s="183"/>
      <c r="I33" s="184">
        <f>ROUND(E33*H33,2)</f>
        <v>0</v>
      </c>
      <c r="J33" s="183"/>
      <c r="K33" s="184">
        <f>ROUND(E33*J33,2)</f>
        <v>0</v>
      </c>
      <c r="L33" s="184">
        <v>21</v>
      </c>
      <c r="M33" s="184">
        <f>G33*(1+L33/100)</f>
        <v>0</v>
      </c>
      <c r="N33" s="182">
        <v>0</v>
      </c>
      <c r="O33" s="182">
        <f>ROUND(E33*N33,2)</f>
        <v>0</v>
      </c>
      <c r="P33" s="182">
        <v>0</v>
      </c>
      <c r="Q33" s="182">
        <f>ROUND(E33*P33,2)</f>
        <v>0</v>
      </c>
      <c r="R33" s="184"/>
      <c r="S33" s="184" t="s">
        <v>327</v>
      </c>
      <c r="T33" s="185" t="s">
        <v>333</v>
      </c>
      <c r="U33" s="157">
        <v>0</v>
      </c>
      <c r="V33" s="157">
        <f>ROUND(E33*U33,2)</f>
        <v>0</v>
      </c>
      <c r="W33" s="157"/>
      <c r="X33" s="157" t="s">
        <v>249</v>
      </c>
      <c r="Y33" s="157" t="s">
        <v>250</v>
      </c>
      <c r="Z33" s="147"/>
      <c r="AA33" s="147"/>
      <c r="AB33" s="147"/>
      <c r="AC33" s="147"/>
      <c r="AD33" s="147"/>
      <c r="AE33" s="147"/>
      <c r="AF33" s="147"/>
      <c r="AG33" s="147" t="s">
        <v>251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0.399999999999999" outlineLevel="1" x14ac:dyDescent="0.25">
      <c r="A34" s="179">
        <v>15</v>
      </c>
      <c r="B34" s="180" t="s">
        <v>1271</v>
      </c>
      <c r="C34" s="189" t="s">
        <v>1272</v>
      </c>
      <c r="D34" s="181" t="s">
        <v>337</v>
      </c>
      <c r="E34" s="182">
        <v>2</v>
      </c>
      <c r="F34" s="183"/>
      <c r="G34" s="184">
        <f>ROUND(E34*F34,2)</f>
        <v>0</v>
      </c>
      <c r="H34" s="183"/>
      <c r="I34" s="184">
        <f>ROUND(E34*H34,2)</f>
        <v>0</v>
      </c>
      <c r="J34" s="183"/>
      <c r="K34" s="184">
        <f>ROUND(E34*J34,2)</f>
        <v>0</v>
      </c>
      <c r="L34" s="184">
        <v>21</v>
      </c>
      <c r="M34" s="184">
        <f>G34*(1+L34/100)</f>
        <v>0</v>
      </c>
      <c r="N34" s="182">
        <v>0</v>
      </c>
      <c r="O34" s="182">
        <f>ROUND(E34*N34,2)</f>
        <v>0</v>
      </c>
      <c r="P34" s="182">
        <v>0</v>
      </c>
      <c r="Q34" s="182">
        <f>ROUND(E34*P34,2)</f>
        <v>0</v>
      </c>
      <c r="R34" s="184"/>
      <c r="S34" s="184" t="s">
        <v>327</v>
      </c>
      <c r="T34" s="185" t="s">
        <v>333</v>
      </c>
      <c r="U34" s="157">
        <v>0</v>
      </c>
      <c r="V34" s="157">
        <f>ROUND(E34*U34,2)</f>
        <v>0</v>
      </c>
      <c r="W34" s="157"/>
      <c r="X34" s="157" t="s">
        <v>605</v>
      </c>
      <c r="Y34" s="157" t="s">
        <v>250</v>
      </c>
      <c r="Z34" s="147"/>
      <c r="AA34" s="147"/>
      <c r="AB34" s="147"/>
      <c r="AC34" s="147"/>
      <c r="AD34" s="147"/>
      <c r="AE34" s="147"/>
      <c r="AF34" s="147"/>
      <c r="AG34" s="147" t="s">
        <v>606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0.399999999999999" outlineLevel="1" x14ac:dyDescent="0.25">
      <c r="A35" s="179">
        <v>16</v>
      </c>
      <c r="B35" s="180" t="s">
        <v>1273</v>
      </c>
      <c r="C35" s="189" t="s">
        <v>1274</v>
      </c>
      <c r="D35" s="181" t="s">
        <v>1219</v>
      </c>
      <c r="E35" s="182">
        <v>2</v>
      </c>
      <c r="F35" s="183"/>
      <c r="G35" s="184">
        <f>ROUND(E35*F35,2)</f>
        <v>0</v>
      </c>
      <c r="H35" s="183"/>
      <c r="I35" s="184">
        <f>ROUND(E35*H35,2)</f>
        <v>0</v>
      </c>
      <c r="J35" s="183"/>
      <c r="K35" s="184">
        <f>ROUND(E35*J35,2)</f>
        <v>0</v>
      </c>
      <c r="L35" s="184">
        <v>21</v>
      </c>
      <c r="M35" s="184">
        <f>G35*(1+L35/100)</f>
        <v>0</v>
      </c>
      <c r="N35" s="182">
        <v>0</v>
      </c>
      <c r="O35" s="182">
        <f>ROUND(E35*N35,2)</f>
        <v>0</v>
      </c>
      <c r="P35" s="182">
        <v>0</v>
      </c>
      <c r="Q35" s="182">
        <f>ROUND(E35*P35,2)</f>
        <v>0</v>
      </c>
      <c r="R35" s="184"/>
      <c r="S35" s="184" t="s">
        <v>327</v>
      </c>
      <c r="T35" s="185" t="s">
        <v>333</v>
      </c>
      <c r="U35" s="157">
        <v>0</v>
      </c>
      <c r="V35" s="157">
        <f>ROUND(E35*U35,2)</f>
        <v>0</v>
      </c>
      <c r="W35" s="157"/>
      <c r="X35" s="157" t="s">
        <v>605</v>
      </c>
      <c r="Y35" s="157" t="s">
        <v>250</v>
      </c>
      <c r="Z35" s="147"/>
      <c r="AA35" s="147"/>
      <c r="AB35" s="147"/>
      <c r="AC35" s="147"/>
      <c r="AD35" s="147"/>
      <c r="AE35" s="147"/>
      <c r="AF35" s="147"/>
      <c r="AG35" s="147" t="s">
        <v>606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5">
      <c r="A36" s="171">
        <v>17</v>
      </c>
      <c r="B36" s="172" t="s">
        <v>1275</v>
      </c>
      <c r="C36" s="187" t="s">
        <v>1276</v>
      </c>
      <c r="D36" s="173" t="s">
        <v>1219</v>
      </c>
      <c r="E36" s="174">
        <v>2</v>
      </c>
      <c r="F36" s="175"/>
      <c r="G36" s="176">
        <f>ROUND(E36*F36,2)</f>
        <v>0</v>
      </c>
      <c r="H36" s="175"/>
      <c r="I36" s="176">
        <f>ROUND(E36*H36,2)</f>
        <v>0</v>
      </c>
      <c r="J36" s="175"/>
      <c r="K36" s="176">
        <f>ROUND(E36*J36,2)</f>
        <v>0</v>
      </c>
      <c r="L36" s="176">
        <v>21</v>
      </c>
      <c r="M36" s="176">
        <f>G36*(1+L36/100)</f>
        <v>0</v>
      </c>
      <c r="N36" s="174">
        <v>0</v>
      </c>
      <c r="O36" s="174">
        <f>ROUND(E36*N36,2)</f>
        <v>0</v>
      </c>
      <c r="P36" s="174">
        <v>0</v>
      </c>
      <c r="Q36" s="174">
        <f>ROUND(E36*P36,2)</f>
        <v>0</v>
      </c>
      <c r="R36" s="176"/>
      <c r="S36" s="176" t="s">
        <v>327</v>
      </c>
      <c r="T36" s="177" t="s">
        <v>333</v>
      </c>
      <c r="U36" s="157">
        <v>0</v>
      </c>
      <c r="V36" s="157">
        <f>ROUND(E36*U36,2)</f>
        <v>0</v>
      </c>
      <c r="W36" s="157"/>
      <c r="X36" s="157" t="s">
        <v>1277</v>
      </c>
      <c r="Y36" s="157" t="s">
        <v>250</v>
      </c>
      <c r="Z36" s="147"/>
      <c r="AA36" s="147"/>
      <c r="AB36" s="147"/>
      <c r="AC36" s="147"/>
      <c r="AD36" s="147"/>
      <c r="AE36" s="147"/>
      <c r="AF36" s="147"/>
      <c r="AG36" s="147" t="s">
        <v>1278</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5">
      <c r="A37" s="3"/>
      <c r="B37" s="4"/>
      <c r="C37" s="190"/>
      <c r="D37" s="6"/>
      <c r="E37" s="3"/>
      <c r="F37" s="3"/>
      <c r="G37" s="3"/>
      <c r="H37" s="3"/>
      <c r="I37" s="3"/>
      <c r="J37" s="3"/>
      <c r="K37" s="3"/>
      <c r="L37" s="3"/>
      <c r="M37" s="3"/>
      <c r="N37" s="3"/>
      <c r="O37" s="3"/>
      <c r="P37" s="3"/>
      <c r="Q37" s="3"/>
      <c r="R37" s="3"/>
      <c r="S37" s="3"/>
      <c r="T37" s="3"/>
      <c r="U37" s="3"/>
      <c r="V37" s="3"/>
      <c r="W37" s="3"/>
      <c r="X37" s="3"/>
      <c r="Y37" s="3"/>
      <c r="AE37">
        <v>15</v>
      </c>
      <c r="AF37">
        <v>21</v>
      </c>
      <c r="AG37" t="s">
        <v>229</v>
      </c>
    </row>
    <row r="38" spans="1:60" x14ac:dyDescent="0.25">
      <c r="A38" s="150"/>
      <c r="B38" s="151" t="s">
        <v>31</v>
      </c>
      <c r="C38" s="191"/>
      <c r="D38" s="152"/>
      <c r="E38" s="153"/>
      <c r="F38" s="153"/>
      <c r="G38" s="170">
        <f>G8+G11+G16+G31</f>
        <v>0</v>
      </c>
      <c r="H38" s="3"/>
      <c r="I38" s="3"/>
      <c r="J38" s="3"/>
      <c r="K38" s="3"/>
      <c r="L38" s="3"/>
      <c r="M38" s="3"/>
      <c r="N38" s="3"/>
      <c r="O38" s="3"/>
      <c r="P38" s="3"/>
      <c r="Q38" s="3"/>
      <c r="R38" s="3"/>
      <c r="S38" s="3"/>
      <c r="T38" s="3"/>
      <c r="U38" s="3"/>
      <c r="V38" s="3"/>
      <c r="W38" s="3"/>
      <c r="X38" s="3"/>
      <c r="Y38" s="3"/>
      <c r="AE38">
        <f>SUMIF(L7:L36,AE37,G7:G36)</f>
        <v>0</v>
      </c>
      <c r="AF38">
        <f>SUMIF(L7:L36,AF37,G7:G36)</f>
        <v>0</v>
      </c>
      <c r="AG38" t="s">
        <v>688</v>
      </c>
    </row>
    <row r="39" spans="1:60" x14ac:dyDescent="0.25">
      <c r="A39" s="3"/>
      <c r="B39" s="4"/>
      <c r="C39" s="190"/>
      <c r="D39" s="6"/>
      <c r="E39" s="3"/>
      <c r="F39" s="3"/>
      <c r="G39" s="3"/>
      <c r="H39" s="3"/>
      <c r="I39" s="3"/>
      <c r="J39" s="3"/>
      <c r="K39" s="3"/>
      <c r="L39" s="3"/>
      <c r="M39" s="3"/>
      <c r="N39" s="3"/>
      <c r="O39" s="3"/>
      <c r="P39" s="3"/>
      <c r="Q39" s="3"/>
      <c r="R39" s="3"/>
      <c r="S39" s="3"/>
      <c r="T39" s="3"/>
      <c r="U39" s="3"/>
      <c r="V39" s="3"/>
      <c r="W39" s="3"/>
      <c r="X39" s="3"/>
      <c r="Y39" s="3"/>
    </row>
    <row r="40" spans="1:60" x14ac:dyDescent="0.25">
      <c r="A40" s="3"/>
      <c r="B40" s="4"/>
      <c r="C40" s="190"/>
      <c r="D40" s="6"/>
      <c r="E40" s="3"/>
      <c r="F40" s="3"/>
      <c r="G40" s="3"/>
      <c r="H40" s="3"/>
      <c r="I40" s="3"/>
      <c r="J40" s="3"/>
      <c r="K40" s="3"/>
      <c r="L40" s="3"/>
      <c r="M40" s="3"/>
      <c r="N40" s="3"/>
      <c r="O40" s="3"/>
      <c r="P40" s="3"/>
      <c r="Q40" s="3"/>
      <c r="R40" s="3"/>
      <c r="S40" s="3"/>
      <c r="T40" s="3"/>
      <c r="U40" s="3"/>
      <c r="V40" s="3"/>
      <c r="W40" s="3"/>
      <c r="X40" s="3"/>
      <c r="Y40" s="3"/>
    </row>
    <row r="41" spans="1:60" x14ac:dyDescent="0.25">
      <c r="A41" s="258" t="s">
        <v>689</v>
      </c>
      <c r="B41" s="258"/>
      <c r="C41" s="259"/>
      <c r="D41" s="6"/>
      <c r="E41" s="3"/>
      <c r="F41" s="3"/>
      <c r="G41" s="3"/>
      <c r="H41" s="3"/>
      <c r="I41" s="3"/>
      <c r="J41" s="3"/>
      <c r="K41" s="3"/>
      <c r="L41" s="3"/>
      <c r="M41" s="3"/>
      <c r="N41" s="3"/>
      <c r="O41" s="3"/>
      <c r="P41" s="3"/>
      <c r="Q41" s="3"/>
      <c r="R41" s="3"/>
      <c r="S41" s="3"/>
      <c r="T41" s="3"/>
      <c r="U41" s="3"/>
      <c r="V41" s="3"/>
      <c r="W41" s="3"/>
      <c r="X41" s="3"/>
      <c r="Y41" s="3"/>
    </row>
    <row r="42" spans="1:60" x14ac:dyDescent="0.25">
      <c r="A42" s="260"/>
      <c r="B42" s="261"/>
      <c r="C42" s="262"/>
      <c r="D42" s="261"/>
      <c r="E42" s="261"/>
      <c r="F42" s="261"/>
      <c r="G42" s="263"/>
      <c r="H42" s="3"/>
      <c r="I42" s="3"/>
      <c r="J42" s="3"/>
      <c r="K42" s="3"/>
      <c r="L42" s="3"/>
      <c r="M42" s="3"/>
      <c r="N42" s="3"/>
      <c r="O42" s="3"/>
      <c r="P42" s="3"/>
      <c r="Q42" s="3"/>
      <c r="R42" s="3"/>
      <c r="S42" s="3"/>
      <c r="T42" s="3"/>
      <c r="U42" s="3"/>
      <c r="V42" s="3"/>
      <c r="W42" s="3"/>
      <c r="X42" s="3"/>
      <c r="Y42" s="3"/>
      <c r="AG42" t="s">
        <v>690</v>
      </c>
    </row>
    <row r="43" spans="1:60" x14ac:dyDescent="0.25">
      <c r="A43" s="264"/>
      <c r="B43" s="265"/>
      <c r="C43" s="266"/>
      <c r="D43" s="265"/>
      <c r="E43" s="265"/>
      <c r="F43" s="265"/>
      <c r="G43" s="267"/>
      <c r="H43" s="3"/>
      <c r="I43" s="3"/>
      <c r="J43" s="3"/>
      <c r="K43" s="3"/>
      <c r="L43" s="3"/>
      <c r="M43" s="3"/>
      <c r="N43" s="3"/>
      <c r="O43" s="3"/>
      <c r="P43" s="3"/>
      <c r="Q43" s="3"/>
      <c r="R43" s="3"/>
      <c r="S43" s="3"/>
      <c r="T43" s="3"/>
      <c r="U43" s="3"/>
      <c r="V43" s="3"/>
      <c r="W43" s="3"/>
      <c r="X43" s="3"/>
      <c r="Y43" s="3"/>
    </row>
    <row r="44" spans="1:60" x14ac:dyDescent="0.25">
      <c r="A44" s="264"/>
      <c r="B44" s="265"/>
      <c r="C44" s="266"/>
      <c r="D44" s="265"/>
      <c r="E44" s="265"/>
      <c r="F44" s="265"/>
      <c r="G44" s="267"/>
      <c r="H44" s="3"/>
      <c r="I44" s="3"/>
      <c r="J44" s="3"/>
      <c r="K44" s="3"/>
      <c r="L44" s="3"/>
      <c r="M44" s="3"/>
      <c r="N44" s="3"/>
      <c r="O44" s="3"/>
      <c r="P44" s="3"/>
      <c r="Q44" s="3"/>
      <c r="R44" s="3"/>
      <c r="S44" s="3"/>
      <c r="T44" s="3"/>
      <c r="U44" s="3"/>
      <c r="V44" s="3"/>
      <c r="W44" s="3"/>
      <c r="X44" s="3"/>
      <c r="Y44" s="3"/>
    </row>
    <row r="45" spans="1:60" x14ac:dyDescent="0.25">
      <c r="A45" s="264"/>
      <c r="B45" s="265"/>
      <c r="C45" s="266"/>
      <c r="D45" s="265"/>
      <c r="E45" s="265"/>
      <c r="F45" s="265"/>
      <c r="G45" s="267"/>
      <c r="H45" s="3"/>
      <c r="I45" s="3"/>
      <c r="J45" s="3"/>
      <c r="K45" s="3"/>
      <c r="L45" s="3"/>
      <c r="M45" s="3"/>
      <c r="N45" s="3"/>
      <c r="O45" s="3"/>
      <c r="P45" s="3"/>
      <c r="Q45" s="3"/>
      <c r="R45" s="3"/>
      <c r="S45" s="3"/>
      <c r="T45" s="3"/>
      <c r="U45" s="3"/>
      <c r="V45" s="3"/>
      <c r="W45" s="3"/>
      <c r="X45" s="3"/>
      <c r="Y45" s="3"/>
    </row>
    <row r="46" spans="1:60" x14ac:dyDescent="0.25">
      <c r="A46" s="268"/>
      <c r="B46" s="269"/>
      <c r="C46" s="270"/>
      <c r="D46" s="269"/>
      <c r="E46" s="269"/>
      <c r="F46" s="269"/>
      <c r="G46" s="271"/>
      <c r="H46" s="3"/>
      <c r="I46" s="3"/>
      <c r="J46" s="3"/>
      <c r="K46" s="3"/>
      <c r="L46" s="3"/>
      <c r="M46" s="3"/>
      <c r="N46" s="3"/>
      <c r="O46" s="3"/>
      <c r="P46" s="3"/>
      <c r="Q46" s="3"/>
      <c r="R46" s="3"/>
      <c r="S46" s="3"/>
      <c r="T46" s="3"/>
      <c r="U46" s="3"/>
      <c r="V46" s="3"/>
      <c r="W46" s="3"/>
      <c r="X46" s="3"/>
      <c r="Y46" s="3"/>
    </row>
    <row r="47" spans="1:60" x14ac:dyDescent="0.25">
      <c r="A47" s="3"/>
      <c r="B47" s="4"/>
      <c r="C47" s="190"/>
      <c r="D47" s="6"/>
      <c r="E47" s="3"/>
      <c r="F47" s="3"/>
      <c r="G47" s="3"/>
      <c r="H47" s="3"/>
      <c r="I47" s="3"/>
      <c r="J47" s="3"/>
      <c r="K47" s="3"/>
      <c r="L47" s="3"/>
      <c r="M47" s="3"/>
      <c r="N47" s="3"/>
      <c r="O47" s="3"/>
      <c r="P47" s="3"/>
      <c r="Q47" s="3"/>
      <c r="R47" s="3"/>
      <c r="S47" s="3"/>
      <c r="T47" s="3"/>
      <c r="U47" s="3"/>
      <c r="V47" s="3"/>
      <c r="W47" s="3"/>
      <c r="X47" s="3"/>
      <c r="Y47" s="3"/>
    </row>
    <row r="48" spans="1:60" x14ac:dyDescent="0.25">
      <c r="C48" s="192"/>
      <c r="D48" s="10"/>
      <c r="AG48" t="s">
        <v>691</v>
      </c>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93A" sheet="1" formatRows="0"/>
  <mergeCells count="14">
    <mergeCell ref="A41:C41"/>
    <mergeCell ref="A42:G46"/>
    <mergeCell ref="C10:G10"/>
    <mergeCell ref="C15:G15"/>
    <mergeCell ref="C19:G19"/>
    <mergeCell ref="C23:G23"/>
    <mergeCell ref="C25:G25"/>
    <mergeCell ref="C27:G27"/>
    <mergeCell ref="C29:G29"/>
    <mergeCell ref="C32:G32"/>
    <mergeCell ref="A1:G1"/>
    <mergeCell ref="C2:G2"/>
    <mergeCell ref="C3:G3"/>
    <mergeCell ref="C4:G4"/>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84" activePane="bottomLeft" state="frozen"/>
      <selection pane="bottomLeft" activeCell="T1" sqref="A1:T98"/>
    </sheetView>
  </sheetViews>
  <sheetFormatPr defaultRowHeight="13.2" outlineLevelRow="3" x14ac:dyDescent="0.25"/>
  <cols>
    <col min="1" max="1" width="3.44140625" customWidth="1"/>
    <col min="2" max="2" width="12.5546875" style="120" customWidth="1"/>
    <col min="3" max="3" width="38.33203125" style="120" customWidth="1"/>
    <col min="4" max="4" width="4.88671875" customWidth="1"/>
    <col min="5" max="5" width="10.5546875" customWidth="1"/>
    <col min="6" max="6" width="9.88671875" customWidth="1"/>
    <col min="7" max="7" width="12.6640625" customWidth="1"/>
    <col min="8" max="13" width="0" hidden="1" customWidth="1"/>
    <col min="18" max="18" width="0" hidden="1" customWidth="1"/>
    <col min="21" max="25" width="0" hidden="1" customWidth="1"/>
    <col min="29" max="29" width="0" hidden="1" customWidth="1"/>
    <col min="31" max="41" width="0" hidden="1" customWidth="1"/>
    <col min="53" max="53" width="73.6640625" customWidth="1"/>
  </cols>
  <sheetData>
    <row r="1" spans="1:60" ht="15.75" customHeight="1" x14ac:dyDescent="0.3">
      <c r="A1" s="251" t="s">
        <v>7</v>
      </c>
      <c r="B1" s="251"/>
      <c r="C1" s="251"/>
      <c r="D1" s="251"/>
      <c r="E1" s="251"/>
      <c r="F1" s="251"/>
      <c r="G1" s="251"/>
      <c r="AG1" t="s">
        <v>217</v>
      </c>
    </row>
    <row r="2" spans="1:60" ht="24.9" customHeight="1" x14ac:dyDescent="0.25">
      <c r="A2" s="139" t="s">
        <v>8</v>
      </c>
      <c r="B2" s="49" t="s">
        <v>43</v>
      </c>
      <c r="C2" s="252" t="s">
        <v>44</v>
      </c>
      <c r="D2" s="253"/>
      <c r="E2" s="253"/>
      <c r="F2" s="253"/>
      <c r="G2" s="254"/>
      <c r="AG2" t="s">
        <v>218</v>
      </c>
    </row>
    <row r="3" spans="1:60" ht="24.9" customHeight="1" x14ac:dyDescent="0.25">
      <c r="A3" s="139" t="s">
        <v>9</v>
      </c>
      <c r="B3" s="49" t="s">
        <v>46</v>
      </c>
      <c r="C3" s="252" t="s">
        <v>47</v>
      </c>
      <c r="D3" s="253"/>
      <c r="E3" s="253"/>
      <c r="F3" s="253"/>
      <c r="G3" s="254"/>
      <c r="AC3" s="120" t="s">
        <v>218</v>
      </c>
      <c r="AG3" t="s">
        <v>219</v>
      </c>
    </row>
    <row r="4" spans="1:60" ht="24.9" customHeight="1" x14ac:dyDescent="0.25">
      <c r="A4" s="140" t="s">
        <v>10</v>
      </c>
      <c r="B4" s="141" t="s">
        <v>57</v>
      </c>
      <c r="C4" s="255" t="s">
        <v>58</v>
      </c>
      <c r="D4" s="256"/>
      <c r="E4" s="256"/>
      <c r="F4" s="256"/>
      <c r="G4" s="257"/>
      <c r="AG4" t="s">
        <v>220</v>
      </c>
    </row>
    <row r="5" spans="1:60" x14ac:dyDescent="0.25">
      <c r="D5" s="10"/>
    </row>
    <row r="6" spans="1:60" ht="39.6" x14ac:dyDescent="0.25">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61" t="s">
        <v>243</v>
      </c>
      <c r="B8" s="162" t="s">
        <v>76</v>
      </c>
      <c r="C8" s="186" t="s">
        <v>77</v>
      </c>
      <c r="D8" s="163"/>
      <c r="E8" s="164"/>
      <c r="F8" s="165"/>
      <c r="G8" s="165">
        <f>SUMIF(AG9:AG21,"&lt;&gt;NOR",G9:G21)</f>
        <v>0</v>
      </c>
      <c r="H8" s="165"/>
      <c r="I8" s="165">
        <f>SUM(I9:I21)</f>
        <v>0</v>
      </c>
      <c r="J8" s="165"/>
      <c r="K8" s="165">
        <f>SUM(K9:K21)</f>
        <v>0</v>
      </c>
      <c r="L8" s="165"/>
      <c r="M8" s="165">
        <f>SUM(M9:M21)</f>
        <v>0</v>
      </c>
      <c r="N8" s="164"/>
      <c r="O8" s="164">
        <f>SUM(O9:O21)</f>
        <v>0</v>
      </c>
      <c r="P8" s="164"/>
      <c r="Q8" s="164">
        <f>SUM(Q9:Q21)</f>
        <v>0</v>
      </c>
      <c r="R8" s="165"/>
      <c r="S8" s="165"/>
      <c r="T8" s="166"/>
      <c r="U8" s="160"/>
      <c r="V8" s="160">
        <f>SUM(V9:V21)</f>
        <v>0</v>
      </c>
      <c r="W8" s="160"/>
      <c r="X8" s="160"/>
      <c r="Y8" s="160"/>
      <c r="AG8" t="s">
        <v>244</v>
      </c>
    </row>
    <row r="9" spans="1:60" outlineLevel="1" x14ac:dyDescent="0.25">
      <c r="A9" s="179">
        <v>1</v>
      </c>
      <c r="B9" s="180" t="s">
        <v>1279</v>
      </c>
      <c r="C9" s="189" t="s">
        <v>1280</v>
      </c>
      <c r="D9" s="181" t="s">
        <v>247</v>
      </c>
      <c r="E9" s="182">
        <v>1.3</v>
      </c>
      <c r="F9" s="183"/>
      <c r="G9" s="184">
        <f t="shared" ref="G9:G21" si="0">ROUND(E9*F9,2)</f>
        <v>0</v>
      </c>
      <c r="H9" s="183"/>
      <c r="I9" s="184">
        <f t="shared" ref="I9:I21" si="1">ROUND(E9*H9,2)</f>
        <v>0</v>
      </c>
      <c r="J9" s="183"/>
      <c r="K9" s="184">
        <f t="shared" ref="K9:K21" si="2">ROUND(E9*J9,2)</f>
        <v>0</v>
      </c>
      <c r="L9" s="184">
        <v>21</v>
      </c>
      <c r="M9" s="184">
        <f t="shared" ref="M9:M21" si="3">G9*(1+L9/100)</f>
        <v>0</v>
      </c>
      <c r="N9" s="182">
        <v>0</v>
      </c>
      <c r="O9" s="182">
        <f t="shared" ref="O9:O21" si="4">ROUND(E9*N9,2)</f>
        <v>0</v>
      </c>
      <c r="P9" s="182">
        <v>0</v>
      </c>
      <c r="Q9" s="182">
        <f t="shared" ref="Q9:Q21" si="5">ROUND(E9*P9,2)</f>
        <v>0</v>
      </c>
      <c r="R9" s="184"/>
      <c r="S9" s="184" t="s">
        <v>327</v>
      </c>
      <c r="T9" s="185" t="s">
        <v>333</v>
      </c>
      <c r="U9" s="157">
        <v>0</v>
      </c>
      <c r="V9" s="157">
        <f t="shared" ref="V9:V21" si="6">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9">
        <v>2</v>
      </c>
      <c r="B10" s="180" t="s">
        <v>1281</v>
      </c>
      <c r="C10" s="189" t="s">
        <v>1282</v>
      </c>
      <c r="D10" s="181" t="s">
        <v>697</v>
      </c>
      <c r="E10" s="182">
        <v>1</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327</v>
      </c>
      <c r="T10" s="185" t="s">
        <v>333</v>
      </c>
      <c r="U10" s="157">
        <v>0</v>
      </c>
      <c r="V10" s="157">
        <f t="shared" si="6"/>
        <v>0</v>
      </c>
      <c r="W10" s="157"/>
      <c r="X10" s="157" t="s">
        <v>605</v>
      </c>
      <c r="Y10" s="157" t="s">
        <v>250</v>
      </c>
      <c r="Z10" s="147"/>
      <c r="AA10" s="147"/>
      <c r="AB10" s="147"/>
      <c r="AC10" s="147"/>
      <c r="AD10" s="147"/>
      <c r="AE10" s="147"/>
      <c r="AF10" s="147"/>
      <c r="AG10" s="147" t="s">
        <v>1283</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9">
        <v>3</v>
      </c>
      <c r="B11" s="180" t="s">
        <v>1284</v>
      </c>
      <c r="C11" s="189" t="s">
        <v>1285</v>
      </c>
      <c r="D11" s="181" t="s">
        <v>697</v>
      </c>
      <c r="E11" s="182">
        <v>1</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327</v>
      </c>
      <c r="T11" s="185" t="s">
        <v>333</v>
      </c>
      <c r="U11" s="157">
        <v>0</v>
      </c>
      <c r="V11" s="157">
        <f t="shared" si="6"/>
        <v>0</v>
      </c>
      <c r="W11" s="157"/>
      <c r="X11" s="157" t="s">
        <v>605</v>
      </c>
      <c r="Y11" s="157" t="s">
        <v>250</v>
      </c>
      <c r="Z11" s="147"/>
      <c r="AA11" s="147"/>
      <c r="AB11" s="147"/>
      <c r="AC11" s="147"/>
      <c r="AD11" s="147"/>
      <c r="AE11" s="147"/>
      <c r="AF11" s="147"/>
      <c r="AG11" s="147" t="s">
        <v>1283</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9">
        <v>4</v>
      </c>
      <c r="B12" s="180" t="s">
        <v>1286</v>
      </c>
      <c r="C12" s="189" t="s">
        <v>1287</v>
      </c>
      <c r="D12" s="181" t="s">
        <v>697</v>
      </c>
      <c r="E12" s="182">
        <v>1</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327</v>
      </c>
      <c r="T12" s="185" t="s">
        <v>333</v>
      </c>
      <c r="U12" s="157">
        <v>0</v>
      </c>
      <c r="V12" s="157">
        <f t="shared" si="6"/>
        <v>0</v>
      </c>
      <c r="W12" s="157"/>
      <c r="X12" s="157" t="s">
        <v>605</v>
      </c>
      <c r="Y12" s="157" t="s">
        <v>250</v>
      </c>
      <c r="Z12" s="147"/>
      <c r="AA12" s="147"/>
      <c r="AB12" s="147"/>
      <c r="AC12" s="147"/>
      <c r="AD12" s="147"/>
      <c r="AE12" s="147"/>
      <c r="AF12" s="147"/>
      <c r="AG12" s="147" t="s">
        <v>1283</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9">
        <v>5</v>
      </c>
      <c r="B13" s="180" t="s">
        <v>1288</v>
      </c>
      <c r="C13" s="189" t="s">
        <v>1289</v>
      </c>
      <c r="D13" s="181" t="s">
        <v>697</v>
      </c>
      <c r="E13" s="182">
        <v>1</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327</v>
      </c>
      <c r="T13" s="185" t="s">
        <v>333</v>
      </c>
      <c r="U13" s="157">
        <v>0</v>
      </c>
      <c r="V13" s="157">
        <f t="shared" si="6"/>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9">
        <v>6</v>
      </c>
      <c r="B14" s="180" t="s">
        <v>1290</v>
      </c>
      <c r="C14" s="189" t="s">
        <v>1291</v>
      </c>
      <c r="D14" s="181" t="s">
        <v>697</v>
      </c>
      <c r="E14" s="182">
        <v>1</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327</v>
      </c>
      <c r="T14" s="185" t="s">
        <v>333</v>
      </c>
      <c r="U14" s="157">
        <v>0</v>
      </c>
      <c r="V14" s="157">
        <f t="shared" si="6"/>
        <v>0</v>
      </c>
      <c r="W14" s="157"/>
      <c r="X14" s="157" t="s">
        <v>605</v>
      </c>
      <c r="Y14" s="157" t="s">
        <v>250</v>
      </c>
      <c r="Z14" s="147"/>
      <c r="AA14" s="147"/>
      <c r="AB14" s="147"/>
      <c r="AC14" s="147"/>
      <c r="AD14" s="147"/>
      <c r="AE14" s="147"/>
      <c r="AF14" s="147"/>
      <c r="AG14" s="147" t="s">
        <v>1283</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9">
        <v>7</v>
      </c>
      <c r="B15" s="180" t="s">
        <v>1292</v>
      </c>
      <c r="C15" s="189" t="s">
        <v>1293</v>
      </c>
      <c r="D15" s="181" t="s">
        <v>697</v>
      </c>
      <c r="E15" s="182">
        <v>1</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327</v>
      </c>
      <c r="T15" s="185" t="s">
        <v>333</v>
      </c>
      <c r="U15" s="157">
        <v>0</v>
      </c>
      <c r="V15" s="157">
        <f t="shared" si="6"/>
        <v>0</v>
      </c>
      <c r="W15" s="157"/>
      <c r="X15" s="157" t="s">
        <v>605</v>
      </c>
      <c r="Y15" s="157" t="s">
        <v>250</v>
      </c>
      <c r="Z15" s="147"/>
      <c r="AA15" s="147"/>
      <c r="AB15" s="147"/>
      <c r="AC15" s="147"/>
      <c r="AD15" s="147"/>
      <c r="AE15" s="147"/>
      <c r="AF15" s="147"/>
      <c r="AG15" s="147" t="s">
        <v>1283</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0.399999999999999" outlineLevel="1" x14ac:dyDescent="0.25">
      <c r="A16" s="179">
        <v>8</v>
      </c>
      <c r="B16" s="180" t="s">
        <v>1294</v>
      </c>
      <c r="C16" s="189" t="s">
        <v>1295</v>
      </c>
      <c r="D16" s="181" t="s">
        <v>697</v>
      </c>
      <c r="E16" s="182">
        <v>1</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327</v>
      </c>
      <c r="T16" s="185" t="s">
        <v>333</v>
      </c>
      <c r="U16" s="157">
        <v>0</v>
      </c>
      <c r="V16" s="157">
        <f t="shared" si="6"/>
        <v>0</v>
      </c>
      <c r="W16" s="157"/>
      <c r="X16" s="157" t="s">
        <v>605</v>
      </c>
      <c r="Y16" s="157" t="s">
        <v>250</v>
      </c>
      <c r="Z16" s="147"/>
      <c r="AA16" s="147"/>
      <c r="AB16" s="147"/>
      <c r="AC16" s="147"/>
      <c r="AD16" s="147"/>
      <c r="AE16" s="147"/>
      <c r="AF16" s="147"/>
      <c r="AG16" s="147" t="s">
        <v>1283</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0.6" outlineLevel="1" x14ac:dyDescent="0.25">
      <c r="A17" s="179">
        <v>9</v>
      </c>
      <c r="B17" s="180" t="s">
        <v>1296</v>
      </c>
      <c r="C17" s="189" t="s">
        <v>1297</v>
      </c>
      <c r="D17" s="181" t="s">
        <v>282</v>
      </c>
      <c r="E17" s="182">
        <v>10</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327</v>
      </c>
      <c r="T17" s="185" t="s">
        <v>333</v>
      </c>
      <c r="U17" s="157">
        <v>0</v>
      </c>
      <c r="V17" s="157">
        <f t="shared" si="6"/>
        <v>0</v>
      </c>
      <c r="W17" s="157"/>
      <c r="X17" s="157" t="s">
        <v>605</v>
      </c>
      <c r="Y17" s="157" t="s">
        <v>250</v>
      </c>
      <c r="Z17" s="147"/>
      <c r="AA17" s="147"/>
      <c r="AB17" s="147"/>
      <c r="AC17" s="147"/>
      <c r="AD17" s="147"/>
      <c r="AE17" s="147"/>
      <c r="AF17" s="147"/>
      <c r="AG17" s="147" t="s">
        <v>1283</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30.6" outlineLevel="1" x14ac:dyDescent="0.25">
      <c r="A18" s="179">
        <v>10</v>
      </c>
      <c r="B18" s="180" t="s">
        <v>1298</v>
      </c>
      <c r="C18" s="189" t="s">
        <v>1299</v>
      </c>
      <c r="D18" s="181" t="s">
        <v>282</v>
      </c>
      <c r="E18" s="182">
        <v>8</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327</v>
      </c>
      <c r="T18" s="185" t="s">
        <v>333</v>
      </c>
      <c r="U18" s="157">
        <v>0</v>
      </c>
      <c r="V18" s="157">
        <f t="shared" si="6"/>
        <v>0</v>
      </c>
      <c r="W18" s="157"/>
      <c r="X18" s="157" t="s">
        <v>605</v>
      </c>
      <c r="Y18" s="157" t="s">
        <v>250</v>
      </c>
      <c r="Z18" s="147"/>
      <c r="AA18" s="147"/>
      <c r="AB18" s="147"/>
      <c r="AC18" s="147"/>
      <c r="AD18" s="147"/>
      <c r="AE18" s="147"/>
      <c r="AF18" s="147"/>
      <c r="AG18" s="147" t="s">
        <v>1283</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0.6" outlineLevel="1" x14ac:dyDescent="0.25">
      <c r="A19" s="179">
        <v>11</v>
      </c>
      <c r="B19" s="180" t="s">
        <v>1300</v>
      </c>
      <c r="C19" s="189" t="s">
        <v>1301</v>
      </c>
      <c r="D19" s="181" t="s">
        <v>282</v>
      </c>
      <c r="E19" s="182">
        <v>6</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327</v>
      </c>
      <c r="T19" s="185" t="s">
        <v>333</v>
      </c>
      <c r="U19" s="157">
        <v>0</v>
      </c>
      <c r="V19" s="157">
        <f t="shared" si="6"/>
        <v>0</v>
      </c>
      <c r="W19" s="157"/>
      <c r="X19" s="157" t="s">
        <v>605</v>
      </c>
      <c r="Y19" s="157" t="s">
        <v>250</v>
      </c>
      <c r="Z19" s="147"/>
      <c r="AA19" s="147"/>
      <c r="AB19" s="147"/>
      <c r="AC19" s="147"/>
      <c r="AD19" s="147"/>
      <c r="AE19" s="147"/>
      <c r="AF19" s="147"/>
      <c r="AG19" s="147" t="s">
        <v>1283</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0.6" outlineLevel="1" x14ac:dyDescent="0.25">
      <c r="A20" s="179">
        <v>12</v>
      </c>
      <c r="B20" s="180" t="s">
        <v>1302</v>
      </c>
      <c r="C20" s="189" t="s">
        <v>1303</v>
      </c>
      <c r="D20" s="181" t="s">
        <v>337</v>
      </c>
      <c r="E20" s="182">
        <v>4</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327</v>
      </c>
      <c r="T20" s="185" t="s">
        <v>333</v>
      </c>
      <c r="U20" s="157">
        <v>0</v>
      </c>
      <c r="V20" s="157">
        <f t="shared" si="6"/>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30.6" outlineLevel="1" x14ac:dyDescent="0.25">
      <c r="A21" s="179">
        <v>13</v>
      </c>
      <c r="B21" s="180" t="s">
        <v>1304</v>
      </c>
      <c r="C21" s="189" t="s">
        <v>1305</v>
      </c>
      <c r="D21" s="181" t="s">
        <v>337</v>
      </c>
      <c r="E21" s="182">
        <v>1</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327</v>
      </c>
      <c r="T21" s="185" t="s">
        <v>333</v>
      </c>
      <c r="U21" s="157">
        <v>0</v>
      </c>
      <c r="V21" s="157">
        <f t="shared" si="6"/>
        <v>0</v>
      </c>
      <c r="W21" s="157"/>
      <c r="X21" s="157" t="s">
        <v>249</v>
      </c>
      <c r="Y21" s="157" t="s">
        <v>250</v>
      </c>
      <c r="Z21" s="147"/>
      <c r="AA21" s="147"/>
      <c r="AB21" s="147"/>
      <c r="AC21" s="147"/>
      <c r="AD21" s="147"/>
      <c r="AE21" s="147"/>
      <c r="AF21" s="147"/>
      <c r="AG21" s="147" t="s">
        <v>694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5">
      <c r="A22" s="161" t="s">
        <v>243</v>
      </c>
      <c r="B22" s="162" t="s">
        <v>96</v>
      </c>
      <c r="C22" s="186" t="s">
        <v>97</v>
      </c>
      <c r="D22" s="163"/>
      <c r="E22" s="164"/>
      <c r="F22" s="165"/>
      <c r="G22" s="165">
        <f>SUMIF(AG23:AG49,"&lt;&gt;NOR",G23:G49)</f>
        <v>0</v>
      </c>
      <c r="H22" s="165"/>
      <c r="I22" s="165">
        <f>SUM(I23:I49)</f>
        <v>0</v>
      </c>
      <c r="J22" s="165"/>
      <c r="K22" s="165">
        <f>SUM(K23:K49)</f>
        <v>0</v>
      </c>
      <c r="L22" s="165"/>
      <c r="M22" s="165">
        <f>SUM(M23:M49)</f>
        <v>0</v>
      </c>
      <c r="N22" s="164"/>
      <c r="O22" s="164">
        <f>SUM(O23:O49)</f>
        <v>0</v>
      </c>
      <c r="P22" s="164"/>
      <c r="Q22" s="164">
        <f>SUM(Q23:Q49)</f>
        <v>0</v>
      </c>
      <c r="R22" s="165"/>
      <c r="S22" s="165"/>
      <c r="T22" s="166"/>
      <c r="U22" s="160"/>
      <c r="V22" s="160">
        <f>SUM(V23:V49)</f>
        <v>0</v>
      </c>
      <c r="W22" s="160"/>
      <c r="X22" s="160"/>
      <c r="Y22" s="160"/>
      <c r="AG22" t="s">
        <v>244</v>
      </c>
    </row>
    <row r="23" spans="1:60" ht="30.6" outlineLevel="1" x14ac:dyDescent="0.25">
      <c r="A23" s="171">
        <v>14</v>
      </c>
      <c r="B23" s="172" t="s">
        <v>1306</v>
      </c>
      <c r="C23" s="187" t="s">
        <v>1307</v>
      </c>
      <c r="D23" s="173" t="s">
        <v>337</v>
      </c>
      <c r="E23" s="174">
        <v>4</v>
      </c>
      <c r="F23" s="175"/>
      <c r="G23" s="176">
        <f>ROUND(E23*F23,2)</f>
        <v>0</v>
      </c>
      <c r="H23" s="175"/>
      <c r="I23" s="176">
        <f>ROUND(E23*H23,2)</f>
        <v>0</v>
      </c>
      <c r="J23" s="175"/>
      <c r="K23" s="176">
        <f>ROUND(E23*J23,2)</f>
        <v>0</v>
      </c>
      <c r="L23" s="176">
        <v>21</v>
      </c>
      <c r="M23" s="176">
        <f>G23*(1+L23/100)</f>
        <v>0</v>
      </c>
      <c r="N23" s="174">
        <v>0</v>
      </c>
      <c r="O23" s="174">
        <f>ROUND(E23*N23,2)</f>
        <v>0</v>
      </c>
      <c r="P23" s="174">
        <v>0</v>
      </c>
      <c r="Q23" s="174">
        <f>ROUND(E23*P23,2)</f>
        <v>0</v>
      </c>
      <c r="R23" s="176"/>
      <c r="S23" s="176" t="s">
        <v>327</v>
      </c>
      <c r="T23" s="177" t="s">
        <v>333</v>
      </c>
      <c r="U23" s="157">
        <v>0</v>
      </c>
      <c r="V23" s="157">
        <f>ROUND(E23*U23,2)</f>
        <v>0</v>
      </c>
      <c r="W23" s="157"/>
      <c r="X23" s="157" t="s">
        <v>605</v>
      </c>
      <c r="Y23" s="157" t="s">
        <v>250</v>
      </c>
      <c r="Z23" s="147"/>
      <c r="AA23" s="147"/>
      <c r="AB23" s="147"/>
      <c r="AC23" s="147"/>
      <c r="AD23" s="147"/>
      <c r="AE23" s="147"/>
      <c r="AF23" s="147"/>
      <c r="AG23" s="147" t="s">
        <v>1283</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5">
      <c r="A24" s="154"/>
      <c r="B24" s="155"/>
      <c r="C24" s="249" t="s">
        <v>1308</v>
      </c>
      <c r="D24" s="250"/>
      <c r="E24" s="250"/>
      <c r="F24" s="250"/>
      <c r="G24" s="250"/>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284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5">
      <c r="A25" s="154"/>
      <c r="B25" s="155"/>
      <c r="C25" s="272" t="s">
        <v>1309</v>
      </c>
      <c r="D25" s="273"/>
      <c r="E25" s="273"/>
      <c r="F25" s="273"/>
      <c r="G25" s="273"/>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284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3" x14ac:dyDescent="0.25">
      <c r="A26" s="154"/>
      <c r="B26" s="155"/>
      <c r="C26" s="272" t="s">
        <v>1310</v>
      </c>
      <c r="D26" s="273"/>
      <c r="E26" s="273"/>
      <c r="F26" s="273"/>
      <c r="G26" s="273"/>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284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3" x14ac:dyDescent="0.25">
      <c r="A27" s="154"/>
      <c r="B27" s="155"/>
      <c r="C27" s="272" t="s">
        <v>1311</v>
      </c>
      <c r="D27" s="273"/>
      <c r="E27" s="273"/>
      <c r="F27" s="273"/>
      <c r="G27" s="273"/>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284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5">
      <c r="A28" s="154"/>
      <c r="B28" s="155"/>
      <c r="C28" s="272" t="s">
        <v>1312</v>
      </c>
      <c r="D28" s="273"/>
      <c r="E28" s="273"/>
      <c r="F28" s="273"/>
      <c r="G28" s="273"/>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284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5">
      <c r="A29" s="154"/>
      <c r="B29" s="155"/>
      <c r="C29" s="272" t="s">
        <v>1313</v>
      </c>
      <c r="D29" s="273"/>
      <c r="E29" s="273"/>
      <c r="F29" s="273"/>
      <c r="G29" s="273"/>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5">
      <c r="A30" s="154"/>
      <c r="B30" s="155"/>
      <c r="C30" s="272" t="s">
        <v>1314</v>
      </c>
      <c r="D30" s="273"/>
      <c r="E30" s="273"/>
      <c r="F30" s="273"/>
      <c r="G30" s="273"/>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284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5">
      <c r="A31" s="154"/>
      <c r="B31" s="155"/>
      <c r="C31" s="272" t="s">
        <v>1315</v>
      </c>
      <c r="D31" s="273"/>
      <c r="E31" s="273"/>
      <c r="F31" s="273"/>
      <c r="G31" s="273"/>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284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5">
      <c r="A32" s="154"/>
      <c r="B32" s="155"/>
      <c r="C32" s="272" t="s">
        <v>1316</v>
      </c>
      <c r="D32" s="273"/>
      <c r="E32" s="273"/>
      <c r="F32" s="273"/>
      <c r="G32" s="273"/>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5">
      <c r="A33" s="154"/>
      <c r="B33" s="155"/>
      <c r="C33" s="272" t="s">
        <v>1317</v>
      </c>
      <c r="D33" s="273"/>
      <c r="E33" s="273"/>
      <c r="F33" s="273"/>
      <c r="G33" s="273"/>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284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5">
      <c r="A34" s="154"/>
      <c r="B34" s="155"/>
      <c r="C34" s="272" t="s">
        <v>1318</v>
      </c>
      <c r="D34" s="273"/>
      <c r="E34" s="273"/>
      <c r="F34" s="273"/>
      <c r="G34" s="273"/>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284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5">
      <c r="A35" s="154"/>
      <c r="B35" s="155"/>
      <c r="C35" s="272" t="s">
        <v>1319</v>
      </c>
      <c r="D35" s="273"/>
      <c r="E35" s="273"/>
      <c r="F35" s="273"/>
      <c r="G35" s="273"/>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284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5">
      <c r="A36" s="154"/>
      <c r="B36" s="155"/>
      <c r="C36" s="272" t="s">
        <v>1320</v>
      </c>
      <c r="D36" s="273"/>
      <c r="E36" s="273"/>
      <c r="F36" s="273"/>
      <c r="G36" s="273"/>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284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1">
        <v>15</v>
      </c>
      <c r="B37" s="172" t="s">
        <v>1321</v>
      </c>
      <c r="C37" s="187" t="s">
        <v>1322</v>
      </c>
      <c r="D37" s="173" t="s">
        <v>337</v>
      </c>
      <c r="E37" s="174">
        <v>4</v>
      </c>
      <c r="F37" s="175"/>
      <c r="G37" s="176">
        <f>ROUND(E37*F37,2)</f>
        <v>0</v>
      </c>
      <c r="H37" s="175"/>
      <c r="I37" s="176">
        <f>ROUND(E37*H37,2)</f>
        <v>0</v>
      </c>
      <c r="J37" s="175"/>
      <c r="K37" s="176">
        <f>ROUND(E37*J37,2)</f>
        <v>0</v>
      </c>
      <c r="L37" s="176">
        <v>21</v>
      </c>
      <c r="M37" s="176">
        <f>G37*(1+L37/100)</f>
        <v>0</v>
      </c>
      <c r="N37" s="174">
        <v>0</v>
      </c>
      <c r="O37" s="174">
        <f>ROUND(E37*N37,2)</f>
        <v>0</v>
      </c>
      <c r="P37" s="174">
        <v>0</v>
      </c>
      <c r="Q37" s="174">
        <f>ROUND(E37*P37,2)</f>
        <v>0</v>
      </c>
      <c r="R37" s="176"/>
      <c r="S37" s="176" t="s">
        <v>327</v>
      </c>
      <c r="T37" s="177" t="s">
        <v>333</v>
      </c>
      <c r="U37" s="157">
        <v>0</v>
      </c>
      <c r="V37" s="157">
        <f>ROUND(E37*U37,2)</f>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5">
      <c r="A38" s="154"/>
      <c r="B38" s="155"/>
      <c r="C38" s="249" t="s">
        <v>1323</v>
      </c>
      <c r="D38" s="250"/>
      <c r="E38" s="250"/>
      <c r="F38" s="250"/>
      <c r="G38" s="250"/>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284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5">
      <c r="A39" s="154"/>
      <c r="B39" s="155"/>
      <c r="C39" s="272" t="s">
        <v>1314</v>
      </c>
      <c r="D39" s="273"/>
      <c r="E39" s="273"/>
      <c r="F39" s="273"/>
      <c r="G39" s="273"/>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284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5">
      <c r="A40" s="154"/>
      <c r="B40" s="155"/>
      <c r="C40" s="272" t="s">
        <v>1310</v>
      </c>
      <c r="D40" s="273"/>
      <c r="E40" s="273"/>
      <c r="F40" s="273"/>
      <c r="G40" s="273"/>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284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5">
      <c r="A41" s="154"/>
      <c r="B41" s="155"/>
      <c r="C41" s="272" t="s">
        <v>1311</v>
      </c>
      <c r="D41" s="273"/>
      <c r="E41" s="273"/>
      <c r="F41" s="273"/>
      <c r="G41" s="273"/>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284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1" outlineLevel="3" x14ac:dyDescent="0.25">
      <c r="A42" s="154"/>
      <c r="B42" s="155"/>
      <c r="C42" s="272" t="s">
        <v>1324</v>
      </c>
      <c r="D42" s="273"/>
      <c r="E42" s="273"/>
      <c r="F42" s="273"/>
      <c r="G42" s="273"/>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284</v>
      </c>
      <c r="AH42" s="147"/>
      <c r="AI42" s="147"/>
      <c r="AJ42" s="147"/>
      <c r="AK42" s="147"/>
      <c r="AL42" s="147"/>
      <c r="AM42" s="147"/>
      <c r="AN42" s="147"/>
      <c r="AO42" s="147"/>
      <c r="AP42" s="147"/>
      <c r="AQ42" s="147"/>
      <c r="AR42" s="147"/>
      <c r="AS42" s="147"/>
      <c r="AT42" s="147"/>
      <c r="AU42" s="147"/>
      <c r="AV42" s="147"/>
      <c r="AW42" s="147"/>
      <c r="AX42" s="147"/>
      <c r="AY42" s="147"/>
      <c r="AZ42" s="147"/>
      <c r="BA42" s="178" t="str">
        <f>C42</f>
        <v>MaR - nadřazená, jednotka bude vybavena suchým kontaktem vč. MODBUS RTU (pol. 102.1) - upřesnit s profesí MaR</v>
      </c>
      <c r="BB42" s="147"/>
      <c r="BC42" s="147"/>
      <c r="BD42" s="147"/>
      <c r="BE42" s="147"/>
      <c r="BF42" s="147"/>
      <c r="BG42" s="147"/>
      <c r="BH42" s="147"/>
    </row>
    <row r="43" spans="1:60" outlineLevel="3" x14ac:dyDescent="0.25">
      <c r="A43" s="154"/>
      <c r="B43" s="155"/>
      <c r="C43" s="272" t="s">
        <v>1320</v>
      </c>
      <c r="D43" s="273"/>
      <c r="E43" s="273"/>
      <c r="F43" s="273"/>
      <c r="G43" s="273"/>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284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0.399999999999999" outlineLevel="1" x14ac:dyDescent="0.25">
      <c r="A44" s="179">
        <v>16</v>
      </c>
      <c r="B44" s="180" t="s">
        <v>1325</v>
      </c>
      <c r="C44" s="189" t="s">
        <v>1326</v>
      </c>
      <c r="D44" s="181" t="s">
        <v>337</v>
      </c>
      <c r="E44" s="182">
        <v>4</v>
      </c>
      <c r="F44" s="183"/>
      <c r="G44" s="184">
        <f t="shared" ref="G44:G49" si="7">ROUND(E44*F44,2)</f>
        <v>0</v>
      </c>
      <c r="H44" s="183"/>
      <c r="I44" s="184">
        <f t="shared" ref="I44:I49" si="8">ROUND(E44*H44,2)</f>
        <v>0</v>
      </c>
      <c r="J44" s="183"/>
      <c r="K44" s="184">
        <f t="shared" ref="K44:K49" si="9">ROUND(E44*J44,2)</f>
        <v>0</v>
      </c>
      <c r="L44" s="184">
        <v>21</v>
      </c>
      <c r="M44" s="184">
        <f t="shared" ref="M44:M49" si="10">G44*(1+L44/100)</f>
        <v>0</v>
      </c>
      <c r="N44" s="182">
        <v>0</v>
      </c>
      <c r="O44" s="182">
        <f t="shared" ref="O44:O49" si="11">ROUND(E44*N44,2)</f>
        <v>0</v>
      </c>
      <c r="P44" s="182">
        <v>0</v>
      </c>
      <c r="Q44" s="182">
        <f t="shared" ref="Q44:Q49" si="12">ROUND(E44*P44,2)</f>
        <v>0</v>
      </c>
      <c r="R44" s="184"/>
      <c r="S44" s="184" t="s">
        <v>327</v>
      </c>
      <c r="T44" s="185" t="s">
        <v>333</v>
      </c>
      <c r="U44" s="157">
        <v>0</v>
      </c>
      <c r="V44" s="157">
        <f t="shared" ref="V44:V49" si="13">ROUND(E44*U44,2)</f>
        <v>0</v>
      </c>
      <c r="W44" s="157"/>
      <c r="X44" s="157" t="s">
        <v>605</v>
      </c>
      <c r="Y44" s="157" t="s">
        <v>250</v>
      </c>
      <c r="Z44" s="147"/>
      <c r="AA44" s="147"/>
      <c r="AB44" s="147"/>
      <c r="AC44" s="147"/>
      <c r="AD44" s="147"/>
      <c r="AE44" s="147"/>
      <c r="AF44" s="147"/>
      <c r="AG44" s="147" t="s">
        <v>1283</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5">
      <c r="A45" s="179">
        <v>17</v>
      </c>
      <c r="B45" s="180" t="s">
        <v>1327</v>
      </c>
      <c r="C45" s="189" t="s">
        <v>1328</v>
      </c>
      <c r="D45" s="181" t="s">
        <v>337</v>
      </c>
      <c r="E45" s="182">
        <v>1</v>
      </c>
      <c r="F45" s="183"/>
      <c r="G45" s="184">
        <f t="shared" si="7"/>
        <v>0</v>
      </c>
      <c r="H45" s="183"/>
      <c r="I45" s="184">
        <f t="shared" si="8"/>
        <v>0</v>
      </c>
      <c r="J45" s="183"/>
      <c r="K45" s="184">
        <f t="shared" si="9"/>
        <v>0</v>
      </c>
      <c r="L45" s="184">
        <v>21</v>
      </c>
      <c r="M45" s="184">
        <f t="shared" si="10"/>
        <v>0</v>
      </c>
      <c r="N45" s="182">
        <v>0</v>
      </c>
      <c r="O45" s="182">
        <f t="shared" si="11"/>
        <v>0</v>
      </c>
      <c r="P45" s="182">
        <v>0</v>
      </c>
      <c r="Q45" s="182">
        <f t="shared" si="12"/>
        <v>0</v>
      </c>
      <c r="R45" s="184"/>
      <c r="S45" s="184" t="s">
        <v>327</v>
      </c>
      <c r="T45" s="185" t="s">
        <v>333</v>
      </c>
      <c r="U45" s="157">
        <v>0</v>
      </c>
      <c r="V45" s="157">
        <f t="shared" si="13"/>
        <v>0</v>
      </c>
      <c r="W45" s="157"/>
      <c r="X45" s="157" t="s">
        <v>249</v>
      </c>
      <c r="Y45" s="157" t="s">
        <v>250</v>
      </c>
      <c r="Z45" s="147"/>
      <c r="AA45" s="147"/>
      <c r="AB45" s="147"/>
      <c r="AC45" s="147"/>
      <c r="AD45" s="147"/>
      <c r="AE45" s="147"/>
      <c r="AF45" s="147"/>
      <c r="AG45" s="147" t="s">
        <v>694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5">
      <c r="A46" s="179">
        <v>18</v>
      </c>
      <c r="B46" s="180" t="s">
        <v>1327</v>
      </c>
      <c r="C46" s="189" t="s">
        <v>1329</v>
      </c>
      <c r="D46" s="181" t="s">
        <v>337</v>
      </c>
      <c r="E46" s="182">
        <v>16</v>
      </c>
      <c r="F46" s="183"/>
      <c r="G46" s="184">
        <f t="shared" si="7"/>
        <v>0</v>
      </c>
      <c r="H46" s="183"/>
      <c r="I46" s="184">
        <f t="shared" si="8"/>
        <v>0</v>
      </c>
      <c r="J46" s="183"/>
      <c r="K46" s="184">
        <f t="shared" si="9"/>
        <v>0</v>
      </c>
      <c r="L46" s="184">
        <v>21</v>
      </c>
      <c r="M46" s="184">
        <f t="shared" si="10"/>
        <v>0</v>
      </c>
      <c r="N46" s="182">
        <v>0</v>
      </c>
      <c r="O46" s="182">
        <f t="shared" si="11"/>
        <v>0</v>
      </c>
      <c r="P46" s="182">
        <v>0</v>
      </c>
      <c r="Q46" s="182">
        <f t="shared" si="12"/>
        <v>0</v>
      </c>
      <c r="R46" s="184"/>
      <c r="S46" s="184" t="s">
        <v>327</v>
      </c>
      <c r="T46" s="185" t="s">
        <v>333</v>
      </c>
      <c r="U46" s="157">
        <v>0</v>
      </c>
      <c r="V46" s="157">
        <f t="shared" si="13"/>
        <v>0</v>
      </c>
      <c r="W46" s="157"/>
      <c r="X46" s="157" t="s">
        <v>605</v>
      </c>
      <c r="Y46" s="157" t="s">
        <v>250</v>
      </c>
      <c r="Z46" s="147"/>
      <c r="AA46" s="147"/>
      <c r="AB46" s="147"/>
      <c r="AC46" s="147"/>
      <c r="AD46" s="147"/>
      <c r="AE46" s="147"/>
      <c r="AF46" s="147"/>
      <c r="AG46" s="147" t="s">
        <v>1283</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30.6" outlineLevel="1" x14ac:dyDescent="0.25">
      <c r="A47" s="179">
        <v>19</v>
      </c>
      <c r="B47" s="180" t="s">
        <v>1330</v>
      </c>
      <c r="C47" s="189" t="s">
        <v>1331</v>
      </c>
      <c r="D47" s="181" t="s">
        <v>282</v>
      </c>
      <c r="E47" s="182">
        <v>130</v>
      </c>
      <c r="F47" s="183"/>
      <c r="G47" s="184">
        <f t="shared" si="7"/>
        <v>0</v>
      </c>
      <c r="H47" s="183"/>
      <c r="I47" s="184">
        <f t="shared" si="8"/>
        <v>0</v>
      </c>
      <c r="J47" s="183"/>
      <c r="K47" s="184">
        <f t="shared" si="9"/>
        <v>0</v>
      </c>
      <c r="L47" s="184">
        <v>21</v>
      </c>
      <c r="M47" s="184">
        <f t="shared" si="10"/>
        <v>0</v>
      </c>
      <c r="N47" s="182">
        <v>0</v>
      </c>
      <c r="O47" s="182">
        <f t="shared" si="11"/>
        <v>0</v>
      </c>
      <c r="P47" s="182">
        <v>0</v>
      </c>
      <c r="Q47" s="182">
        <f t="shared" si="12"/>
        <v>0</v>
      </c>
      <c r="R47" s="184"/>
      <c r="S47" s="184" t="s">
        <v>327</v>
      </c>
      <c r="T47" s="185" t="s">
        <v>333</v>
      </c>
      <c r="U47" s="157">
        <v>0</v>
      </c>
      <c r="V47" s="157">
        <f t="shared" si="13"/>
        <v>0</v>
      </c>
      <c r="W47" s="157"/>
      <c r="X47" s="157" t="s">
        <v>605</v>
      </c>
      <c r="Y47" s="157" t="s">
        <v>250</v>
      </c>
      <c r="Z47" s="147"/>
      <c r="AA47" s="147"/>
      <c r="AB47" s="147"/>
      <c r="AC47" s="147"/>
      <c r="AD47" s="147"/>
      <c r="AE47" s="147"/>
      <c r="AF47" s="147"/>
      <c r="AG47" s="147" t="s">
        <v>1283</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79">
        <v>20</v>
      </c>
      <c r="B48" s="180" t="s">
        <v>1332</v>
      </c>
      <c r="C48" s="189" t="s">
        <v>1333</v>
      </c>
      <c r="D48" s="181" t="s">
        <v>563</v>
      </c>
      <c r="E48" s="182">
        <v>3.8</v>
      </c>
      <c r="F48" s="183"/>
      <c r="G48" s="184">
        <f t="shared" si="7"/>
        <v>0</v>
      </c>
      <c r="H48" s="183"/>
      <c r="I48" s="184">
        <f t="shared" si="8"/>
        <v>0</v>
      </c>
      <c r="J48" s="183"/>
      <c r="K48" s="184">
        <f t="shared" si="9"/>
        <v>0</v>
      </c>
      <c r="L48" s="184">
        <v>21</v>
      </c>
      <c r="M48" s="184">
        <f t="shared" si="10"/>
        <v>0</v>
      </c>
      <c r="N48" s="182">
        <v>0</v>
      </c>
      <c r="O48" s="182">
        <f t="shared" si="11"/>
        <v>0</v>
      </c>
      <c r="P48" s="182">
        <v>0</v>
      </c>
      <c r="Q48" s="182">
        <f t="shared" si="12"/>
        <v>0</v>
      </c>
      <c r="R48" s="184"/>
      <c r="S48" s="184" t="s">
        <v>327</v>
      </c>
      <c r="T48" s="185" t="s">
        <v>333</v>
      </c>
      <c r="U48" s="157">
        <v>0</v>
      </c>
      <c r="V48" s="157">
        <f t="shared" si="13"/>
        <v>0</v>
      </c>
      <c r="W48" s="157"/>
      <c r="X48" s="157" t="s">
        <v>605</v>
      </c>
      <c r="Y48" s="157" t="s">
        <v>250</v>
      </c>
      <c r="Z48" s="147"/>
      <c r="AA48" s="147"/>
      <c r="AB48" s="147"/>
      <c r="AC48" s="147"/>
      <c r="AD48" s="147"/>
      <c r="AE48" s="147"/>
      <c r="AF48" s="147"/>
      <c r="AG48" s="147" t="s">
        <v>1283</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0.399999999999999" outlineLevel="1" x14ac:dyDescent="0.25">
      <c r="A49" s="179">
        <v>21</v>
      </c>
      <c r="B49" s="180" t="s">
        <v>1334</v>
      </c>
      <c r="C49" s="189" t="s">
        <v>1335</v>
      </c>
      <c r="D49" s="181" t="s">
        <v>282</v>
      </c>
      <c r="E49" s="182">
        <v>12</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c r="S49" s="184" t="s">
        <v>327</v>
      </c>
      <c r="T49" s="185" t="s">
        <v>333</v>
      </c>
      <c r="U49" s="157">
        <v>0</v>
      </c>
      <c r="V49" s="157">
        <f t="shared" si="13"/>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5">
      <c r="A50" s="161" t="s">
        <v>243</v>
      </c>
      <c r="B50" s="162" t="s">
        <v>101</v>
      </c>
      <c r="C50" s="186" t="s">
        <v>102</v>
      </c>
      <c r="D50" s="163"/>
      <c r="E50" s="164"/>
      <c r="F50" s="165"/>
      <c r="G50" s="165">
        <f>SUMIF(AG51:AG77,"&lt;&gt;NOR",G51:G77)</f>
        <v>0</v>
      </c>
      <c r="H50" s="165"/>
      <c r="I50" s="165">
        <f>SUM(I51:I77)</f>
        <v>0</v>
      </c>
      <c r="J50" s="165"/>
      <c r="K50" s="165">
        <f>SUM(K51:K77)</f>
        <v>0</v>
      </c>
      <c r="L50" s="165"/>
      <c r="M50" s="165">
        <f>SUM(M51:M77)</f>
        <v>0</v>
      </c>
      <c r="N50" s="164"/>
      <c r="O50" s="164">
        <f>SUM(O51:O77)</f>
        <v>0</v>
      </c>
      <c r="P50" s="164"/>
      <c r="Q50" s="164">
        <f>SUM(Q51:Q77)</f>
        <v>0</v>
      </c>
      <c r="R50" s="165"/>
      <c r="S50" s="165"/>
      <c r="T50" s="166"/>
      <c r="U50" s="160"/>
      <c r="V50" s="160">
        <f>SUM(V51:V77)</f>
        <v>0</v>
      </c>
      <c r="W50" s="160"/>
      <c r="X50" s="160"/>
      <c r="Y50" s="160"/>
      <c r="AG50" t="s">
        <v>244</v>
      </c>
    </row>
    <row r="51" spans="1:60" ht="30.6" outlineLevel="1" x14ac:dyDescent="0.25">
      <c r="A51" s="171">
        <v>22</v>
      </c>
      <c r="B51" s="172" t="s">
        <v>1336</v>
      </c>
      <c r="C51" s="187" t="s">
        <v>1307</v>
      </c>
      <c r="D51" s="173" t="s">
        <v>337</v>
      </c>
      <c r="E51" s="174">
        <v>4</v>
      </c>
      <c r="F51" s="175"/>
      <c r="G51" s="176">
        <f>ROUND(E51*F51,2)</f>
        <v>0</v>
      </c>
      <c r="H51" s="175"/>
      <c r="I51" s="176">
        <f>ROUND(E51*H51,2)</f>
        <v>0</v>
      </c>
      <c r="J51" s="175"/>
      <c r="K51" s="176">
        <f>ROUND(E51*J51,2)</f>
        <v>0</v>
      </c>
      <c r="L51" s="176">
        <v>21</v>
      </c>
      <c r="M51" s="176">
        <f>G51*(1+L51/100)</f>
        <v>0</v>
      </c>
      <c r="N51" s="174">
        <v>0</v>
      </c>
      <c r="O51" s="174">
        <f>ROUND(E51*N51,2)</f>
        <v>0</v>
      </c>
      <c r="P51" s="174">
        <v>0</v>
      </c>
      <c r="Q51" s="174">
        <f>ROUND(E51*P51,2)</f>
        <v>0</v>
      </c>
      <c r="R51" s="176"/>
      <c r="S51" s="176" t="s">
        <v>327</v>
      </c>
      <c r="T51" s="177" t="s">
        <v>333</v>
      </c>
      <c r="U51" s="157">
        <v>0</v>
      </c>
      <c r="V51" s="157">
        <f>ROUND(E51*U51,2)</f>
        <v>0</v>
      </c>
      <c r="W51" s="157"/>
      <c r="X51" s="157" t="s">
        <v>605</v>
      </c>
      <c r="Y51" s="157" t="s">
        <v>250</v>
      </c>
      <c r="Z51" s="147"/>
      <c r="AA51" s="147"/>
      <c r="AB51" s="147"/>
      <c r="AC51" s="147"/>
      <c r="AD51" s="147"/>
      <c r="AE51" s="147"/>
      <c r="AF51" s="147"/>
      <c r="AG51" s="147" t="s">
        <v>1283</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5">
      <c r="A52" s="154"/>
      <c r="B52" s="155"/>
      <c r="C52" s="249" t="s">
        <v>1308</v>
      </c>
      <c r="D52" s="250"/>
      <c r="E52" s="250"/>
      <c r="F52" s="250"/>
      <c r="G52" s="250"/>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284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5">
      <c r="A53" s="154"/>
      <c r="B53" s="155"/>
      <c r="C53" s="272" t="s">
        <v>1309</v>
      </c>
      <c r="D53" s="273"/>
      <c r="E53" s="273"/>
      <c r="F53" s="273"/>
      <c r="G53" s="273"/>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284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5">
      <c r="A54" s="154"/>
      <c r="B54" s="155"/>
      <c r="C54" s="272" t="s">
        <v>1310</v>
      </c>
      <c r="D54" s="273"/>
      <c r="E54" s="273"/>
      <c r="F54" s="273"/>
      <c r="G54" s="273"/>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284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5">
      <c r="A55" s="154"/>
      <c r="B55" s="155"/>
      <c r="C55" s="272" t="s">
        <v>1311</v>
      </c>
      <c r="D55" s="273"/>
      <c r="E55" s="273"/>
      <c r="F55" s="273"/>
      <c r="G55" s="273"/>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284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5">
      <c r="A56" s="154"/>
      <c r="B56" s="155"/>
      <c r="C56" s="272" t="s">
        <v>1312</v>
      </c>
      <c r="D56" s="273"/>
      <c r="E56" s="273"/>
      <c r="F56" s="273"/>
      <c r="G56" s="273"/>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284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5">
      <c r="A57" s="154"/>
      <c r="B57" s="155"/>
      <c r="C57" s="272" t="s">
        <v>1313</v>
      </c>
      <c r="D57" s="273"/>
      <c r="E57" s="273"/>
      <c r="F57" s="273"/>
      <c r="G57" s="273"/>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284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5">
      <c r="A58" s="154"/>
      <c r="B58" s="155"/>
      <c r="C58" s="272" t="s">
        <v>1314</v>
      </c>
      <c r="D58" s="273"/>
      <c r="E58" s="273"/>
      <c r="F58" s="273"/>
      <c r="G58" s="273"/>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284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5">
      <c r="A59" s="154"/>
      <c r="B59" s="155"/>
      <c r="C59" s="272" t="s">
        <v>1315</v>
      </c>
      <c r="D59" s="273"/>
      <c r="E59" s="273"/>
      <c r="F59" s="273"/>
      <c r="G59" s="273"/>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284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5">
      <c r="A60" s="154"/>
      <c r="B60" s="155"/>
      <c r="C60" s="272" t="s">
        <v>1316</v>
      </c>
      <c r="D60" s="273"/>
      <c r="E60" s="273"/>
      <c r="F60" s="273"/>
      <c r="G60" s="273"/>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284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5">
      <c r="A61" s="154"/>
      <c r="B61" s="155"/>
      <c r="C61" s="272" t="s">
        <v>1317</v>
      </c>
      <c r="D61" s="273"/>
      <c r="E61" s="273"/>
      <c r="F61" s="273"/>
      <c r="G61" s="273"/>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284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5">
      <c r="A62" s="154"/>
      <c r="B62" s="155"/>
      <c r="C62" s="272" t="s">
        <v>1318</v>
      </c>
      <c r="D62" s="273"/>
      <c r="E62" s="273"/>
      <c r="F62" s="273"/>
      <c r="G62" s="273"/>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284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5">
      <c r="A63" s="154"/>
      <c r="B63" s="155"/>
      <c r="C63" s="272" t="s">
        <v>1319</v>
      </c>
      <c r="D63" s="273"/>
      <c r="E63" s="273"/>
      <c r="F63" s="273"/>
      <c r="G63" s="273"/>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284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5">
      <c r="A64" s="154"/>
      <c r="B64" s="155"/>
      <c r="C64" s="272" t="s">
        <v>1320</v>
      </c>
      <c r="D64" s="273"/>
      <c r="E64" s="273"/>
      <c r="F64" s="273"/>
      <c r="G64" s="273"/>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284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5">
      <c r="A65" s="171">
        <v>23</v>
      </c>
      <c r="B65" s="172" t="s">
        <v>1337</v>
      </c>
      <c r="C65" s="187" t="s">
        <v>1322</v>
      </c>
      <c r="D65" s="173" t="s">
        <v>337</v>
      </c>
      <c r="E65" s="174">
        <v>4</v>
      </c>
      <c r="F65" s="175"/>
      <c r="G65" s="176">
        <f>ROUND(E65*F65,2)</f>
        <v>0</v>
      </c>
      <c r="H65" s="175"/>
      <c r="I65" s="176">
        <f>ROUND(E65*H65,2)</f>
        <v>0</v>
      </c>
      <c r="J65" s="175"/>
      <c r="K65" s="176">
        <f>ROUND(E65*J65,2)</f>
        <v>0</v>
      </c>
      <c r="L65" s="176">
        <v>21</v>
      </c>
      <c r="M65" s="176">
        <f>G65*(1+L65/100)</f>
        <v>0</v>
      </c>
      <c r="N65" s="174">
        <v>0</v>
      </c>
      <c r="O65" s="174">
        <f>ROUND(E65*N65,2)</f>
        <v>0</v>
      </c>
      <c r="P65" s="174">
        <v>0</v>
      </c>
      <c r="Q65" s="174">
        <f>ROUND(E65*P65,2)</f>
        <v>0</v>
      </c>
      <c r="R65" s="176"/>
      <c r="S65" s="176" t="s">
        <v>327</v>
      </c>
      <c r="T65" s="177" t="s">
        <v>333</v>
      </c>
      <c r="U65" s="157">
        <v>0</v>
      </c>
      <c r="V65" s="157">
        <f>ROUND(E65*U65,2)</f>
        <v>0</v>
      </c>
      <c r="W65" s="157"/>
      <c r="X65" s="157" t="s">
        <v>249</v>
      </c>
      <c r="Y65" s="157" t="s">
        <v>250</v>
      </c>
      <c r="Z65" s="147"/>
      <c r="AA65" s="147"/>
      <c r="AB65" s="147"/>
      <c r="AC65" s="147"/>
      <c r="AD65" s="147"/>
      <c r="AE65" s="147"/>
      <c r="AF65" s="147"/>
      <c r="AG65" s="147" t="s">
        <v>694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5">
      <c r="A66" s="154"/>
      <c r="B66" s="155"/>
      <c r="C66" s="249" t="s">
        <v>1323</v>
      </c>
      <c r="D66" s="250"/>
      <c r="E66" s="250"/>
      <c r="F66" s="250"/>
      <c r="G66" s="250"/>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284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5">
      <c r="A67" s="154"/>
      <c r="B67" s="155"/>
      <c r="C67" s="272" t="s">
        <v>1314</v>
      </c>
      <c r="D67" s="273"/>
      <c r="E67" s="273"/>
      <c r="F67" s="273"/>
      <c r="G67" s="273"/>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284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5">
      <c r="A68" s="154"/>
      <c r="B68" s="155"/>
      <c r="C68" s="272" t="s">
        <v>1310</v>
      </c>
      <c r="D68" s="273"/>
      <c r="E68" s="273"/>
      <c r="F68" s="273"/>
      <c r="G68" s="273"/>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284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5">
      <c r="A69" s="154"/>
      <c r="B69" s="155"/>
      <c r="C69" s="272" t="s">
        <v>1311</v>
      </c>
      <c r="D69" s="273"/>
      <c r="E69" s="273"/>
      <c r="F69" s="273"/>
      <c r="G69" s="273"/>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284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1" outlineLevel="3" x14ac:dyDescent="0.25">
      <c r="A70" s="154"/>
      <c r="B70" s="155"/>
      <c r="C70" s="272" t="s">
        <v>1338</v>
      </c>
      <c r="D70" s="273"/>
      <c r="E70" s="273"/>
      <c r="F70" s="273"/>
      <c r="G70" s="273"/>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284</v>
      </c>
      <c r="AH70" s="147"/>
      <c r="AI70" s="147"/>
      <c r="AJ70" s="147"/>
      <c r="AK70" s="147"/>
      <c r="AL70" s="147"/>
      <c r="AM70" s="147"/>
      <c r="AN70" s="147"/>
      <c r="AO70" s="147"/>
      <c r="AP70" s="147"/>
      <c r="AQ70" s="147"/>
      <c r="AR70" s="147"/>
      <c r="AS70" s="147"/>
      <c r="AT70" s="147"/>
      <c r="AU70" s="147"/>
      <c r="AV70" s="147"/>
      <c r="AW70" s="147"/>
      <c r="AX70" s="147"/>
      <c r="AY70" s="147"/>
      <c r="AZ70" s="147"/>
      <c r="BA70" s="178" t="str">
        <f>C70</f>
        <v>MaR - nadřazená, jednotka bude vybavena suchým kontaktem vč. MODBUS RTU (pol. 202.1) - upřesnit s profesí MaR</v>
      </c>
      <c r="BB70" s="147"/>
      <c r="BC70" s="147"/>
      <c r="BD70" s="147"/>
      <c r="BE70" s="147"/>
      <c r="BF70" s="147"/>
      <c r="BG70" s="147"/>
      <c r="BH70" s="147"/>
    </row>
    <row r="71" spans="1:60" outlineLevel="3" x14ac:dyDescent="0.25">
      <c r="A71" s="154"/>
      <c r="B71" s="155"/>
      <c r="C71" s="272" t="s">
        <v>1320</v>
      </c>
      <c r="D71" s="273"/>
      <c r="E71" s="273"/>
      <c r="F71" s="273"/>
      <c r="G71" s="273"/>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284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0.399999999999999" outlineLevel="1" x14ac:dyDescent="0.25">
      <c r="A72" s="179">
        <v>24</v>
      </c>
      <c r="B72" s="180" t="s">
        <v>1339</v>
      </c>
      <c r="C72" s="189" t="s">
        <v>1326</v>
      </c>
      <c r="D72" s="181" t="s">
        <v>337</v>
      </c>
      <c r="E72" s="182">
        <v>4</v>
      </c>
      <c r="F72" s="183"/>
      <c r="G72" s="184">
        <f t="shared" ref="G72:G77" si="14">ROUND(E72*F72,2)</f>
        <v>0</v>
      </c>
      <c r="H72" s="183"/>
      <c r="I72" s="184">
        <f t="shared" ref="I72:I77" si="15">ROUND(E72*H72,2)</f>
        <v>0</v>
      </c>
      <c r="J72" s="183"/>
      <c r="K72" s="184">
        <f t="shared" ref="K72:K77" si="16">ROUND(E72*J72,2)</f>
        <v>0</v>
      </c>
      <c r="L72" s="184">
        <v>21</v>
      </c>
      <c r="M72" s="184">
        <f t="shared" ref="M72:M77" si="17">G72*(1+L72/100)</f>
        <v>0</v>
      </c>
      <c r="N72" s="182">
        <v>0</v>
      </c>
      <c r="O72" s="182">
        <f t="shared" ref="O72:O77" si="18">ROUND(E72*N72,2)</f>
        <v>0</v>
      </c>
      <c r="P72" s="182">
        <v>0</v>
      </c>
      <c r="Q72" s="182">
        <f t="shared" ref="Q72:Q77" si="19">ROUND(E72*P72,2)</f>
        <v>0</v>
      </c>
      <c r="R72" s="184"/>
      <c r="S72" s="184" t="s">
        <v>327</v>
      </c>
      <c r="T72" s="185" t="s">
        <v>333</v>
      </c>
      <c r="U72" s="157">
        <v>0</v>
      </c>
      <c r="V72" s="157">
        <f t="shared" ref="V72:V77" si="20">ROUND(E72*U72,2)</f>
        <v>0</v>
      </c>
      <c r="W72" s="157"/>
      <c r="X72" s="157" t="s">
        <v>605</v>
      </c>
      <c r="Y72" s="157" t="s">
        <v>250</v>
      </c>
      <c r="Z72" s="147"/>
      <c r="AA72" s="147"/>
      <c r="AB72" s="147"/>
      <c r="AC72" s="147"/>
      <c r="AD72" s="147"/>
      <c r="AE72" s="147"/>
      <c r="AF72" s="147"/>
      <c r="AG72" s="147" t="s">
        <v>1283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9">
        <v>25</v>
      </c>
      <c r="B73" s="180" t="s">
        <v>1340</v>
      </c>
      <c r="C73" s="189" t="s">
        <v>1328</v>
      </c>
      <c r="D73" s="181" t="s">
        <v>337</v>
      </c>
      <c r="E73" s="182">
        <v>1</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694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5">
      <c r="A74" s="179">
        <v>26</v>
      </c>
      <c r="B74" s="180" t="s">
        <v>1341</v>
      </c>
      <c r="C74" s="189" t="s">
        <v>1329</v>
      </c>
      <c r="D74" s="181" t="s">
        <v>337</v>
      </c>
      <c r="E74" s="182">
        <v>16</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605</v>
      </c>
      <c r="Y74" s="157" t="s">
        <v>250</v>
      </c>
      <c r="Z74" s="147"/>
      <c r="AA74" s="147"/>
      <c r="AB74" s="147"/>
      <c r="AC74" s="147"/>
      <c r="AD74" s="147"/>
      <c r="AE74" s="147"/>
      <c r="AF74" s="147"/>
      <c r="AG74" s="147" t="s">
        <v>1283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30.6" outlineLevel="1" x14ac:dyDescent="0.25">
      <c r="A75" s="179">
        <v>27</v>
      </c>
      <c r="B75" s="180" t="s">
        <v>1330</v>
      </c>
      <c r="C75" s="189" t="s">
        <v>1331</v>
      </c>
      <c r="D75" s="181" t="s">
        <v>282</v>
      </c>
      <c r="E75" s="182">
        <v>220</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605</v>
      </c>
      <c r="Y75" s="157" t="s">
        <v>250</v>
      </c>
      <c r="Z75" s="147"/>
      <c r="AA75" s="147"/>
      <c r="AB75" s="147"/>
      <c r="AC75" s="147"/>
      <c r="AD75" s="147"/>
      <c r="AE75" s="147"/>
      <c r="AF75" s="147"/>
      <c r="AG75" s="147" t="s">
        <v>1283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5">
      <c r="A76" s="179">
        <v>28</v>
      </c>
      <c r="B76" s="180" t="s">
        <v>1332</v>
      </c>
      <c r="C76" s="189" t="s">
        <v>1333</v>
      </c>
      <c r="D76" s="181" t="s">
        <v>1342</v>
      </c>
      <c r="E76" s="182">
        <v>7.2</v>
      </c>
      <c r="F76" s="183"/>
      <c r="G76" s="184">
        <f t="shared" si="14"/>
        <v>0</v>
      </c>
      <c r="H76" s="183"/>
      <c r="I76" s="184">
        <f t="shared" si="15"/>
        <v>0</v>
      </c>
      <c r="J76" s="183"/>
      <c r="K76" s="184">
        <f t="shared" si="16"/>
        <v>0</v>
      </c>
      <c r="L76" s="184">
        <v>21</v>
      </c>
      <c r="M76" s="184">
        <f t="shared" si="17"/>
        <v>0</v>
      </c>
      <c r="N76" s="182">
        <v>0</v>
      </c>
      <c r="O76" s="182">
        <f t="shared" si="18"/>
        <v>0</v>
      </c>
      <c r="P76" s="182">
        <v>0</v>
      </c>
      <c r="Q76" s="182">
        <f t="shared" si="19"/>
        <v>0</v>
      </c>
      <c r="R76" s="184"/>
      <c r="S76" s="184" t="s">
        <v>327</v>
      </c>
      <c r="T76" s="185" t="s">
        <v>333</v>
      </c>
      <c r="U76" s="157">
        <v>0</v>
      </c>
      <c r="V76" s="157">
        <f t="shared" si="20"/>
        <v>0</v>
      </c>
      <c r="W76" s="157"/>
      <c r="X76" s="157" t="s">
        <v>1277</v>
      </c>
      <c r="Y76" s="157" t="s">
        <v>250</v>
      </c>
      <c r="Z76" s="147"/>
      <c r="AA76" s="147"/>
      <c r="AB76" s="147"/>
      <c r="AC76" s="147"/>
      <c r="AD76" s="147"/>
      <c r="AE76" s="147"/>
      <c r="AF76" s="147"/>
      <c r="AG76" s="147" t="s">
        <v>1343</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0.399999999999999" outlineLevel="1" x14ac:dyDescent="0.25">
      <c r="A77" s="179">
        <v>29</v>
      </c>
      <c r="B77" s="180" t="s">
        <v>1334</v>
      </c>
      <c r="C77" s="189" t="s">
        <v>1344</v>
      </c>
      <c r="D77" s="181" t="s">
        <v>282</v>
      </c>
      <c r="E77" s="182">
        <v>12</v>
      </c>
      <c r="F77" s="183"/>
      <c r="G77" s="184">
        <f t="shared" si="14"/>
        <v>0</v>
      </c>
      <c r="H77" s="183"/>
      <c r="I77" s="184">
        <f t="shared" si="15"/>
        <v>0</v>
      </c>
      <c r="J77" s="183"/>
      <c r="K77" s="184">
        <f t="shared" si="16"/>
        <v>0</v>
      </c>
      <c r="L77" s="184">
        <v>21</v>
      </c>
      <c r="M77" s="184">
        <f t="shared" si="17"/>
        <v>0</v>
      </c>
      <c r="N77" s="182">
        <v>0</v>
      </c>
      <c r="O77" s="182">
        <f t="shared" si="18"/>
        <v>0</v>
      </c>
      <c r="P77" s="182">
        <v>0</v>
      </c>
      <c r="Q77" s="182">
        <f t="shared" si="19"/>
        <v>0</v>
      </c>
      <c r="R77" s="184"/>
      <c r="S77" s="184" t="s">
        <v>327</v>
      </c>
      <c r="T77" s="185" t="s">
        <v>333</v>
      </c>
      <c r="U77" s="157">
        <v>0</v>
      </c>
      <c r="V77" s="157">
        <f t="shared" si="20"/>
        <v>0</v>
      </c>
      <c r="W77" s="157"/>
      <c r="X77" s="157" t="s">
        <v>1277</v>
      </c>
      <c r="Y77" s="157" t="s">
        <v>250</v>
      </c>
      <c r="Z77" s="147"/>
      <c r="AA77" s="147"/>
      <c r="AB77" s="147"/>
      <c r="AC77" s="147"/>
      <c r="AD77" s="147"/>
      <c r="AE77" s="147"/>
      <c r="AF77" s="147"/>
      <c r="AG77" s="147" t="s">
        <v>1278</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x14ac:dyDescent="0.25">
      <c r="A78" s="161" t="s">
        <v>243</v>
      </c>
      <c r="B78" s="162" t="s">
        <v>104</v>
      </c>
      <c r="C78" s="186" t="s">
        <v>106</v>
      </c>
      <c r="D78" s="163"/>
      <c r="E78" s="164"/>
      <c r="F78" s="165"/>
      <c r="G78" s="165">
        <f>SUMIF(AG79:AG86,"&lt;&gt;NOR",G79:G86)</f>
        <v>0</v>
      </c>
      <c r="H78" s="165"/>
      <c r="I78" s="165">
        <f>SUM(I79:I86)</f>
        <v>0</v>
      </c>
      <c r="J78" s="165"/>
      <c r="K78" s="165">
        <f>SUM(K79:K86)</f>
        <v>0</v>
      </c>
      <c r="L78" s="165"/>
      <c r="M78" s="165">
        <f>SUM(M79:M86)</f>
        <v>0</v>
      </c>
      <c r="N78" s="164"/>
      <c r="O78" s="164">
        <f>SUM(O79:O86)</f>
        <v>0</v>
      </c>
      <c r="P78" s="164"/>
      <c r="Q78" s="164">
        <f>SUM(Q79:Q86)</f>
        <v>0</v>
      </c>
      <c r="R78" s="165"/>
      <c r="S78" s="165"/>
      <c r="T78" s="166"/>
      <c r="U78" s="160"/>
      <c r="V78" s="160">
        <f>SUM(V79:V86)</f>
        <v>8.2000000000000011</v>
      </c>
      <c r="W78" s="160"/>
      <c r="X78" s="160"/>
      <c r="Y78" s="160"/>
      <c r="AG78" t="s">
        <v>244</v>
      </c>
    </row>
    <row r="79" spans="1:60" outlineLevel="1" x14ac:dyDescent="0.25">
      <c r="A79" s="179">
        <v>30</v>
      </c>
      <c r="B79" s="180" t="s">
        <v>1345</v>
      </c>
      <c r="C79" s="189" t="s">
        <v>1346</v>
      </c>
      <c r="D79" s="181" t="s">
        <v>282</v>
      </c>
      <c r="E79" s="182">
        <v>20</v>
      </c>
      <c r="F79" s="183"/>
      <c r="G79" s="184">
        <f t="shared" ref="G79:G86" si="21">ROUND(E79*F79,2)</f>
        <v>0</v>
      </c>
      <c r="H79" s="183"/>
      <c r="I79" s="184">
        <f t="shared" ref="I79:I86" si="22">ROUND(E79*H79,2)</f>
        <v>0</v>
      </c>
      <c r="J79" s="183"/>
      <c r="K79" s="184">
        <f t="shared" ref="K79:K86" si="23">ROUND(E79*J79,2)</f>
        <v>0</v>
      </c>
      <c r="L79" s="184">
        <v>21</v>
      </c>
      <c r="M79" s="184">
        <f t="shared" ref="M79:M86" si="24">G79*(1+L79/100)</f>
        <v>0</v>
      </c>
      <c r="N79" s="182">
        <v>0</v>
      </c>
      <c r="O79" s="182">
        <f t="shared" ref="O79:O86" si="25">ROUND(E79*N79,2)</f>
        <v>0</v>
      </c>
      <c r="P79" s="182">
        <v>0</v>
      </c>
      <c r="Q79" s="182">
        <f t="shared" ref="Q79:Q86" si="26">ROUND(E79*P79,2)</f>
        <v>0</v>
      </c>
      <c r="R79" s="184"/>
      <c r="S79" s="184" t="s">
        <v>248</v>
      </c>
      <c r="T79" s="185" t="s">
        <v>333</v>
      </c>
      <c r="U79" s="157">
        <v>0.32</v>
      </c>
      <c r="V79" s="157">
        <f t="shared" ref="V79:V86" si="27">ROUND(E79*U79,2)</f>
        <v>6.4</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0.399999999999999" outlineLevel="1" x14ac:dyDescent="0.25">
      <c r="A80" s="179">
        <v>31</v>
      </c>
      <c r="B80" s="180" t="s">
        <v>1347</v>
      </c>
      <c r="C80" s="189" t="s">
        <v>1348</v>
      </c>
      <c r="D80" s="181" t="s">
        <v>337</v>
      </c>
      <c r="E80" s="182">
        <v>1</v>
      </c>
      <c r="F80" s="183"/>
      <c r="G80" s="184">
        <f t="shared" si="21"/>
        <v>0</v>
      </c>
      <c r="H80" s="183"/>
      <c r="I80" s="184">
        <f t="shared" si="22"/>
        <v>0</v>
      </c>
      <c r="J80" s="183"/>
      <c r="K80" s="184">
        <f t="shared" si="23"/>
        <v>0</v>
      </c>
      <c r="L80" s="184">
        <v>21</v>
      </c>
      <c r="M80" s="184">
        <f t="shared" si="24"/>
        <v>0</v>
      </c>
      <c r="N80" s="182">
        <v>0</v>
      </c>
      <c r="O80" s="182">
        <f t="shared" si="25"/>
        <v>0</v>
      </c>
      <c r="P80" s="182">
        <v>0</v>
      </c>
      <c r="Q80" s="182">
        <f t="shared" si="26"/>
        <v>0</v>
      </c>
      <c r="R80" s="184"/>
      <c r="S80" s="184" t="s">
        <v>248</v>
      </c>
      <c r="T80" s="185" t="s">
        <v>333</v>
      </c>
      <c r="U80" s="157">
        <v>1.1279999999999999</v>
      </c>
      <c r="V80" s="157">
        <f t="shared" si="27"/>
        <v>1.1299999999999999</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0.399999999999999" outlineLevel="1" x14ac:dyDescent="0.25">
      <c r="A81" s="179">
        <v>32</v>
      </c>
      <c r="B81" s="180" t="s">
        <v>1349</v>
      </c>
      <c r="C81" s="189" t="s">
        <v>1350</v>
      </c>
      <c r="D81" s="181" t="s">
        <v>337</v>
      </c>
      <c r="E81" s="182">
        <v>2</v>
      </c>
      <c r="F81" s="183"/>
      <c r="G81" s="184">
        <f t="shared" si="21"/>
        <v>0</v>
      </c>
      <c r="H81" s="183"/>
      <c r="I81" s="184">
        <f t="shared" si="22"/>
        <v>0</v>
      </c>
      <c r="J81" s="183"/>
      <c r="K81" s="184">
        <f t="shared" si="23"/>
        <v>0</v>
      </c>
      <c r="L81" s="184">
        <v>21</v>
      </c>
      <c r="M81" s="184">
        <f t="shared" si="24"/>
        <v>0</v>
      </c>
      <c r="N81" s="182">
        <v>0</v>
      </c>
      <c r="O81" s="182">
        <f t="shared" si="25"/>
        <v>0</v>
      </c>
      <c r="P81" s="182">
        <v>0</v>
      </c>
      <c r="Q81" s="182">
        <f t="shared" si="26"/>
        <v>0</v>
      </c>
      <c r="R81" s="184"/>
      <c r="S81" s="184" t="s">
        <v>248</v>
      </c>
      <c r="T81" s="185" t="s">
        <v>333</v>
      </c>
      <c r="U81" s="157">
        <v>0.26100000000000001</v>
      </c>
      <c r="V81" s="157">
        <f t="shared" si="27"/>
        <v>0.52</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0.399999999999999" outlineLevel="1" x14ac:dyDescent="0.25">
      <c r="A82" s="179">
        <v>33</v>
      </c>
      <c r="B82" s="180" t="s">
        <v>1351</v>
      </c>
      <c r="C82" s="189" t="s">
        <v>1352</v>
      </c>
      <c r="D82" s="181" t="s">
        <v>337</v>
      </c>
      <c r="E82" s="182">
        <v>2</v>
      </c>
      <c r="F82" s="183"/>
      <c r="G82" s="184">
        <f t="shared" si="21"/>
        <v>0</v>
      </c>
      <c r="H82" s="183"/>
      <c r="I82" s="184">
        <f t="shared" si="22"/>
        <v>0</v>
      </c>
      <c r="J82" s="183"/>
      <c r="K82" s="184">
        <f t="shared" si="23"/>
        <v>0</v>
      </c>
      <c r="L82" s="184">
        <v>21</v>
      </c>
      <c r="M82" s="184">
        <f t="shared" si="24"/>
        <v>0</v>
      </c>
      <c r="N82" s="182">
        <v>0</v>
      </c>
      <c r="O82" s="182">
        <f t="shared" si="25"/>
        <v>0</v>
      </c>
      <c r="P82" s="182">
        <v>0</v>
      </c>
      <c r="Q82" s="182">
        <f t="shared" si="26"/>
        <v>0</v>
      </c>
      <c r="R82" s="184"/>
      <c r="S82" s="184" t="s">
        <v>327</v>
      </c>
      <c r="T82" s="185" t="s">
        <v>333</v>
      </c>
      <c r="U82" s="157">
        <v>0</v>
      </c>
      <c r="V82" s="157">
        <f t="shared" si="27"/>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0.399999999999999" outlineLevel="1" x14ac:dyDescent="0.25">
      <c r="A83" s="179">
        <v>34</v>
      </c>
      <c r="B83" s="180" t="s">
        <v>1353</v>
      </c>
      <c r="C83" s="189" t="s">
        <v>1354</v>
      </c>
      <c r="D83" s="181" t="s">
        <v>337</v>
      </c>
      <c r="E83" s="182">
        <v>1</v>
      </c>
      <c r="F83" s="183"/>
      <c r="G83" s="184">
        <f t="shared" si="21"/>
        <v>0</v>
      </c>
      <c r="H83" s="183"/>
      <c r="I83" s="184">
        <f t="shared" si="22"/>
        <v>0</v>
      </c>
      <c r="J83" s="183"/>
      <c r="K83" s="184">
        <f t="shared" si="23"/>
        <v>0</v>
      </c>
      <c r="L83" s="184">
        <v>21</v>
      </c>
      <c r="M83" s="184">
        <f t="shared" si="24"/>
        <v>0</v>
      </c>
      <c r="N83" s="182">
        <v>0</v>
      </c>
      <c r="O83" s="182">
        <f t="shared" si="25"/>
        <v>0</v>
      </c>
      <c r="P83" s="182">
        <v>0</v>
      </c>
      <c r="Q83" s="182">
        <f t="shared" si="26"/>
        <v>0</v>
      </c>
      <c r="R83" s="184"/>
      <c r="S83" s="184" t="s">
        <v>327</v>
      </c>
      <c r="T83" s="185" t="s">
        <v>333</v>
      </c>
      <c r="U83" s="157">
        <v>0</v>
      </c>
      <c r="V83" s="157">
        <f t="shared" si="27"/>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30.6" outlineLevel="1" x14ac:dyDescent="0.25">
      <c r="A84" s="179">
        <v>35</v>
      </c>
      <c r="B84" s="180" t="s">
        <v>1355</v>
      </c>
      <c r="C84" s="189" t="s">
        <v>1356</v>
      </c>
      <c r="D84" s="181" t="s">
        <v>337</v>
      </c>
      <c r="E84" s="182">
        <v>8</v>
      </c>
      <c r="F84" s="183"/>
      <c r="G84" s="184">
        <f t="shared" si="21"/>
        <v>0</v>
      </c>
      <c r="H84" s="183"/>
      <c r="I84" s="184">
        <f t="shared" si="22"/>
        <v>0</v>
      </c>
      <c r="J84" s="183"/>
      <c r="K84" s="184">
        <f t="shared" si="23"/>
        <v>0</v>
      </c>
      <c r="L84" s="184">
        <v>21</v>
      </c>
      <c r="M84" s="184">
        <f t="shared" si="24"/>
        <v>0</v>
      </c>
      <c r="N84" s="182">
        <v>0</v>
      </c>
      <c r="O84" s="182">
        <f t="shared" si="25"/>
        <v>0</v>
      </c>
      <c r="P84" s="182">
        <v>0</v>
      </c>
      <c r="Q84" s="182">
        <f t="shared" si="26"/>
        <v>0</v>
      </c>
      <c r="R84" s="184"/>
      <c r="S84" s="184" t="s">
        <v>327</v>
      </c>
      <c r="T84" s="185" t="s">
        <v>333</v>
      </c>
      <c r="U84" s="157">
        <v>0</v>
      </c>
      <c r="V84" s="157">
        <f t="shared" si="27"/>
        <v>0</v>
      </c>
      <c r="W84" s="157"/>
      <c r="X84" s="157" t="s">
        <v>605</v>
      </c>
      <c r="Y84" s="157" t="s">
        <v>250</v>
      </c>
      <c r="Z84" s="147"/>
      <c r="AA84" s="147"/>
      <c r="AB84" s="147"/>
      <c r="AC84" s="147"/>
      <c r="AD84" s="147"/>
      <c r="AE84" s="147"/>
      <c r="AF84" s="147"/>
      <c r="AG84" s="147" t="s">
        <v>1283</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79">
        <v>36</v>
      </c>
      <c r="B85" s="180" t="s">
        <v>1357</v>
      </c>
      <c r="C85" s="189" t="s">
        <v>1358</v>
      </c>
      <c r="D85" s="181" t="s">
        <v>247</v>
      </c>
      <c r="E85" s="182">
        <v>0.05</v>
      </c>
      <c r="F85" s="183"/>
      <c r="G85" s="184">
        <f t="shared" si="21"/>
        <v>0</v>
      </c>
      <c r="H85" s="183"/>
      <c r="I85" s="184">
        <f t="shared" si="22"/>
        <v>0</v>
      </c>
      <c r="J85" s="183"/>
      <c r="K85" s="184">
        <f t="shared" si="23"/>
        <v>0</v>
      </c>
      <c r="L85" s="184">
        <v>21</v>
      </c>
      <c r="M85" s="184">
        <f t="shared" si="24"/>
        <v>0</v>
      </c>
      <c r="N85" s="182">
        <v>0</v>
      </c>
      <c r="O85" s="182">
        <f t="shared" si="25"/>
        <v>0</v>
      </c>
      <c r="P85" s="182">
        <v>0</v>
      </c>
      <c r="Q85" s="182">
        <f t="shared" si="26"/>
        <v>0</v>
      </c>
      <c r="R85" s="184"/>
      <c r="S85" s="184" t="s">
        <v>248</v>
      </c>
      <c r="T85" s="185" t="s">
        <v>333</v>
      </c>
      <c r="U85" s="157">
        <v>1.47</v>
      </c>
      <c r="V85" s="157">
        <f t="shared" si="27"/>
        <v>7.0000000000000007E-2</v>
      </c>
      <c r="W85" s="157"/>
      <c r="X85" s="157" t="s">
        <v>249</v>
      </c>
      <c r="Y85" s="157" t="s">
        <v>250</v>
      </c>
      <c r="Z85" s="147"/>
      <c r="AA85" s="147"/>
      <c r="AB85" s="147"/>
      <c r="AC85" s="147"/>
      <c r="AD85" s="147"/>
      <c r="AE85" s="147"/>
      <c r="AF85" s="147"/>
      <c r="AG85" s="147" t="s">
        <v>694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1">
        <v>37</v>
      </c>
      <c r="B86" s="172" t="s">
        <v>1359</v>
      </c>
      <c r="C86" s="187" t="s">
        <v>1360</v>
      </c>
      <c r="D86" s="173" t="s">
        <v>247</v>
      </c>
      <c r="E86" s="174">
        <v>0.05</v>
      </c>
      <c r="F86" s="175"/>
      <c r="G86" s="176">
        <f t="shared" si="21"/>
        <v>0</v>
      </c>
      <c r="H86" s="175"/>
      <c r="I86" s="176">
        <f t="shared" si="22"/>
        <v>0</v>
      </c>
      <c r="J86" s="175"/>
      <c r="K86" s="176">
        <f t="shared" si="23"/>
        <v>0</v>
      </c>
      <c r="L86" s="176">
        <v>21</v>
      </c>
      <c r="M86" s="176">
        <f t="shared" si="24"/>
        <v>0</v>
      </c>
      <c r="N86" s="174">
        <v>0</v>
      </c>
      <c r="O86" s="174">
        <f t="shared" si="25"/>
        <v>0</v>
      </c>
      <c r="P86" s="174">
        <v>0</v>
      </c>
      <c r="Q86" s="174">
        <f t="shared" si="26"/>
        <v>0</v>
      </c>
      <c r="R86" s="176"/>
      <c r="S86" s="176" t="s">
        <v>248</v>
      </c>
      <c r="T86" s="177" t="s">
        <v>333</v>
      </c>
      <c r="U86" s="157">
        <v>1.575</v>
      </c>
      <c r="V86" s="157">
        <f t="shared" si="27"/>
        <v>0.08</v>
      </c>
      <c r="W86" s="157"/>
      <c r="X86" s="157" t="s">
        <v>249</v>
      </c>
      <c r="Y86" s="157" t="s">
        <v>250</v>
      </c>
      <c r="Z86" s="147"/>
      <c r="AA86" s="147"/>
      <c r="AB86" s="147"/>
      <c r="AC86" s="147"/>
      <c r="AD86" s="147"/>
      <c r="AE86" s="147"/>
      <c r="AF86" s="147"/>
      <c r="AG86" s="147" t="s">
        <v>694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x14ac:dyDescent="0.25">
      <c r="A87" s="3"/>
      <c r="B87" s="4"/>
      <c r="C87" s="190"/>
      <c r="D87" s="6"/>
      <c r="E87" s="3"/>
      <c r="F87" s="3"/>
      <c r="G87" s="3"/>
      <c r="H87" s="3"/>
      <c r="I87" s="3"/>
      <c r="J87" s="3"/>
      <c r="K87" s="3"/>
      <c r="L87" s="3"/>
      <c r="M87" s="3"/>
      <c r="N87" s="3"/>
      <c r="O87" s="3"/>
      <c r="P87" s="3"/>
      <c r="Q87" s="3"/>
      <c r="R87" s="3"/>
      <c r="S87" s="3"/>
      <c r="T87" s="3"/>
      <c r="U87" s="3"/>
      <c r="V87" s="3"/>
      <c r="W87" s="3"/>
      <c r="X87" s="3"/>
      <c r="Y87" s="3"/>
      <c r="AE87">
        <v>15</v>
      </c>
      <c r="AF87">
        <v>21</v>
      </c>
      <c r="AG87" t="s">
        <v>229</v>
      </c>
    </row>
    <row r="88" spans="1:60" x14ac:dyDescent="0.25">
      <c r="A88" s="150"/>
      <c r="B88" s="151" t="s">
        <v>31</v>
      </c>
      <c r="C88" s="191"/>
      <c r="D88" s="152"/>
      <c r="E88" s="153"/>
      <c r="F88" s="153"/>
      <c r="G88" s="170">
        <f>G8+G22+G50+G78</f>
        <v>0</v>
      </c>
      <c r="H88" s="3"/>
      <c r="I88" s="3"/>
      <c r="J88" s="3"/>
      <c r="K88" s="3"/>
      <c r="L88" s="3"/>
      <c r="M88" s="3"/>
      <c r="N88" s="3"/>
      <c r="O88" s="3"/>
      <c r="P88" s="3"/>
      <c r="Q88" s="3"/>
      <c r="R88" s="3"/>
      <c r="S88" s="3"/>
      <c r="T88" s="3"/>
      <c r="U88" s="3"/>
      <c r="V88" s="3"/>
      <c r="W88" s="3"/>
      <c r="X88" s="3"/>
      <c r="Y88" s="3"/>
      <c r="AE88">
        <f>SUMIF(L7:L86,AE87,G7:G86)</f>
        <v>0</v>
      </c>
      <c r="AF88">
        <f>SUMIF(L7:L86,AF87,G7:G86)</f>
        <v>0</v>
      </c>
      <c r="AG88" t="s">
        <v>688</v>
      </c>
    </row>
    <row r="89" spans="1:60" x14ac:dyDescent="0.25">
      <c r="A89" s="3"/>
      <c r="B89" s="4"/>
      <c r="C89" s="190"/>
      <c r="D89" s="6"/>
      <c r="E89" s="3"/>
      <c r="F89" s="3"/>
      <c r="G89" s="3"/>
      <c r="H89" s="3"/>
      <c r="I89" s="3"/>
      <c r="J89" s="3"/>
      <c r="K89" s="3"/>
      <c r="L89" s="3"/>
      <c r="M89" s="3"/>
      <c r="N89" s="3"/>
      <c r="O89" s="3"/>
      <c r="P89" s="3"/>
      <c r="Q89" s="3"/>
      <c r="R89" s="3"/>
      <c r="S89" s="3"/>
      <c r="T89" s="3"/>
      <c r="U89" s="3"/>
      <c r="V89" s="3"/>
      <c r="W89" s="3"/>
      <c r="X89" s="3"/>
      <c r="Y89" s="3"/>
    </row>
    <row r="90" spans="1:60" x14ac:dyDescent="0.25">
      <c r="A90" s="3"/>
      <c r="B90" s="4"/>
      <c r="C90" s="190"/>
      <c r="D90" s="6"/>
      <c r="E90" s="3"/>
      <c r="F90" s="3"/>
      <c r="G90" s="3"/>
      <c r="H90" s="3"/>
      <c r="I90" s="3"/>
      <c r="J90" s="3"/>
      <c r="K90" s="3"/>
      <c r="L90" s="3"/>
      <c r="M90" s="3"/>
      <c r="N90" s="3"/>
      <c r="O90" s="3"/>
      <c r="P90" s="3"/>
      <c r="Q90" s="3"/>
      <c r="R90" s="3"/>
      <c r="S90" s="3"/>
      <c r="T90" s="3"/>
      <c r="U90" s="3"/>
      <c r="V90" s="3"/>
      <c r="W90" s="3"/>
      <c r="X90" s="3"/>
      <c r="Y90" s="3"/>
    </row>
    <row r="91" spans="1:60" x14ac:dyDescent="0.25">
      <c r="A91" s="258" t="s">
        <v>689</v>
      </c>
      <c r="B91" s="258"/>
      <c r="C91" s="259"/>
      <c r="D91" s="6"/>
      <c r="E91" s="3"/>
      <c r="F91" s="3"/>
      <c r="G91" s="3"/>
      <c r="H91" s="3"/>
      <c r="I91" s="3"/>
      <c r="J91" s="3"/>
      <c r="K91" s="3"/>
      <c r="L91" s="3"/>
      <c r="M91" s="3"/>
      <c r="N91" s="3"/>
      <c r="O91" s="3"/>
      <c r="P91" s="3"/>
      <c r="Q91" s="3"/>
      <c r="R91" s="3"/>
      <c r="S91" s="3"/>
      <c r="T91" s="3"/>
      <c r="U91" s="3"/>
      <c r="V91" s="3"/>
      <c r="W91" s="3"/>
      <c r="X91" s="3"/>
      <c r="Y91" s="3"/>
    </row>
    <row r="92" spans="1:60" x14ac:dyDescent="0.25">
      <c r="A92" s="260"/>
      <c r="B92" s="261"/>
      <c r="C92" s="262"/>
      <c r="D92" s="261"/>
      <c r="E92" s="261"/>
      <c r="F92" s="261"/>
      <c r="G92" s="263"/>
      <c r="H92" s="3"/>
      <c r="I92" s="3"/>
      <c r="J92" s="3"/>
      <c r="K92" s="3"/>
      <c r="L92" s="3"/>
      <c r="M92" s="3"/>
      <c r="N92" s="3"/>
      <c r="O92" s="3"/>
      <c r="P92" s="3"/>
      <c r="Q92" s="3"/>
      <c r="R92" s="3"/>
      <c r="S92" s="3"/>
      <c r="T92" s="3"/>
      <c r="U92" s="3"/>
      <c r="V92" s="3"/>
      <c r="W92" s="3"/>
      <c r="X92" s="3"/>
      <c r="Y92" s="3"/>
      <c r="AG92" t="s">
        <v>690</v>
      </c>
    </row>
    <row r="93" spans="1:60" x14ac:dyDescent="0.25">
      <c r="A93" s="264"/>
      <c r="B93" s="265"/>
      <c r="C93" s="266"/>
      <c r="D93" s="265"/>
      <c r="E93" s="265"/>
      <c r="F93" s="265"/>
      <c r="G93" s="267"/>
      <c r="H93" s="3"/>
      <c r="I93" s="3"/>
      <c r="J93" s="3"/>
      <c r="K93" s="3"/>
      <c r="L93" s="3"/>
      <c r="M93" s="3"/>
      <c r="N93" s="3"/>
      <c r="O93" s="3"/>
      <c r="P93" s="3"/>
      <c r="Q93" s="3"/>
      <c r="R93" s="3"/>
      <c r="S93" s="3"/>
      <c r="T93" s="3"/>
      <c r="U93" s="3"/>
      <c r="V93" s="3"/>
      <c r="W93" s="3"/>
      <c r="X93" s="3"/>
      <c r="Y93" s="3"/>
    </row>
    <row r="94" spans="1:60" x14ac:dyDescent="0.25">
      <c r="A94" s="264"/>
      <c r="B94" s="265"/>
      <c r="C94" s="266"/>
      <c r="D94" s="265"/>
      <c r="E94" s="265"/>
      <c r="F94" s="265"/>
      <c r="G94" s="267"/>
      <c r="H94" s="3"/>
      <c r="I94" s="3"/>
      <c r="J94" s="3"/>
      <c r="K94" s="3"/>
      <c r="L94" s="3"/>
      <c r="M94" s="3"/>
      <c r="N94" s="3"/>
      <c r="O94" s="3"/>
      <c r="P94" s="3"/>
      <c r="Q94" s="3"/>
      <c r="R94" s="3"/>
      <c r="S94" s="3"/>
      <c r="T94" s="3"/>
      <c r="U94" s="3"/>
      <c r="V94" s="3"/>
      <c r="W94" s="3"/>
      <c r="X94" s="3"/>
      <c r="Y94" s="3"/>
    </row>
    <row r="95" spans="1:60" x14ac:dyDescent="0.25">
      <c r="A95" s="264"/>
      <c r="B95" s="265"/>
      <c r="C95" s="266"/>
      <c r="D95" s="265"/>
      <c r="E95" s="265"/>
      <c r="F95" s="265"/>
      <c r="G95" s="267"/>
      <c r="H95" s="3"/>
      <c r="I95" s="3"/>
      <c r="J95" s="3"/>
      <c r="K95" s="3"/>
      <c r="L95" s="3"/>
      <c r="M95" s="3"/>
      <c r="N95" s="3"/>
      <c r="O95" s="3"/>
      <c r="P95" s="3"/>
      <c r="Q95" s="3"/>
      <c r="R95" s="3"/>
      <c r="S95" s="3"/>
      <c r="T95" s="3"/>
      <c r="U95" s="3"/>
      <c r="V95" s="3"/>
      <c r="W95" s="3"/>
      <c r="X95" s="3"/>
      <c r="Y95" s="3"/>
    </row>
    <row r="96" spans="1:60" x14ac:dyDescent="0.25">
      <c r="A96" s="268"/>
      <c r="B96" s="269"/>
      <c r="C96" s="270"/>
      <c r="D96" s="269"/>
      <c r="E96" s="269"/>
      <c r="F96" s="269"/>
      <c r="G96" s="271"/>
      <c r="H96" s="3"/>
      <c r="I96" s="3"/>
      <c r="J96" s="3"/>
      <c r="K96" s="3"/>
      <c r="L96" s="3"/>
      <c r="M96" s="3"/>
      <c r="N96" s="3"/>
      <c r="O96" s="3"/>
      <c r="P96" s="3"/>
      <c r="Q96" s="3"/>
      <c r="R96" s="3"/>
      <c r="S96" s="3"/>
      <c r="T96" s="3"/>
      <c r="U96" s="3"/>
      <c r="V96" s="3"/>
      <c r="W96" s="3"/>
      <c r="X96" s="3"/>
      <c r="Y96" s="3"/>
    </row>
    <row r="97" spans="1:33" x14ac:dyDescent="0.25">
      <c r="A97" s="3"/>
      <c r="B97" s="4"/>
      <c r="C97" s="190"/>
      <c r="D97" s="6"/>
      <c r="E97" s="3"/>
      <c r="F97" s="3"/>
      <c r="G97" s="3"/>
      <c r="H97" s="3"/>
      <c r="I97" s="3"/>
      <c r="J97" s="3"/>
      <c r="K97" s="3"/>
      <c r="L97" s="3"/>
      <c r="M97" s="3"/>
      <c r="N97" s="3"/>
      <c r="O97" s="3"/>
      <c r="P97" s="3"/>
      <c r="Q97" s="3"/>
      <c r="R97" s="3"/>
      <c r="S97" s="3"/>
      <c r="T97" s="3"/>
      <c r="U97" s="3"/>
      <c r="V97" s="3"/>
      <c r="W97" s="3"/>
      <c r="X97" s="3"/>
      <c r="Y97" s="3"/>
    </row>
    <row r="98" spans="1:33" x14ac:dyDescent="0.25">
      <c r="C98" s="192"/>
      <c r="D98" s="10"/>
      <c r="AG98" t="s">
        <v>691</v>
      </c>
    </row>
    <row r="99" spans="1:33" x14ac:dyDescent="0.25">
      <c r="D99" s="10"/>
    </row>
    <row r="100" spans="1:33" x14ac:dyDescent="0.25">
      <c r="D100" s="10"/>
    </row>
    <row r="101" spans="1:33" x14ac:dyDescent="0.25">
      <c r="D101" s="10"/>
    </row>
    <row r="102" spans="1:33" x14ac:dyDescent="0.25">
      <c r="D102" s="10"/>
    </row>
    <row r="103" spans="1:33" x14ac:dyDescent="0.25">
      <c r="D103" s="10"/>
    </row>
    <row r="104" spans="1:33" x14ac:dyDescent="0.25">
      <c r="D104" s="10"/>
    </row>
    <row r="105" spans="1:33" x14ac:dyDescent="0.25">
      <c r="D105" s="10"/>
    </row>
    <row r="106" spans="1:33" x14ac:dyDescent="0.25">
      <c r="D106" s="10"/>
    </row>
    <row r="107" spans="1:33" x14ac:dyDescent="0.25">
      <c r="D107" s="10"/>
    </row>
    <row r="108" spans="1:33" x14ac:dyDescent="0.25">
      <c r="D108" s="10"/>
    </row>
    <row r="109" spans="1:33" x14ac:dyDescent="0.25">
      <c r="D109" s="10"/>
    </row>
    <row r="110" spans="1:33" x14ac:dyDescent="0.25">
      <c r="D110" s="10"/>
    </row>
    <row r="111" spans="1:33" x14ac:dyDescent="0.25">
      <c r="D111" s="10"/>
    </row>
    <row r="112" spans="1:33"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93A" sheet="1" formatRows="0"/>
  <mergeCells count="44">
    <mergeCell ref="A92:G96"/>
    <mergeCell ref="C24:G24"/>
    <mergeCell ref="C25:G25"/>
    <mergeCell ref="C26:G26"/>
    <mergeCell ref="C27:G27"/>
    <mergeCell ref="A1:G1"/>
    <mergeCell ref="C2:G2"/>
    <mergeCell ref="C3:G3"/>
    <mergeCell ref="C4:G4"/>
    <mergeCell ref="A91:C91"/>
    <mergeCell ref="C40:G40"/>
    <mergeCell ref="C28:G28"/>
    <mergeCell ref="C29:G29"/>
    <mergeCell ref="C30:G30"/>
    <mergeCell ref="C31:G31"/>
    <mergeCell ref="C32:G32"/>
    <mergeCell ref="C33:G33"/>
    <mergeCell ref="C34:G34"/>
    <mergeCell ref="C35:G35"/>
    <mergeCell ref="C36:G36"/>
    <mergeCell ref="C38:G38"/>
    <mergeCell ref="C39:G39"/>
    <mergeCell ref="C60:G60"/>
    <mergeCell ref="C41:G41"/>
    <mergeCell ref="C42:G42"/>
    <mergeCell ref="C43:G43"/>
    <mergeCell ref="C52:G52"/>
    <mergeCell ref="C53:G53"/>
    <mergeCell ref="C54:G54"/>
    <mergeCell ref="C55:G55"/>
    <mergeCell ref="C56:G56"/>
    <mergeCell ref="C57:G57"/>
    <mergeCell ref="C58:G58"/>
    <mergeCell ref="C59:G59"/>
    <mergeCell ref="C68:G68"/>
    <mergeCell ref="C69:G69"/>
    <mergeCell ref="C70:G70"/>
    <mergeCell ref="C71:G71"/>
    <mergeCell ref="C61:G61"/>
    <mergeCell ref="C62:G62"/>
    <mergeCell ref="C63:G63"/>
    <mergeCell ref="C64:G64"/>
    <mergeCell ref="C66:G66"/>
    <mergeCell ref="C67:G67"/>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tabSelected="1" workbookViewId="0">
      <pane ySplit="7" topLeftCell="A97" activePane="bottomLeft" state="frozen"/>
      <selection pane="bottomLeft" activeCell="T1" sqref="A1:T117"/>
    </sheetView>
  </sheetViews>
  <sheetFormatPr defaultRowHeight="13.2" outlineLevelRow="1" x14ac:dyDescent="0.25"/>
  <cols>
    <col min="1" max="1" width="3.44140625" customWidth="1"/>
    <col min="2" max="2" width="12.5546875" style="120" customWidth="1"/>
    <col min="3" max="3" width="38.33203125" style="120" customWidth="1"/>
    <col min="4" max="4" width="4.88671875" customWidth="1"/>
    <col min="5" max="5" width="10.5546875" customWidth="1"/>
    <col min="6" max="6" width="9.88671875" customWidth="1"/>
    <col min="7" max="7" width="12.6640625" customWidth="1"/>
    <col min="8" max="13" width="0" hidden="1" customWidth="1"/>
    <col min="18" max="18" width="0" hidden="1" customWidth="1"/>
    <col min="21" max="25" width="0" hidden="1" customWidth="1"/>
    <col min="29" max="29" width="0" hidden="1" customWidth="1"/>
    <col min="31" max="41" width="0" hidden="1" customWidth="1"/>
  </cols>
  <sheetData>
    <row r="1" spans="1:60" ht="15.75" customHeight="1" x14ac:dyDescent="0.3">
      <c r="A1" s="251" t="s">
        <v>7</v>
      </c>
      <c r="B1" s="251"/>
      <c r="C1" s="251"/>
      <c r="D1" s="251"/>
      <c r="E1" s="251"/>
      <c r="F1" s="251"/>
      <c r="G1" s="251"/>
      <c r="AG1" t="s">
        <v>217</v>
      </c>
    </row>
    <row r="2" spans="1:60" ht="24.9" customHeight="1" x14ac:dyDescent="0.25">
      <c r="A2" s="139" t="s">
        <v>8</v>
      </c>
      <c r="B2" s="49" t="s">
        <v>43</v>
      </c>
      <c r="C2" s="252" t="s">
        <v>44</v>
      </c>
      <c r="D2" s="253"/>
      <c r="E2" s="253"/>
      <c r="F2" s="253"/>
      <c r="G2" s="254"/>
      <c r="AG2" t="s">
        <v>218</v>
      </c>
    </row>
    <row r="3" spans="1:60" ht="24.9" customHeight="1" x14ac:dyDescent="0.25">
      <c r="A3" s="139" t="s">
        <v>9</v>
      </c>
      <c r="B3" s="49" t="s">
        <v>46</v>
      </c>
      <c r="C3" s="252" t="s">
        <v>47</v>
      </c>
      <c r="D3" s="253"/>
      <c r="E3" s="253"/>
      <c r="F3" s="253"/>
      <c r="G3" s="254"/>
      <c r="AC3" s="120" t="s">
        <v>218</v>
      </c>
      <c r="AG3" t="s">
        <v>219</v>
      </c>
    </row>
    <row r="4" spans="1:60" ht="24.9" customHeight="1" x14ac:dyDescent="0.25">
      <c r="A4" s="140" t="s">
        <v>10</v>
      </c>
      <c r="B4" s="141" t="s">
        <v>57</v>
      </c>
      <c r="C4" s="255" t="s">
        <v>59</v>
      </c>
      <c r="D4" s="256"/>
      <c r="E4" s="256"/>
      <c r="F4" s="256"/>
      <c r="G4" s="257"/>
      <c r="AG4" t="s">
        <v>220</v>
      </c>
    </row>
    <row r="5" spans="1:60" x14ac:dyDescent="0.25">
      <c r="D5" s="10"/>
    </row>
    <row r="6" spans="1:60" ht="39.6" x14ac:dyDescent="0.25">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5">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5">
      <c r="A8" s="161" t="s">
        <v>243</v>
      </c>
      <c r="B8" s="162" t="s">
        <v>135</v>
      </c>
      <c r="C8" s="186" t="s">
        <v>136</v>
      </c>
      <c r="D8" s="163"/>
      <c r="E8" s="164"/>
      <c r="F8" s="165"/>
      <c r="G8" s="165">
        <f>SUMIF(AG9:AG20,"&lt;&gt;NOR",G9:G20)</f>
        <v>0</v>
      </c>
      <c r="H8" s="165"/>
      <c r="I8" s="165">
        <f>SUM(I9:I20)</f>
        <v>0</v>
      </c>
      <c r="J8" s="165"/>
      <c r="K8" s="165">
        <f>SUM(K9:K20)</f>
        <v>0</v>
      </c>
      <c r="L8" s="165"/>
      <c r="M8" s="165">
        <f>SUM(M9:M20)</f>
        <v>0</v>
      </c>
      <c r="N8" s="164"/>
      <c r="O8" s="164">
        <f>SUM(O9:O20)</f>
        <v>0</v>
      </c>
      <c r="P8" s="164"/>
      <c r="Q8" s="164">
        <f>SUM(Q9:Q20)</f>
        <v>0</v>
      </c>
      <c r="R8" s="165"/>
      <c r="S8" s="165"/>
      <c r="T8" s="166"/>
      <c r="U8" s="160"/>
      <c r="V8" s="160">
        <f>SUM(V9:V20)</f>
        <v>0</v>
      </c>
      <c r="W8" s="160"/>
      <c r="X8" s="160"/>
      <c r="Y8" s="160"/>
      <c r="AG8" t="s">
        <v>244</v>
      </c>
    </row>
    <row r="9" spans="1:60" outlineLevel="1" x14ac:dyDescent="0.25">
      <c r="A9" s="179">
        <v>1</v>
      </c>
      <c r="B9" s="180" t="s">
        <v>692</v>
      </c>
      <c r="C9" s="189" t="s">
        <v>1361</v>
      </c>
      <c r="D9" s="181"/>
      <c r="E9" s="182">
        <v>2</v>
      </c>
      <c r="F9" s="183"/>
      <c r="G9" s="184">
        <f t="shared" ref="G9:G20" si="0">ROUND(E9*F9,2)</f>
        <v>0</v>
      </c>
      <c r="H9" s="183"/>
      <c r="I9" s="184">
        <f t="shared" ref="I9:I20" si="1">ROUND(E9*H9,2)</f>
        <v>0</v>
      </c>
      <c r="J9" s="183"/>
      <c r="K9" s="184">
        <f t="shared" ref="K9:K20" si="2">ROUND(E9*J9,2)</f>
        <v>0</v>
      </c>
      <c r="L9" s="184">
        <v>21</v>
      </c>
      <c r="M9" s="184">
        <f t="shared" ref="M9:M20" si="3">G9*(1+L9/100)</f>
        <v>0</v>
      </c>
      <c r="N9" s="182">
        <v>0</v>
      </c>
      <c r="O9" s="182">
        <f t="shared" ref="O9:O20" si="4">ROUND(E9*N9,2)</f>
        <v>0</v>
      </c>
      <c r="P9" s="182">
        <v>0</v>
      </c>
      <c r="Q9" s="182">
        <f t="shared" ref="Q9:Q20" si="5">ROUND(E9*P9,2)</f>
        <v>0</v>
      </c>
      <c r="R9" s="184"/>
      <c r="S9" s="184" t="s">
        <v>327</v>
      </c>
      <c r="T9" s="185" t="s">
        <v>333</v>
      </c>
      <c r="U9" s="157">
        <v>0</v>
      </c>
      <c r="V9" s="157">
        <f t="shared" ref="V9:V20" si="6">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5">
      <c r="A10" s="179">
        <v>2</v>
      </c>
      <c r="B10" s="180" t="s">
        <v>695</v>
      </c>
      <c r="C10" s="189" t="s">
        <v>1362</v>
      </c>
      <c r="D10" s="181"/>
      <c r="E10" s="182">
        <v>4</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327</v>
      </c>
      <c r="T10" s="185" t="s">
        <v>333</v>
      </c>
      <c r="U10" s="157">
        <v>0</v>
      </c>
      <c r="V10" s="157">
        <f t="shared" si="6"/>
        <v>0</v>
      </c>
      <c r="W10" s="157"/>
      <c r="X10" s="157" t="s">
        <v>249</v>
      </c>
      <c r="Y10" s="157" t="s">
        <v>250</v>
      </c>
      <c r="Z10" s="147"/>
      <c r="AA10" s="147"/>
      <c r="AB10" s="147"/>
      <c r="AC10" s="147"/>
      <c r="AD10" s="147"/>
      <c r="AE10" s="147"/>
      <c r="AF10" s="147"/>
      <c r="AG10" s="147" t="s">
        <v>694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5">
      <c r="A11" s="179">
        <v>3</v>
      </c>
      <c r="B11" s="180" t="s">
        <v>698</v>
      </c>
      <c r="C11" s="189" t="s">
        <v>1363</v>
      </c>
      <c r="D11" s="181"/>
      <c r="E11" s="182">
        <v>2</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327</v>
      </c>
      <c r="T11" s="185" t="s">
        <v>333</v>
      </c>
      <c r="U11" s="157">
        <v>0</v>
      </c>
      <c r="V11" s="157">
        <f t="shared" si="6"/>
        <v>0</v>
      </c>
      <c r="W11" s="157"/>
      <c r="X11" s="157" t="s">
        <v>249</v>
      </c>
      <c r="Y11" s="157" t="s">
        <v>250</v>
      </c>
      <c r="Z11" s="147"/>
      <c r="AA11" s="147"/>
      <c r="AB11" s="147"/>
      <c r="AC11" s="147"/>
      <c r="AD11" s="147"/>
      <c r="AE11" s="147"/>
      <c r="AF11" s="147"/>
      <c r="AG11" s="147" t="s">
        <v>694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5">
      <c r="A12" s="179">
        <v>4</v>
      </c>
      <c r="B12" s="180" t="s">
        <v>700</v>
      </c>
      <c r="C12" s="189" t="s">
        <v>1364</v>
      </c>
      <c r="D12" s="181"/>
      <c r="E12" s="182">
        <v>2</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327</v>
      </c>
      <c r="T12" s="185" t="s">
        <v>333</v>
      </c>
      <c r="U12" s="157">
        <v>0</v>
      </c>
      <c r="V12" s="157">
        <f t="shared" si="6"/>
        <v>0</v>
      </c>
      <c r="W12" s="157"/>
      <c r="X12" s="157" t="s">
        <v>249</v>
      </c>
      <c r="Y12" s="157" t="s">
        <v>250</v>
      </c>
      <c r="Z12" s="147"/>
      <c r="AA12" s="147"/>
      <c r="AB12" s="147"/>
      <c r="AC12" s="147"/>
      <c r="AD12" s="147"/>
      <c r="AE12" s="147"/>
      <c r="AF12" s="147"/>
      <c r="AG12" s="147" t="s">
        <v>694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5">
      <c r="A13" s="179">
        <v>5</v>
      </c>
      <c r="B13" s="180" t="s">
        <v>702</v>
      </c>
      <c r="C13" s="189" t="s">
        <v>1365</v>
      </c>
      <c r="D13" s="181"/>
      <c r="E13" s="182">
        <v>5</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327</v>
      </c>
      <c r="T13" s="185" t="s">
        <v>333</v>
      </c>
      <c r="U13" s="157">
        <v>0</v>
      </c>
      <c r="V13" s="157">
        <f t="shared" si="6"/>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5">
      <c r="A14" s="179">
        <v>6</v>
      </c>
      <c r="B14" s="180" t="s">
        <v>704</v>
      </c>
      <c r="C14" s="189" t="s">
        <v>1366</v>
      </c>
      <c r="D14" s="181"/>
      <c r="E14" s="182">
        <v>3</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327</v>
      </c>
      <c r="T14" s="185" t="s">
        <v>333</v>
      </c>
      <c r="U14" s="157">
        <v>0</v>
      </c>
      <c r="V14" s="157">
        <f t="shared" si="6"/>
        <v>0</v>
      </c>
      <c r="W14" s="157"/>
      <c r="X14" s="157" t="s">
        <v>249</v>
      </c>
      <c r="Y14" s="157" t="s">
        <v>250</v>
      </c>
      <c r="Z14" s="147"/>
      <c r="AA14" s="147"/>
      <c r="AB14" s="147"/>
      <c r="AC14" s="147"/>
      <c r="AD14" s="147"/>
      <c r="AE14" s="147"/>
      <c r="AF14" s="147"/>
      <c r="AG14" s="147" t="s">
        <v>694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5">
      <c r="A15" s="179">
        <v>7</v>
      </c>
      <c r="B15" s="180" t="s">
        <v>706</v>
      </c>
      <c r="C15" s="189" t="s">
        <v>1367</v>
      </c>
      <c r="D15" s="181"/>
      <c r="E15" s="182">
        <v>3</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327</v>
      </c>
      <c r="T15" s="185" t="s">
        <v>333</v>
      </c>
      <c r="U15" s="157">
        <v>0</v>
      </c>
      <c r="V15" s="157">
        <f t="shared" si="6"/>
        <v>0</v>
      </c>
      <c r="W15" s="157"/>
      <c r="X15" s="157" t="s">
        <v>249</v>
      </c>
      <c r="Y15" s="157" t="s">
        <v>250</v>
      </c>
      <c r="Z15" s="147"/>
      <c r="AA15" s="147"/>
      <c r="AB15" s="147"/>
      <c r="AC15" s="147"/>
      <c r="AD15" s="147"/>
      <c r="AE15" s="147"/>
      <c r="AF15" s="147"/>
      <c r="AG15" s="147" t="s">
        <v>694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5">
      <c r="A16" s="179">
        <v>8</v>
      </c>
      <c r="B16" s="180" t="s">
        <v>708</v>
      </c>
      <c r="C16" s="189" t="s">
        <v>1368</v>
      </c>
      <c r="D16" s="181"/>
      <c r="E16" s="182">
        <v>1</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327</v>
      </c>
      <c r="T16" s="185" t="s">
        <v>333</v>
      </c>
      <c r="U16" s="157">
        <v>0</v>
      </c>
      <c r="V16" s="157">
        <f t="shared" si="6"/>
        <v>0</v>
      </c>
      <c r="W16" s="157"/>
      <c r="X16" s="157" t="s">
        <v>249</v>
      </c>
      <c r="Y16" s="157" t="s">
        <v>250</v>
      </c>
      <c r="Z16" s="147"/>
      <c r="AA16" s="147"/>
      <c r="AB16" s="147"/>
      <c r="AC16" s="147"/>
      <c r="AD16" s="147"/>
      <c r="AE16" s="147"/>
      <c r="AF16" s="147"/>
      <c r="AG16" s="147" t="s">
        <v>694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5">
      <c r="A17" s="179">
        <v>9</v>
      </c>
      <c r="B17" s="180" t="s">
        <v>710</v>
      </c>
      <c r="C17" s="189" t="s">
        <v>1369</v>
      </c>
      <c r="D17" s="181"/>
      <c r="E17" s="182">
        <v>1</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327</v>
      </c>
      <c r="T17" s="185" t="s">
        <v>333</v>
      </c>
      <c r="U17" s="157">
        <v>0</v>
      </c>
      <c r="V17" s="157">
        <f t="shared" si="6"/>
        <v>0</v>
      </c>
      <c r="W17" s="157"/>
      <c r="X17" s="157" t="s">
        <v>249</v>
      </c>
      <c r="Y17" s="157" t="s">
        <v>250</v>
      </c>
      <c r="Z17" s="147"/>
      <c r="AA17" s="147"/>
      <c r="AB17" s="147"/>
      <c r="AC17" s="147"/>
      <c r="AD17" s="147"/>
      <c r="AE17" s="147"/>
      <c r="AF17" s="147"/>
      <c r="AG17" s="147" t="s">
        <v>694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0.399999999999999" outlineLevel="1" x14ac:dyDescent="0.25">
      <c r="A18" s="179">
        <v>10</v>
      </c>
      <c r="B18" s="180" t="s">
        <v>712</v>
      </c>
      <c r="C18" s="189" t="s">
        <v>1370</v>
      </c>
      <c r="D18" s="181"/>
      <c r="E18" s="182">
        <v>1</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327</v>
      </c>
      <c r="T18" s="185" t="s">
        <v>333</v>
      </c>
      <c r="U18" s="157">
        <v>0</v>
      </c>
      <c r="V18" s="157">
        <f t="shared" si="6"/>
        <v>0</v>
      </c>
      <c r="W18" s="157"/>
      <c r="X18" s="157" t="s">
        <v>249</v>
      </c>
      <c r="Y18" s="157" t="s">
        <v>250</v>
      </c>
      <c r="Z18" s="147"/>
      <c r="AA18" s="147"/>
      <c r="AB18" s="147"/>
      <c r="AC18" s="147"/>
      <c r="AD18" s="147"/>
      <c r="AE18" s="147"/>
      <c r="AF18" s="147"/>
      <c r="AG18" s="147" t="s">
        <v>694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5">
      <c r="A19" s="179">
        <v>11</v>
      </c>
      <c r="B19" s="180" t="s">
        <v>714</v>
      </c>
      <c r="C19" s="189" t="s">
        <v>1371</v>
      </c>
      <c r="D19" s="181"/>
      <c r="E19" s="182">
        <v>3</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327</v>
      </c>
      <c r="T19" s="185" t="s">
        <v>333</v>
      </c>
      <c r="U19" s="157">
        <v>0</v>
      </c>
      <c r="V19" s="157">
        <f t="shared" si="6"/>
        <v>0</v>
      </c>
      <c r="W19" s="157"/>
      <c r="X19" s="157" t="s">
        <v>249</v>
      </c>
      <c r="Y19" s="157" t="s">
        <v>250</v>
      </c>
      <c r="Z19" s="147"/>
      <c r="AA19" s="147"/>
      <c r="AB19" s="147"/>
      <c r="AC19" s="147"/>
      <c r="AD19" s="147"/>
      <c r="AE19" s="147"/>
      <c r="AF19" s="147"/>
      <c r="AG19" s="147" t="s">
        <v>694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0.399999999999999" outlineLevel="1" x14ac:dyDescent="0.25">
      <c r="A20" s="179">
        <v>12</v>
      </c>
      <c r="B20" s="180" t="s">
        <v>716</v>
      </c>
      <c r="C20" s="189" t="s">
        <v>1372</v>
      </c>
      <c r="D20" s="181"/>
      <c r="E20" s="182">
        <v>1</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327</v>
      </c>
      <c r="T20" s="185" t="s">
        <v>333</v>
      </c>
      <c r="U20" s="157">
        <v>0</v>
      </c>
      <c r="V20" s="157">
        <f t="shared" si="6"/>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6.4" x14ac:dyDescent="0.25">
      <c r="A21" s="161" t="s">
        <v>243</v>
      </c>
      <c r="B21" s="162" t="s">
        <v>137</v>
      </c>
      <c r="C21" s="186" t="s">
        <v>138</v>
      </c>
      <c r="D21" s="163"/>
      <c r="E21" s="164"/>
      <c r="F21" s="165"/>
      <c r="G21" s="165">
        <f>SUMIF(AG22:AG24,"&lt;&gt;NOR",G22:G24)</f>
        <v>0</v>
      </c>
      <c r="H21" s="165"/>
      <c r="I21" s="165">
        <f>SUM(I22:I24)</f>
        <v>0</v>
      </c>
      <c r="J21" s="165"/>
      <c r="K21" s="165">
        <f>SUM(K22:K24)</f>
        <v>0</v>
      </c>
      <c r="L21" s="165"/>
      <c r="M21" s="165">
        <f>SUM(M22:M24)</f>
        <v>0</v>
      </c>
      <c r="N21" s="164"/>
      <c r="O21" s="164">
        <f>SUM(O22:O24)</f>
        <v>0</v>
      </c>
      <c r="P21" s="164"/>
      <c r="Q21" s="164">
        <f>SUM(Q22:Q24)</f>
        <v>0</v>
      </c>
      <c r="R21" s="165"/>
      <c r="S21" s="165"/>
      <c r="T21" s="166"/>
      <c r="U21" s="160"/>
      <c r="V21" s="160">
        <f>SUM(V22:V24)</f>
        <v>0</v>
      </c>
      <c r="W21" s="160"/>
      <c r="X21" s="160"/>
      <c r="Y21" s="160"/>
      <c r="AG21" t="s">
        <v>244</v>
      </c>
    </row>
    <row r="22" spans="1:60" outlineLevel="1" x14ac:dyDescent="0.25">
      <c r="A22" s="179">
        <v>13</v>
      </c>
      <c r="B22" s="180" t="s">
        <v>718</v>
      </c>
      <c r="C22" s="189" t="s">
        <v>1373</v>
      </c>
      <c r="D22" s="181"/>
      <c r="E22" s="182">
        <v>2</v>
      </c>
      <c r="F22" s="183"/>
      <c r="G22" s="184">
        <f>ROUND(E22*F22,2)</f>
        <v>0</v>
      </c>
      <c r="H22" s="183"/>
      <c r="I22" s="184">
        <f>ROUND(E22*H22,2)</f>
        <v>0</v>
      </c>
      <c r="J22" s="183"/>
      <c r="K22" s="184">
        <f>ROUND(E22*J22,2)</f>
        <v>0</v>
      </c>
      <c r="L22" s="184">
        <v>21</v>
      </c>
      <c r="M22" s="184">
        <f>G22*(1+L22/100)</f>
        <v>0</v>
      </c>
      <c r="N22" s="182">
        <v>0</v>
      </c>
      <c r="O22" s="182">
        <f>ROUND(E22*N22,2)</f>
        <v>0</v>
      </c>
      <c r="P22" s="182">
        <v>0</v>
      </c>
      <c r="Q22" s="182">
        <f>ROUND(E22*P22,2)</f>
        <v>0</v>
      </c>
      <c r="R22" s="184"/>
      <c r="S22" s="184" t="s">
        <v>327</v>
      </c>
      <c r="T22" s="185" t="s">
        <v>333</v>
      </c>
      <c r="U22" s="157">
        <v>0</v>
      </c>
      <c r="V22" s="157">
        <f>ROUND(E22*U22,2)</f>
        <v>0</v>
      </c>
      <c r="W22" s="157"/>
      <c r="X22" s="157" t="s">
        <v>249</v>
      </c>
      <c r="Y22" s="157" t="s">
        <v>250</v>
      </c>
      <c r="Z22" s="147"/>
      <c r="AA22" s="147"/>
      <c r="AB22" s="147"/>
      <c r="AC22" s="147"/>
      <c r="AD22" s="147"/>
      <c r="AE22" s="147"/>
      <c r="AF22" s="147"/>
      <c r="AG22" s="147" t="s">
        <v>694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5">
      <c r="A23" s="179">
        <v>14</v>
      </c>
      <c r="B23" s="180" t="s">
        <v>720</v>
      </c>
      <c r="C23" s="189" t="s">
        <v>1374</v>
      </c>
      <c r="D23" s="181"/>
      <c r="E23" s="182">
        <v>44</v>
      </c>
      <c r="F23" s="183"/>
      <c r="G23" s="184">
        <f>ROUND(E23*F23,2)</f>
        <v>0</v>
      </c>
      <c r="H23" s="183"/>
      <c r="I23" s="184">
        <f>ROUND(E23*H23,2)</f>
        <v>0</v>
      </c>
      <c r="J23" s="183"/>
      <c r="K23" s="184">
        <f>ROUND(E23*J23,2)</f>
        <v>0</v>
      </c>
      <c r="L23" s="184">
        <v>21</v>
      </c>
      <c r="M23" s="184">
        <f>G23*(1+L23/100)</f>
        <v>0</v>
      </c>
      <c r="N23" s="182">
        <v>0</v>
      </c>
      <c r="O23" s="182">
        <f>ROUND(E23*N23,2)</f>
        <v>0</v>
      </c>
      <c r="P23" s="182">
        <v>0</v>
      </c>
      <c r="Q23" s="182">
        <f>ROUND(E23*P23,2)</f>
        <v>0</v>
      </c>
      <c r="R23" s="184"/>
      <c r="S23" s="184" t="s">
        <v>327</v>
      </c>
      <c r="T23" s="185" t="s">
        <v>333</v>
      </c>
      <c r="U23" s="157">
        <v>0</v>
      </c>
      <c r="V23" s="157">
        <f>ROUND(E23*U23,2)</f>
        <v>0</v>
      </c>
      <c r="W23" s="157"/>
      <c r="X23" s="157" t="s">
        <v>249</v>
      </c>
      <c r="Y23" s="157" t="s">
        <v>250</v>
      </c>
      <c r="Z23" s="147"/>
      <c r="AA23" s="147"/>
      <c r="AB23" s="147"/>
      <c r="AC23" s="147"/>
      <c r="AD23" s="147"/>
      <c r="AE23" s="147"/>
      <c r="AF23" s="147"/>
      <c r="AG23" s="147" t="s">
        <v>694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20.399999999999999" outlineLevel="1" x14ac:dyDescent="0.25">
      <c r="A24" s="179">
        <v>15</v>
      </c>
      <c r="B24" s="180" t="s">
        <v>722</v>
      </c>
      <c r="C24" s="189" t="s">
        <v>1375</v>
      </c>
      <c r="D24" s="181"/>
      <c r="E24" s="182">
        <v>1</v>
      </c>
      <c r="F24" s="183"/>
      <c r="G24" s="184">
        <f>ROUND(E24*F24,2)</f>
        <v>0</v>
      </c>
      <c r="H24" s="183"/>
      <c r="I24" s="184">
        <f>ROUND(E24*H24,2)</f>
        <v>0</v>
      </c>
      <c r="J24" s="183"/>
      <c r="K24" s="184">
        <f>ROUND(E24*J24,2)</f>
        <v>0</v>
      </c>
      <c r="L24" s="184">
        <v>21</v>
      </c>
      <c r="M24" s="184">
        <f>G24*(1+L24/100)</f>
        <v>0</v>
      </c>
      <c r="N24" s="182">
        <v>0</v>
      </c>
      <c r="O24" s="182">
        <f>ROUND(E24*N24,2)</f>
        <v>0</v>
      </c>
      <c r="P24" s="182">
        <v>0</v>
      </c>
      <c r="Q24" s="182">
        <f>ROUND(E24*P24,2)</f>
        <v>0</v>
      </c>
      <c r="R24" s="184"/>
      <c r="S24" s="184" t="s">
        <v>327</v>
      </c>
      <c r="T24" s="185" t="s">
        <v>333</v>
      </c>
      <c r="U24" s="157">
        <v>0</v>
      </c>
      <c r="V24" s="157">
        <f>ROUND(E24*U24,2)</f>
        <v>0</v>
      </c>
      <c r="W24" s="157"/>
      <c r="X24" s="157" t="s">
        <v>249</v>
      </c>
      <c r="Y24" s="157" t="s">
        <v>250</v>
      </c>
      <c r="Z24" s="147"/>
      <c r="AA24" s="147"/>
      <c r="AB24" s="147"/>
      <c r="AC24" s="147"/>
      <c r="AD24" s="147"/>
      <c r="AE24" s="147"/>
      <c r="AF24" s="147"/>
      <c r="AG24" s="147" t="s">
        <v>694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6.4" x14ac:dyDescent="0.25">
      <c r="A25" s="161" t="s">
        <v>243</v>
      </c>
      <c r="B25" s="162" t="s">
        <v>139</v>
      </c>
      <c r="C25" s="186" t="s">
        <v>140</v>
      </c>
      <c r="D25" s="163"/>
      <c r="E25" s="164"/>
      <c r="F25" s="165"/>
      <c r="G25" s="165">
        <f>SUMIF(AG26:AG28,"&lt;&gt;NOR",G26:G28)</f>
        <v>0</v>
      </c>
      <c r="H25" s="165"/>
      <c r="I25" s="165">
        <f>SUM(I26:I28)</f>
        <v>0</v>
      </c>
      <c r="J25" s="165"/>
      <c r="K25" s="165">
        <f>SUM(K26:K28)</f>
        <v>0</v>
      </c>
      <c r="L25" s="165"/>
      <c r="M25" s="165">
        <f>SUM(M26:M28)</f>
        <v>0</v>
      </c>
      <c r="N25" s="164"/>
      <c r="O25" s="164">
        <f>SUM(O26:O28)</f>
        <v>0</v>
      </c>
      <c r="P25" s="164"/>
      <c r="Q25" s="164">
        <f>SUM(Q26:Q28)</f>
        <v>0</v>
      </c>
      <c r="R25" s="165"/>
      <c r="S25" s="165"/>
      <c r="T25" s="166"/>
      <c r="U25" s="160"/>
      <c r="V25" s="160">
        <f>SUM(V26:V28)</f>
        <v>0</v>
      </c>
      <c r="W25" s="160"/>
      <c r="X25" s="160"/>
      <c r="Y25" s="160"/>
      <c r="AG25" t="s">
        <v>244</v>
      </c>
    </row>
    <row r="26" spans="1:60" outlineLevel="1" x14ac:dyDescent="0.25">
      <c r="A26" s="179">
        <v>16</v>
      </c>
      <c r="B26" s="180" t="s">
        <v>724</v>
      </c>
      <c r="C26" s="189" t="s">
        <v>1376</v>
      </c>
      <c r="D26" s="181"/>
      <c r="E26" s="182">
        <v>2</v>
      </c>
      <c r="F26" s="183"/>
      <c r="G26" s="184">
        <f>ROUND(E26*F26,2)</f>
        <v>0</v>
      </c>
      <c r="H26" s="183"/>
      <c r="I26" s="184">
        <f>ROUND(E26*H26,2)</f>
        <v>0</v>
      </c>
      <c r="J26" s="183"/>
      <c r="K26" s="184">
        <f>ROUND(E26*J26,2)</f>
        <v>0</v>
      </c>
      <c r="L26" s="184">
        <v>21</v>
      </c>
      <c r="M26" s="184">
        <f>G26*(1+L26/100)</f>
        <v>0</v>
      </c>
      <c r="N26" s="182">
        <v>0</v>
      </c>
      <c r="O26" s="182">
        <f>ROUND(E26*N26,2)</f>
        <v>0</v>
      </c>
      <c r="P26" s="182">
        <v>0</v>
      </c>
      <c r="Q26" s="182">
        <f>ROUND(E26*P26,2)</f>
        <v>0</v>
      </c>
      <c r="R26" s="184"/>
      <c r="S26" s="184" t="s">
        <v>327</v>
      </c>
      <c r="T26" s="185" t="s">
        <v>333</v>
      </c>
      <c r="U26" s="157">
        <v>0</v>
      </c>
      <c r="V26" s="157">
        <f>ROUND(E26*U26,2)</f>
        <v>0</v>
      </c>
      <c r="W26" s="157"/>
      <c r="X26" s="157" t="s">
        <v>249</v>
      </c>
      <c r="Y26" s="157" t="s">
        <v>250</v>
      </c>
      <c r="Z26" s="147"/>
      <c r="AA26" s="147"/>
      <c r="AB26" s="147"/>
      <c r="AC26" s="147"/>
      <c r="AD26" s="147"/>
      <c r="AE26" s="147"/>
      <c r="AF26" s="147"/>
      <c r="AG26" s="147" t="s">
        <v>694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30.6" outlineLevel="1" x14ac:dyDescent="0.25">
      <c r="A27" s="179">
        <v>17</v>
      </c>
      <c r="B27" s="180" t="s">
        <v>726</v>
      </c>
      <c r="C27" s="189" t="s">
        <v>1377</v>
      </c>
      <c r="D27" s="181"/>
      <c r="E27" s="182">
        <v>1</v>
      </c>
      <c r="F27" s="183"/>
      <c r="G27" s="184">
        <f>ROUND(E27*F27,2)</f>
        <v>0</v>
      </c>
      <c r="H27" s="183"/>
      <c r="I27" s="184">
        <f>ROUND(E27*H27,2)</f>
        <v>0</v>
      </c>
      <c r="J27" s="183"/>
      <c r="K27" s="184">
        <f>ROUND(E27*J27,2)</f>
        <v>0</v>
      </c>
      <c r="L27" s="184">
        <v>21</v>
      </c>
      <c r="M27" s="184">
        <f>G27*(1+L27/100)</f>
        <v>0</v>
      </c>
      <c r="N27" s="182">
        <v>0</v>
      </c>
      <c r="O27" s="182">
        <f>ROUND(E27*N27,2)</f>
        <v>0</v>
      </c>
      <c r="P27" s="182">
        <v>0</v>
      </c>
      <c r="Q27" s="182">
        <f>ROUND(E27*P27,2)</f>
        <v>0</v>
      </c>
      <c r="R27" s="184"/>
      <c r="S27" s="184" t="s">
        <v>327</v>
      </c>
      <c r="T27" s="185" t="s">
        <v>333</v>
      </c>
      <c r="U27" s="157">
        <v>0</v>
      </c>
      <c r="V27" s="157">
        <f>ROUND(E27*U27,2)</f>
        <v>0</v>
      </c>
      <c r="W27" s="157"/>
      <c r="X27" s="157" t="s">
        <v>249</v>
      </c>
      <c r="Y27" s="157" t="s">
        <v>250</v>
      </c>
      <c r="Z27" s="147"/>
      <c r="AA27" s="147"/>
      <c r="AB27" s="147"/>
      <c r="AC27" s="147"/>
      <c r="AD27" s="147"/>
      <c r="AE27" s="147"/>
      <c r="AF27" s="147"/>
      <c r="AG27" s="147" t="s">
        <v>694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0.399999999999999" outlineLevel="1" x14ac:dyDescent="0.25">
      <c r="A28" s="179">
        <v>18</v>
      </c>
      <c r="B28" s="180" t="s">
        <v>728</v>
      </c>
      <c r="C28" s="189" t="s">
        <v>1378</v>
      </c>
      <c r="D28" s="181"/>
      <c r="E28" s="182">
        <v>1</v>
      </c>
      <c r="F28" s="183"/>
      <c r="G28" s="184">
        <f>ROUND(E28*F28,2)</f>
        <v>0</v>
      </c>
      <c r="H28" s="183"/>
      <c r="I28" s="184">
        <f>ROUND(E28*H28,2)</f>
        <v>0</v>
      </c>
      <c r="J28" s="183"/>
      <c r="K28" s="184">
        <f>ROUND(E28*J28,2)</f>
        <v>0</v>
      </c>
      <c r="L28" s="184">
        <v>21</v>
      </c>
      <c r="M28" s="184">
        <f>G28*(1+L28/100)</f>
        <v>0</v>
      </c>
      <c r="N28" s="182">
        <v>0</v>
      </c>
      <c r="O28" s="182">
        <f>ROUND(E28*N28,2)</f>
        <v>0</v>
      </c>
      <c r="P28" s="182">
        <v>0</v>
      </c>
      <c r="Q28" s="182">
        <f>ROUND(E28*P28,2)</f>
        <v>0</v>
      </c>
      <c r="R28" s="184"/>
      <c r="S28" s="184" t="s">
        <v>327</v>
      </c>
      <c r="T28" s="185" t="s">
        <v>333</v>
      </c>
      <c r="U28" s="157">
        <v>0</v>
      </c>
      <c r="V28" s="157">
        <f>ROUND(E28*U28,2)</f>
        <v>0</v>
      </c>
      <c r="W28" s="157"/>
      <c r="X28" s="157" t="s">
        <v>249</v>
      </c>
      <c r="Y28" s="157" t="s">
        <v>250</v>
      </c>
      <c r="Z28" s="147"/>
      <c r="AA28" s="147"/>
      <c r="AB28" s="147"/>
      <c r="AC28" s="147"/>
      <c r="AD28" s="147"/>
      <c r="AE28" s="147"/>
      <c r="AF28" s="147"/>
      <c r="AG28" s="147" t="s">
        <v>694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6.4" x14ac:dyDescent="0.25">
      <c r="A29" s="161" t="s">
        <v>243</v>
      </c>
      <c r="B29" s="162" t="s">
        <v>141</v>
      </c>
      <c r="C29" s="186" t="s">
        <v>142</v>
      </c>
      <c r="D29" s="163"/>
      <c r="E29" s="164"/>
      <c r="F29" s="165"/>
      <c r="G29" s="165">
        <f>SUMIF(AG30:AG31,"&lt;&gt;NOR",G30:G31)</f>
        <v>0</v>
      </c>
      <c r="H29" s="165"/>
      <c r="I29" s="165">
        <f>SUM(I30:I31)</f>
        <v>0</v>
      </c>
      <c r="J29" s="165"/>
      <c r="K29" s="165">
        <f>SUM(K30:K31)</f>
        <v>0</v>
      </c>
      <c r="L29" s="165"/>
      <c r="M29" s="165">
        <f>SUM(M30:M31)</f>
        <v>0</v>
      </c>
      <c r="N29" s="164"/>
      <c r="O29" s="164">
        <f>SUM(O30:O31)</f>
        <v>0</v>
      </c>
      <c r="P29" s="164"/>
      <c r="Q29" s="164">
        <f>SUM(Q30:Q31)</f>
        <v>0</v>
      </c>
      <c r="R29" s="165"/>
      <c r="S29" s="165"/>
      <c r="T29" s="166"/>
      <c r="U29" s="160"/>
      <c r="V29" s="160">
        <f>SUM(V30:V31)</f>
        <v>0</v>
      </c>
      <c r="W29" s="160"/>
      <c r="X29" s="160"/>
      <c r="Y29" s="160"/>
      <c r="AG29" t="s">
        <v>244</v>
      </c>
    </row>
    <row r="30" spans="1:60" outlineLevel="1" x14ac:dyDescent="0.25">
      <c r="A30" s="179">
        <v>19</v>
      </c>
      <c r="B30" s="180" t="s">
        <v>730</v>
      </c>
      <c r="C30" s="189" t="s">
        <v>1379</v>
      </c>
      <c r="D30" s="181"/>
      <c r="E30" s="182">
        <v>2</v>
      </c>
      <c r="F30" s="183"/>
      <c r="G30" s="184">
        <f>ROUND(E30*F30,2)</f>
        <v>0</v>
      </c>
      <c r="H30" s="183"/>
      <c r="I30" s="184">
        <f>ROUND(E30*H30,2)</f>
        <v>0</v>
      </c>
      <c r="J30" s="183"/>
      <c r="K30" s="184">
        <f>ROUND(E30*J30,2)</f>
        <v>0</v>
      </c>
      <c r="L30" s="184">
        <v>21</v>
      </c>
      <c r="M30" s="184">
        <f>G30*(1+L30/100)</f>
        <v>0</v>
      </c>
      <c r="N30" s="182">
        <v>0</v>
      </c>
      <c r="O30" s="182">
        <f>ROUND(E30*N30,2)</f>
        <v>0</v>
      </c>
      <c r="P30" s="182">
        <v>0</v>
      </c>
      <c r="Q30" s="182">
        <f>ROUND(E30*P30,2)</f>
        <v>0</v>
      </c>
      <c r="R30" s="184"/>
      <c r="S30" s="184" t="s">
        <v>327</v>
      </c>
      <c r="T30" s="185" t="s">
        <v>333</v>
      </c>
      <c r="U30" s="157">
        <v>0</v>
      </c>
      <c r="V30" s="157">
        <f>ROUND(E30*U30,2)</f>
        <v>0</v>
      </c>
      <c r="W30" s="157"/>
      <c r="X30" s="157" t="s">
        <v>249</v>
      </c>
      <c r="Y30" s="157" t="s">
        <v>250</v>
      </c>
      <c r="Z30" s="147"/>
      <c r="AA30" s="147"/>
      <c r="AB30" s="147"/>
      <c r="AC30" s="147"/>
      <c r="AD30" s="147"/>
      <c r="AE30" s="147"/>
      <c r="AF30" s="147"/>
      <c r="AG30" s="147" t="s">
        <v>694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5">
      <c r="A31" s="179">
        <v>20</v>
      </c>
      <c r="B31" s="180" t="s">
        <v>732</v>
      </c>
      <c r="C31" s="189" t="s">
        <v>1380</v>
      </c>
      <c r="D31" s="181"/>
      <c r="E31" s="182">
        <v>1</v>
      </c>
      <c r="F31" s="183"/>
      <c r="G31" s="184">
        <f>ROUND(E31*F31,2)</f>
        <v>0</v>
      </c>
      <c r="H31" s="183"/>
      <c r="I31" s="184">
        <f>ROUND(E31*H31,2)</f>
        <v>0</v>
      </c>
      <c r="J31" s="183"/>
      <c r="K31" s="184">
        <f>ROUND(E31*J31,2)</f>
        <v>0</v>
      </c>
      <c r="L31" s="184">
        <v>21</v>
      </c>
      <c r="M31" s="184">
        <f>G31*(1+L31/100)</f>
        <v>0</v>
      </c>
      <c r="N31" s="182">
        <v>0</v>
      </c>
      <c r="O31" s="182">
        <f>ROUND(E31*N31,2)</f>
        <v>0</v>
      </c>
      <c r="P31" s="182">
        <v>0</v>
      </c>
      <c r="Q31" s="182">
        <f>ROUND(E31*P31,2)</f>
        <v>0</v>
      </c>
      <c r="R31" s="184"/>
      <c r="S31" s="184" t="s">
        <v>327</v>
      </c>
      <c r="T31" s="185" t="s">
        <v>333</v>
      </c>
      <c r="U31" s="157">
        <v>0</v>
      </c>
      <c r="V31" s="157">
        <f>ROUND(E31*U31,2)</f>
        <v>0</v>
      </c>
      <c r="W31" s="157"/>
      <c r="X31" s="157" t="s">
        <v>249</v>
      </c>
      <c r="Y31" s="157" t="s">
        <v>250</v>
      </c>
      <c r="Z31" s="147"/>
      <c r="AA31" s="147"/>
      <c r="AB31" s="147"/>
      <c r="AC31" s="147"/>
      <c r="AD31" s="147"/>
      <c r="AE31" s="147"/>
      <c r="AF31" s="147"/>
      <c r="AG31" s="147" t="s">
        <v>694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6.4" x14ac:dyDescent="0.25">
      <c r="A32" s="161" t="s">
        <v>243</v>
      </c>
      <c r="B32" s="162" t="s">
        <v>143</v>
      </c>
      <c r="C32" s="186" t="s">
        <v>144</v>
      </c>
      <c r="D32" s="163"/>
      <c r="E32" s="164"/>
      <c r="F32" s="165"/>
      <c r="G32" s="165">
        <f>SUMIF(AG33:AG42,"&lt;&gt;NOR",G33:G42)</f>
        <v>0</v>
      </c>
      <c r="H32" s="165"/>
      <c r="I32" s="165">
        <f>SUM(I33:I42)</f>
        <v>0</v>
      </c>
      <c r="J32" s="165"/>
      <c r="K32" s="165">
        <f>SUM(K33:K42)</f>
        <v>0</v>
      </c>
      <c r="L32" s="165"/>
      <c r="M32" s="165">
        <f>SUM(M33:M42)</f>
        <v>0</v>
      </c>
      <c r="N32" s="164"/>
      <c r="O32" s="164">
        <f>SUM(O33:O42)</f>
        <v>0</v>
      </c>
      <c r="P32" s="164"/>
      <c r="Q32" s="164">
        <f>SUM(Q33:Q42)</f>
        <v>0</v>
      </c>
      <c r="R32" s="165"/>
      <c r="S32" s="165"/>
      <c r="T32" s="166"/>
      <c r="U32" s="160"/>
      <c r="V32" s="160">
        <f>SUM(V33:V42)</f>
        <v>0</v>
      </c>
      <c r="W32" s="160"/>
      <c r="X32" s="160"/>
      <c r="Y32" s="160"/>
      <c r="AG32" t="s">
        <v>244</v>
      </c>
    </row>
    <row r="33" spans="1:60" outlineLevel="1" x14ac:dyDescent="0.25">
      <c r="A33" s="179">
        <v>21</v>
      </c>
      <c r="B33" s="180" t="s">
        <v>734</v>
      </c>
      <c r="C33" s="189" t="s">
        <v>1381</v>
      </c>
      <c r="D33" s="181"/>
      <c r="E33" s="182">
        <v>2</v>
      </c>
      <c r="F33" s="183"/>
      <c r="G33" s="184">
        <f t="shared" ref="G33:G42" si="7">ROUND(E33*F33,2)</f>
        <v>0</v>
      </c>
      <c r="H33" s="183"/>
      <c r="I33" s="184">
        <f t="shared" ref="I33:I42" si="8">ROUND(E33*H33,2)</f>
        <v>0</v>
      </c>
      <c r="J33" s="183"/>
      <c r="K33" s="184">
        <f t="shared" ref="K33:K42" si="9">ROUND(E33*J33,2)</f>
        <v>0</v>
      </c>
      <c r="L33" s="184">
        <v>21</v>
      </c>
      <c r="M33" s="184">
        <f t="shared" ref="M33:M42" si="10">G33*(1+L33/100)</f>
        <v>0</v>
      </c>
      <c r="N33" s="182">
        <v>0</v>
      </c>
      <c r="O33" s="182">
        <f t="shared" ref="O33:O42" si="11">ROUND(E33*N33,2)</f>
        <v>0</v>
      </c>
      <c r="P33" s="182">
        <v>0</v>
      </c>
      <c r="Q33" s="182">
        <f t="shared" ref="Q33:Q42" si="12">ROUND(E33*P33,2)</f>
        <v>0</v>
      </c>
      <c r="R33" s="184"/>
      <c r="S33" s="184" t="s">
        <v>327</v>
      </c>
      <c r="T33" s="185" t="s">
        <v>333</v>
      </c>
      <c r="U33" s="157">
        <v>0</v>
      </c>
      <c r="V33" s="157">
        <f t="shared" ref="V33:V42" si="13">ROUND(E33*U33,2)</f>
        <v>0</v>
      </c>
      <c r="W33" s="157"/>
      <c r="X33" s="157" t="s">
        <v>249</v>
      </c>
      <c r="Y33" s="157" t="s">
        <v>250</v>
      </c>
      <c r="Z33" s="147"/>
      <c r="AA33" s="147"/>
      <c r="AB33" s="147"/>
      <c r="AC33" s="147"/>
      <c r="AD33" s="147"/>
      <c r="AE33" s="147"/>
      <c r="AF33" s="147"/>
      <c r="AG33" s="147" t="s">
        <v>694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5">
      <c r="A34" s="179">
        <v>22</v>
      </c>
      <c r="B34" s="180" t="s">
        <v>736</v>
      </c>
      <c r="C34" s="189" t="s">
        <v>1382</v>
      </c>
      <c r="D34" s="181"/>
      <c r="E34" s="182">
        <v>1</v>
      </c>
      <c r="F34" s="183"/>
      <c r="G34" s="184">
        <f t="shared" si="7"/>
        <v>0</v>
      </c>
      <c r="H34" s="183"/>
      <c r="I34" s="184">
        <f t="shared" si="8"/>
        <v>0</v>
      </c>
      <c r="J34" s="183"/>
      <c r="K34" s="184">
        <f t="shared" si="9"/>
        <v>0</v>
      </c>
      <c r="L34" s="184">
        <v>21</v>
      </c>
      <c r="M34" s="184">
        <f t="shared" si="10"/>
        <v>0</v>
      </c>
      <c r="N34" s="182">
        <v>0</v>
      </c>
      <c r="O34" s="182">
        <f t="shared" si="11"/>
        <v>0</v>
      </c>
      <c r="P34" s="182">
        <v>0</v>
      </c>
      <c r="Q34" s="182">
        <f t="shared" si="12"/>
        <v>0</v>
      </c>
      <c r="R34" s="184"/>
      <c r="S34" s="184" t="s">
        <v>327</v>
      </c>
      <c r="T34" s="185" t="s">
        <v>333</v>
      </c>
      <c r="U34" s="157">
        <v>0</v>
      </c>
      <c r="V34" s="157">
        <f t="shared" si="13"/>
        <v>0</v>
      </c>
      <c r="W34" s="157"/>
      <c r="X34" s="157" t="s">
        <v>249</v>
      </c>
      <c r="Y34" s="157" t="s">
        <v>250</v>
      </c>
      <c r="Z34" s="147"/>
      <c r="AA34" s="147"/>
      <c r="AB34" s="147"/>
      <c r="AC34" s="147"/>
      <c r="AD34" s="147"/>
      <c r="AE34" s="147"/>
      <c r="AF34" s="147"/>
      <c r="AG34" s="147" t="s">
        <v>694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0.399999999999999" outlineLevel="1" x14ac:dyDescent="0.25">
      <c r="A35" s="179">
        <v>23</v>
      </c>
      <c r="B35" s="180" t="s">
        <v>738</v>
      </c>
      <c r="C35" s="189" t="s">
        <v>1383</v>
      </c>
      <c r="D35" s="181"/>
      <c r="E35" s="182">
        <v>1</v>
      </c>
      <c r="F35" s="183"/>
      <c r="G35" s="184">
        <f t="shared" si="7"/>
        <v>0</v>
      </c>
      <c r="H35" s="183"/>
      <c r="I35" s="184">
        <f t="shared" si="8"/>
        <v>0</v>
      </c>
      <c r="J35" s="183"/>
      <c r="K35" s="184">
        <f t="shared" si="9"/>
        <v>0</v>
      </c>
      <c r="L35" s="184">
        <v>21</v>
      </c>
      <c r="M35" s="184">
        <f t="shared" si="10"/>
        <v>0</v>
      </c>
      <c r="N35" s="182">
        <v>0</v>
      </c>
      <c r="O35" s="182">
        <f t="shared" si="11"/>
        <v>0</v>
      </c>
      <c r="P35" s="182">
        <v>0</v>
      </c>
      <c r="Q35" s="182">
        <f t="shared" si="12"/>
        <v>0</v>
      </c>
      <c r="R35" s="184"/>
      <c r="S35" s="184" t="s">
        <v>327</v>
      </c>
      <c r="T35" s="185" t="s">
        <v>333</v>
      </c>
      <c r="U35" s="157">
        <v>0</v>
      </c>
      <c r="V35" s="157">
        <f t="shared" si="13"/>
        <v>0</v>
      </c>
      <c r="W35" s="157"/>
      <c r="X35" s="157" t="s">
        <v>249</v>
      </c>
      <c r="Y35" s="157" t="s">
        <v>250</v>
      </c>
      <c r="Z35" s="147"/>
      <c r="AA35" s="147"/>
      <c r="AB35" s="147"/>
      <c r="AC35" s="147"/>
      <c r="AD35" s="147"/>
      <c r="AE35" s="147"/>
      <c r="AF35" s="147"/>
      <c r="AG35" s="147" t="s">
        <v>694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0.399999999999999" outlineLevel="1" x14ac:dyDescent="0.25">
      <c r="A36" s="179">
        <v>24</v>
      </c>
      <c r="B36" s="180" t="s">
        <v>740</v>
      </c>
      <c r="C36" s="189" t="s">
        <v>1384</v>
      </c>
      <c r="D36" s="181"/>
      <c r="E36" s="182">
        <v>1</v>
      </c>
      <c r="F36" s="183"/>
      <c r="G36" s="184">
        <f t="shared" si="7"/>
        <v>0</v>
      </c>
      <c r="H36" s="183"/>
      <c r="I36" s="184">
        <f t="shared" si="8"/>
        <v>0</v>
      </c>
      <c r="J36" s="183"/>
      <c r="K36" s="184">
        <f t="shared" si="9"/>
        <v>0</v>
      </c>
      <c r="L36" s="184">
        <v>21</v>
      </c>
      <c r="M36" s="184">
        <f t="shared" si="10"/>
        <v>0</v>
      </c>
      <c r="N36" s="182">
        <v>0</v>
      </c>
      <c r="O36" s="182">
        <f t="shared" si="11"/>
        <v>0</v>
      </c>
      <c r="P36" s="182">
        <v>0</v>
      </c>
      <c r="Q36" s="182">
        <f t="shared" si="12"/>
        <v>0</v>
      </c>
      <c r="R36" s="184"/>
      <c r="S36" s="184" t="s">
        <v>327</v>
      </c>
      <c r="T36" s="185" t="s">
        <v>333</v>
      </c>
      <c r="U36" s="157">
        <v>0</v>
      </c>
      <c r="V36" s="157">
        <f t="shared" si="13"/>
        <v>0</v>
      </c>
      <c r="W36" s="157"/>
      <c r="X36" s="157" t="s">
        <v>249</v>
      </c>
      <c r="Y36" s="157" t="s">
        <v>250</v>
      </c>
      <c r="Z36" s="147"/>
      <c r="AA36" s="147"/>
      <c r="AB36" s="147"/>
      <c r="AC36" s="147"/>
      <c r="AD36" s="147"/>
      <c r="AE36" s="147"/>
      <c r="AF36" s="147"/>
      <c r="AG36" s="147" t="s">
        <v>694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5">
      <c r="A37" s="179">
        <v>25</v>
      </c>
      <c r="B37" s="180" t="s">
        <v>742</v>
      </c>
      <c r="C37" s="189" t="s">
        <v>1385</v>
      </c>
      <c r="D37" s="181"/>
      <c r="E37" s="182">
        <v>1</v>
      </c>
      <c r="F37" s="183"/>
      <c r="G37" s="184">
        <f t="shared" si="7"/>
        <v>0</v>
      </c>
      <c r="H37" s="183"/>
      <c r="I37" s="184">
        <f t="shared" si="8"/>
        <v>0</v>
      </c>
      <c r="J37" s="183"/>
      <c r="K37" s="184">
        <f t="shared" si="9"/>
        <v>0</v>
      </c>
      <c r="L37" s="184">
        <v>21</v>
      </c>
      <c r="M37" s="184">
        <f t="shared" si="10"/>
        <v>0</v>
      </c>
      <c r="N37" s="182">
        <v>0</v>
      </c>
      <c r="O37" s="182">
        <f t="shared" si="11"/>
        <v>0</v>
      </c>
      <c r="P37" s="182">
        <v>0</v>
      </c>
      <c r="Q37" s="182">
        <f t="shared" si="12"/>
        <v>0</v>
      </c>
      <c r="R37" s="184"/>
      <c r="S37" s="184" t="s">
        <v>327</v>
      </c>
      <c r="T37" s="185" t="s">
        <v>333</v>
      </c>
      <c r="U37" s="157">
        <v>0</v>
      </c>
      <c r="V37" s="157">
        <f t="shared" si="13"/>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0.399999999999999" outlineLevel="1" x14ac:dyDescent="0.25">
      <c r="A38" s="179">
        <v>26</v>
      </c>
      <c r="B38" s="180" t="s">
        <v>744</v>
      </c>
      <c r="C38" s="189" t="s">
        <v>1386</v>
      </c>
      <c r="D38" s="181"/>
      <c r="E38" s="182">
        <v>1</v>
      </c>
      <c r="F38" s="183"/>
      <c r="G38" s="184">
        <f t="shared" si="7"/>
        <v>0</v>
      </c>
      <c r="H38" s="183"/>
      <c r="I38" s="184">
        <f t="shared" si="8"/>
        <v>0</v>
      </c>
      <c r="J38" s="183"/>
      <c r="K38" s="184">
        <f t="shared" si="9"/>
        <v>0</v>
      </c>
      <c r="L38" s="184">
        <v>21</v>
      </c>
      <c r="M38" s="184">
        <f t="shared" si="10"/>
        <v>0</v>
      </c>
      <c r="N38" s="182">
        <v>0</v>
      </c>
      <c r="O38" s="182">
        <f t="shared" si="11"/>
        <v>0</v>
      </c>
      <c r="P38" s="182">
        <v>0</v>
      </c>
      <c r="Q38" s="182">
        <f t="shared" si="12"/>
        <v>0</v>
      </c>
      <c r="R38" s="184"/>
      <c r="S38" s="184" t="s">
        <v>327</v>
      </c>
      <c r="T38" s="185" t="s">
        <v>333</v>
      </c>
      <c r="U38" s="157">
        <v>0</v>
      </c>
      <c r="V38" s="157">
        <f t="shared" si="13"/>
        <v>0</v>
      </c>
      <c r="W38" s="157"/>
      <c r="X38" s="157" t="s">
        <v>249</v>
      </c>
      <c r="Y38" s="157" t="s">
        <v>250</v>
      </c>
      <c r="Z38" s="147"/>
      <c r="AA38" s="147"/>
      <c r="AB38" s="147"/>
      <c r="AC38" s="147"/>
      <c r="AD38" s="147"/>
      <c r="AE38" s="147"/>
      <c r="AF38" s="147"/>
      <c r="AG38" s="147" t="s">
        <v>694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5">
      <c r="A39" s="179">
        <v>27</v>
      </c>
      <c r="B39" s="180" t="s">
        <v>746</v>
      </c>
      <c r="C39" s="189" t="s">
        <v>1387</v>
      </c>
      <c r="D39" s="181"/>
      <c r="E39" s="182">
        <v>1</v>
      </c>
      <c r="F39" s="183"/>
      <c r="G39" s="184">
        <f t="shared" si="7"/>
        <v>0</v>
      </c>
      <c r="H39" s="183"/>
      <c r="I39" s="184">
        <f t="shared" si="8"/>
        <v>0</v>
      </c>
      <c r="J39" s="183"/>
      <c r="K39" s="184">
        <f t="shared" si="9"/>
        <v>0</v>
      </c>
      <c r="L39" s="184">
        <v>21</v>
      </c>
      <c r="M39" s="184">
        <f t="shared" si="10"/>
        <v>0</v>
      </c>
      <c r="N39" s="182">
        <v>0</v>
      </c>
      <c r="O39" s="182">
        <f t="shared" si="11"/>
        <v>0</v>
      </c>
      <c r="P39" s="182">
        <v>0</v>
      </c>
      <c r="Q39" s="182">
        <f t="shared" si="12"/>
        <v>0</v>
      </c>
      <c r="R39" s="184"/>
      <c r="S39" s="184" t="s">
        <v>327</v>
      </c>
      <c r="T39" s="185" t="s">
        <v>333</v>
      </c>
      <c r="U39" s="157">
        <v>0</v>
      </c>
      <c r="V39" s="157">
        <f t="shared" si="13"/>
        <v>0</v>
      </c>
      <c r="W39" s="157"/>
      <c r="X39" s="157" t="s">
        <v>249</v>
      </c>
      <c r="Y39" s="157" t="s">
        <v>250</v>
      </c>
      <c r="Z39" s="147"/>
      <c r="AA39" s="147"/>
      <c r="AB39" s="147"/>
      <c r="AC39" s="147"/>
      <c r="AD39" s="147"/>
      <c r="AE39" s="147"/>
      <c r="AF39" s="147"/>
      <c r="AG39" s="147" t="s">
        <v>694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0.399999999999999" outlineLevel="1" x14ac:dyDescent="0.25">
      <c r="A40" s="179">
        <v>28</v>
      </c>
      <c r="B40" s="180" t="s">
        <v>748</v>
      </c>
      <c r="C40" s="189" t="s">
        <v>1388</v>
      </c>
      <c r="D40" s="181"/>
      <c r="E40" s="182">
        <v>1</v>
      </c>
      <c r="F40" s="183"/>
      <c r="G40" s="184">
        <f t="shared" si="7"/>
        <v>0</v>
      </c>
      <c r="H40" s="183"/>
      <c r="I40" s="184">
        <f t="shared" si="8"/>
        <v>0</v>
      </c>
      <c r="J40" s="183"/>
      <c r="K40" s="184">
        <f t="shared" si="9"/>
        <v>0</v>
      </c>
      <c r="L40" s="184">
        <v>21</v>
      </c>
      <c r="M40" s="184">
        <f t="shared" si="10"/>
        <v>0</v>
      </c>
      <c r="N40" s="182">
        <v>0</v>
      </c>
      <c r="O40" s="182">
        <f t="shared" si="11"/>
        <v>0</v>
      </c>
      <c r="P40" s="182">
        <v>0</v>
      </c>
      <c r="Q40" s="182">
        <f t="shared" si="12"/>
        <v>0</v>
      </c>
      <c r="R40" s="184"/>
      <c r="S40" s="184" t="s">
        <v>327</v>
      </c>
      <c r="T40" s="185" t="s">
        <v>333</v>
      </c>
      <c r="U40" s="157">
        <v>0</v>
      </c>
      <c r="V40" s="157">
        <f t="shared" si="13"/>
        <v>0</v>
      </c>
      <c r="W40" s="157"/>
      <c r="X40" s="157" t="s">
        <v>249</v>
      </c>
      <c r="Y40" s="157" t="s">
        <v>250</v>
      </c>
      <c r="Z40" s="147"/>
      <c r="AA40" s="147"/>
      <c r="AB40" s="147"/>
      <c r="AC40" s="147"/>
      <c r="AD40" s="147"/>
      <c r="AE40" s="147"/>
      <c r="AF40" s="147"/>
      <c r="AG40" s="147" t="s">
        <v>694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5">
      <c r="A41" s="179">
        <v>29</v>
      </c>
      <c r="B41" s="180" t="s">
        <v>750</v>
      </c>
      <c r="C41" s="189" t="s">
        <v>1389</v>
      </c>
      <c r="D41" s="181"/>
      <c r="E41" s="182">
        <v>3</v>
      </c>
      <c r="F41" s="183"/>
      <c r="G41" s="184">
        <f t="shared" si="7"/>
        <v>0</v>
      </c>
      <c r="H41" s="183"/>
      <c r="I41" s="184">
        <f t="shared" si="8"/>
        <v>0</v>
      </c>
      <c r="J41" s="183"/>
      <c r="K41" s="184">
        <f t="shared" si="9"/>
        <v>0</v>
      </c>
      <c r="L41" s="184">
        <v>21</v>
      </c>
      <c r="M41" s="184">
        <f t="shared" si="10"/>
        <v>0</v>
      </c>
      <c r="N41" s="182">
        <v>0</v>
      </c>
      <c r="O41" s="182">
        <f t="shared" si="11"/>
        <v>0</v>
      </c>
      <c r="P41" s="182">
        <v>0</v>
      </c>
      <c r="Q41" s="182">
        <f t="shared" si="12"/>
        <v>0</v>
      </c>
      <c r="R41" s="184"/>
      <c r="S41" s="184" t="s">
        <v>327</v>
      </c>
      <c r="T41" s="185" t="s">
        <v>333</v>
      </c>
      <c r="U41" s="157">
        <v>0</v>
      </c>
      <c r="V41" s="157">
        <f t="shared" si="13"/>
        <v>0</v>
      </c>
      <c r="W41" s="157"/>
      <c r="X41" s="157" t="s">
        <v>249</v>
      </c>
      <c r="Y41" s="157" t="s">
        <v>250</v>
      </c>
      <c r="Z41" s="147"/>
      <c r="AA41" s="147"/>
      <c r="AB41" s="147"/>
      <c r="AC41" s="147"/>
      <c r="AD41" s="147"/>
      <c r="AE41" s="147"/>
      <c r="AF41" s="147"/>
      <c r="AG41" s="147" t="s">
        <v>694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0.399999999999999" outlineLevel="1" x14ac:dyDescent="0.25">
      <c r="A42" s="179">
        <v>30</v>
      </c>
      <c r="B42" s="180" t="s">
        <v>752</v>
      </c>
      <c r="C42" s="189" t="s">
        <v>1390</v>
      </c>
      <c r="D42" s="181"/>
      <c r="E42" s="182">
        <v>1</v>
      </c>
      <c r="F42" s="183"/>
      <c r="G42" s="184">
        <f t="shared" si="7"/>
        <v>0</v>
      </c>
      <c r="H42" s="183"/>
      <c r="I42" s="184">
        <f t="shared" si="8"/>
        <v>0</v>
      </c>
      <c r="J42" s="183"/>
      <c r="K42" s="184">
        <f t="shared" si="9"/>
        <v>0</v>
      </c>
      <c r="L42" s="184">
        <v>21</v>
      </c>
      <c r="M42" s="184">
        <f t="shared" si="10"/>
        <v>0</v>
      </c>
      <c r="N42" s="182">
        <v>0</v>
      </c>
      <c r="O42" s="182">
        <f t="shared" si="11"/>
        <v>0</v>
      </c>
      <c r="P42" s="182">
        <v>0</v>
      </c>
      <c r="Q42" s="182">
        <f t="shared" si="12"/>
        <v>0</v>
      </c>
      <c r="R42" s="184"/>
      <c r="S42" s="184" t="s">
        <v>327</v>
      </c>
      <c r="T42" s="185" t="s">
        <v>333</v>
      </c>
      <c r="U42" s="157">
        <v>0</v>
      </c>
      <c r="V42" s="157">
        <f t="shared" si="13"/>
        <v>0</v>
      </c>
      <c r="W42" s="157"/>
      <c r="X42" s="157" t="s">
        <v>249</v>
      </c>
      <c r="Y42" s="157" t="s">
        <v>250</v>
      </c>
      <c r="Z42" s="147"/>
      <c r="AA42" s="147"/>
      <c r="AB42" s="147"/>
      <c r="AC42" s="147"/>
      <c r="AD42" s="147"/>
      <c r="AE42" s="147"/>
      <c r="AF42" s="147"/>
      <c r="AG42" s="147" t="s">
        <v>694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6.4" x14ac:dyDescent="0.25">
      <c r="A43" s="161" t="s">
        <v>243</v>
      </c>
      <c r="B43" s="162" t="s">
        <v>145</v>
      </c>
      <c r="C43" s="186" t="s">
        <v>146</v>
      </c>
      <c r="D43" s="163"/>
      <c r="E43" s="164"/>
      <c r="F43" s="165"/>
      <c r="G43" s="165">
        <f>SUMIF(AG44:AG45,"&lt;&gt;NOR",G44:G45)</f>
        <v>0</v>
      </c>
      <c r="H43" s="165"/>
      <c r="I43" s="165">
        <f>SUM(I44:I45)</f>
        <v>0</v>
      </c>
      <c r="J43" s="165"/>
      <c r="K43" s="165">
        <f>SUM(K44:K45)</f>
        <v>0</v>
      </c>
      <c r="L43" s="165"/>
      <c r="M43" s="165">
        <f>SUM(M44:M45)</f>
        <v>0</v>
      </c>
      <c r="N43" s="164"/>
      <c r="O43" s="164">
        <f>SUM(O44:O45)</f>
        <v>0</v>
      </c>
      <c r="P43" s="164"/>
      <c r="Q43" s="164">
        <f>SUM(Q44:Q45)</f>
        <v>0</v>
      </c>
      <c r="R43" s="165"/>
      <c r="S43" s="165"/>
      <c r="T43" s="166"/>
      <c r="U43" s="160"/>
      <c r="V43" s="160">
        <f>SUM(V44:V45)</f>
        <v>0</v>
      </c>
      <c r="W43" s="160"/>
      <c r="X43" s="160"/>
      <c r="Y43" s="160"/>
      <c r="AG43" t="s">
        <v>244</v>
      </c>
    </row>
    <row r="44" spans="1:60" outlineLevel="1" x14ac:dyDescent="0.25">
      <c r="A44" s="179">
        <v>31</v>
      </c>
      <c r="B44" s="180" t="s">
        <v>754</v>
      </c>
      <c r="C44" s="189" t="s">
        <v>1391</v>
      </c>
      <c r="D44" s="181"/>
      <c r="E44" s="182">
        <v>54</v>
      </c>
      <c r="F44" s="183"/>
      <c r="G44" s="184">
        <f>ROUND(E44*F44,2)</f>
        <v>0</v>
      </c>
      <c r="H44" s="183"/>
      <c r="I44" s="184">
        <f>ROUND(E44*H44,2)</f>
        <v>0</v>
      </c>
      <c r="J44" s="183"/>
      <c r="K44" s="184">
        <f>ROUND(E44*J44,2)</f>
        <v>0</v>
      </c>
      <c r="L44" s="184">
        <v>21</v>
      </c>
      <c r="M44" s="184">
        <f>G44*(1+L44/100)</f>
        <v>0</v>
      </c>
      <c r="N44" s="182">
        <v>0</v>
      </c>
      <c r="O44" s="182">
        <f>ROUND(E44*N44,2)</f>
        <v>0</v>
      </c>
      <c r="P44" s="182">
        <v>0</v>
      </c>
      <c r="Q44" s="182">
        <f>ROUND(E44*P44,2)</f>
        <v>0</v>
      </c>
      <c r="R44" s="184"/>
      <c r="S44" s="184" t="s">
        <v>327</v>
      </c>
      <c r="T44" s="185" t="s">
        <v>333</v>
      </c>
      <c r="U44" s="157">
        <v>0</v>
      </c>
      <c r="V44" s="157">
        <f>ROUND(E44*U44,2)</f>
        <v>0</v>
      </c>
      <c r="W44" s="157"/>
      <c r="X44" s="157" t="s">
        <v>249</v>
      </c>
      <c r="Y44" s="157" t="s">
        <v>250</v>
      </c>
      <c r="Z44" s="147"/>
      <c r="AA44" s="147"/>
      <c r="AB44" s="147"/>
      <c r="AC44" s="147"/>
      <c r="AD44" s="147"/>
      <c r="AE44" s="147"/>
      <c r="AF44" s="147"/>
      <c r="AG44" s="147" t="s">
        <v>694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20.399999999999999" outlineLevel="1" x14ac:dyDescent="0.25">
      <c r="A45" s="179">
        <v>32</v>
      </c>
      <c r="B45" s="180" t="s">
        <v>756</v>
      </c>
      <c r="C45" s="189" t="s">
        <v>1392</v>
      </c>
      <c r="D45" s="181"/>
      <c r="E45" s="182">
        <v>1</v>
      </c>
      <c r="F45" s="183"/>
      <c r="G45" s="184">
        <f>ROUND(E45*F45,2)</f>
        <v>0</v>
      </c>
      <c r="H45" s="183"/>
      <c r="I45" s="184">
        <f>ROUND(E45*H45,2)</f>
        <v>0</v>
      </c>
      <c r="J45" s="183"/>
      <c r="K45" s="184">
        <f>ROUND(E45*J45,2)</f>
        <v>0</v>
      </c>
      <c r="L45" s="184">
        <v>21</v>
      </c>
      <c r="M45" s="184">
        <f>G45*(1+L45/100)</f>
        <v>0</v>
      </c>
      <c r="N45" s="182">
        <v>0</v>
      </c>
      <c r="O45" s="182">
        <f>ROUND(E45*N45,2)</f>
        <v>0</v>
      </c>
      <c r="P45" s="182">
        <v>0</v>
      </c>
      <c r="Q45" s="182">
        <f>ROUND(E45*P45,2)</f>
        <v>0</v>
      </c>
      <c r="R45" s="184"/>
      <c r="S45" s="184" t="s">
        <v>327</v>
      </c>
      <c r="T45" s="185" t="s">
        <v>333</v>
      </c>
      <c r="U45" s="157">
        <v>0</v>
      </c>
      <c r="V45" s="157">
        <f>ROUND(E45*U45,2)</f>
        <v>0</v>
      </c>
      <c r="W45" s="157"/>
      <c r="X45" s="157" t="s">
        <v>249</v>
      </c>
      <c r="Y45" s="157" t="s">
        <v>250</v>
      </c>
      <c r="Z45" s="147"/>
      <c r="AA45" s="147"/>
      <c r="AB45" s="147"/>
      <c r="AC45" s="147"/>
      <c r="AD45" s="147"/>
      <c r="AE45" s="147"/>
      <c r="AF45" s="147"/>
      <c r="AG45" s="147" t="s">
        <v>694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x14ac:dyDescent="0.25">
      <c r="A46" s="161" t="s">
        <v>243</v>
      </c>
      <c r="B46" s="162" t="s">
        <v>147</v>
      </c>
      <c r="C46" s="186" t="s">
        <v>148</v>
      </c>
      <c r="D46" s="163"/>
      <c r="E46" s="164"/>
      <c r="F46" s="165"/>
      <c r="G46" s="165">
        <f>SUMIF(AG47:AG50,"&lt;&gt;NOR",G47:G50)</f>
        <v>0</v>
      </c>
      <c r="H46" s="165"/>
      <c r="I46" s="165">
        <f>SUM(I47:I50)</f>
        <v>0</v>
      </c>
      <c r="J46" s="165"/>
      <c r="K46" s="165">
        <f>SUM(K47:K50)</f>
        <v>0</v>
      </c>
      <c r="L46" s="165"/>
      <c r="M46" s="165">
        <f>SUM(M47:M50)</f>
        <v>0</v>
      </c>
      <c r="N46" s="164"/>
      <c r="O46" s="164">
        <f>SUM(O47:O50)</f>
        <v>0</v>
      </c>
      <c r="P46" s="164"/>
      <c r="Q46" s="164">
        <f>SUM(Q47:Q50)</f>
        <v>0</v>
      </c>
      <c r="R46" s="165"/>
      <c r="S46" s="165"/>
      <c r="T46" s="166"/>
      <c r="U46" s="160"/>
      <c r="V46" s="160">
        <f>SUM(V47:V50)</f>
        <v>0</v>
      </c>
      <c r="W46" s="160"/>
      <c r="X46" s="160"/>
      <c r="Y46" s="160"/>
      <c r="AG46" t="s">
        <v>244</v>
      </c>
    </row>
    <row r="47" spans="1:60" outlineLevel="1" x14ac:dyDescent="0.25">
      <c r="A47" s="179">
        <v>33</v>
      </c>
      <c r="B47" s="180" t="s">
        <v>758</v>
      </c>
      <c r="C47" s="189" t="s">
        <v>1393</v>
      </c>
      <c r="D47" s="181"/>
      <c r="E47" s="182">
        <v>2</v>
      </c>
      <c r="F47" s="183"/>
      <c r="G47" s="184">
        <f>ROUND(E47*F47,2)</f>
        <v>0</v>
      </c>
      <c r="H47" s="183"/>
      <c r="I47" s="184">
        <f>ROUND(E47*H47,2)</f>
        <v>0</v>
      </c>
      <c r="J47" s="183"/>
      <c r="K47" s="184">
        <f>ROUND(E47*J47,2)</f>
        <v>0</v>
      </c>
      <c r="L47" s="184">
        <v>21</v>
      </c>
      <c r="M47" s="184">
        <f>G47*(1+L47/100)</f>
        <v>0</v>
      </c>
      <c r="N47" s="182">
        <v>0</v>
      </c>
      <c r="O47" s="182">
        <f>ROUND(E47*N47,2)</f>
        <v>0</v>
      </c>
      <c r="P47" s="182">
        <v>0</v>
      </c>
      <c r="Q47" s="182">
        <f>ROUND(E47*P47,2)</f>
        <v>0</v>
      </c>
      <c r="R47" s="184"/>
      <c r="S47" s="184" t="s">
        <v>327</v>
      </c>
      <c r="T47" s="185" t="s">
        <v>333</v>
      </c>
      <c r="U47" s="157">
        <v>0</v>
      </c>
      <c r="V47" s="157">
        <f>ROUND(E47*U47,2)</f>
        <v>0</v>
      </c>
      <c r="W47" s="157"/>
      <c r="X47" s="157" t="s">
        <v>249</v>
      </c>
      <c r="Y47" s="157" t="s">
        <v>250</v>
      </c>
      <c r="Z47" s="147"/>
      <c r="AA47" s="147"/>
      <c r="AB47" s="147"/>
      <c r="AC47" s="147"/>
      <c r="AD47" s="147"/>
      <c r="AE47" s="147"/>
      <c r="AF47" s="147"/>
      <c r="AG47" s="147" t="s">
        <v>694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5">
      <c r="A48" s="179">
        <v>34</v>
      </c>
      <c r="B48" s="180" t="s">
        <v>760</v>
      </c>
      <c r="C48" s="189" t="s">
        <v>1394</v>
      </c>
      <c r="D48" s="181"/>
      <c r="E48" s="182">
        <v>5</v>
      </c>
      <c r="F48" s="183"/>
      <c r="G48" s="184">
        <f>ROUND(E48*F48,2)</f>
        <v>0</v>
      </c>
      <c r="H48" s="183"/>
      <c r="I48" s="184">
        <f>ROUND(E48*H48,2)</f>
        <v>0</v>
      </c>
      <c r="J48" s="183"/>
      <c r="K48" s="184">
        <f>ROUND(E48*J48,2)</f>
        <v>0</v>
      </c>
      <c r="L48" s="184">
        <v>21</v>
      </c>
      <c r="M48" s="184">
        <f>G48*(1+L48/100)</f>
        <v>0</v>
      </c>
      <c r="N48" s="182">
        <v>0</v>
      </c>
      <c r="O48" s="182">
        <f>ROUND(E48*N48,2)</f>
        <v>0</v>
      </c>
      <c r="P48" s="182">
        <v>0</v>
      </c>
      <c r="Q48" s="182">
        <f>ROUND(E48*P48,2)</f>
        <v>0</v>
      </c>
      <c r="R48" s="184"/>
      <c r="S48" s="184" t="s">
        <v>327</v>
      </c>
      <c r="T48" s="185" t="s">
        <v>333</v>
      </c>
      <c r="U48" s="157">
        <v>0</v>
      </c>
      <c r="V48" s="157">
        <f>ROUND(E48*U48,2)</f>
        <v>0</v>
      </c>
      <c r="W48" s="157"/>
      <c r="X48" s="157" t="s">
        <v>249</v>
      </c>
      <c r="Y48" s="157" t="s">
        <v>250</v>
      </c>
      <c r="Z48" s="147"/>
      <c r="AA48" s="147"/>
      <c r="AB48" s="147"/>
      <c r="AC48" s="147"/>
      <c r="AD48" s="147"/>
      <c r="AE48" s="147"/>
      <c r="AF48" s="147"/>
      <c r="AG48" s="147" t="s">
        <v>694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5">
      <c r="A49" s="179">
        <v>35</v>
      </c>
      <c r="B49" s="180" t="s">
        <v>762</v>
      </c>
      <c r="C49" s="189" t="s">
        <v>1395</v>
      </c>
      <c r="D49" s="181"/>
      <c r="E49" s="182">
        <v>1</v>
      </c>
      <c r="F49" s="183"/>
      <c r="G49" s="184">
        <f>ROUND(E49*F49,2)</f>
        <v>0</v>
      </c>
      <c r="H49" s="183"/>
      <c r="I49" s="184">
        <f>ROUND(E49*H49,2)</f>
        <v>0</v>
      </c>
      <c r="J49" s="183"/>
      <c r="K49" s="184">
        <f>ROUND(E49*J49,2)</f>
        <v>0</v>
      </c>
      <c r="L49" s="184">
        <v>21</v>
      </c>
      <c r="M49" s="184">
        <f>G49*(1+L49/100)</f>
        <v>0</v>
      </c>
      <c r="N49" s="182">
        <v>0</v>
      </c>
      <c r="O49" s="182">
        <f>ROUND(E49*N49,2)</f>
        <v>0</v>
      </c>
      <c r="P49" s="182">
        <v>0</v>
      </c>
      <c r="Q49" s="182">
        <f>ROUND(E49*P49,2)</f>
        <v>0</v>
      </c>
      <c r="R49" s="184"/>
      <c r="S49" s="184" t="s">
        <v>327</v>
      </c>
      <c r="T49" s="185" t="s">
        <v>333</v>
      </c>
      <c r="U49" s="157">
        <v>0</v>
      </c>
      <c r="V49" s="157">
        <f>ROUND(E49*U49,2)</f>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ht="20.399999999999999" outlineLevel="1" x14ac:dyDescent="0.25">
      <c r="A50" s="179">
        <v>36</v>
      </c>
      <c r="B50" s="180" t="s">
        <v>764</v>
      </c>
      <c r="C50" s="189" t="s">
        <v>1396</v>
      </c>
      <c r="D50" s="181"/>
      <c r="E50" s="182">
        <v>1</v>
      </c>
      <c r="F50" s="183"/>
      <c r="G50" s="184">
        <f>ROUND(E50*F50,2)</f>
        <v>0</v>
      </c>
      <c r="H50" s="183"/>
      <c r="I50" s="184">
        <f>ROUND(E50*H50,2)</f>
        <v>0</v>
      </c>
      <c r="J50" s="183"/>
      <c r="K50" s="184">
        <f>ROUND(E50*J50,2)</f>
        <v>0</v>
      </c>
      <c r="L50" s="184">
        <v>21</v>
      </c>
      <c r="M50" s="184">
        <f>G50*(1+L50/100)</f>
        <v>0</v>
      </c>
      <c r="N50" s="182">
        <v>0</v>
      </c>
      <c r="O50" s="182">
        <f>ROUND(E50*N50,2)</f>
        <v>0</v>
      </c>
      <c r="P50" s="182">
        <v>0</v>
      </c>
      <c r="Q50" s="182">
        <f>ROUND(E50*P50,2)</f>
        <v>0</v>
      </c>
      <c r="R50" s="184"/>
      <c r="S50" s="184" t="s">
        <v>327</v>
      </c>
      <c r="T50" s="185" t="s">
        <v>333</v>
      </c>
      <c r="U50" s="157">
        <v>0</v>
      </c>
      <c r="V50" s="157">
        <f>ROUND(E50*U50,2)</f>
        <v>0</v>
      </c>
      <c r="W50" s="157"/>
      <c r="X50" s="157" t="s">
        <v>249</v>
      </c>
      <c r="Y50" s="157" t="s">
        <v>250</v>
      </c>
      <c r="Z50" s="147"/>
      <c r="AA50" s="147"/>
      <c r="AB50" s="147"/>
      <c r="AC50" s="147"/>
      <c r="AD50" s="147"/>
      <c r="AE50" s="147"/>
      <c r="AF50" s="147"/>
      <c r="AG50" s="147" t="s">
        <v>694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52.8" x14ac:dyDescent="0.25">
      <c r="A51" s="161" t="s">
        <v>243</v>
      </c>
      <c r="B51" s="162" t="s">
        <v>149</v>
      </c>
      <c r="C51" s="186" t="s">
        <v>150</v>
      </c>
      <c r="D51" s="163"/>
      <c r="E51" s="164"/>
      <c r="F51" s="165"/>
      <c r="G51" s="165">
        <f>SUMIF(AG52:AG54,"&lt;&gt;NOR",G52:G54)</f>
        <v>0</v>
      </c>
      <c r="H51" s="165"/>
      <c r="I51" s="165">
        <f>SUM(I52:I54)</f>
        <v>0</v>
      </c>
      <c r="J51" s="165"/>
      <c r="K51" s="165">
        <f>SUM(K52:K54)</f>
        <v>0</v>
      </c>
      <c r="L51" s="165"/>
      <c r="M51" s="165">
        <f>SUM(M52:M54)</f>
        <v>0</v>
      </c>
      <c r="N51" s="164"/>
      <c r="O51" s="164">
        <f>SUM(O52:O54)</f>
        <v>0</v>
      </c>
      <c r="P51" s="164"/>
      <c r="Q51" s="164">
        <f>SUM(Q52:Q54)</f>
        <v>0</v>
      </c>
      <c r="R51" s="165"/>
      <c r="S51" s="165"/>
      <c r="T51" s="166"/>
      <c r="U51" s="160"/>
      <c r="V51" s="160">
        <f>SUM(V52:V54)</f>
        <v>0</v>
      </c>
      <c r="W51" s="160"/>
      <c r="X51" s="160"/>
      <c r="Y51" s="160"/>
      <c r="AG51" t="s">
        <v>244</v>
      </c>
    </row>
    <row r="52" spans="1:60" ht="20.399999999999999" outlineLevel="1" x14ac:dyDescent="0.25">
      <c r="A52" s="179">
        <v>37</v>
      </c>
      <c r="B52" s="180" t="s">
        <v>766</v>
      </c>
      <c r="C52" s="189" t="s">
        <v>1397</v>
      </c>
      <c r="D52" s="181"/>
      <c r="E52" s="182">
        <v>1</v>
      </c>
      <c r="F52" s="183"/>
      <c r="G52" s="184">
        <f>ROUND(E52*F52,2)</f>
        <v>0</v>
      </c>
      <c r="H52" s="183"/>
      <c r="I52" s="184">
        <f>ROUND(E52*H52,2)</f>
        <v>0</v>
      </c>
      <c r="J52" s="183"/>
      <c r="K52" s="184">
        <f>ROUND(E52*J52,2)</f>
        <v>0</v>
      </c>
      <c r="L52" s="184">
        <v>21</v>
      </c>
      <c r="M52" s="184">
        <f>G52*(1+L52/100)</f>
        <v>0</v>
      </c>
      <c r="N52" s="182">
        <v>0</v>
      </c>
      <c r="O52" s="182">
        <f>ROUND(E52*N52,2)</f>
        <v>0</v>
      </c>
      <c r="P52" s="182">
        <v>0</v>
      </c>
      <c r="Q52" s="182">
        <f>ROUND(E52*P52,2)</f>
        <v>0</v>
      </c>
      <c r="R52" s="184"/>
      <c r="S52" s="184" t="s">
        <v>327</v>
      </c>
      <c r="T52" s="185" t="s">
        <v>333</v>
      </c>
      <c r="U52" s="157">
        <v>0</v>
      </c>
      <c r="V52" s="157">
        <f>ROUND(E52*U52,2)</f>
        <v>0</v>
      </c>
      <c r="W52" s="157"/>
      <c r="X52" s="157" t="s">
        <v>249</v>
      </c>
      <c r="Y52" s="157" t="s">
        <v>250</v>
      </c>
      <c r="Z52" s="147"/>
      <c r="AA52" s="147"/>
      <c r="AB52" s="147"/>
      <c r="AC52" s="147"/>
      <c r="AD52" s="147"/>
      <c r="AE52" s="147"/>
      <c r="AF52" s="147"/>
      <c r="AG52" s="147" t="s">
        <v>694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5">
      <c r="A53" s="179">
        <v>38</v>
      </c>
      <c r="B53" s="180" t="s">
        <v>768</v>
      </c>
      <c r="C53" s="189" t="s">
        <v>1398</v>
      </c>
      <c r="D53" s="181"/>
      <c r="E53" s="182">
        <v>1</v>
      </c>
      <c r="F53" s="183"/>
      <c r="G53" s="184">
        <f>ROUND(E53*F53,2)</f>
        <v>0</v>
      </c>
      <c r="H53" s="183"/>
      <c r="I53" s="184">
        <f>ROUND(E53*H53,2)</f>
        <v>0</v>
      </c>
      <c r="J53" s="183"/>
      <c r="K53" s="184">
        <f>ROUND(E53*J53,2)</f>
        <v>0</v>
      </c>
      <c r="L53" s="184">
        <v>21</v>
      </c>
      <c r="M53" s="184">
        <f>G53*(1+L53/100)</f>
        <v>0</v>
      </c>
      <c r="N53" s="182">
        <v>0</v>
      </c>
      <c r="O53" s="182">
        <f>ROUND(E53*N53,2)</f>
        <v>0</v>
      </c>
      <c r="P53" s="182">
        <v>0</v>
      </c>
      <c r="Q53" s="182">
        <f>ROUND(E53*P53,2)</f>
        <v>0</v>
      </c>
      <c r="R53" s="184"/>
      <c r="S53" s="184" t="s">
        <v>327</v>
      </c>
      <c r="T53" s="185" t="s">
        <v>333</v>
      </c>
      <c r="U53" s="157">
        <v>0</v>
      </c>
      <c r="V53" s="157">
        <f>ROUND(E53*U53,2)</f>
        <v>0</v>
      </c>
      <c r="W53" s="157"/>
      <c r="X53" s="157" t="s">
        <v>249</v>
      </c>
      <c r="Y53" s="157" t="s">
        <v>250</v>
      </c>
      <c r="Z53" s="147"/>
      <c r="AA53" s="147"/>
      <c r="AB53" s="147"/>
      <c r="AC53" s="147"/>
      <c r="AD53" s="147"/>
      <c r="AE53" s="147"/>
      <c r="AF53" s="147"/>
      <c r="AG53" s="147" t="s">
        <v>694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5">
      <c r="A54" s="179">
        <v>39</v>
      </c>
      <c r="B54" s="180" t="s">
        <v>770</v>
      </c>
      <c r="C54" s="189" t="s">
        <v>1399</v>
      </c>
      <c r="D54" s="181"/>
      <c r="E54" s="182">
        <v>1</v>
      </c>
      <c r="F54" s="183"/>
      <c r="G54" s="184">
        <f>ROUND(E54*F54,2)</f>
        <v>0</v>
      </c>
      <c r="H54" s="183"/>
      <c r="I54" s="184">
        <f>ROUND(E54*H54,2)</f>
        <v>0</v>
      </c>
      <c r="J54" s="183"/>
      <c r="K54" s="184">
        <f>ROUND(E54*J54,2)</f>
        <v>0</v>
      </c>
      <c r="L54" s="184">
        <v>21</v>
      </c>
      <c r="M54" s="184">
        <f>G54*(1+L54/100)</f>
        <v>0</v>
      </c>
      <c r="N54" s="182">
        <v>0</v>
      </c>
      <c r="O54" s="182">
        <f>ROUND(E54*N54,2)</f>
        <v>0</v>
      </c>
      <c r="P54" s="182">
        <v>0</v>
      </c>
      <c r="Q54" s="182">
        <f>ROUND(E54*P54,2)</f>
        <v>0</v>
      </c>
      <c r="R54" s="184"/>
      <c r="S54" s="184" t="s">
        <v>327</v>
      </c>
      <c r="T54" s="185" t="s">
        <v>333</v>
      </c>
      <c r="U54" s="157">
        <v>0</v>
      </c>
      <c r="V54" s="157">
        <f>ROUND(E54*U54,2)</f>
        <v>0</v>
      </c>
      <c r="W54" s="157"/>
      <c r="X54" s="157" t="s">
        <v>249</v>
      </c>
      <c r="Y54" s="157" t="s">
        <v>250</v>
      </c>
      <c r="Z54" s="147"/>
      <c r="AA54" s="147"/>
      <c r="AB54" s="147"/>
      <c r="AC54" s="147"/>
      <c r="AD54" s="147"/>
      <c r="AE54" s="147"/>
      <c r="AF54" s="147"/>
      <c r="AG54" s="147" t="s">
        <v>694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6.4" x14ac:dyDescent="0.25">
      <c r="A55" s="161" t="s">
        <v>243</v>
      </c>
      <c r="B55" s="162" t="s">
        <v>151</v>
      </c>
      <c r="C55" s="186" t="s">
        <v>152</v>
      </c>
      <c r="D55" s="163"/>
      <c r="E55" s="164"/>
      <c r="F55" s="165"/>
      <c r="G55" s="165">
        <f>SUMIF(AG56:AG58,"&lt;&gt;NOR",G56:G58)</f>
        <v>0</v>
      </c>
      <c r="H55" s="165"/>
      <c r="I55" s="165">
        <f>SUM(I56:I58)</f>
        <v>0</v>
      </c>
      <c r="J55" s="165"/>
      <c r="K55" s="165">
        <f>SUM(K56:K58)</f>
        <v>0</v>
      </c>
      <c r="L55" s="165"/>
      <c r="M55" s="165">
        <f>SUM(M56:M58)</f>
        <v>0</v>
      </c>
      <c r="N55" s="164"/>
      <c r="O55" s="164">
        <f>SUM(O56:O58)</f>
        <v>0</v>
      </c>
      <c r="P55" s="164"/>
      <c r="Q55" s="164">
        <f>SUM(Q56:Q58)</f>
        <v>0</v>
      </c>
      <c r="R55" s="165"/>
      <c r="S55" s="165"/>
      <c r="T55" s="166"/>
      <c r="U55" s="160"/>
      <c r="V55" s="160">
        <f>SUM(V56:V58)</f>
        <v>0</v>
      </c>
      <c r="W55" s="160"/>
      <c r="X55" s="160"/>
      <c r="Y55" s="160"/>
      <c r="AG55" t="s">
        <v>244</v>
      </c>
    </row>
    <row r="56" spans="1:60" outlineLevel="1" x14ac:dyDescent="0.25">
      <c r="A56" s="179">
        <v>40</v>
      </c>
      <c r="B56" s="180" t="s">
        <v>772</v>
      </c>
      <c r="C56" s="189" t="s">
        <v>1400</v>
      </c>
      <c r="D56" s="181"/>
      <c r="E56" s="182">
        <v>1</v>
      </c>
      <c r="F56" s="183"/>
      <c r="G56" s="184">
        <f>ROUND(E56*F56,2)</f>
        <v>0</v>
      </c>
      <c r="H56" s="183"/>
      <c r="I56" s="184">
        <f>ROUND(E56*H56,2)</f>
        <v>0</v>
      </c>
      <c r="J56" s="183"/>
      <c r="K56" s="184">
        <f>ROUND(E56*J56,2)</f>
        <v>0</v>
      </c>
      <c r="L56" s="184">
        <v>21</v>
      </c>
      <c r="M56" s="184">
        <f>G56*(1+L56/100)</f>
        <v>0</v>
      </c>
      <c r="N56" s="182">
        <v>0</v>
      </c>
      <c r="O56" s="182">
        <f>ROUND(E56*N56,2)</f>
        <v>0</v>
      </c>
      <c r="P56" s="182">
        <v>0</v>
      </c>
      <c r="Q56" s="182">
        <f>ROUND(E56*P56,2)</f>
        <v>0</v>
      </c>
      <c r="R56" s="184"/>
      <c r="S56" s="184" t="s">
        <v>327</v>
      </c>
      <c r="T56" s="185" t="s">
        <v>333</v>
      </c>
      <c r="U56" s="157">
        <v>0</v>
      </c>
      <c r="V56" s="157">
        <f>ROUND(E56*U56,2)</f>
        <v>0</v>
      </c>
      <c r="W56" s="157"/>
      <c r="X56" s="157" t="s">
        <v>249</v>
      </c>
      <c r="Y56" s="157" t="s">
        <v>250</v>
      </c>
      <c r="Z56" s="147"/>
      <c r="AA56" s="147"/>
      <c r="AB56" s="147"/>
      <c r="AC56" s="147"/>
      <c r="AD56" s="147"/>
      <c r="AE56" s="147"/>
      <c r="AF56" s="147"/>
      <c r="AG56" s="147" t="s">
        <v>694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5">
      <c r="A57" s="179">
        <v>41</v>
      </c>
      <c r="B57" s="180" t="s">
        <v>774</v>
      </c>
      <c r="C57" s="189" t="s">
        <v>1398</v>
      </c>
      <c r="D57" s="181"/>
      <c r="E57" s="182">
        <v>1</v>
      </c>
      <c r="F57" s="183"/>
      <c r="G57" s="184">
        <f>ROUND(E57*F57,2)</f>
        <v>0</v>
      </c>
      <c r="H57" s="183"/>
      <c r="I57" s="184">
        <f>ROUND(E57*H57,2)</f>
        <v>0</v>
      </c>
      <c r="J57" s="183"/>
      <c r="K57" s="184">
        <f>ROUND(E57*J57,2)</f>
        <v>0</v>
      </c>
      <c r="L57" s="184">
        <v>21</v>
      </c>
      <c r="M57" s="184">
        <f>G57*(1+L57/100)</f>
        <v>0</v>
      </c>
      <c r="N57" s="182">
        <v>0</v>
      </c>
      <c r="O57" s="182">
        <f>ROUND(E57*N57,2)</f>
        <v>0</v>
      </c>
      <c r="P57" s="182">
        <v>0</v>
      </c>
      <c r="Q57" s="182">
        <f>ROUND(E57*P57,2)</f>
        <v>0</v>
      </c>
      <c r="R57" s="184"/>
      <c r="S57" s="184" t="s">
        <v>327</v>
      </c>
      <c r="T57" s="185" t="s">
        <v>333</v>
      </c>
      <c r="U57" s="157">
        <v>0</v>
      </c>
      <c r="V57" s="157">
        <f>ROUND(E57*U57,2)</f>
        <v>0</v>
      </c>
      <c r="W57" s="157"/>
      <c r="X57" s="157" t="s">
        <v>249</v>
      </c>
      <c r="Y57" s="157" t="s">
        <v>250</v>
      </c>
      <c r="Z57" s="147"/>
      <c r="AA57" s="147"/>
      <c r="AB57" s="147"/>
      <c r="AC57" s="147"/>
      <c r="AD57" s="147"/>
      <c r="AE57" s="147"/>
      <c r="AF57" s="147"/>
      <c r="AG57" s="147" t="s">
        <v>694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5">
      <c r="A58" s="179">
        <v>42</v>
      </c>
      <c r="B58" s="180" t="s">
        <v>776</v>
      </c>
      <c r="C58" s="189" t="s">
        <v>1399</v>
      </c>
      <c r="D58" s="181"/>
      <c r="E58" s="182">
        <v>1</v>
      </c>
      <c r="F58" s="183"/>
      <c r="G58" s="184">
        <f>ROUND(E58*F58,2)</f>
        <v>0</v>
      </c>
      <c r="H58" s="183"/>
      <c r="I58" s="184">
        <f>ROUND(E58*H58,2)</f>
        <v>0</v>
      </c>
      <c r="J58" s="183"/>
      <c r="K58" s="184">
        <f>ROUND(E58*J58,2)</f>
        <v>0</v>
      </c>
      <c r="L58" s="184">
        <v>21</v>
      </c>
      <c r="M58" s="184">
        <f>G58*(1+L58/100)</f>
        <v>0</v>
      </c>
      <c r="N58" s="182">
        <v>0</v>
      </c>
      <c r="O58" s="182">
        <f>ROUND(E58*N58,2)</f>
        <v>0</v>
      </c>
      <c r="P58" s="182">
        <v>0</v>
      </c>
      <c r="Q58" s="182">
        <f>ROUND(E58*P58,2)</f>
        <v>0</v>
      </c>
      <c r="R58" s="184"/>
      <c r="S58" s="184" t="s">
        <v>327</v>
      </c>
      <c r="T58" s="185" t="s">
        <v>333</v>
      </c>
      <c r="U58" s="157">
        <v>0</v>
      </c>
      <c r="V58" s="157">
        <f>ROUND(E58*U58,2)</f>
        <v>0</v>
      </c>
      <c r="W58" s="157"/>
      <c r="X58" s="157" t="s">
        <v>249</v>
      </c>
      <c r="Y58" s="157" t="s">
        <v>250</v>
      </c>
      <c r="Z58" s="147"/>
      <c r="AA58" s="147"/>
      <c r="AB58" s="147"/>
      <c r="AC58" s="147"/>
      <c r="AD58" s="147"/>
      <c r="AE58" s="147"/>
      <c r="AF58" s="147"/>
      <c r="AG58" s="147" t="s">
        <v>694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6.4" x14ac:dyDescent="0.25">
      <c r="A59" s="161" t="s">
        <v>243</v>
      </c>
      <c r="B59" s="162" t="s">
        <v>153</v>
      </c>
      <c r="C59" s="186" t="s">
        <v>154</v>
      </c>
      <c r="D59" s="163"/>
      <c r="E59" s="164"/>
      <c r="F59" s="165"/>
      <c r="G59" s="165">
        <f>SUMIF(AG60:AG62,"&lt;&gt;NOR",G60:G62)</f>
        <v>0</v>
      </c>
      <c r="H59" s="165"/>
      <c r="I59" s="165">
        <f>SUM(I60:I62)</f>
        <v>0</v>
      </c>
      <c r="J59" s="165"/>
      <c r="K59" s="165">
        <f>SUM(K60:K62)</f>
        <v>0</v>
      </c>
      <c r="L59" s="165"/>
      <c r="M59" s="165">
        <f>SUM(M60:M62)</f>
        <v>0</v>
      </c>
      <c r="N59" s="164"/>
      <c r="O59" s="164">
        <f>SUM(O60:O62)</f>
        <v>0</v>
      </c>
      <c r="P59" s="164"/>
      <c r="Q59" s="164">
        <f>SUM(Q60:Q62)</f>
        <v>0</v>
      </c>
      <c r="R59" s="165"/>
      <c r="S59" s="165"/>
      <c r="T59" s="166"/>
      <c r="U59" s="160"/>
      <c r="V59" s="160">
        <f>SUM(V60:V62)</f>
        <v>0</v>
      </c>
      <c r="W59" s="160"/>
      <c r="X59" s="160"/>
      <c r="Y59" s="160"/>
      <c r="AG59" t="s">
        <v>244</v>
      </c>
    </row>
    <row r="60" spans="1:60" outlineLevel="1" x14ac:dyDescent="0.25">
      <c r="A60" s="179">
        <v>43</v>
      </c>
      <c r="B60" s="180" t="s">
        <v>778</v>
      </c>
      <c r="C60" s="189" t="s">
        <v>1400</v>
      </c>
      <c r="D60" s="181"/>
      <c r="E60" s="182">
        <v>1</v>
      </c>
      <c r="F60" s="183"/>
      <c r="G60" s="184">
        <f>ROUND(E60*F60,2)</f>
        <v>0</v>
      </c>
      <c r="H60" s="183"/>
      <c r="I60" s="184">
        <f>ROUND(E60*H60,2)</f>
        <v>0</v>
      </c>
      <c r="J60" s="183"/>
      <c r="K60" s="184">
        <f>ROUND(E60*J60,2)</f>
        <v>0</v>
      </c>
      <c r="L60" s="184">
        <v>21</v>
      </c>
      <c r="M60" s="184">
        <f>G60*(1+L60/100)</f>
        <v>0</v>
      </c>
      <c r="N60" s="182">
        <v>0</v>
      </c>
      <c r="O60" s="182">
        <f>ROUND(E60*N60,2)</f>
        <v>0</v>
      </c>
      <c r="P60" s="182">
        <v>0</v>
      </c>
      <c r="Q60" s="182">
        <f>ROUND(E60*P60,2)</f>
        <v>0</v>
      </c>
      <c r="R60" s="184"/>
      <c r="S60" s="184" t="s">
        <v>327</v>
      </c>
      <c r="T60" s="185" t="s">
        <v>333</v>
      </c>
      <c r="U60" s="157">
        <v>0</v>
      </c>
      <c r="V60" s="157">
        <f>ROUND(E60*U60,2)</f>
        <v>0</v>
      </c>
      <c r="W60" s="157"/>
      <c r="X60" s="157" t="s">
        <v>249</v>
      </c>
      <c r="Y60" s="157" t="s">
        <v>250</v>
      </c>
      <c r="Z60" s="147"/>
      <c r="AA60" s="147"/>
      <c r="AB60" s="147"/>
      <c r="AC60" s="147"/>
      <c r="AD60" s="147"/>
      <c r="AE60" s="147"/>
      <c r="AF60" s="147"/>
      <c r="AG60" s="147" t="s">
        <v>694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5">
      <c r="A61" s="179">
        <v>44</v>
      </c>
      <c r="B61" s="180" t="s">
        <v>780</v>
      </c>
      <c r="C61" s="189" t="s">
        <v>1398</v>
      </c>
      <c r="D61" s="181"/>
      <c r="E61" s="182">
        <v>1</v>
      </c>
      <c r="F61" s="183"/>
      <c r="G61" s="184">
        <f>ROUND(E61*F61,2)</f>
        <v>0</v>
      </c>
      <c r="H61" s="183"/>
      <c r="I61" s="184">
        <f>ROUND(E61*H61,2)</f>
        <v>0</v>
      </c>
      <c r="J61" s="183"/>
      <c r="K61" s="184">
        <f>ROUND(E61*J61,2)</f>
        <v>0</v>
      </c>
      <c r="L61" s="184">
        <v>21</v>
      </c>
      <c r="M61" s="184">
        <f>G61*(1+L61/100)</f>
        <v>0</v>
      </c>
      <c r="N61" s="182">
        <v>0</v>
      </c>
      <c r="O61" s="182">
        <f>ROUND(E61*N61,2)</f>
        <v>0</v>
      </c>
      <c r="P61" s="182">
        <v>0</v>
      </c>
      <c r="Q61" s="182">
        <f>ROUND(E61*P61,2)</f>
        <v>0</v>
      </c>
      <c r="R61" s="184"/>
      <c r="S61" s="184" t="s">
        <v>327</v>
      </c>
      <c r="T61" s="185" t="s">
        <v>333</v>
      </c>
      <c r="U61" s="157">
        <v>0</v>
      </c>
      <c r="V61" s="157">
        <f>ROUND(E61*U61,2)</f>
        <v>0</v>
      </c>
      <c r="W61" s="157"/>
      <c r="X61" s="157" t="s">
        <v>249</v>
      </c>
      <c r="Y61" s="157" t="s">
        <v>250</v>
      </c>
      <c r="Z61" s="147"/>
      <c r="AA61" s="147"/>
      <c r="AB61" s="147"/>
      <c r="AC61" s="147"/>
      <c r="AD61" s="147"/>
      <c r="AE61" s="147"/>
      <c r="AF61" s="147"/>
      <c r="AG61" s="147" t="s">
        <v>694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5">
      <c r="A62" s="179">
        <v>45</v>
      </c>
      <c r="B62" s="180" t="s">
        <v>782</v>
      </c>
      <c r="C62" s="189" t="s">
        <v>1399</v>
      </c>
      <c r="D62" s="181"/>
      <c r="E62" s="182">
        <v>1</v>
      </c>
      <c r="F62" s="183"/>
      <c r="G62" s="184">
        <f>ROUND(E62*F62,2)</f>
        <v>0</v>
      </c>
      <c r="H62" s="183"/>
      <c r="I62" s="184">
        <f>ROUND(E62*H62,2)</f>
        <v>0</v>
      </c>
      <c r="J62" s="183"/>
      <c r="K62" s="184">
        <f>ROUND(E62*J62,2)</f>
        <v>0</v>
      </c>
      <c r="L62" s="184">
        <v>21</v>
      </c>
      <c r="M62" s="184">
        <f>G62*(1+L62/100)</f>
        <v>0</v>
      </c>
      <c r="N62" s="182">
        <v>0</v>
      </c>
      <c r="O62" s="182">
        <f>ROUND(E62*N62,2)</f>
        <v>0</v>
      </c>
      <c r="P62" s="182">
        <v>0</v>
      </c>
      <c r="Q62" s="182">
        <f>ROUND(E62*P62,2)</f>
        <v>0</v>
      </c>
      <c r="R62" s="184"/>
      <c r="S62" s="184" t="s">
        <v>327</v>
      </c>
      <c r="T62" s="185" t="s">
        <v>333</v>
      </c>
      <c r="U62" s="157">
        <v>0</v>
      </c>
      <c r="V62" s="157">
        <f>ROUND(E62*U62,2)</f>
        <v>0</v>
      </c>
      <c r="W62" s="157"/>
      <c r="X62" s="157" t="s">
        <v>249</v>
      </c>
      <c r="Y62" s="157" t="s">
        <v>250</v>
      </c>
      <c r="Z62" s="147"/>
      <c r="AA62" s="147"/>
      <c r="AB62" s="147"/>
      <c r="AC62" s="147"/>
      <c r="AD62" s="147"/>
      <c r="AE62" s="147"/>
      <c r="AF62" s="147"/>
      <c r="AG62" s="147" t="s">
        <v>694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26.4" x14ac:dyDescent="0.25">
      <c r="A63" s="161" t="s">
        <v>243</v>
      </c>
      <c r="B63" s="162" t="s">
        <v>155</v>
      </c>
      <c r="C63" s="186" t="s">
        <v>156</v>
      </c>
      <c r="D63" s="163"/>
      <c r="E63" s="164"/>
      <c r="F63" s="165"/>
      <c r="G63" s="165">
        <f>SUMIF(AG64:AG64,"&lt;&gt;NOR",G64:G64)</f>
        <v>0</v>
      </c>
      <c r="H63" s="165"/>
      <c r="I63" s="165">
        <f>SUM(I64:I64)</f>
        <v>0</v>
      </c>
      <c r="J63" s="165"/>
      <c r="K63" s="165">
        <f>SUM(K64:K64)</f>
        <v>0</v>
      </c>
      <c r="L63" s="165"/>
      <c r="M63" s="165">
        <f>SUM(M64:M64)</f>
        <v>0</v>
      </c>
      <c r="N63" s="164"/>
      <c r="O63" s="164">
        <f>SUM(O64:O64)</f>
        <v>0</v>
      </c>
      <c r="P63" s="164"/>
      <c r="Q63" s="164">
        <f>SUM(Q64:Q64)</f>
        <v>0</v>
      </c>
      <c r="R63" s="165"/>
      <c r="S63" s="165"/>
      <c r="T63" s="166"/>
      <c r="U63" s="160"/>
      <c r="V63" s="160">
        <f>SUM(V64:V64)</f>
        <v>0</v>
      </c>
      <c r="W63" s="160"/>
      <c r="X63" s="160"/>
      <c r="Y63" s="160"/>
      <c r="AG63" t="s">
        <v>244</v>
      </c>
    </row>
    <row r="64" spans="1:60" ht="20.399999999999999" outlineLevel="1" x14ac:dyDescent="0.25">
      <c r="A64" s="179">
        <v>46</v>
      </c>
      <c r="B64" s="180" t="s">
        <v>785</v>
      </c>
      <c r="C64" s="189" t="s">
        <v>1401</v>
      </c>
      <c r="D64" s="181"/>
      <c r="E64" s="182">
        <v>1</v>
      </c>
      <c r="F64" s="183"/>
      <c r="G64" s="184">
        <f>ROUND(E64*F64,2)</f>
        <v>0</v>
      </c>
      <c r="H64" s="183"/>
      <c r="I64" s="184">
        <f>ROUND(E64*H64,2)</f>
        <v>0</v>
      </c>
      <c r="J64" s="183"/>
      <c r="K64" s="184">
        <f>ROUND(E64*J64,2)</f>
        <v>0</v>
      </c>
      <c r="L64" s="184">
        <v>21</v>
      </c>
      <c r="M64" s="184">
        <f>G64*(1+L64/100)</f>
        <v>0</v>
      </c>
      <c r="N64" s="182">
        <v>0</v>
      </c>
      <c r="O64" s="182">
        <f>ROUND(E64*N64,2)</f>
        <v>0</v>
      </c>
      <c r="P64" s="182">
        <v>0</v>
      </c>
      <c r="Q64" s="182">
        <f>ROUND(E64*P64,2)</f>
        <v>0</v>
      </c>
      <c r="R64" s="184"/>
      <c r="S64" s="184" t="s">
        <v>327</v>
      </c>
      <c r="T64" s="185" t="s">
        <v>333</v>
      </c>
      <c r="U64" s="157">
        <v>0</v>
      </c>
      <c r="V64" s="157">
        <f>ROUND(E64*U64,2)</f>
        <v>0</v>
      </c>
      <c r="W64" s="157"/>
      <c r="X64" s="157" t="s">
        <v>249</v>
      </c>
      <c r="Y64" s="157" t="s">
        <v>250</v>
      </c>
      <c r="Z64" s="147"/>
      <c r="AA64" s="147"/>
      <c r="AB64" s="147"/>
      <c r="AC64" s="147"/>
      <c r="AD64" s="147"/>
      <c r="AE64" s="147"/>
      <c r="AF64" s="147"/>
      <c r="AG64" s="147" t="s">
        <v>694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6.4" x14ac:dyDescent="0.25">
      <c r="A65" s="161" t="s">
        <v>243</v>
      </c>
      <c r="B65" s="162" t="s">
        <v>157</v>
      </c>
      <c r="C65" s="186" t="s">
        <v>158</v>
      </c>
      <c r="D65" s="163"/>
      <c r="E65" s="164"/>
      <c r="F65" s="165"/>
      <c r="G65" s="165">
        <f>SUMIF(AG66:AG67,"&lt;&gt;NOR",G66:G67)</f>
        <v>0</v>
      </c>
      <c r="H65" s="165"/>
      <c r="I65" s="165">
        <f>SUM(I66:I67)</f>
        <v>0</v>
      </c>
      <c r="J65" s="165"/>
      <c r="K65" s="165">
        <f>SUM(K66:K67)</f>
        <v>0</v>
      </c>
      <c r="L65" s="165"/>
      <c r="M65" s="165">
        <f>SUM(M66:M67)</f>
        <v>0</v>
      </c>
      <c r="N65" s="164"/>
      <c r="O65" s="164">
        <f>SUM(O66:O67)</f>
        <v>0</v>
      </c>
      <c r="P65" s="164"/>
      <c r="Q65" s="164">
        <f>SUM(Q66:Q67)</f>
        <v>0</v>
      </c>
      <c r="R65" s="165"/>
      <c r="S65" s="165"/>
      <c r="T65" s="166"/>
      <c r="U65" s="160"/>
      <c r="V65" s="160">
        <f>SUM(V66:V67)</f>
        <v>0</v>
      </c>
      <c r="W65" s="160"/>
      <c r="X65" s="160"/>
      <c r="Y65" s="160"/>
      <c r="AG65" t="s">
        <v>244</v>
      </c>
    </row>
    <row r="66" spans="1:60" outlineLevel="1" x14ac:dyDescent="0.25">
      <c r="A66" s="179">
        <v>47</v>
      </c>
      <c r="B66" s="180" t="s">
        <v>787</v>
      </c>
      <c r="C66" s="189" t="s">
        <v>1376</v>
      </c>
      <c r="D66" s="181"/>
      <c r="E66" s="182">
        <v>1</v>
      </c>
      <c r="F66" s="183"/>
      <c r="G66" s="184">
        <f>ROUND(E66*F66,2)</f>
        <v>0</v>
      </c>
      <c r="H66" s="183"/>
      <c r="I66" s="184">
        <f>ROUND(E66*H66,2)</f>
        <v>0</v>
      </c>
      <c r="J66" s="183"/>
      <c r="K66" s="184">
        <f>ROUND(E66*J66,2)</f>
        <v>0</v>
      </c>
      <c r="L66" s="184">
        <v>21</v>
      </c>
      <c r="M66" s="184">
        <f>G66*(1+L66/100)</f>
        <v>0</v>
      </c>
      <c r="N66" s="182">
        <v>0</v>
      </c>
      <c r="O66" s="182">
        <f>ROUND(E66*N66,2)</f>
        <v>0</v>
      </c>
      <c r="P66" s="182">
        <v>0</v>
      </c>
      <c r="Q66" s="182">
        <f>ROUND(E66*P66,2)</f>
        <v>0</v>
      </c>
      <c r="R66" s="184"/>
      <c r="S66" s="184" t="s">
        <v>327</v>
      </c>
      <c r="T66" s="185" t="s">
        <v>333</v>
      </c>
      <c r="U66" s="157">
        <v>0</v>
      </c>
      <c r="V66" s="157">
        <f>ROUND(E66*U66,2)</f>
        <v>0</v>
      </c>
      <c r="W66" s="157"/>
      <c r="X66" s="157" t="s">
        <v>249</v>
      </c>
      <c r="Y66" s="157" t="s">
        <v>250</v>
      </c>
      <c r="Z66" s="147"/>
      <c r="AA66" s="147"/>
      <c r="AB66" s="147"/>
      <c r="AC66" s="147"/>
      <c r="AD66" s="147"/>
      <c r="AE66" s="147"/>
      <c r="AF66" s="147"/>
      <c r="AG66" s="147" t="s">
        <v>694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ht="20.399999999999999" outlineLevel="1" x14ac:dyDescent="0.25">
      <c r="A67" s="179">
        <v>48</v>
      </c>
      <c r="B67" s="180" t="s">
        <v>789</v>
      </c>
      <c r="C67" s="189" t="s">
        <v>1402</v>
      </c>
      <c r="D67" s="181"/>
      <c r="E67" s="182">
        <v>1</v>
      </c>
      <c r="F67" s="183"/>
      <c r="G67" s="184">
        <f>ROUND(E67*F67,2)</f>
        <v>0</v>
      </c>
      <c r="H67" s="183"/>
      <c r="I67" s="184">
        <f>ROUND(E67*H67,2)</f>
        <v>0</v>
      </c>
      <c r="J67" s="183"/>
      <c r="K67" s="184">
        <f>ROUND(E67*J67,2)</f>
        <v>0</v>
      </c>
      <c r="L67" s="184">
        <v>21</v>
      </c>
      <c r="M67" s="184">
        <f>G67*(1+L67/100)</f>
        <v>0</v>
      </c>
      <c r="N67" s="182">
        <v>0</v>
      </c>
      <c r="O67" s="182">
        <f>ROUND(E67*N67,2)</f>
        <v>0</v>
      </c>
      <c r="P67" s="182">
        <v>0</v>
      </c>
      <c r="Q67" s="182">
        <f>ROUND(E67*P67,2)</f>
        <v>0</v>
      </c>
      <c r="R67" s="184"/>
      <c r="S67" s="184" t="s">
        <v>327</v>
      </c>
      <c r="T67" s="185" t="s">
        <v>333</v>
      </c>
      <c r="U67" s="157">
        <v>0</v>
      </c>
      <c r="V67" s="157">
        <f>ROUND(E67*U67,2)</f>
        <v>0</v>
      </c>
      <c r="W67" s="157"/>
      <c r="X67" s="157" t="s">
        <v>249</v>
      </c>
      <c r="Y67" s="157" t="s">
        <v>250</v>
      </c>
      <c r="Z67" s="147"/>
      <c r="AA67" s="147"/>
      <c r="AB67" s="147"/>
      <c r="AC67" s="147"/>
      <c r="AD67" s="147"/>
      <c r="AE67" s="147"/>
      <c r="AF67" s="147"/>
      <c r="AG67" s="147" t="s">
        <v>694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6.4" x14ac:dyDescent="0.25">
      <c r="A68" s="161" t="s">
        <v>243</v>
      </c>
      <c r="B68" s="162" t="s">
        <v>159</v>
      </c>
      <c r="C68" s="186" t="s">
        <v>160</v>
      </c>
      <c r="D68" s="163"/>
      <c r="E68" s="164"/>
      <c r="F68" s="165"/>
      <c r="G68" s="165">
        <f>SUMIF(AG69:AG78,"&lt;&gt;NOR",G69:G78)</f>
        <v>0</v>
      </c>
      <c r="H68" s="165"/>
      <c r="I68" s="165">
        <f>SUM(I69:I78)</f>
        <v>0</v>
      </c>
      <c r="J68" s="165"/>
      <c r="K68" s="165">
        <f>SUM(K69:K78)</f>
        <v>0</v>
      </c>
      <c r="L68" s="165"/>
      <c r="M68" s="165">
        <f>SUM(M69:M78)</f>
        <v>0</v>
      </c>
      <c r="N68" s="164"/>
      <c r="O68" s="164">
        <f>SUM(O69:O78)</f>
        <v>0</v>
      </c>
      <c r="P68" s="164"/>
      <c r="Q68" s="164">
        <f>SUM(Q69:Q78)</f>
        <v>0</v>
      </c>
      <c r="R68" s="165"/>
      <c r="S68" s="165"/>
      <c r="T68" s="166"/>
      <c r="U68" s="160"/>
      <c r="V68" s="160">
        <f>SUM(V69:V78)</f>
        <v>0</v>
      </c>
      <c r="W68" s="160"/>
      <c r="X68" s="160"/>
      <c r="Y68" s="160"/>
      <c r="AG68" t="s">
        <v>244</v>
      </c>
    </row>
    <row r="69" spans="1:60" outlineLevel="1" x14ac:dyDescent="0.25">
      <c r="A69" s="179">
        <v>49</v>
      </c>
      <c r="B69" s="180" t="s">
        <v>791</v>
      </c>
      <c r="C69" s="189" t="s">
        <v>1381</v>
      </c>
      <c r="D69" s="181"/>
      <c r="E69" s="182">
        <v>4</v>
      </c>
      <c r="F69" s="183"/>
      <c r="G69" s="184">
        <f t="shared" ref="G69:G78" si="14">ROUND(E69*F69,2)</f>
        <v>0</v>
      </c>
      <c r="H69" s="183"/>
      <c r="I69" s="184">
        <f t="shared" ref="I69:I78" si="15">ROUND(E69*H69,2)</f>
        <v>0</v>
      </c>
      <c r="J69" s="183"/>
      <c r="K69" s="184">
        <f t="shared" ref="K69:K78" si="16">ROUND(E69*J69,2)</f>
        <v>0</v>
      </c>
      <c r="L69" s="184">
        <v>21</v>
      </c>
      <c r="M69" s="184">
        <f t="shared" ref="M69:M78" si="17">G69*(1+L69/100)</f>
        <v>0</v>
      </c>
      <c r="N69" s="182">
        <v>0</v>
      </c>
      <c r="O69" s="182">
        <f t="shared" ref="O69:O78" si="18">ROUND(E69*N69,2)</f>
        <v>0</v>
      </c>
      <c r="P69" s="182">
        <v>0</v>
      </c>
      <c r="Q69" s="182">
        <f t="shared" ref="Q69:Q78" si="19">ROUND(E69*P69,2)</f>
        <v>0</v>
      </c>
      <c r="R69" s="184"/>
      <c r="S69" s="184" t="s">
        <v>327</v>
      </c>
      <c r="T69" s="185" t="s">
        <v>333</v>
      </c>
      <c r="U69" s="157">
        <v>0</v>
      </c>
      <c r="V69" s="157">
        <f t="shared" ref="V69:V78" si="20">ROUND(E69*U69,2)</f>
        <v>0</v>
      </c>
      <c r="W69" s="157"/>
      <c r="X69" s="157" t="s">
        <v>249</v>
      </c>
      <c r="Y69" s="157" t="s">
        <v>250</v>
      </c>
      <c r="Z69" s="147"/>
      <c r="AA69" s="147"/>
      <c r="AB69" s="147"/>
      <c r="AC69" s="147"/>
      <c r="AD69" s="147"/>
      <c r="AE69" s="147"/>
      <c r="AF69" s="147"/>
      <c r="AG69" s="147" t="s">
        <v>694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5">
      <c r="A70" s="179">
        <v>50</v>
      </c>
      <c r="B70" s="180" t="s">
        <v>793</v>
      </c>
      <c r="C70" s="189" t="s">
        <v>1382</v>
      </c>
      <c r="D70" s="181"/>
      <c r="E70" s="182">
        <v>1</v>
      </c>
      <c r="F70" s="183"/>
      <c r="G70" s="184">
        <f t="shared" si="14"/>
        <v>0</v>
      </c>
      <c r="H70" s="183"/>
      <c r="I70" s="184">
        <f t="shared" si="15"/>
        <v>0</v>
      </c>
      <c r="J70" s="183"/>
      <c r="K70" s="184">
        <f t="shared" si="16"/>
        <v>0</v>
      </c>
      <c r="L70" s="184">
        <v>21</v>
      </c>
      <c r="M70" s="184">
        <f t="shared" si="17"/>
        <v>0</v>
      </c>
      <c r="N70" s="182">
        <v>0</v>
      </c>
      <c r="O70" s="182">
        <f t="shared" si="18"/>
        <v>0</v>
      </c>
      <c r="P70" s="182">
        <v>0</v>
      </c>
      <c r="Q70" s="182">
        <f t="shared" si="19"/>
        <v>0</v>
      </c>
      <c r="R70" s="184"/>
      <c r="S70" s="184" t="s">
        <v>327</v>
      </c>
      <c r="T70" s="185" t="s">
        <v>333</v>
      </c>
      <c r="U70" s="157">
        <v>0</v>
      </c>
      <c r="V70" s="157">
        <f t="shared" si="20"/>
        <v>0</v>
      </c>
      <c r="W70" s="157"/>
      <c r="X70" s="157" t="s">
        <v>249</v>
      </c>
      <c r="Y70" s="157" t="s">
        <v>250</v>
      </c>
      <c r="Z70" s="147"/>
      <c r="AA70" s="147"/>
      <c r="AB70" s="147"/>
      <c r="AC70" s="147"/>
      <c r="AD70" s="147"/>
      <c r="AE70" s="147"/>
      <c r="AF70" s="147"/>
      <c r="AG70" s="147" t="s">
        <v>694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0.399999999999999" outlineLevel="1" x14ac:dyDescent="0.25">
      <c r="A71" s="179">
        <v>51</v>
      </c>
      <c r="B71" s="180" t="s">
        <v>795</v>
      </c>
      <c r="C71" s="189" t="s">
        <v>1383</v>
      </c>
      <c r="D71" s="181"/>
      <c r="E71" s="182">
        <v>1</v>
      </c>
      <c r="F71" s="183"/>
      <c r="G71" s="184">
        <f t="shared" si="14"/>
        <v>0</v>
      </c>
      <c r="H71" s="183"/>
      <c r="I71" s="184">
        <f t="shared" si="15"/>
        <v>0</v>
      </c>
      <c r="J71" s="183"/>
      <c r="K71" s="184">
        <f t="shared" si="16"/>
        <v>0</v>
      </c>
      <c r="L71" s="184">
        <v>21</v>
      </c>
      <c r="M71" s="184">
        <f t="shared" si="17"/>
        <v>0</v>
      </c>
      <c r="N71" s="182">
        <v>0</v>
      </c>
      <c r="O71" s="182">
        <f t="shared" si="18"/>
        <v>0</v>
      </c>
      <c r="P71" s="182">
        <v>0</v>
      </c>
      <c r="Q71" s="182">
        <f t="shared" si="19"/>
        <v>0</v>
      </c>
      <c r="R71" s="184"/>
      <c r="S71" s="184" t="s">
        <v>327</v>
      </c>
      <c r="T71" s="185" t="s">
        <v>333</v>
      </c>
      <c r="U71" s="157">
        <v>0</v>
      </c>
      <c r="V71" s="157">
        <f t="shared" si="20"/>
        <v>0</v>
      </c>
      <c r="W71" s="157"/>
      <c r="X71" s="157" t="s">
        <v>249</v>
      </c>
      <c r="Y71" s="157" t="s">
        <v>250</v>
      </c>
      <c r="Z71" s="147"/>
      <c r="AA71" s="147"/>
      <c r="AB71" s="147"/>
      <c r="AC71" s="147"/>
      <c r="AD71" s="147"/>
      <c r="AE71" s="147"/>
      <c r="AF71" s="147"/>
      <c r="AG71" s="147" t="s">
        <v>694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0.399999999999999" outlineLevel="1" x14ac:dyDescent="0.25">
      <c r="A72" s="179">
        <v>52</v>
      </c>
      <c r="B72" s="180" t="s">
        <v>883</v>
      </c>
      <c r="C72" s="189" t="s">
        <v>1384</v>
      </c>
      <c r="D72" s="181"/>
      <c r="E72" s="182">
        <v>1</v>
      </c>
      <c r="F72" s="183"/>
      <c r="G72" s="184">
        <f t="shared" si="14"/>
        <v>0</v>
      </c>
      <c r="H72" s="183"/>
      <c r="I72" s="184">
        <f t="shared" si="15"/>
        <v>0</v>
      </c>
      <c r="J72" s="183"/>
      <c r="K72" s="184">
        <f t="shared" si="16"/>
        <v>0</v>
      </c>
      <c r="L72" s="184">
        <v>21</v>
      </c>
      <c r="M72" s="184">
        <f t="shared" si="17"/>
        <v>0</v>
      </c>
      <c r="N72" s="182">
        <v>0</v>
      </c>
      <c r="O72" s="182">
        <f t="shared" si="18"/>
        <v>0</v>
      </c>
      <c r="P72" s="182">
        <v>0</v>
      </c>
      <c r="Q72" s="182">
        <f t="shared" si="19"/>
        <v>0</v>
      </c>
      <c r="R72" s="184"/>
      <c r="S72" s="184" t="s">
        <v>327</v>
      </c>
      <c r="T72" s="185" t="s">
        <v>333</v>
      </c>
      <c r="U72" s="157">
        <v>0</v>
      </c>
      <c r="V72" s="157">
        <f t="shared" si="20"/>
        <v>0</v>
      </c>
      <c r="W72" s="157"/>
      <c r="X72" s="157" t="s">
        <v>249</v>
      </c>
      <c r="Y72" s="157" t="s">
        <v>250</v>
      </c>
      <c r="Z72" s="147"/>
      <c r="AA72" s="147"/>
      <c r="AB72" s="147"/>
      <c r="AC72" s="147"/>
      <c r="AD72" s="147"/>
      <c r="AE72" s="147"/>
      <c r="AF72" s="147"/>
      <c r="AG72" s="147" t="s">
        <v>694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5">
      <c r="A73" s="179">
        <v>53</v>
      </c>
      <c r="B73" s="180" t="s">
        <v>798</v>
      </c>
      <c r="C73" s="189" t="s">
        <v>1385</v>
      </c>
      <c r="D73" s="181"/>
      <c r="E73" s="182">
        <v>1</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694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0.399999999999999" outlineLevel="1" x14ac:dyDescent="0.25">
      <c r="A74" s="179">
        <v>54</v>
      </c>
      <c r="B74" s="180" t="s">
        <v>801</v>
      </c>
      <c r="C74" s="189" t="s">
        <v>1386</v>
      </c>
      <c r="D74" s="181"/>
      <c r="E74" s="182">
        <v>1</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249</v>
      </c>
      <c r="Y74" s="157" t="s">
        <v>250</v>
      </c>
      <c r="Z74" s="147"/>
      <c r="AA74" s="147"/>
      <c r="AB74" s="147"/>
      <c r="AC74" s="147"/>
      <c r="AD74" s="147"/>
      <c r="AE74" s="147"/>
      <c r="AF74" s="147"/>
      <c r="AG74" s="147" t="s">
        <v>694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5">
      <c r="A75" s="179">
        <v>55</v>
      </c>
      <c r="B75" s="180" t="s">
        <v>887</v>
      </c>
      <c r="C75" s="189" t="s">
        <v>1387</v>
      </c>
      <c r="D75" s="181"/>
      <c r="E75" s="182">
        <v>1</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249</v>
      </c>
      <c r="Y75" s="157" t="s">
        <v>250</v>
      </c>
      <c r="Z75" s="147"/>
      <c r="AA75" s="147"/>
      <c r="AB75" s="147"/>
      <c r="AC75" s="147"/>
      <c r="AD75" s="147"/>
      <c r="AE75" s="147"/>
      <c r="AF75" s="147"/>
      <c r="AG75" s="147" t="s">
        <v>694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0.399999999999999" outlineLevel="1" x14ac:dyDescent="0.25">
      <c r="A76" s="179">
        <v>56</v>
      </c>
      <c r="B76" s="180" t="s">
        <v>806</v>
      </c>
      <c r="C76" s="189" t="s">
        <v>1388</v>
      </c>
      <c r="D76" s="181"/>
      <c r="E76" s="182">
        <v>1</v>
      </c>
      <c r="F76" s="183"/>
      <c r="G76" s="184">
        <f t="shared" si="14"/>
        <v>0</v>
      </c>
      <c r="H76" s="183"/>
      <c r="I76" s="184">
        <f t="shared" si="15"/>
        <v>0</v>
      </c>
      <c r="J76" s="183"/>
      <c r="K76" s="184">
        <f t="shared" si="16"/>
        <v>0</v>
      </c>
      <c r="L76" s="184">
        <v>21</v>
      </c>
      <c r="M76" s="184">
        <f t="shared" si="17"/>
        <v>0</v>
      </c>
      <c r="N76" s="182">
        <v>0</v>
      </c>
      <c r="O76" s="182">
        <f t="shared" si="18"/>
        <v>0</v>
      </c>
      <c r="P76" s="182">
        <v>0</v>
      </c>
      <c r="Q76" s="182">
        <f t="shared" si="19"/>
        <v>0</v>
      </c>
      <c r="R76" s="184"/>
      <c r="S76" s="184" t="s">
        <v>327</v>
      </c>
      <c r="T76" s="185" t="s">
        <v>333</v>
      </c>
      <c r="U76" s="157">
        <v>0</v>
      </c>
      <c r="V76" s="157">
        <f t="shared" si="20"/>
        <v>0</v>
      </c>
      <c r="W76" s="157"/>
      <c r="X76" s="157" t="s">
        <v>249</v>
      </c>
      <c r="Y76" s="157" t="s">
        <v>250</v>
      </c>
      <c r="Z76" s="147"/>
      <c r="AA76" s="147"/>
      <c r="AB76" s="147"/>
      <c r="AC76" s="147"/>
      <c r="AD76" s="147"/>
      <c r="AE76" s="147"/>
      <c r="AF76" s="147"/>
      <c r="AG76" s="147" t="s">
        <v>694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5">
      <c r="A77" s="179">
        <v>57</v>
      </c>
      <c r="B77" s="180" t="s">
        <v>808</v>
      </c>
      <c r="C77" s="189" t="s">
        <v>1389</v>
      </c>
      <c r="D77" s="181"/>
      <c r="E77" s="182">
        <v>2</v>
      </c>
      <c r="F77" s="183"/>
      <c r="G77" s="184">
        <f t="shared" si="14"/>
        <v>0</v>
      </c>
      <c r="H77" s="183"/>
      <c r="I77" s="184">
        <f t="shared" si="15"/>
        <v>0</v>
      </c>
      <c r="J77" s="183"/>
      <c r="K77" s="184">
        <f t="shared" si="16"/>
        <v>0</v>
      </c>
      <c r="L77" s="184">
        <v>21</v>
      </c>
      <c r="M77" s="184">
        <f t="shared" si="17"/>
        <v>0</v>
      </c>
      <c r="N77" s="182">
        <v>0</v>
      </c>
      <c r="O77" s="182">
        <f t="shared" si="18"/>
        <v>0</v>
      </c>
      <c r="P77" s="182">
        <v>0</v>
      </c>
      <c r="Q77" s="182">
        <f t="shared" si="19"/>
        <v>0</v>
      </c>
      <c r="R77" s="184"/>
      <c r="S77" s="184" t="s">
        <v>327</v>
      </c>
      <c r="T77" s="185" t="s">
        <v>333</v>
      </c>
      <c r="U77" s="157">
        <v>0</v>
      </c>
      <c r="V77" s="157">
        <f t="shared" si="20"/>
        <v>0</v>
      </c>
      <c r="W77" s="157"/>
      <c r="X77" s="157" t="s">
        <v>249</v>
      </c>
      <c r="Y77" s="157" t="s">
        <v>250</v>
      </c>
      <c r="Z77" s="147"/>
      <c r="AA77" s="147"/>
      <c r="AB77" s="147"/>
      <c r="AC77" s="147"/>
      <c r="AD77" s="147"/>
      <c r="AE77" s="147"/>
      <c r="AF77" s="147"/>
      <c r="AG77" s="147" t="s">
        <v>694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0.399999999999999" outlineLevel="1" x14ac:dyDescent="0.25">
      <c r="A78" s="179">
        <v>58</v>
      </c>
      <c r="B78" s="180" t="s">
        <v>810</v>
      </c>
      <c r="C78" s="189" t="s">
        <v>1390</v>
      </c>
      <c r="D78" s="181"/>
      <c r="E78" s="182">
        <v>1</v>
      </c>
      <c r="F78" s="183"/>
      <c r="G78" s="184">
        <f t="shared" si="14"/>
        <v>0</v>
      </c>
      <c r="H78" s="183"/>
      <c r="I78" s="184">
        <f t="shared" si="15"/>
        <v>0</v>
      </c>
      <c r="J78" s="183"/>
      <c r="K78" s="184">
        <f t="shared" si="16"/>
        <v>0</v>
      </c>
      <c r="L78" s="184">
        <v>21</v>
      </c>
      <c r="M78" s="184">
        <f t="shared" si="17"/>
        <v>0</v>
      </c>
      <c r="N78" s="182">
        <v>0</v>
      </c>
      <c r="O78" s="182">
        <f t="shared" si="18"/>
        <v>0</v>
      </c>
      <c r="P78" s="182">
        <v>0</v>
      </c>
      <c r="Q78" s="182">
        <f t="shared" si="19"/>
        <v>0</v>
      </c>
      <c r="R78" s="184"/>
      <c r="S78" s="184" t="s">
        <v>327</v>
      </c>
      <c r="T78" s="185" t="s">
        <v>333</v>
      </c>
      <c r="U78" s="157">
        <v>0</v>
      </c>
      <c r="V78" s="157">
        <f t="shared" si="20"/>
        <v>0</v>
      </c>
      <c r="W78" s="157"/>
      <c r="X78" s="157" t="s">
        <v>249</v>
      </c>
      <c r="Y78" s="157" t="s">
        <v>250</v>
      </c>
      <c r="Z78" s="147"/>
      <c r="AA78" s="147"/>
      <c r="AB78" s="147"/>
      <c r="AC78" s="147"/>
      <c r="AD78" s="147"/>
      <c r="AE78" s="147"/>
      <c r="AF78" s="147"/>
      <c r="AG78" s="147" t="s">
        <v>694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x14ac:dyDescent="0.25">
      <c r="A79" s="161" t="s">
        <v>243</v>
      </c>
      <c r="B79" s="162" t="s">
        <v>161</v>
      </c>
      <c r="C79" s="186" t="s">
        <v>162</v>
      </c>
      <c r="D79" s="163"/>
      <c r="E79" s="164"/>
      <c r="F79" s="165"/>
      <c r="G79" s="165">
        <f>SUMIF(AG80:AG82,"&lt;&gt;NOR",G80:G82)</f>
        <v>0</v>
      </c>
      <c r="H79" s="165"/>
      <c r="I79" s="165">
        <f>SUM(I80:I82)</f>
        <v>0</v>
      </c>
      <c r="J79" s="165"/>
      <c r="K79" s="165">
        <f>SUM(K80:K82)</f>
        <v>0</v>
      </c>
      <c r="L79" s="165"/>
      <c r="M79" s="165">
        <f>SUM(M80:M82)</f>
        <v>0</v>
      </c>
      <c r="N79" s="164"/>
      <c r="O79" s="164">
        <f>SUM(O80:O82)</f>
        <v>0</v>
      </c>
      <c r="P79" s="164"/>
      <c r="Q79" s="164">
        <f>SUM(Q80:Q82)</f>
        <v>0</v>
      </c>
      <c r="R79" s="165"/>
      <c r="S79" s="165"/>
      <c r="T79" s="166"/>
      <c r="U79" s="160"/>
      <c r="V79" s="160">
        <f>SUM(V80:V82)</f>
        <v>0</v>
      </c>
      <c r="W79" s="160"/>
      <c r="X79" s="160"/>
      <c r="Y79" s="160"/>
      <c r="AG79" t="s">
        <v>244</v>
      </c>
    </row>
    <row r="80" spans="1:60" ht="20.399999999999999" outlineLevel="1" x14ac:dyDescent="0.25">
      <c r="A80" s="179">
        <v>59</v>
      </c>
      <c r="B80" s="180" t="s">
        <v>812</v>
      </c>
      <c r="C80" s="189" t="s">
        <v>1403</v>
      </c>
      <c r="D80" s="181"/>
      <c r="E80" s="182">
        <v>3</v>
      </c>
      <c r="F80" s="183"/>
      <c r="G80" s="184">
        <f>ROUND(E80*F80,2)</f>
        <v>0</v>
      </c>
      <c r="H80" s="183"/>
      <c r="I80" s="184">
        <f>ROUND(E80*H80,2)</f>
        <v>0</v>
      </c>
      <c r="J80" s="183"/>
      <c r="K80" s="184">
        <f>ROUND(E80*J80,2)</f>
        <v>0</v>
      </c>
      <c r="L80" s="184">
        <v>21</v>
      </c>
      <c r="M80" s="184">
        <f>G80*(1+L80/100)</f>
        <v>0</v>
      </c>
      <c r="N80" s="182">
        <v>0</v>
      </c>
      <c r="O80" s="182">
        <f>ROUND(E80*N80,2)</f>
        <v>0</v>
      </c>
      <c r="P80" s="182">
        <v>0</v>
      </c>
      <c r="Q80" s="182">
        <f>ROUND(E80*P80,2)</f>
        <v>0</v>
      </c>
      <c r="R80" s="184"/>
      <c r="S80" s="184" t="s">
        <v>327</v>
      </c>
      <c r="T80" s="185" t="s">
        <v>333</v>
      </c>
      <c r="U80" s="157">
        <v>0</v>
      </c>
      <c r="V80" s="157">
        <f>ROUND(E80*U80,2)</f>
        <v>0</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5">
      <c r="A81" s="179">
        <v>60</v>
      </c>
      <c r="B81" s="180" t="s">
        <v>814</v>
      </c>
      <c r="C81" s="189" t="s">
        <v>1404</v>
      </c>
      <c r="D81" s="181"/>
      <c r="E81" s="182">
        <v>6</v>
      </c>
      <c r="F81" s="183"/>
      <c r="G81" s="184">
        <f>ROUND(E81*F81,2)</f>
        <v>0</v>
      </c>
      <c r="H81" s="183"/>
      <c r="I81" s="184">
        <f>ROUND(E81*H81,2)</f>
        <v>0</v>
      </c>
      <c r="J81" s="183"/>
      <c r="K81" s="184">
        <f>ROUND(E81*J81,2)</f>
        <v>0</v>
      </c>
      <c r="L81" s="184">
        <v>21</v>
      </c>
      <c r="M81" s="184">
        <f>G81*(1+L81/100)</f>
        <v>0</v>
      </c>
      <c r="N81" s="182">
        <v>0</v>
      </c>
      <c r="O81" s="182">
        <f>ROUND(E81*N81,2)</f>
        <v>0</v>
      </c>
      <c r="P81" s="182">
        <v>0</v>
      </c>
      <c r="Q81" s="182">
        <f>ROUND(E81*P81,2)</f>
        <v>0</v>
      </c>
      <c r="R81" s="184"/>
      <c r="S81" s="184" t="s">
        <v>327</v>
      </c>
      <c r="T81" s="185" t="s">
        <v>333</v>
      </c>
      <c r="U81" s="157">
        <v>0</v>
      </c>
      <c r="V81" s="157">
        <f>ROUND(E81*U81,2)</f>
        <v>0</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0.399999999999999" outlineLevel="1" x14ac:dyDescent="0.25">
      <c r="A82" s="179">
        <v>61</v>
      </c>
      <c r="B82" s="180" t="s">
        <v>816</v>
      </c>
      <c r="C82" s="189" t="s">
        <v>1405</v>
      </c>
      <c r="D82" s="181"/>
      <c r="E82" s="182">
        <v>1</v>
      </c>
      <c r="F82" s="183"/>
      <c r="G82" s="184">
        <f>ROUND(E82*F82,2)</f>
        <v>0</v>
      </c>
      <c r="H82" s="183"/>
      <c r="I82" s="184">
        <f>ROUND(E82*H82,2)</f>
        <v>0</v>
      </c>
      <c r="J82" s="183"/>
      <c r="K82" s="184">
        <f>ROUND(E82*J82,2)</f>
        <v>0</v>
      </c>
      <c r="L82" s="184">
        <v>21</v>
      </c>
      <c r="M82" s="184">
        <f>G82*(1+L82/100)</f>
        <v>0</v>
      </c>
      <c r="N82" s="182">
        <v>0</v>
      </c>
      <c r="O82" s="182">
        <f>ROUND(E82*N82,2)</f>
        <v>0</v>
      </c>
      <c r="P82" s="182">
        <v>0</v>
      </c>
      <c r="Q82" s="182">
        <f>ROUND(E82*P82,2)</f>
        <v>0</v>
      </c>
      <c r="R82" s="184"/>
      <c r="S82" s="184" t="s">
        <v>327</v>
      </c>
      <c r="T82" s="185" t="s">
        <v>333</v>
      </c>
      <c r="U82" s="157">
        <v>0</v>
      </c>
      <c r="V82" s="157">
        <f>ROUND(E82*U82,2)</f>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52.8" x14ac:dyDescent="0.25">
      <c r="A83" s="161" t="s">
        <v>243</v>
      </c>
      <c r="B83" s="162" t="s">
        <v>163</v>
      </c>
      <c r="C83" s="186" t="s">
        <v>164</v>
      </c>
      <c r="D83" s="163"/>
      <c r="E83" s="164"/>
      <c r="F83" s="165"/>
      <c r="G83" s="165">
        <f>SUMIF(AG84:AG86,"&lt;&gt;NOR",G84:G86)</f>
        <v>0</v>
      </c>
      <c r="H83" s="165"/>
      <c r="I83" s="165">
        <f>SUM(I84:I86)</f>
        <v>0</v>
      </c>
      <c r="J83" s="165"/>
      <c r="K83" s="165">
        <f>SUM(K84:K86)</f>
        <v>0</v>
      </c>
      <c r="L83" s="165"/>
      <c r="M83" s="165">
        <f>SUM(M84:M86)</f>
        <v>0</v>
      </c>
      <c r="N83" s="164"/>
      <c r="O83" s="164">
        <f>SUM(O84:O86)</f>
        <v>0</v>
      </c>
      <c r="P83" s="164"/>
      <c r="Q83" s="164">
        <f>SUM(Q84:Q86)</f>
        <v>0</v>
      </c>
      <c r="R83" s="165"/>
      <c r="S83" s="165"/>
      <c r="T83" s="166"/>
      <c r="U83" s="160"/>
      <c r="V83" s="160">
        <f>SUM(V84:V86)</f>
        <v>0</v>
      </c>
      <c r="W83" s="160"/>
      <c r="X83" s="160"/>
      <c r="Y83" s="160"/>
      <c r="AG83" t="s">
        <v>244</v>
      </c>
    </row>
    <row r="84" spans="1:60" ht="20.399999999999999" outlineLevel="1" x14ac:dyDescent="0.25">
      <c r="A84" s="179">
        <v>62</v>
      </c>
      <c r="B84" s="180" t="s">
        <v>895</v>
      </c>
      <c r="C84" s="189" t="s">
        <v>1397</v>
      </c>
      <c r="D84" s="181"/>
      <c r="E84" s="182">
        <v>1</v>
      </c>
      <c r="F84" s="183"/>
      <c r="G84" s="184">
        <f>ROUND(E84*F84,2)</f>
        <v>0</v>
      </c>
      <c r="H84" s="183"/>
      <c r="I84" s="184">
        <f>ROUND(E84*H84,2)</f>
        <v>0</v>
      </c>
      <c r="J84" s="183"/>
      <c r="K84" s="184">
        <f>ROUND(E84*J84,2)</f>
        <v>0</v>
      </c>
      <c r="L84" s="184">
        <v>21</v>
      </c>
      <c r="M84" s="184">
        <f>G84*(1+L84/100)</f>
        <v>0</v>
      </c>
      <c r="N84" s="182">
        <v>0</v>
      </c>
      <c r="O84" s="182">
        <f>ROUND(E84*N84,2)</f>
        <v>0</v>
      </c>
      <c r="P84" s="182">
        <v>0</v>
      </c>
      <c r="Q84" s="182">
        <f>ROUND(E84*P84,2)</f>
        <v>0</v>
      </c>
      <c r="R84" s="184"/>
      <c r="S84" s="184" t="s">
        <v>327</v>
      </c>
      <c r="T84" s="185" t="s">
        <v>333</v>
      </c>
      <c r="U84" s="157">
        <v>0</v>
      </c>
      <c r="V84" s="157">
        <f>ROUND(E84*U84,2)</f>
        <v>0</v>
      </c>
      <c r="W84" s="157"/>
      <c r="X84" s="157" t="s">
        <v>249</v>
      </c>
      <c r="Y84" s="157" t="s">
        <v>250</v>
      </c>
      <c r="Z84" s="147"/>
      <c r="AA84" s="147"/>
      <c r="AB84" s="147"/>
      <c r="AC84" s="147"/>
      <c r="AD84" s="147"/>
      <c r="AE84" s="147"/>
      <c r="AF84" s="147"/>
      <c r="AG84" s="147" t="s">
        <v>694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5">
      <c r="A85" s="179">
        <v>63</v>
      </c>
      <c r="B85" s="180" t="s">
        <v>897</v>
      </c>
      <c r="C85" s="189" t="s">
        <v>1398</v>
      </c>
      <c r="D85" s="181"/>
      <c r="E85" s="182">
        <v>1</v>
      </c>
      <c r="F85" s="183"/>
      <c r="G85" s="184">
        <f>ROUND(E85*F85,2)</f>
        <v>0</v>
      </c>
      <c r="H85" s="183"/>
      <c r="I85" s="184">
        <f>ROUND(E85*H85,2)</f>
        <v>0</v>
      </c>
      <c r="J85" s="183"/>
      <c r="K85" s="184">
        <f>ROUND(E85*J85,2)</f>
        <v>0</v>
      </c>
      <c r="L85" s="184">
        <v>21</v>
      </c>
      <c r="M85" s="184">
        <f>G85*(1+L85/100)</f>
        <v>0</v>
      </c>
      <c r="N85" s="182">
        <v>0</v>
      </c>
      <c r="O85" s="182">
        <f>ROUND(E85*N85,2)</f>
        <v>0</v>
      </c>
      <c r="P85" s="182">
        <v>0</v>
      </c>
      <c r="Q85" s="182">
        <f>ROUND(E85*P85,2)</f>
        <v>0</v>
      </c>
      <c r="R85" s="184"/>
      <c r="S85" s="184" t="s">
        <v>327</v>
      </c>
      <c r="T85" s="185" t="s">
        <v>333</v>
      </c>
      <c r="U85" s="157">
        <v>0</v>
      </c>
      <c r="V85" s="157">
        <f>ROUND(E85*U85,2)</f>
        <v>0</v>
      </c>
      <c r="W85" s="157"/>
      <c r="X85" s="157" t="s">
        <v>249</v>
      </c>
      <c r="Y85" s="157" t="s">
        <v>250</v>
      </c>
      <c r="Z85" s="147"/>
      <c r="AA85" s="147"/>
      <c r="AB85" s="147"/>
      <c r="AC85" s="147"/>
      <c r="AD85" s="147"/>
      <c r="AE85" s="147"/>
      <c r="AF85" s="147"/>
      <c r="AG85" s="147" t="s">
        <v>694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5">
      <c r="A86" s="179">
        <v>64</v>
      </c>
      <c r="B86" s="180" t="s">
        <v>899</v>
      </c>
      <c r="C86" s="189" t="s">
        <v>1399</v>
      </c>
      <c r="D86" s="181"/>
      <c r="E86" s="182">
        <v>1</v>
      </c>
      <c r="F86" s="183"/>
      <c r="G86" s="184">
        <f>ROUND(E86*F86,2)</f>
        <v>0</v>
      </c>
      <c r="H86" s="183"/>
      <c r="I86" s="184">
        <f>ROUND(E86*H86,2)</f>
        <v>0</v>
      </c>
      <c r="J86" s="183"/>
      <c r="K86" s="184">
        <f>ROUND(E86*J86,2)</f>
        <v>0</v>
      </c>
      <c r="L86" s="184">
        <v>21</v>
      </c>
      <c r="M86" s="184">
        <f>G86*(1+L86/100)</f>
        <v>0</v>
      </c>
      <c r="N86" s="182">
        <v>0</v>
      </c>
      <c r="O86" s="182">
        <f>ROUND(E86*N86,2)</f>
        <v>0</v>
      </c>
      <c r="P86" s="182">
        <v>0</v>
      </c>
      <c r="Q86" s="182">
        <f>ROUND(E86*P86,2)</f>
        <v>0</v>
      </c>
      <c r="R86" s="184"/>
      <c r="S86" s="184" t="s">
        <v>327</v>
      </c>
      <c r="T86" s="185" t="s">
        <v>333</v>
      </c>
      <c r="U86" s="157">
        <v>0</v>
      </c>
      <c r="V86" s="157">
        <f>ROUND(E86*U86,2)</f>
        <v>0</v>
      </c>
      <c r="W86" s="157"/>
      <c r="X86" s="157" t="s">
        <v>249</v>
      </c>
      <c r="Y86" s="157" t="s">
        <v>250</v>
      </c>
      <c r="Z86" s="147"/>
      <c r="AA86" s="147"/>
      <c r="AB86" s="147"/>
      <c r="AC86" s="147"/>
      <c r="AD86" s="147"/>
      <c r="AE86" s="147"/>
      <c r="AF86" s="147"/>
      <c r="AG86" s="147" t="s">
        <v>694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ht="26.4" x14ac:dyDescent="0.25">
      <c r="A87" s="161" t="s">
        <v>243</v>
      </c>
      <c r="B87" s="162" t="s">
        <v>165</v>
      </c>
      <c r="C87" s="186" t="s">
        <v>166</v>
      </c>
      <c r="D87" s="163"/>
      <c r="E87" s="164"/>
      <c r="F87" s="165"/>
      <c r="G87" s="165">
        <f>SUMIF(AG88:AG90,"&lt;&gt;NOR",G88:G90)</f>
        <v>0</v>
      </c>
      <c r="H87" s="165"/>
      <c r="I87" s="165">
        <f>SUM(I88:I90)</f>
        <v>0</v>
      </c>
      <c r="J87" s="165"/>
      <c r="K87" s="165">
        <f>SUM(K88:K90)</f>
        <v>0</v>
      </c>
      <c r="L87" s="165"/>
      <c r="M87" s="165">
        <f>SUM(M88:M90)</f>
        <v>0</v>
      </c>
      <c r="N87" s="164"/>
      <c r="O87" s="164">
        <f>SUM(O88:O90)</f>
        <v>0</v>
      </c>
      <c r="P87" s="164"/>
      <c r="Q87" s="164">
        <f>SUM(Q88:Q90)</f>
        <v>0</v>
      </c>
      <c r="R87" s="165"/>
      <c r="S87" s="165"/>
      <c r="T87" s="166"/>
      <c r="U87" s="160"/>
      <c r="V87" s="160">
        <f>SUM(V88:V90)</f>
        <v>0</v>
      </c>
      <c r="W87" s="160"/>
      <c r="X87" s="160"/>
      <c r="Y87" s="160"/>
      <c r="AG87" t="s">
        <v>244</v>
      </c>
    </row>
    <row r="88" spans="1:60" outlineLevel="1" x14ac:dyDescent="0.25">
      <c r="A88" s="179">
        <v>65</v>
      </c>
      <c r="B88" s="180" t="s">
        <v>902</v>
      </c>
      <c r="C88" s="189" t="s">
        <v>1400</v>
      </c>
      <c r="D88" s="181"/>
      <c r="E88" s="182">
        <v>1</v>
      </c>
      <c r="F88" s="183"/>
      <c r="G88" s="184">
        <f>ROUND(E88*F88,2)</f>
        <v>0</v>
      </c>
      <c r="H88" s="183"/>
      <c r="I88" s="184">
        <f>ROUND(E88*H88,2)</f>
        <v>0</v>
      </c>
      <c r="J88" s="183"/>
      <c r="K88" s="184">
        <f>ROUND(E88*J88,2)</f>
        <v>0</v>
      </c>
      <c r="L88" s="184">
        <v>21</v>
      </c>
      <c r="M88" s="184">
        <f>G88*(1+L88/100)</f>
        <v>0</v>
      </c>
      <c r="N88" s="182">
        <v>0</v>
      </c>
      <c r="O88" s="182">
        <f>ROUND(E88*N88,2)</f>
        <v>0</v>
      </c>
      <c r="P88" s="182">
        <v>0</v>
      </c>
      <c r="Q88" s="182">
        <f>ROUND(E88*P88,2)</f>
        <v>0</v>
      </c>
      <c r="R88" s="184"/>
      <c r="S88" s="184" t="s">
        <v>327</v>
      </c>
      <c r="T88" s="185" t="s">
        <v>333</v>
      </c>
      <c r="U88" s="157">
        <v>0</v>
      </c>
      <c r="V88" s="157">
        <f>ROUND(E88*U88,2)</f>
        <v>0</v>
      </c>
      <c r="W88" s="157"/>
      <c r="X88" s="157" t="s">
        <v>249</v>
      </c>
      <c r="Y88" s="157" t="s">
        <v>250</v>
      </c>
      <c r="Z88" s="147"/>
      <c r="AA88" s="147"/>
      <c r="AB88" s="147"/>
      <c r="AC88" s="147"/>
      <c r="AD88" s="147"/>
      <c r="AE88" s="147"/>
      <c r="AF88" s="147"/>
      <c r="AG88" s="147" t="s">
        <v>694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5">
      <c r="A89" s="179">
        <v>66</v>
      </c>
      <c r="B89" s="180" t="s">
        <v>826</v>
      </c>
      <c r="C89" s="189" t="s">
        <v>1398</v>
      </c>
      <c r="D89" s="181"/>
      <c r="E89" s="182">
        <v>1</v>
      </c>
      <c r="F89" s="183"/>
      <c r="G89" s="184">
        <f>ROUND(E89*F89,2)</f>
        <v>0</v>
      </c>
      <c r="H89" s="183"/>
      <c r="I89" s="184">
        <f>ROUND(E89*H89,2)</f>
        <v>0</v>
      </c>
      <c r="J89" s="183"/>
      <c r="K89" s="184">
        <f>ROUND(E89*J89,2)</f>
        <v>0</v>
      </c>
      <c r="L89" s="184">
        <v>21</v>
      </c>
      <c r="M89" s="184">
        <f>G89*(1+L89/100)</f>
        <v>0</v>
      </c>
      <c r="N89" s="182">
        <v>0</v>
      </c>
      <c r="O89" s="182">
        <f>ROUND(E89*N89,2)</f>
        <v>0</v>
      </c>
      <c r="P89" s="182">
        <v>0</v>
      </c>
      <c r="Q89" s="182">
        <f>ROUND(E89*P89,2)</f>
        <v>0</v>
      </c>
      <c r="R89" s="184"/>
      <c r="S89" s="184" t="s">
        <v>327</v>
      </c>
      <c r="T89" s="185" t="s">
        <v>333</v>
      </c>
      <c r="U89" s="157">
        <v>0</v>
      </c>
      <c r="V89" s="157">
        <f>ROUND(E89*U89,2)</f>
        <v>0</v>
      </c>
      <c r="W89" s="157"/>
      <c r="X89" s="157" t="s">
        <v>249</v>
      </c>
      <c r="Y89" s="157" t="s">
        <v>250</v>
      </c>
      <c r="Z89" s="147"/>
      <c r="AA89" s="147"/>
      <c r="AB89" s="147"/>
      <c r="AC89" s="147"/>
      <c r="AD89" s="147"/>
      <c r="AE89" s="147"/>
      <c r="AF89" s="147"/>
      <c r="AG89" s="147" t="s">
        <v>694</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5">
      <c r="A90" s="179">
        <v>67</v>
      </c>
      <c r="B90" s="180" t="s">
        <v>828</v>
      </c>
      <c r="C90" s="189" t="s">
        <v>1399</v>
      </c>
      <c r="D90" s="181"/>
      <c r="E90" s="182">
        <v>1</v>
      </c>
      <c r="F90" s="183"/>
      <c r="G90" s="184">
        <f>ROUND(E90*F90,2)</f>
        <v>0</v>
      </c>
      <c r="H90" s="183"/>
      <c r="I90" s="184">
        <f>ROUND(E90*H90,2)</f>
        <v>0</v>
      </c>
      <c r="J90" s="183"/>
      <c r="K90" s="184">
        <f>ROUND(E90*J90,2)</f>
        <v>0</v>
      </c>
      <c r="L90" s="184">
        <v>21</v>
      </c>
      <c r="M90" s="184">
        <f>G90*(1+L90/100)</f>
        <v>0</v>
      </c>
      <c r="N90" s="182">
        <v>0</v>
      </c>
      <c r="O90" s="182">
        <f>ROUND(E90*N90,2)</f>
        <v>0</v>
      </c>
      <c r="P90" s="182">
        <v>0</v>
      </c>
      <c r="Q90" s="182">
        <f>ROUND(E90*P90,2)</f>
        <v>0</v>
      </c>
      <c r="R90" s="184"/>
      <c r="S90" s="184" t="s">
        <v>327</v>
      </c>
      <c r="T90" s="185" t="s">
        <v>333</v>
      </c>
      <c r="U90" s="157">
        <v>0</v>
      </c>
      <c r="V90" s="157">
        <f>ROUND(E90*U90,2)</f>
        <v>0</v>
      </c>
      <c r="W90" s="157"/>
      <c r="X90" s="157" t="s">
        <v>249</v>
      </c>
      <c r="Y90" s="157" t="s">
        <v>250</v>
      </c>
      <c r="Z90" s="147"/>
      <c r="AA90" s="147"/>
      <c r="AB90" s="147"/>
      <c r="AC90" s="147"/>
      <c r="AD90" s="147"/>
      <c r="AE90" s="147"/>
      <c r="AF90" s="147"/>
      <c r="AG90" s="147" t="s">
        <v>694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ht="39.6" x14ac:dyDescent="0.25">
      <c r="A91" s="161" t="s">
        <v>243</v>
      </c>
      <c r="B91" s="162" t="s">
        <v>167</v>
      </c>
      <c r="C91" s="186" t="s">
        <v>168</v>
      </c>
      <c r="D91" s="163"/>
      <c r="E91" s="164"/>
      <c r="F91" s="165"/>
      <c r="G91" s="165">
        <f>SUMIF(AG92:AG94,"&lt;&gt;NOR",G92:G94)</f>
        <v>0</v>
      </c>
      <c r="H91" s="165"/>
      <c r="I91" s="165">
        <f>SUM(I92:I94)</f>
        <v>0</v>
      </c>
      <c r="J91" s="165"/>
      <c r="K91" s="165">
        <f>SUM(K92:K94)</f>
        <v>0</v>
      </c>
      <c r="L91" s="165"/>
      <c r="M91" s="165">
        <f>SUM(M92:M94)</f>
        <v>0</v>
      </c>
      <c r="N91" s="164"/>
      <c r="O91" s="164">
        <f>SUM(O92:O94)</f>
        <v>0</v>
      </c>
      <c r="P91" s="164"/>
      <c r="Q91" s="164">
        <f>SUM(Q92:Q94)</f>
        <v>0</v>
      </c>
      <c r="R91" s="165"/>
      <c r="S91" s="165"/>
      <c r="T91" s="166"/>
      <c r="U91" s="160"/>
      <c r="V91" s="160">
        <f>SUM(V92:V94)</f>
        <v>0</v>
      </c>
      <c r="W91" s="160"/>
      <c r="X91" s="160"/>
      <c r="Y91" s="160"/>
      <c r="AG91" t="s">
        <v>244</v>
      </c>
    </row>
    <row r="92" spans="1:60" outlineLevel="1" x14ac:dyDescent="0.25">
      <c r="A92" s="179">
        <v>68</v>
      </c>
      <c r="B92" s="180" t="s">
        <v>830</v>
      </c>
      <c r="C92" s="189" t="s">
        <v>1400</v>
      </c>
      <c r="D92" s="181"/>
      <c r="E92" s="182">
        <v>1</v>
      </c>
      <c r="F92" s="183"/>
      <c r="G92" s="184">
        <f>ROUND(E92*F92,2)</f>
        <v>0</v>
      </c>
      <c r="H92" s="183"/>
      <c r="I92" s="184">
        <f>ROUND(E92*H92,2)</f>
        <v>0</v>
      </c>
      <c r="J92" s="183"/>
      <c r="K92" s="184">
        <f>ROUND(E92*J92,2)</f>
        <v>0</v>
      </c>
      <c r="L92" s="184">
        <v>21</v>
      </c>
      <c r="M92" s="184">
        <f>G92*(1+L92/100)</f>
        <v>0</v>
      </c>
      <c r="N92" s="182">
        <v>0</v>
      </c>
      <c r="O92" s="182">
        <f>ROUND(E92*N92,2)</f>
        <v>0</v>
      </c>
      <c r="P92" s="182">
        <v>0</v>
      </c>
      <c r="Q92" s="182">
        <f>ROUND(E92*P92,2)</f>
        <v>0</v>
      </c>
      <c r="R92" s="184"/>
      <c r="S92" s="184" t="s">
        <v>327</v>
      </c>
      <c r="T92" s="185" t="s">
        <v>333</v>
      </c>
      <c r="U92" s="157">
        <v>0</v>
      </c>
      <c r="V92" s="157">
        <f>ROUND(E92*U92,2)</f>
        <v>0</v>
      </c>
      <c r="W92" s="157"/>
      <c r="X92" s="157" t="s">
        <v>249</v>
      </c>
      <c r="Y92" s="157" t="s">
        <v>250</v>
      </c>
      <c r="Z92" s="147"/>
      <c r="AA92" s="147"/>
      <c r="AB92" s="147"/>
      <c r="AC92" s="147"/>
      <c r="AD92" s="147"/>
      <c r="AE92" s="147"/>
      <c r="AF92" s="147"/>
      <c r="AG92" s="147" t="s">
        <v>694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5">
      <c r="A93" s="179">
        <v>69</v>
      </c>
      <c r="B93" s="180" t="s">
        <v>905</v>
      </c>
      <c r="C93" s="189" t="s">
        <v>1398</v>
      </c>
      <c r="D93" s="181"/>
      <c r="E93" s="182">
        <v>1</v>
      </c>
      <c r="F93" s="183"/>
      <c r="G93" s="184">
        <f>ROUND(E93*F93,2)</f>
        <v>0</v>
      </c>
      <c r="H93" s="183"/>
      <c r="I93" s="184">
        <f>ROUND(E93*H93,2)</f>
        <v>0</v>
      </c>
      <c r="J93" s="183"/>
      <c r="K93" s="184">
        <f>ROUND(E93*J93,2)</f>
        <v>0</v>
      </c>
      <c r="L93" s="184">
        <v>21</v>
      </c>
      <c r="M93" s="184">
        <f>G93*(1+L93/100)</f>
        <v>0</v>
      </c>
      <c r="N93" s="182">
        <v>0</v>
      </c>
      <c r="O93" s="182">
        <f>ROUND(E93*N93,2)</f>
        <v>0</v>
      </c>
      <c r="P93" s="182">
        <v>0</v>
      </c>
      <c r="Q93" s="182">
        <f>ROUND(E93*P93,2)</f>
        <v>0</v>
      </c>
      <c r="R93" s="184"/>
      <c r="S93" s="184" t="s">
        <v>327</v>
      </c>
      <c r="T93" s="185" t="s">
        <v>333</v>
      </c>
      <c r="U93" s="157">
        <v>0</v>
      </c>
      <c r="V93" s="157">
        <f>ROUND(E93*U93,2)</f>
        <v>0</v>
      </c>
      <c r="W93" s="157"/>
      <c r="X93" s="157" t="s">
        <v>249</v>
      </c>
      <c r="Y93" s="157" t="s">
        <v>250</v>
      </c>
      <c r="Z93" s="147"/>
      <c r="AA93" s="147"/>
      <c r="AB93" s="147"/>
      <c r="AC93" s="147"/>
      <c r="AD93" s="147"/>
      <c r="AE93" s="147"/>
      <c r="AF93" s="147"/>
      <c r="AG93" s="147" t="s">
        <v>694</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1" x14ac:dyDescent="0.25">
      <c r="A94" s="179">
        <v>70</v>
      </c>
      <c r="B94" s="180" t="s">
        <v>907</v>
      </c>
      <c r="C94" s="189" t="s">
        <v>1399</v>
      </c>
      <c r="D94" s="181"/>
      <c r="E94" s="182">
        <v>1</v>
      </c>
      <c r="F94" s="183"/>
      <c r="G94" s="184">
        <f>ROUND(E94*F94,2)</f>
        <v>0</v>
      </c>
      <c r="H94" s="183"/>
      <c r="I94" s="184">
        <f>ROUND(E94*H94,2)</f>
        <v>0</v>
      </c>
      <c r="J94" s="183"/>
      <c r="K94" s="184">
        <f>ROUND(E94*J94,2)</f>
        <v>0</v>
      </c>
      <c r="L94" s="184">
        <v>21</v>
      </c>
      <c r="M94" s="184">
        <f>G94*(1+L94/100)</f>
        <v>0</v>
      </c>
      <c r="N94" s="182">
        <v>0</v>
      </c>
      <c r="O94" s="182">
        <f>ROUND(E94*N94,2)</f>
        <v>0</v>
      </c>
      <c r="P94" s="182">
        <v>0</v>
      </c>
      <c r="Q94" s="182">
        <f>ROUND(E94*P94,2)</f>
        <v>0</v>
      </c>
      <c r="R94" s="184"/>
      <c r="S94" s="184" t="s">
        <v>327</v>
      </c>
      <c r="T94" s="185" t="s">
        <v>333</v>
      </c>
      <c r="U94" s="157">
        <v>0</v>
      </c>
      <c r="V94" s="157">
        <f>ROUND(E94*U94,2)</f>
        <v>0</v>
      </c>
      <c r="W94" s="157"/>
      <c r="X94" s="157" t="s">
        <v>249</v>
      </c>
      <c r="Y94" s="157" t="s">
        <v>250</v>
      </c>
      <c r="Z94" s="147"/>
      <c r="AA94" s="147"/>
      <c r="AB94" s="147"/>
      <c r="AC94" s="147"/>
      <c r="AD94" s="147"/>
      <c r="AE94" s="147"/>
      <c r="AF94" s="147"/>
      <c r="AG94" s="147" t="s">
        <v>694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39.6" x14ac:dyDescent="0.25">
      <c r="A95" s="161" t="s">
        <v>243</v>
      </c>
      <c r="B95" s="162" t="s">
        <v>169</v>
      </c>
      <c r="C95" s="186" t="s">
        <v>170</v>
      </c>
      <c r="D95" s="163"/>
      <c r="E95" s="164"/>
      <c r="F95" s="165"/>
      <c r="G95" s="165">
        <f>SUMIF(AG96:AG98,"&lt;&gt;NOR",G96:G98)</f>
        <v>0</v>
      </c>
      <c r="H95" s="165"/>
      <c r="I95" s="165">
        <f>SUM(I96:I98)</f>
        <v>0</v>
      </c>
      <c r="J95" s="165"/>
      <c r="K95" s="165">
        <f>SUM(K96:K98)</f>
        <v>0</v>
      </c>
      <c r="L95" s="165"/>
      <c r="M95" s="165">
        <f>SUM(M96:M98)</f>
        <v>0</v>
      </c>
      <c r="N95" s="164"/>
      <c r="O95" s="164">
        <f>SUM(O96:O98)</f>
        <v>0</v>
      </c>
      <c r="P95" s="164"/>
      <c r="Q95" s="164">
        <f>SUM(Q96:Q98)</f>
        <v>0</v>
      </c>
      <c r="R95" s="165"/>
      <c r="S95" s="165"/>
      <c r="T95" s="166"/>
      <c r="U95" s="160"/>
      <c r="V95" s="160">
        <f>SUM(V96:V98)</f>
        <v>0</v>
      </c>
      <c r="W95" s="160"/>
      <c r="X95" s="160"/>
      <c r="Y95" s="160"/>
      <c r="AG95" t="s">
        <v>244</v>
      </c>
    </row>
    <row r="96" spans="1:60" outlineLevel="1" x14ac:dyDescent="0.25">
      <c r="A96" s="179">
        <v>71</v>
      </c>
      <c r="B96" s="180" t="s">
        <v>909</v>
      </c>
      <c r="C96" s="189" t="s">
        <v>1400</v>
      </c>
      <c r="D96" s="181"/>
      <c r="E96" s="182">
        <v>1</v>
      </c>
      <c r="F96" s="183"/>
      <c r="G96" s="184">
        <f>ROUND(E96*F96,2)</f>
        <v>0</v>
      </c>
      <c r="H96" s="183"/>
      <c r="I96" s="184">
        <f>ROUND(E96*H96,2)</f>
        <v>0</v>
      </c>
      <c r="J96" s="183"/>
      <c r="K96" s="184">
        <f>ROUND(E96*J96,2)</f>
        <v>0</v>
      </c>
      <c r="L96" s="184">
        <v>21</v>
      </c>
      <c r="M96" s="184">
        <f>G96*(1+L96/100)</f>
        <v>0</v>
      </c>
      <c r="N96" s="182">
        <v>0</v>
      </c>
      <c r="O96" s="182">
        <f>ROUND(E96*N96,2)</f>
        <v>0</v>
      </c>
      <c r="P96" s="182">
        <v>0</v>
      </c>
      <c r="Q96" s="182">
        <f>ROUND(E96*P96,2)</f>
        <v>0</v>
      </c>
      <c r="R96" s="184"/>
      <c r="S96" s="184" t="s">
        <v>327</v>
      </c>
      <c r="T96" s="185" t="s">
        <v>333</v>
      </c>
      <c r="U96" s="157">
        <v>0</v>
      </c>
      <c r="V96" s="157">
        <f>ROUND(E96*U96,2)</f>
        <v>0</v>
      </c>
      <c r="W96" s="157"/>
      <c r="X96" s="157" t="s">
        <v>249</v>
      </c>
      <c r="Y96" s="157" t="s">
        <v>250</v>
      </c>
      <c r="Z96" s="147"/>
      <c r="AA96" s="147"/>
      <c r="AB96" s="147"/>
      <c r="AC96" s="147"/>
      <c r="AD96" s="147"/>
      <c r="AE96" s="147"/>
      <c r="AF96" s="147"/>
      <c r="AG96" s="147" t="s">
        <v>694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5">
      <c r="A97" s="179">
        <v>72</v>
      </c>
      <c r="B97" s="180" t="s">
        <v>911</v>
      </c>
      <c r="C97" s="189" t="s">
        <v>1398</v>
      </c>
      <c r="D97" s="181"/>
      <c r="E97" s="182">
        <v>1</v>
      </c>
      <c r="F97" s="183"/>
      <c r="G97" s="184">
        <f>ROUND(E97*F97,2)</f>
        <v>0</v>
      </c>
      <c r="H97" s="183"/>
      <c r="I97" s="184">
        <f>ROUND(E97*H97,2)</f>
        <v>0</v>
      </c>
      <c r="J97" s="183"/>
      <c r="K97" s="184">
        <f>ROUND(E97*J97,2)</f>
        <v>0</v>
      </c>
      <c r="L97" s="184">
        <v>21</v>
      </c>
      <c r="M97" s="184">
        <f>G97*(1+L97/100)</f>
        <v>0</v>
      </c>
      <c r="N97" s="182">
        <v>0</v>
      </c>
      <c r="O97" s="182">
        <f>ROUND(E97*N97,2)</f>
        <v>0</v>
      </c>
      <c r="P97" s="182">
        <v>0</v>
      </c>
      <c r="Q97" s="182">
        <f>ROUND(E97*P97,2)</f>
        <v>0</v>
      </c>
      <c r="R97" s="184"/>
      <c r="S97" s="184" t="s">
        <v>327</v>
      </c>
      <c r="T97" s="185" t="s">
        <v>333</v>
      </c>
      <c r="U97" s="157">
        <v>0</v>
      </c>
      <c r="V97" s="157">
        <f>ROUND(E97*U97,2)</f>
        <v>0</v>
      </c>
      <c r="W97" s="157"/>
      <c r="X97" s="157" t="s">
        <v>249</v>
      </c>
      <c r="Y97" s="157" t="s">
        <v>250</v>
      </c>
      <c r="Z97" s="147"/>
      <c r="AA97" s="147"/>
      <c r="AB97" s="147"/>
      <c r="AC97" s="147"/>
      <c r="AD97" s="147"/>
      <c r="AE97" s="147"/>
      <c r="AF97" s="147"/>
      <c r="AG97" s="147" t="s">
        <v>694</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5">
      <c r="A98" s="179">
        <v>73</v>
      </c>
      <c r="B98" s="180" t="s">
        <v>913</v>
      </c>
      <c r="C98" s="189" t="s">
        <v>1399</v>
      </c>
      <c r="D98" s="181"/>
      <c r="E98" s="182">
        <v>1</v>
      </c>
      <c r="F98" s="183"/>
      <c r="G98" s="184">
        <f>ROUND(E98*F98,2)</f>
        <v>0</v>
      </c>
      <c r="H98" s="183"/>
      <c r="I98" s="184">
        <f>ROUND(E98*H98,2)</f>
        <v>0</v>
      </c>
      <c r="J98" s="183"/>
      <c r="K98" s="184">
        <f>ROUND(E98*J98,2)</f>
        <v>0</v>
      </c>
      <c r="L98" s="184">
        <v>21</v>
      </c>
      <c r="M98" s="184">
        <f>G98*(1+L98/100)</f>
        <v>0</v>
      </c>
      <c r="N98" s="182">
        <v>0</v>
      </c>
      <c r="O98" s="182">
        <f>ROUND(E98*N98,2)</f>
        <v>0</v>
      </c>
      <c r="P98" s="182">
        <v>0</v>
      </c>
      <c r="Q98" s="182">
        <f>ROUND(E98*P98,2)</f>
        <v>0</v>
      </c>
      <c r="R98" s="184"/>
      <c r="S98" s="184" t="s">
        <v>327</v>
      </c>
      <c r="T98" s="185" t="s">
        <v>333</v>
      </c>
      <c r="U98" s="157">
        <v>0</v>
      </c>
      <c r="V98" s="157">
        <f>ROUND(E98*U98,2)</f>
        <v>0</v>
      </c>
      <c r="W98" s="157"/>
      <c r="X98" s="157" t="s">
        <v>249</v>
      </c>
      <c r="Y98" s="157" t="s">
        <v>250</v>
      </c>
      <c r="Z98" s="147"/>
      <c r="AA98" s="147"/>
      <c r="AB98" s="147"/>
      <c r="AC98" s="147"/>
      <c r="AD98" s="147"/>
      <c r="AE98" s="147"/>
      <c r="AF98" s="147"/>
      <c r="AG98" s="147" t="s">
        <v>694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6.4" x14ac:dyDescent="0.25">
      <c r="A99" s="161" t="s">
        <v>243</v>
      </c>
      <c r="B99" s="162" t="s">
        <v>171</v>
      </c>
      <c r="C99" s="186" t="s">
        <v>172</v>
      </c>
      <c r="D99" s="163"/>
      <c r="E99" s="164"/>
      <c r="F99" s="165"/>
      <c r="G99" s="165">
        <f>SUMIF(AG100:AG100,"&lt;&gt;NOR",G100:G100)</f>
        <v>0</v>
      </c>
      <c r="H99" s="165"/>
      <c r="I99" s="165">
        <f>SUM(I100:I100)</f>
        <v>0</v>
      </c>
      <c r="J99" s="165"/>
      <c r="K99" s="165">
        <f>SUM(K100:K100)</f>
        <v>0</v>
      </c>
      <c r="L99" s="165"/>
      <c r="M99" s="165">
        <f>SUM(M100:M100)</f>
        <v>0</v>
      </c>
      <c r="N99" s="164"/>
      <c r="O99" s="164">
        <f>SUM(O100:O100)</f>
        <v>0</v>
      </c>
      <c r="P99" s="164"/>
      <c r="Q99" s="164">
        <f>SUM(Q100:Q100)</f>
        <v>0</v>
      </c>
      <c r="R99" s="165"/>
      <c r="S99" s="165"/>
      <c r="T99" s="166"/>
      <c r="U99" s="160"/>
      <c r="V99" s="160">
        <f>SUM(V100:V100)</f>
        <v>0</v>
      </c>
      <c r="W99" s="160"/>
      <c r="X99" s="160"/>
      <c r="Y99" s="160"/>
      <c r="AG99" t="s">
        <v>244</v>
      </c>
    </row>
    <row r="100" spans="1:60" ht="30.6" outlineLevel="1" x14ac:dyDescent="0.25">
      <c r="A100" s="179">
        <v>74</v>
      </c>
      <c r="B100" s="180" t="s">
        <v>915</v>
      </c>
      <c r="C100" s="189" t="s">
        <v>1406</v>
      </c>
      <c r="D100" s="181"/>
      <c r="E100" s="182">
        <v>1</v>
      </c>
      <c r="F100" s="183"/>
      <c r="G100" s="184">
        <f>ROUND(E100*F100,2)</f>
        <v>0</v>
      </c>
      <c r="H100" s="183"/>
      <c r="I100" s="184">
        <f>ROUND(E100*H100,2)</f>
        <v>0</v>
      </c>
      <c r="J100" s="183"/>
      <c r="K100" s="184">
        <f>ROUND(E100*J100,2)</f>
        <v>0</v>
      </c>
      <c r="L100" s="184">
        <v>21</v>
      </c>
      <c r="M100" s="184">
        <f>G100*(1+L100/100)</f>
        <v>0</v>
      </c>
      <c r="N100" s="182">
        <v>0</v>
      </c>
      <c r="O100" s="182">
        <f>ROUND(E100*N100,2)</f>
        <v>0</v>
      </c>
      <c r="P100" s="182">
        <v>0</v>
      </c>
      <c r="Q100" s="182">
        <f>ROUND(E100*P100,2)</f>
        <v>0</v>
      </c>
      <c r="R100" s="184"/>
      <c r="S100" s="184" t="s">
        <v>327</v>
      </c>
      <c r="T100" s="185" t="s">
        <v>333</v>
      </c>
      <c r="U100" s="157">
        <v>0</v>
      </c>
      <c r="V100" s="157">
        <f>ROUND(E100*U100,2)</f>
        <v>0</v>
      </c>
      <c r="W100" s="157"/>
      <c r="X100" s="157" t="s">
        <v>249</v>
      </c>
      <c r="Y100" s="157" t="s">
        <v>250</v>
      </c>
      <c r="Z100" s="147"/>
      <c r="AA100" s="147"/>
      <c r="AB100" s="147"/>
      <c r="AC100" s="147"/>
      <c r="AD100" s="147"/>
      <c r="AE100" s="147"/>
      <c r="AF100" s="147"/>
      <c r="AG100" s="147" t="s">
        <v>694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x14ac:dyDescent="0.25">
      <c r="A101" s="161" t="s">
        <v>243</v>
      </c>
      <c r="B101" s="162" t="s">
        <v>173</v>
      </c>
      <c r="C101" s="186" t="s">
        <v>174</v>
      </c>
      <c r="D101" s="163"/>
      <c r="E101" s="164"/>
      <c r="F101" s="165"/>
      <c r="G101" s="165">
        <f>SUMIF(AG102:AG105,"&lt;&gt;NOR",G102:G105)</f>
        <v>0</v>
      </c>
      <c r="H101" s="165"/>
      <c r="I101" s="165">
        <f>SUM(I102:I105)</f>
        <v>0</v>
      </c>
      <c r="J101" s="165"/>
      <c r="K101" s="165">
        <f>SUM(K102:K105)</f>
        <v>0</v>
      </c>
      <c r="L101" s="165"/>
      <c r="M101" s="165">
        <f>SUM(M102:M105)</f>
        <v>0</v>
      </c>
      <c r="N101" s="164"/>
      <c r="O101" s="164">
        <f>SUM(O102:O105)</f>
        <v>0</v>
      </c>
      <c r="P101" s="164"/>
      <c r="Q101" s="164">
        <f>SUM(Q102:Q105)</f>
        <v>0</v>
      </c>
      <c r="R101" s="165"/>
      <c r="S101" s="165"/>
      <c r="T101" s="166"/>
      <c r="U101" s="160"/>
      <c r="V101" s="160">
        <f>SUM(V102:V105)</f>
        <v>0</v>
      </c>
      <c r="W101" s="160"/>
      <c r="X101" s="160"/>
      <c r="Y101" s="160"/>
      <c r="AG101" t="s">
        <v>244</v>
      </c>
    </row>
    <row r="102" spans="1:60" ht="20.399999999999999" outlineLevel="1" x14ac:dyDescent="0.25">
      <c r="A102" s="179">
        <v>75</v>
      </c>
      <c r="B102" s="180" t="s">
        <v>917</v>
      </c>
      <c r="C102" s="189" t="s">
        <v>1407</v>
      </c>
      <c r="D102" s="181"/>
      <c r="E102" s="182">
        <v>1</v>
      </c>
      <c r="F102" s="183"/>
      <c r="G102" s="184">
        <f>ROUND(E102*F102,2)</f>
        <v>0</v>
      </c>
      <c r="H102" s="183"/>
      <c r="I102" s="184">
        <f>ROUND(E102*H102,2)</f>
        <v>0</v>
      </c>
      <c r="J102" s="183"/>
      <c r="K102" s="184">
        <f>ROUND(E102*J102,2)</f>
        <v>0</v>
      </c>
      <c r="L102" s="184">
        <v>21</v>
      </c>
      <c r="M102" s="184">
        <f>G102*(1+L102/100)</f>
        <v>0</v>
      </c>
      <c r="N102" s="182">
        <v>0</v>
      </c>
      <c r="O102" s="182">
        <f>ROUND(E102*N102,2)</f>
        <v>0</v>
      </c>
      <c r="P102" s="182">
        <v>0</v>
      </c>
      <c r="Q102" s="182">
        <f>ROUND(E102*P102,2)</f>
        <v>0</v>
      </c>
      <c r="R102" s="184"/>
      <c r="S102" s="184" t="s">
        <v>327</v>
      </c>
      <c r="T102" s="185" t="s">
        <v>333</v>
      </c>
      <c r="U102" s="157">
        <v>0</v>
      </c>
      <c r="V102" s="157">
        <f>ROUND(E102*U102,2)</f>
        <v>0</v>
      </c>
      <c r="W102" s="157"/>
      <c r="X102" s="157" t="s">
        <v>249</v>
      </c>
      <c r="Y102" s="157" t="s">
        <v>250</v>
      </c>
      <c r="Z102" s="147"/>
      <c r="AA102" s="147"/>
      <c r="AB102" s="147"/>
      <c r="AC102" s="147"/>
      <c r="AD102" s="147"/>
      <c r="AE102" s="147"/>
      <c r="AF102" s="147"/>
      <c r="AG102" s="147" t="s">
        <v>694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5">
      <c r="A103" s="179">
        <v>76</v>
      </c>
      <c r="B103" s="180" t="s">
        <v>919</v>
      </c>
      <c r="C103" s="189" t="s">
        <v>1408</v>
      </c>
      <c r="D103" s="181"/>
      <c r="E103" s="182">
        <v>1</v>
      </c>
      <c r="F103" s="183"/>
      <c r="G103" s="184">
        <f>ROUND(E103*F103,2)</f>
        <v>0</v>
      </c>
      <c r="H103" s="183"/>
      <c r="I103" s="184">
        <f>ROUND(E103*H103,2)</f>
        <v>0</v>
      </c>
      <c r="J103" s="183"/>
      <c r="K103" s="184">
        <f>ROUND(E103*J103,2)</f>
        <v>0</v>
      </c>
      <c r="L103" s="184">
        <v>21</v>
      </c>
      <c r="M103" s="184">
        <f>G103*(1+L103/100)</f>
        <v>0</v>
      </c>
      <c r="N103" s="182">
        <v>0</v>
      </c>
      <c r="O103" s="182">
        <f>ROUND(E103*N103,2)</f>
        <v>0</v>
      </c>
      <c r="P103" s="182">
        <v>0</v>
      </c>
      <c r="Q103" s="182">
        <f>ROUND(E103*P103,2)</f>
        <v>0</v>
      </c>
      <c r="R103" s="184"/>
      <c r="S103" s="184" t="s">
        <v>327</v>
      </c>
      <c r="T103" s="185" t="s">
        <v>333</v>
      </c>
      <c r="U103" s="157">
        <v>0</v>
      </c>
      <c r="V103" s="157">
        <f>ROUND(E103*U103,2)</f>
        <v>0</v>
      </c>
      <c r="W103" s="157"/>
      <c r="X103" s="157" t="s">
        <v>249</v>
      </c>
      <c r="Y103" s="157" t="s">
        <v>250</v>
      </c>
      <c r="Z103" s="147"/>
      <c r="AA103" s="147"/>
      <c r="AB103" s="147"/>
      <c r="AC103" s="147"/>
      <c r="AD103" s="147"/>
      <c r="AE103" s="147"/>
      <c r="AF103" s="147"/>
      <c r="AG103" s="147" t="s">
        <v>694</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ht="20.399999999999999" outlineLevel="1" x14ac:dyDescent="0.25">
      <c r="A104" s="179">
        <v>77</v>
      </c>
      <c r="B104" s="180" t="s">
        <v>921</v>
      </c>
      <c r="C104" s="189" t="s">
        <v>1409</v>
      </c>
      <c r="D104" s="181"/>
      <c r="E104" s="182">
        <v>1</v>
      </c>
      <c r="F104" s="183"/>
      <c r="G104" s="184">
        <f>ROUND(E104*F104,2)</f>
        <v>0</v>
      </c>
      <c r="H104" s="183"/>
      <c r="I104" s="184">
        <f>ROUND(E104*H104,2)</f>
        <v>0</v>
      </c>
      <c r="J104" s="183"/>
      <c r="K104" s="184">
        <f>ROUND(E104*J104,2)</f>
        <v>0</v>
      </c>
      <c r="L104" s="184">
        <v>21</v>
      </c>
      <c r="M104" s="184">
        <f>G104*(1+L104/100)</f>
        <v>0</v>
      </c>
      <c r="N104" s="182">
        <v>0</v>
      </c>
      <c r="O104" s="182">
        <f>ROUND(E104*N104,2)</f>
        <v>0</v>
      </c>
      <c r="P104" s="182">
        <v>0</v>
      </c>
      <c r="Q104" s="182">
        <f>ROUND(E104*P104,2)</f>
        <v>0</v>
      </c>
      <c r="R104" s="184"/>
      <c r="S104" s="184" t="s">
        <v>327</v>
      </c>
      <c r="T104" s="185" t="s">
        <v>333</v>
      </c>
      <c r="U104" s="157">
        <v>0</v>
      </c>
      <c r="V104" s="157">
        <f>ROUND(E104*U104,2)</f>
        <v>0</v>
      </c>
      <c r="W104" s="157"/>
      <c r="X104" s="157" t="s">
        <v>249</v>
      </c>
      <c r="Y104" s="157" t="s">
        <v>250</v>
      </c>
      <c r="Z104" s="147"/>
      <c r="AA104" s="147"/>
      <c r="AB104" s="147"/>
      <c r="AC104" s="147"/>
      <c r="AD104" s="147"/>
      <c r="AE104" s="147"/>
      <c r="AF104" s="147"/>
      <c r="AG104" s="147" t="s">
        <v>694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20.399999999999999" outlineLevel="1" x14ac:dyDescent="0.25">
      <c r="A105" s="171">
        <v>78</v>
      </c>
      <c r="B105" s="172" t="s">
        <v>923</v>
      </c>
      <c r="C105" s="187" t="s">
        <v>1410</v>
      </c>
      <c r="D105" s="173"/>
      <c r="E105" s="174">
        <v>0</v>
      </c>
      <c r="F105" s="175"/>
      <c r="G105" s="176">
        <f>ROUND(E105*F105,2)</f>
        <v>0</v>
      </c>
      <c r="H105" s="175"/>
      <c r="I105" s="176">
        <f>ROUND(E105*H105,2)</f>
        <v>0</v>
      </c>
      <c r="J105" s="175"/>
      <c r="K105" s="176">
        <f>ROUND(E105*J105,2)</f>
        <v>0</v>
      </c>
      <c r="L105" s="176">
        <v>21</v>
      </c>
      <c r="M105" s="176">
        <f>G105*(1+L105/100)</f>
        <v>0</v>
      </c>
      <c r="N105" s="174">
        <v>0</v>
      </c>
      <c r="O105" s="174">
        <f>ROUND(E105*N105,2)</f>
        <v>0</v>
      </c>
      <c r="P105" s="174">
        <v>0</v>
      </c>
      <c r="Q105" s="174">
        <f>ROUND(E105*P105,2)</f>
        <v>0</v>
      </c>
      <c r="R105" s="176"/>
      <c r="S105" s="176" t="s">
        <v>327</v>
      </c>
      <c r="T105" s="177" t="s">
        <v>333</v>
      </c>
      <c r="U105" s="157">
        <v>0</v>
      </c>
      <c r="V105" s="157">
        <f>ROUND(E105*U105,2)</f>
        <v>0</v>
      </c>
      <c r="W105" s="157"/>
      <c r="X105" s="157" t="s">
        <v>249</v>
      </c>
      <c r="Y105" s="157" t="s">
        <v>250</v>
      </c>
      <c r="Z105" s="147"/>
      <c r="AA105" s="147"/>
      <c r="AB105" s="147"/>
      <c r="AC105" s="147"/>
      <c r="AD105" s="147"/>
      <c r="AE105" s="147"/>
      <c r="AF105" s="147"/>
      <c r="AG105" s="147" t="s">
        <v>694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x14ac:dyDescent="0.25">
      <c r="A106" s="3"/>
      <c r="B106" s="4"/>
      <c r="C106" s="190"/>
      <c r="D106" s="6"/>
      <c r="E106" s="3"/>
      <c r="F106" s="3"/>
      <c r="G106" s="3"/>
      <c r="H106" s="3"/>
      <c r="I106" s="3"/>
      <c r="J106" s="3"/>
      <c r="K106" s="3"/>
      <c r="L106" s="3"/>
      <c r="M106" s="3"/>
      <c r="N106" s="3"/>
      <c r="O106" s="3"/>
      <c r="P106" s="3"/>
      <c r="Q106" s="3"/>
      <c r="R106" s="3"/>
      <c r="S106" s="3"/>
      <c r="T106" s="3"/>
      <c r="U106" s="3"/>
      <c r="V106" s="3"/>
      <c r="W106" s="3"/>
      <c r="X106" s="3"/>
      <c r="Y106" s="3"/>
      <c r="AE106">
        <v>15</v>
      </c>
      <c r="AF106">
        <v>21</v>
      </c>
      <c r="AG106" t="s">
        <v>229</v>
      </c>
    </row>
    <row r="107" spans="1:60" x14ac:dyDescent="0.25">
      <c r="A107" s="150"/>
      <c r="B107" s="151" t="s">
        <v>31</v>
      </c>
      <c r="C107" s="191"/>
      <c r="D107" s="152"/>
      <c r="E107" s="153"/>
      <c r="F107" s="153"/>
      <c r="G107" s="170">
        <f>G8+G21+G25+G29+G32+G43+G46+G51+G55+G59+G63+G65+G68+G79+G83+G87+G91+G95+G99+G101</f>
        <v>0</v>
      </c>
      <c r="H107" s="3"/>
      <c r="I107" s="3"/>
      <c r="J107" s="3"/>
      <c r="K107" s="3"/>
      <c r="L107" s="3"/>
      <c r="M107" s="3"/>
      <c r="N107" s="3"/>
      <c r="O107" s="3"/>
      <c r="P107" s="3"/>
      <c r="Q107" s="3"/>
      <c r="R107" s="3"/>
      <c r="S107" s="3"/>
      <c r="T107" s="3"/>
      <c r="U107" s="3"/>
      <c r="V107" s="3"/>
      <c r="W107" s="3"/>
      <c r="X107" s="3"/>
      <c r="Y107" s="3"/>
      <c r="AE107">
        <f>SUMIF(L7:L105,AE106,G7:G105)</f>
        <v>0</v>
      </c>
      <c r="AF107">
        <f>SUMIF(L7:L105,AF106,G7:G105)</f>
        <v>0</v>
      </c>
      <c r="AG107" t="s">
        <v>688</v>
      </c>
    </row>
    <row r="108" spans="1:60" x14ac:dyDescent="0.25">
      <c r="A108" s="3"/>
      <c r="B108" s="4"/>
      <c r="C108" s="190"/>
      <c r="D108" s="6"/>
      <c r="E108" s="3"/>
      <c r="F108" s="3"/>
      <c r="G108" s="3"/>
      <c r="H108" s="3"/>
      <c r="I108" s="3"/>
      <c r="J108" s="3"/>
      <c r="K108" s="3"/>
      <c r="L108" s="3"/>
      <c r="M108" s="3"/>
      <c r="N108" s="3"/>
      <c r="O108" s="3"/>
      <c r="P108" s="3"/>
      <c r="Q108" s="3"/>
      <c r="R108" s="3"/>
      <c r="S108" s="3"/>
      <c r="T108" s="3"/>
      <c r="U108" s="3"/>
      <c r="V108" s="3"/>
      <c r="W108" s="3"/>
      <c r="X108" s="3"/>
      <c r="Y108" s="3"/>
    </row>
    <row r="109" spans="1:60" x14ac:dyDescent="0.25">
      <c r="A109" s="3"/>
      <c r="B109" s="4"/>
      <c r="C109" s="190"/>
      <c r="D109" s="6"/>
      <c r="E109" s="3"/>
      <c r="F109" s="3"/>
      <c r="G109" s="3"/>
      <c r="H109" s="3"/>
      <c r="I109" s="3"/>
      <c r="J109" s="3"/>
      <c r="K109" s="3"/>
      <c r="L109" s="3"/>
      <c r="M109" s="3"/>
      <c r="N109" s="3"/>
      <c r="O109" s="3"/>
      <c r="P109" s="3"/>
      <c r="Q109" s="3"/>
      <c r="R109" s="3"/>
      <c r="S109" s="3"/>
      <c r="T109" s="3"/>
      <c r="U109" s="3"/>
      <c r="V109" s="3"/>
      <c r="W109" s="3"/>
      <c r="X109" s="3"/>
      <c r="Y109" s="3"/>
    </row>
    <row r="110" spans="1:60" x14ac:dyDescent="0.25">
      <c r="A110" s="258" t="s">
        <v>689</v>
      </c>
      <c r="B110" s="258"/>
      <c r="C110" s="259"/>
      <c r="D110" s="6"/>
      <c r="E110" s="3"/>
      <c r="F110" s="3"/>
      <c r="G110" s="3"/>
      <c r="H110" s="3"/>
      <c r="I110" s="3"/>
      <c r="J110" s="3"/>
      <c r="K110" s="3"/>
      <c r="L110" s="3"/>
      <c r="M110" s="3"/>
      <c r="N110" s="3"/>
      <c r="O110" s="3"/>
      <c r="P110" s="3"/>
      <c r="Q110" s="3"/>
      <c r="R110" s="3"/>
      <c r="S110" s="3"/>
      <c r="T110" s="3"/>
      <c r="U110" s="3"/>
      <c r="V110" s="3"/>
      <c r="W110" s="3"/>
      <c r="X110" s="3"/>
      <c r="Y110" s="3"/>
    </row>
    <row r="111" spans="1:60" x14ac:dyDescent="0.25">
      <c r="A111" s="260"/>
      <c r="B111" s="261"/>
      <c r="C111" s="262"/>
      <c r="D111" s="261"/>
      <c r="E111" s="261"/>
      <c r="F111" s="261"/>
      <c r="G111" s="263"/>
      <c r="H111" s="3"/>
      <c r="I111" s="3"/>
      <c r="J111" s="3"/>
      <c r="K111" s="3"/>
      <c r="L111" s="3"/>
      <c r="M111" s="3"/>
      <c r="N111" s="3"/>
      <c r="O111" s="3"/>
      <c r="P111" s="3"/>
      <c r="Q111" s="3"/>
      <c r="R111" s="3"/>
      <c r="S111" s="3"/>
      <c r="T111" s="3"/>
      <c r="U111" s="3"/>
      <c r="V111" s="3"/>
      <c r="W111" s="3"/>
      <c r="X111" s="3"/>
      <c r="Y111" s="3"/>
      <c r="AG111" t="s">
        <v>690</v>
      </c>
    </row>
    <row r="112" spans="1:60" x14ac:dyDescent="0.25">
      <c r="A112" s="264"/>
      <c r="B112" s="265"/>
      <c r="C112" s="266"/>
      <c r="D112" s="265"/>
      <c r="E112" s="265"/>
      <c r="F112" s="265"/>
      <c r="G112" s="267"/>
      <c r="H112" s="3"/>
      <c r="I112" s="3"/>
      <c r="J112" s="3"/>
      <c r="K112" s="3"/>
      <c r="L112" s="3"/>
      <c r="M112" s="3"/>
      <c r="N112" s="3"/>
      <c r="O112" s="3"/>
      <c r="P112" s="3"/>
      <c r="Q112" s="3"/>
      <c r="R112" s="3"/>
      <c r="S112" s="3"/>
      <c r="T112" s="3"/>
      <c r="U112" s="3"/>
      <c r="V112" s="3"/>
      <c r="W112" s="3"/>
      <c r="X112" s="3"/>
      <c r="Y112" s="3"/>
    </row>
    <row r="113" spans="1:33" x14ac:dyDescent="0.25">
      <c r="A113" s="264"/>
      <c r="B113" s="265"/>
      <c r="C113" s="266"/>
      <c r="D113" s="265"/>
      <c r="E113" s="265"/>
      <c r="F113" s="265"/>
      <c r="G113" s="267"/>
      <c r="H113" s="3"/>
      <c r="I113" s="3"/>
      <c r="J113" s="3"/>
      <c r="K113" s="3"/>
      <c r="L113" s="3"/>
      <c r="M113" s="3"/>
      <c r="N113" s="3"/>
      <c r="O113" s="3"/>
      <c r="P113" s="3"/>
      <c r="Q113" s="3"/>
      <c r="R113" s="3"/>
      <c r="S113" s="3"/>
      <c r="T113" s="3"/>
      <c r="U113" s="3"/>
      <c r="V113" s="3"/>
      <c r="W113" s="3"/>
      <c r="X113" s="3"/>
      <c r="Y113" s="3"/>
    </row>
    <row r="114" spans="1:33" x14ac:dyDescent="0.25">
      <c r="A114" s="264"/>
      <c r="B114" s="265"/>
      <c r="C114" s="266"/>
      <c r="D114" s="265"/>
      <c r="E114" s="265"/>
      <c r="F114" s="265"/>
      <c r="G114" s="267"/>
      <c r="H114" s="3"/>
      <c r="I114" s="3"/>
      <c r="J114" s="3"/>
      <c r="K114" s="3"/>
      <c r="L114" s="3"/>
      <c r="M114" s="3"/>
      <c r="N114" s="3"/>
      <c r="O114" s="3"/>
      <c r="P114" s="3"/>
      <c r="Q114" s="3"/>
      <c r="R114" s="3"/>
      <c r="S114" s="3"/>
      <c r="T114" s="3"/>
      <c r="U114" s="3"/>
      <c r="V114" s="3"/>
      <c r="W114" s="3"/>
      <c r="X114" s="3"/>
      <c r="Y114" s="3"/>
    </row>
    <row r="115" spans="1:33" x14ac:dyDescent="0.25">
      <c r="A115" s="268"/>
      <c r="B115" s="269"/>
      <c r="C115" s="270"/>
      <c r="D115" s="269"/>
      <c r="E115" s="269"/>
      <c r="F115" s="269"/>
      <c r="G115" s="271"/>
      <c r="H115" s="3"/>
      <c r="I115" s="3"/>
      <c r="J115" s="3"/>
      <c r="K115" s="3"/>
      <c r="L115" s="3"/>
      <c r="M115" s="3"/>
      <c r="N115" s="3"/>
      <c r="O115" s="3"/>
      <c r="P115" s="3"/>
      <c r="Q115" s="3"/>
      <c r="R115" s="3"/>
      <c r="S115" s="3"/>
      <c r="T115" s="3"/>
      <c r="U115" s="3"/>
      <c r="V115" s="3"/>
      <c r="W115" s="3"/>
      <c r="X115" s="3"/>
      <c r="Y115" s="3"/>
    </row>
    <row r="116" spans="1:33" x14ac:dyDescent="0.25">
      <c r="A116" s="3"/>
      <c r="B116" s="4"/>
      <c r="C116" s="190"/>
      <c r="D116" s="6"/>
      <c r="E116" s="3"/>
      <c r="F116" s="3"/>
      <c r="G116" s="3"/>
      <c r="H116" s="3"/>
      <c r="I116" s="3"/>
      <c r="J116" s="3"/>
      <c r="K116" s="3"/>
      <c r="L116" s="3"/>
      <c r="M116" s="3"/>
      <c r="N116" s="3"/>
      <c r="O116" s="3"/>
      <c r="P116" s="3"/>
      <c r="Q116" s="3"/>
      <c r="R116" s="3"/>
      <c r="S116" s="3"/>
      <c r="T116" s="3"/>
      <c r="U116" s="3"/>
      <c r="V116" s="3"/>
      <c r="W116" s="3"/>
      <c r="X116" s="3"/>
      <c r="Y116" s="3"/>
    </row>
    <row r="117" spans="1:33" x14ac:dyDescent="0.25">
      <c r="C117" s="192"/>
      <c r="D117" s="10"/>
      <c r="AG117" t="s">
        <v>691</v>
      </c>
    </row>
    <row r="118" spans="1:33" x14ac:dyDescent="0.25">
      <c r="D118" s="10"/>
    </row>
    <row r="119" spans="1:33" x14ac:dyDescent="0.25">
      <c r="D119" s="10"/>
    </row>
    <row r="120" spans="1:33" x14ac:dyDescent="0.25">
      <c r="D120" s="10"/>
    </row>
    <row r="121" spans="1:33" x14ac:dyDescent="0.25">
      <c r="D121" s="10"/>
    </row>
    <row r="122" spans="1:33" x14ac:dyDescent="0.25">
      <c r="D122" s="10"/>
    </row>
    <row r="123" spans="1:33" x14ac:dyDescent="0.25">
      <c r="D123" s="10"/>
    </row>
    <row r="124" spans="1:33" x14ac:dyDescent="0.25">
      <c r="D124" s="10"/>
    </row>
    <row r="125" spans="1:33" x14ac:dyDescent="0.25">
      <c r="D125" s="10"/>
    </row>
    <row r="126" spans="1:33" x14ac:dyDescent="0.25">
      <c r="D126" s="10"/>
    </row>
    <row r="127" spans="1:33" x14ac:dyDescent="0.25">
      <c r="D127" s="10"/>
    </row>
    <row r="128" spans="1:33"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E93A" sheet="1" formatRows="0"/>
  <mergeCells count="6">
    <mergeCell ref="A111:G115"/>
    <mergeCell ref="A1:G1"/>
    <mergeCell ref="C2:G2"/>
    <mergeCell ref="C3:G3"/>
    <mergeCell ref="C4:G4"/>
    <mergeCell ref="A110:C110"/>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1 1 Pol</vt:lpstr>
      <vt:lpstr>1 3 Pol</vt:lpstr>
      <vt:lpstr>1 3a Pol</vt:lpstr>
      <vt:lpstr>1 4a Pol</vt:lpstr>
      <vt:lpstr>1 4b Pol</vt:lpstr>
      <vt:lpstr>1 5 Pol</vt:lpstr>
      <vt:lpstr>1 5 P1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1 Pol'!Názvy_tisku</vt:lpstr>
      <vt:lpstr>'1 3 Pol'!Názvy_tisku</vt:lpstr>
      <vt:lpstr>'1 3a Pol'!Názvy_tisku</vt:lpstr>
      <vt:lpstr>'1 4a Pol'!Názvy_tisku</vt:lpstr>
      <vt:lpstr>'1 4b Pol'!Názvy_tisku</vt:lpstr>
      <vt:lpstr>'1 5 P1'!Názvy_tisku</vt:lpstr>
      <vt:lpstr>'1 5 Pol'!Názvy_tisku</vt:lpstr>
      <vt:lpstr>oadresa</vt:lpstr>
      <vt:lpstr>Stavba!Objednatel</vt:lpstr>
      <vt:lpstr>Stavba!Objekt</vt:lpstr>
      <vt:lpstr>'1 1 Pol'!Oblast_tisku</vt:lpstr>
      <vt:lpstr>'1 3 Pol'!Oblast_tisku</vt:lpstr>
      <vt:lpstr>'1 3a Pol'!Oblast_tisku</vt:lpstr>
      <vt:lpstr>'1 4a Pol'!Oblast_tisku</vt:lpstr>
      <vt:lpstr>'1 4b Pol'!Oblast_tisku</vt:lpstr>
      <vt:lpstr>'1 5 P1'!Oblast_tisku</vt:lpstr>
      <vt:lpstr>'1 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Marek Netuka</cp:lastModifiedBy>
  <cp:lastPrinted>2023-07-20T08:36:56Z</cp:lastPrinted>
  <dcterms:created xsi:type="dcterms:W3CDTF">2009-04-08T07:15:50Z</dcterms:created>
  <dcterms:modified xsi:type="dcterms:W3CDTF">2023-07-20T08:59:23Z</dcterms:modified>
</cp:coreProperties>
</file>