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23_001 UNIS_SOS_SPOJU_KOLIN\_ODEVZDANO\230719 DOKUMENTACE_VV\F. VYKAZ VYMER\"/>
    </mc:Choice>
  </mc:AlternateContent>
  <xr:revisionPtr revIDLastSave="0" documentId="13_ncr:1_{2A02AFFD-37DB-4F25-AB84-1981CAD3F57A}" xr6:coauthVersionLast="47" xr6:coauthVersionMax="47" xr10:uidLastSave="{00000000-0000-0000-0000-000000000000}"/>
  <bookViews>
    <workbookView xWindow="-108" yWindow="-108" windowWidth="30936" windowHeight="16896" activeTab="6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2 2 Pol" sheetId="12" r:id="rId4"/>
    <sheet name="2 3 Pol" sheetId="13" r:id="rId5"/>
    <sheet name="2 3a Pol" sheetId="14" r:id="rId6"/>
    <sheet name="2 4 Pol" sheetId="15" r:id="rId7"/>
  </sheets>
  <externalReferences>
    <externalReference r:id="rId8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'2 2 Pol'!$1:$7</definedName>
    <definedName name="_xlnm.Print_Titles" localSheetId="4">'2 3 Pol'!$1:$7</definedName>
    <definedName name="_xlnm.Print_Titles" localSheetId="5">'2 3a Pol'!$1:$7</definedName>
    <definedName name="_xlnm.Print_Titles" localSheetId="6">'2 4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'2 2 Pol'!$A$1:$T$154</definedName>
    <definedName name="_xlnm.Print_Area" localSheetId="4">'2 3 Pol'!$A$1:$T$78</definedName>
    <definedName name="_xlnm.Print_Area" localSheetId="5">'2 3a Pol'!$A$1:$T$155</definedName>
    <definedName name="_xlnm.Print_Area" localSheetId="6">'2 4 Pol'!$A$1:$T$31</definedName>
    <definedName name="_xlnm.Print_Area" localSheetId="1">Stavba!$A$1:$J$92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9" i="1" l="1"/>
  <c r="I76" i="1"/>
  <c r="F44" i="1"/>
  <c r="F42" i="1"/>
  <c r="G9" i="15"/>
  <c r="M9" i="15" s="1"/>
  <c r="I9" i="15"/>
  <c r="K9" i="15"/>
  <c r="O9" i="15"/>
  <c r="Q9" i="15"/>
  <c r="V9" i="15"/>
  <c r="G10" i="15"/>
  <c r="M10" i="15" s="1"/>
  <c r="I10" i="15"/>
  <c r="K10" i="15"/>
  <c r="O10" i="15"/>
  <c r="Q10" i="15"/>
  <c r="V10" i="15"/>
  <c r="G11" i="15"/>
  <c r="I11" i="15"/>
  <c r="K11" i="15"/>
  <c r="M11" i="15"/>
  <c r="O11" i="15"/>
  <c r="Q11" i="15"/>
  <c r="V11" i="15"/>
  <c r="G12" i="15"/>
  <c r="M12" i="15" s="1"/>
  <c r="I12" i="15"/>
  <c r="K12" i="15"/>
  <c r="O12" i="15"/>
  <c r="Q12" i="15"/>
  <c r="V12" i="15"/>
  <c r="G13" i="15"/>
  <c r="M13" i="15" s="1"/>
  <c r="I13" i="15"/>
  <c r="K13" i="15"/>
  <c r="O13" i="15"/>
  <c r="Q13" i="15"/>
  <c r="V13" i="15"/>
  <c r="G14" i="15"/>
  <c r="M14" i="15" s="1"/>
  <c r="I14" i="15"/>
  <c r="K14" i="15"/>
  <c r="O14" i="15"/>
  <c r="Q14" i="15"/>
  <c r="V14" i="15"/>
  <c r="G15" i="15"/>
  <c r="M15" i="15" s="1"/>
  <c r="I15" i="15"/>
  <c r="K15" i="15"/>
  <c r="O15" i="15"/>
  <c r="Q15" i="15"/>
  <c r="V15" i="15"/>
  <c r="G16" i="15"/>
  <c r="I16" i="15"/>
  <c r="K16" i="15"/>
  <c r="M16" i="15"/>
  <c r="O16" i="15"/>
  <c r="Q16" i="15"/>
  <c r="V16" i="15"/>
  <c r="I17" i="15"/>
  <c r="G18" i="15"/>
  <c r="M18" i="15" s="1"/>
  <c r="I18" i="15"/>
  <c r="K18" i="15"/>
  <c r="K17" i="15" s="1"/>
  <c r="O18" i="15"/>
  <c r="O17" i="15" s="1"/>
  <c r="Q18" i="15"/>
  <c r="V18" i="15"/>
  <c r="V17" i="15" s="1"/>
  <c r="G19" i="15"/>
  <c r="M19" i="15" s="1"/>
  <c r="I19" i="15"/>
  <c r="K19" i="15"/>
  <c r="O19" i="15"/>
  <c r="Q19" i="15"/>
  <c r="V19" i="15"/>
  <c r="AE21" i="15"/>
  <c r="BA90" i="14"/>
  <c r="BA36" i="14"/>
  <c r="G9" i="14"/>
  <c r="M9" i="14" s="1"/>
  <c r="I9" i="14"/>
  <c r="K9" i="14"/>
  <c r="O9" i="14"/>
  <c r="Q9" i="14"/>
  <c r="V9" i="14"/>
  <c r="G10" i="14"/>
  <c r="M10" i="14" s="1"/>
  <c r="I10" i="14"/>
  <c r="K10" i="14"/>
  <c r="O10" i="14"/>
  <c r="Q10" i="14"/>
  <c r="V10" i="14"/>
  <c r="G11" i="14"/>
  <c r="M11" i="14" s="1"/>
  <c r="I11" i="14"/>
  <c r="K11" i="14"/>
  <c r="O11" i="14"/>
  <c r="Q11" i="14"/>
  <c r="V11" i="14"/>
  <c r="G12" i="14"/>
  <c r="M12" i="14" s="1"/>
  <c r="I12" i="14"/>
  <c r="K12" i="14"/>
  <c r="O12" i="14"/>
  <c r="Q12" i="14"/>
  <c r="V12" i="14"/>
  <c r="G13" i="14"/>
  <c r="M13" i="14" s="1"/>
  <c r="I13" i="14"/>
  <c r="K13" i="14"/>
  <c r="O13" i="14"/>
  <c r="Q13" i="14"/>
  <c r="V13" i="14"/>
  <c r="G14" i="14"/>
  <c r="M14" i="14" s="1"/>
  <c r="I14" i="14"/>
  <c r="K14" i="14"/>
  <c r="O14" i="14"/>
  <c r="Q14" i="14"/>
  <c r="V14" i="14"/>
  <c r="G15" i="14"/>
  <c r="M15" i="14" s="1"/>
  <c r="I15" i="14"/>
  <c r="K15" i="14"/>
  <c r="O15" i="14"/>
  <c r="Q15" i="14"/>
  <c r="V15" i="14"/>
  <c r="G16" i="14"/>
  <c r="M16" i="14" s="1"/>
  <c r="I16" i="14"/>
  <c r="K16" i="14"/>
  <c r="O16" i="14"/>
  <c r="Q16" i="14"/>
  <c r="V16" i="14"/>
  <c r="G17" i="14"/>
  <c r="M17" i="14" s="1"/>
  <c r="I17" i="14"/>
  <c r="K17" i="14"/>
  <c r="O17" i="14"/>
  <c r="Q17" i="14"/>
  <c r="V17" i="14"/>
  <c r="G18" i="14"/>
  <c r="I18" i="14"/>
  <c r="K18" i="14"/>
  <c r="M18" i="14"/>
  <c r="O18" i="14"/>
  <c r="Q18" i="14"/>
  <c r="V18" i="14"/>
  <c r="G19" i="14"/>
  <c r="M19" i="14" s="1"/>
  <c r="I19" i="14"/>
  <c r="K19" i="14"/>
  <c r="O19" i="14"/>
  <c r="Q19" i="14"/>
  <c r="V19" i="14"/>
  <c r="G20" i="14"/>
  <c r="M20" i="14" s="1"/>
  <c r="I20" i="14"/>
  <c r="K20" i="14"/>
  <c r="O20" i="14"/>
  <c r="Q20" i="14"/>
  <c r="V20" i="14"/>
  <c r="G21" i="14"/>
  <c r="M21" i="14" s="1"/>
  <c r="I21" i="14"/>
  <c r="K21" i="14"/>
  <c r="O21" i="14"/>
  <c r="Q21" i="14"/>
  <c r="V21" i="14"/>
  <c r="G22" i="14"/>
  <c r="M22" i="14" s="1"/>
  <c r="I22" i="14"/>
  <c r="K22" i="14"/>
  <c r="O22" i="14"/>
  <c r="Q22" i="14"/>
  <c r="V22" i="14"/>
  <c r="G23" i="14"/>
  <c r="I23" i="14"/>
  <c r="K23" i="14"/>
  <c r="M23" i="14"/>
  <c r="O23" i="14"/>
  <c r="Q23" i="14"/>
  <c r="V23" i="14"/>
  <c r="G24" i="14"/>
  <c r="M24" i="14" s="1"/>
  <c r="I24" i="14"/>
  <c r="K24" i="14"/>
  <c r="O24" i="14"/>
  <c r="Q24" i="14"/>
  <c r="V24" i="14"/>
  <c r="G25" i="14"/>
  <c r="M25" i="14" s="1"/>
  <c r="I25" i="14"/>
  <c r="K25" i="14"/>
  <c r="O25" i="14"/>
  <c r="Q25" i="14"/>
  <c r="V25" i="14"/>
  <c r="G26" i="14"/>
  <c r="M26" i="14" s="1"/>
  <c r="I26" i="14"/>
  <c r="K26" i="14"/>
  <c r="O26" i="14"/>
  <c r="Q26" i="14"/>
  <c r="V26" i="14"/>
  <c r="G27" i="14"/>
  <c r="M27" i="14" s="1"/>
  <c r="I27" i="14"/>
  <c r="K27" i="14"/>
  <c r="O27" i="14"/>
  <c r="Q27" i="14"/>
  <c r="V27" i="14"/>
  <c r="G28" i="14"/>
  <c r="I28" i="14"/>
  <c r="K28" i="14"/>
  <c r="M28" i="14"/>
  <c r="O28" i="14"/>
  <c r="Q28" i="14"/>
  <c r="V28" i="14"/>
  <c r="G29" i="14"/>
  <c r="M29" i="14" s="1"/>
  <c r="I29" i="14"/>
  <c r="K29" i="14"/>
  <c r="O29" i="14"/>
  <c r="Q29" i="14"/>
  <c r="V29" i="14"/>
  <c r="G30" i="14"/>
  <c r="M30" i="14" s="1"/>
  <c r="I30" i="14"/>
  <c r="K30" i="14"/>
  <c r="O30" i="14"/>
  <c r="Q30" i="14"/>
  <c r="V30" i="14"/>
  <c r="G31" i="14"/>
  <c r="M31" i="14" s="1"/>
  <c r="I31" i="14"/>
  <c r="K31" i="14"/>
  <c r="O31" i="14"/>
  <c r="Q31" i="14"/>
  <c r="V31" i="14"/>
  <c r="G32" i="14"/>
  <c r="M32" i="14" s="1"/>
  <c r="I32" i="14"/>
  <c r="K32" i="14"/>
  <c r="O32" i="14"/>
  <c r="Q32" i="14"/>
  <c r="V32" i="14"/>
  <c r="G34" i="14"/>
  <c r="M34" i="14" s="1"/>
  <c r="I34" i="14"/>
  <c r="K34" i="14"/>
  <c r="O34" i="14"/>
  <c r="Q34" i="14"/>
  <c r="V34" i="14"/>
  <c r="G35" i="14"/>
  <c r="I35" i="14"/>
  <c r="K35" i="14"/>
  <c r="M35" i="14"/>
  <c r="O35" i="14"/>
  <c r="Q35" i="14"/>
  <c r="V35" i="14"/>
  <c r="G37" i="14"/>
  <c r="M37" i="14" s="1"/>
  <c r="I37" i="14"/>
  <c r="K37" i="14"/>
  <c r="O37" i="14"/>
  <c r="Q37" i="14"/>
  <c r="V37" i="14"/>
  <c r="G39" i="14"/>
  <c r="M39" i="14" s="1"/>
  <c r="I39" i="14"/>
  <c r="K39" i="14"/>
  <c r="O39" i="14"/>
  <c r="Q39" i="14"/>
  <c r="V39" i="14"/>
  <c r="G40" i="14"/>
  <c r="M40" i="14" s="1"/>
  <c r="I40" i="14"/>
  <c r="K40" i="14"/>
  <c r="O40" i="14"/>
  <c r="Q40" i="14"/>
  <c r="V40" i="14"/>
  <c r="G41" i="14"/>
  <c r="M41" i="14" s="1"/>
  <c r="I41" i="14"/>
  <c r="K41" i="14"/>
  <c r="O41" i="14"/>
  <c r="Q41" i="14"/>
  <c r="V41" i="14"/>
  <c r="V33" i="14" s="1"/>
  <c r="G42" i="14"/>
  <c r="M42" i="14" s="1"/>
  <c r="I42" i="14"/>
  <c r="K42" i="14"/>
  <c r="O42" i="14"/>
  <c r="Q42" i="14"/>
  <c r="V42" i="14"/>
  <c r="G43" i="14"/>
  <c r="M43" i="14" s="1"/>
  <c r="I43" i="14"/>
  <c r="K43" i="14"/>
  <c r="O43" i="14"/>
  <c r="Q43" i="14"/>
  <c r="V43" i="14"/>
  <c r="G44" i="14"/>
  <c r="I44" i="14"/>
  <c r="K44" i="14"/>
  <c r="M44" i="14"/>
  <c r="O44" i="14"/>
  <c r="Q44" i="14"/>
  <c r="V44" i="14"/>
  <c r="G46" i="14"/>
  <c r="M46" i="14" s="1"/>
  <c r="I46" i="14"/>
  <c r="K46" i="14"/>
  <c r="O46" i="14"/>
  <c r="Q46" i="14"/>
  <c r="V46" i="14"/>
  <c r="G47" i="14"/>
  <c r="M47" i="14" s="1"/>
  <c r="I47" i="14"/>
  <c r="K47" i="14"/>
  <c r="O47" i="14"/>
  <c r="Q47" i="14"/>
  <c r="V47" i="14"/>
  <c r="G48" i="14"/>
  <c r="I48" i="14"/>
  <c r="K48" i="14"/>
  <c r="M48" i="14"/>
  <c r="O48" i="14"/>
  <c r="Q48" i="14"/>
  <c r="V48" i="14"/>
  <c r="G49" i="14"/>
  <c r="M49" i="14" s="1"/>
  <c r="I49" i="14"/>
  <c r="K49" i="14"/>
  <c r="O49" i="14"/>
  <c r="Q49" i="14"/>
  <c r="V49" i="14"/>
  <c r="G50" i="14"/>
  <c r="M50" i="14" s="1"/>
  <c r="I50" i="14"/>
  <c r="K50" i="14"/>
  <c r="O50" i="14"/>
  <c r="Q50" i="14"/>
  <c r="V50" i="14"/>
  <c r="G51" i="14"/>
  <c r="M51" i="14" s="1"/>
  <c r="I51" i="14"/>
  <c r="K51" i="14"/>
  <c r="O51" i="14"/>
  <c r="Q51" i="14"/>
  <c r="V51" i="14"/>
  <c r="G52" i="14"/>
  <c r="M52" i="14" s="1"/>
  <c r="I52" i="14"/>
  <c r="K52" i="14"/>
  <c r="O52" i="14"/>
  <c r="Q52" i="14"/>
  <c r="V52" i="14"/>
  <c r="G53" i="14"/>
  <c r="M53" i="14" s="1"/>
  <c r="I53" i="14"/>
  <c r="K53" i="14"/>
  <c r="O53" i="14"/>
  <c r="Q53" i="14"/>
  <c r="V53" i="14"/>
  <c r="G54" i="14"/>
  <c r="M54" i="14" s="1"/>
  <c r="I54" i="14"/>
  <c r="K54" i="14"/>
  <c r="O54" i="14"/>
  <c r="Q54" i="14"/>
  <c r="V54" i="14"/>
  <c r="G55" i="14"/>
  <c r="M55" i="14" s="1"/>
  <c r="I55" i="14"/>
  <c r="K55" i="14"/>
  <c r="O55" i="14"/>
  <c r="Q55" i="14"/>
  <c r="V55" i="14"/>
  <c r="G56" i="14"/>
  <c r="M56" i="14" s="1"/>
  <c r="I56" i="14"/>
  <c r="K56" i="14"/>
  <c r="O56" i="14"/>
  <c r="Q56" i="14"/>
  <c r="V56" i="14"/>
  <c r="G57" i="14"/>
  <c r="M57" i="14" s="1"/>
  <c r="I57" i="14"/>
  <c r="K57" i="14"/>
  <c r="O57" i="14"/>
  <c r="Q57" i="14"/>
  <c r="V57" i="14"/>
  <c r="G58" i="14"/>
  <c r="M58" i="14" s="1"/>
  <c r="I58" i="14"/>
  <c r="K58" i="14"/>
  <c r="O58" i="14"/>
  <c r="Q58" i="14"/>
  <c r="V58" i="14"/>
  <c r="G59" i="14"/>
  <c r="M59" i="14" s="1"/>
  <c r="I59" i="14"/>
  <c r="K59" i="14"/>
  <c r="O59" i="14"/>
  <c r="Q59" i="14"/>
  <c r="V59" i="14"/>
  <c r="G60" i="14"/>
  <c r="M60" i="14" s="1"/>
  <c r="I60" i="14"/>
  <c r="K60" i="14"/>
  <c r="O60" i="14"/>
  <c r="Q60" i="14"/>
  <c r="V60" i="14"/>
  <c r="G61" i="14"/>
  <c r="I61" i="14"/>
  <c r="K61" i="14"/>
  <c r="M61" i="14"/>
  <c r="O61" i="14"/>
  <c r="Q61" i="14"/>
  <c r="V61" i="14"/>
  <c r="G62" i="14"/>
  <c r="I62" i="14"/>
  <c r="K62" i="14"/>
  <c r="M62" i="14"/>
  <c r="O62" i="14"/>
  <c r="Q62" i="14"/>
  <c r="V62" i="14"/>
  <c r="G63" i="14"/>
  <c r="M63" i="14" s="1"/>
  <c r="I63" i="14"/>
  <c r="K63" i="14"/>
  <c r="O63" i="14"/>
  <c r="Q63" i="14"/>
  <c r="V63" i="14"/>
  <c r="G64" i="14"/>
  <c r="M64" i="14" s="1"/>
  <c r="I64" i="14"/>
  <c r="K64" i="14"/>
  <c r="O64" i="14"/>
  <c r="Q64" i="14"/>
  <c r="V64" i="14"/>
  <c r="G66" i="14"/>
  <c r="M66" i="14" s="1"/>
  <c r="I66" i="14"/>
  <c r="K66" i="14"/>
  <c r="O66" i="14"/>
  <c r="Q66" i="14"/>
  <c r="V66" i="14"/>
  <c r="G67" i="14"/>
  <c r="M67" i="14" s="1"/>
  <c r="I67" i="14"/>
  <c r="K67" i="14"/>
  <c r="O67" i="14"/>
  <c r="Q67" i="14"/>
  <c r="V67" i="14"/>
  <c r="G68" i="14"/>
  <c r="I68" i="14"/>
  <c r="K68" i="14"/>
  <c r="M68" i="14"/>
  <c r="O68" i="14"/>
  <c r="Q68" i="14"/>
  <c r="V68" i="14"/>
  <c r="G69" i="14"/>
  <c r="M69" i="14" s="1"/>
  <c r="I69" i="14"/>
  <c r="K69" i="14"/>
  <c r="O69" i="14"/>
  <c r="Q69" i="14"/>
  <c r="V69" i="14"/>
  <c r="G70" i="14"/>
  <c r="M70" i="14" s="1"/>
  <c r="I70" i="14"/>
  <c r="K70" i="14"/>
  <c r="O70" i="14"/>
  <c r="Q70" i="14"/>
  <c r="V70" i="14"/>
  <c r="G71" i="14"/>
  <c r="M71" i="14" s="1"/>
  <c r="I71" i="14"/>
  <c r="K71" i="14"/>
  <c r="O71" i="14"/>
  <c r="Q71" i="14"/>
  <c r="V71" i="14"/>
  <c r="G72" i="14"/>
  <c r="M72" i="14" s="1"/>
  <c r="I72" i="14"/>
  <c r="K72" i="14"/>
  <c r="O72" i="14"/>
  <c r="Q72" i="14"/>
  <c r="V72" i="14"/>
  <c r="G73" i="14"/>
  <c r="I73" i="14"/>
  <c r="K73" i="14"/>
  <c r="M73" i="14"/>
  <c r="O73" i="14"/>
  <c r="Q73" i="14"/>
  <c r="V73" i="14"/>
  <c r="G74" i="14"/>
  <c r="I74" i="14"/>
  <c r="K74" i="14"/>
  <c r="M74" i="14"/>
  <c r="O74" i="14"/>
  <c r="Q74" i="14"/>
  <c r="V74" i="14"/>
  <c r="G75" i="14"/>
  <c r="M75" i="14" s="1"/>
  <c r="I75" i="14"/>
  <c r="K75" i="14"/>
  <c r="O75" i="14"/>
  <c r="Q75" i="14"/>
  <c r="V75" i="14"/>
  <c r="G76" i="14"/>
  <c r="M76" i="14" s="1"/>
  <c r="I76" i="14"/>
  <c r="K76" i="14"/>
  <c r="O76" i="14"/>
  <c r="Q76" i="14"/>
  <c r="V76" i="14"/>
  <c r="G77" i="14"/>
  <c r="M77" i="14" s="1"/>
  <c r="I77" i="14"/>
  <c r="K77" i="14"/>
  <c r="O77" i="14"/>
  <c r="Q77" i="14"/>
  <c r="V77" i="14"/>
  <c r="G78" i="14"/>
  <c r="M78" i="14" s="1"/>
  <c r="I78" i="14"/>
  <c r="K78" i="14"/>
  <c r="O78" i="14"/>
  <c r="Q78" i="14"/>
  <c r="V78" i="14"/>
  <c r="G79" i="14"/>
  <c r="I79" i="14"/>
  <c r="K79" i="14"/>
  <c r="M79" i="14"/>
  <c r="O79" i="14"/>
  <c r="Q79" i="14"/>
  <c r="V79" i="14"/>
  <c r="G80" i="14"/>
  <c r="M80" i="14" s="1"/>
  <c r="I80" i="14"/>
  <c r="K80" i="14"/>
  <c r="O80" i="14"/>
  <c r="Q80" i="14"/>
  <c r="V80" i="14"/>
  <c r="G81" i="14"/>
  <c r="M81" i="14" s="1"/>
  <c r="I81" i="14"/>
  <c r="K81" i="14"/>
  <c r="O81" i="14"/>
  <c r="Q81" i="14"/>
  <c r="V81" i="14"/>
  <c r="G82" i="14"/>
  <c r="M82" i="14" s="1"/>
  <c r="I82" i="14"/>
  <c r="K82" i="14"/>
  <c r="O82" i="14"/>
  <c r="Q82" i="14"/>
  <c r="V82" i="14"/>
  <c r="G83" i="14"/>
  <c r="M83" i="14" s="1"/>
  <c r="I83" i="14"/>
  <c r="K83" i="14"/>
  <c r="O83" i="14"/>
  <c r="Q83" i="14"/>
  <c r="V83" i="14"/>
  <c r="G84" i="14"/>
  <c r="I84" i="14"/>
  <c r="K84" i="14"/>
  <c r="M84" i="14"/>
  <c r="O84" i="14"/>
  <c r="Q84" i="14"/>
  <c r="V84" i="14"/>
  <c r="G85" i="14"/>
  <c r="M85" i="14" s="1"/>
  <c r="I85" i="14"/>
  <c r="K85" i="14"/>
  <c r="O85" i="14"/>
  <c r="Q85" i="14"/>
  <c r="V85" i="14"/>
  <c r="G86" i="14"/>
  <c r="M86" i="14" s="1"/>
  <c r="I86" i="14"/>
  <c r="K86" i="14"/>
  <c r="O86" i="14"/>
  <c r="Q86" i="14"/>
  <c r="V86" i="14"/>
  <c r="G87" i="14"/>
  <c r="M87" i="14" s="1"/>
  <c r="I87" i="14"/>
  <c r="K87" i="14"/>
  <c r="O87" i="14"/>
  <c r="Q87" i="14"/>
  <c r="V87" i="14"/>
  <c r="G88" i="14"/>
  <c r="M88" i="14" s="1"/>
  <c r="I88" i="14"/>
  <c r="K88" i="14"/>
  <c r="O88" i="14"/>
  <c r="Q88" i="14"/>
  <c r="V88" i="14"/>
  <c r="G89" i="14"/>
  <c r="M89" i="14" s="1"/>
  <c r="I89" i="14"/>
  <c r="K89" i="14"/>
  <c r="O89" i="14"/>
  <c r="Q89" i="14"/>
  <c r="V89" i="14"/>
  <c r="G91" i="14"/>
  <c r="M91" i="14" s="1"/>
  <c r="I91" i="14"/>
  <c r="K91" i="14"/>
  <c r="O91" i="14"/>
  <c r="Q91" i="14"/>
  <c r="V91" i="14"/>
  <c r="G93" i="14"/>
  <c r="I93" i="14"/>
  <c r="K93" i="14"/>
  <c r="O93" i="14"/>
  <c r="Q93" i="14"/>
  <c r="V93" i="14"/>
  <c r="G94" i="14"/>
  <c r="M94" i="14" s="1"/>
  <c r="I94" i="14"/>
  <c r="K94" i="14"/>
  <c r="O94" i="14"/>
  <c r="Q94" i="14"/>
  <c r="V94" i="14"/>
  <c r="G95" i="14"/>
  <c r="M95" i="14" s="1"/>
  <c r="I95" i="14"/>
  <c r="K95" i="14"/>
  <c r="O95" i="14"/>
  <c r="Q95" i="14"/>
  <c r="V95" i="14"/>
  <c r="G97" i="14"/>
  <c r="M97" i="14" s="1"/>
  <c r="I97" i="14"/>
  <c r="K97" i="14"/>
  <c r="O97" i="14"/>
  <c r="Q97" i="14"/>
  <c r="V97" i="14"/>
  <c r="G98" i="14"/>
  <c r="I98" i="14"/>
  <c r="K98" i="14"/>
  <c r="M98" i="14"/>
  <c r="O98" i="14"/>
  <c r="Q98" i="14"/>
  <c r="V98" i="14"/>
  <c r="G99" i="14"/>
  <c r="M99" i="14" s="1"/>
  <c r="I99" i="14"/>
  <c r="K99" i="14"/>
  <c r="O99" i="14"/>
  <c r="Q99" i="14"/>
  <c r="V99" i="14"/>
  <c r="G100" i="14"/>
  <c r="M100" i="14" s="1"/>
  <c r="I100" i="14"/>
  <c r="K100" i="14"/>
  <c r="O100" i="14"/>
  <c r="Q100" i="14"/>
  <c r="V100" i="14"/>
  <c r="G101" i="14"/>
  <c r="M101" i="14" s="1"/>
  <c r="I101" i="14"/>
  <c r="K101" i="14"/>
  <c r="O101" i="14"/>
  <c r="Q101" i="14"/>
  <c r="V101" i="14"/>
  <c r="G102" i="14"/>
  <c r="M102" i="14" s="1"/>
  <c r="I102" i="14"/>
  <c r="K102" i="14"/>
  <c r="O102" i="14"/>
  <c r="Q102" i="14"/>
  <c r="V102" i="14"/>
  <c r="G103" i="14"/>
  <c r="M103" i="14" s="1"/>
  <c r="I103" i="14"/>
  <c r="K103" i="14"/>
  <c r="O103" i="14"/>
  <c r="Q103" i="14"/>
  <c r="V103" i="14"/>
  <c r="G104" i="14"/>
  <c r="M104" i="14" s="1"/>
  <c r="I104" i="14"/>
  <c r="K104" i="14"/>
  <c r="O104" i="14"/>
  <c r="Q104" i="14"/>
  <c r="V104" i="14"/>
  <c r="G105" i="14"/>
  <c r="M105" i="14" s="1"/>
  <c r="I105" i="14"/>
  <c r="K105" i="14"/>
  <c r="O105" i="14"/>
  <c r="Q105" i="14"/>
  <c r="V105" i="14"/>
  <c r="G106" i="14"/>
  <c r="I106" i="14"/>
  <c r="K106" i="14"/>
  <c r="M106" i="14"/>
  <c r="O106" i="14"/>
  <c r="Q106" i="14"/>
  <c r="V106" i="14"/>
  <c r="G107" i="14"/>
  <c r="M107" i="14" s="1"/>
  <c r="I107" i="14"/>
  <c r="K107" i="14"/>
  <c r="O107" i="14"/>
  <c r="Q107" i="14"/>
  <c r="V107" i="14"/>
  <c r="G108" i="14"/>
  <c r="M108" i="14" s="1"/>
  <c r="I108" i="14"/>
  <c r="K108" i="14"/>
  <c r="O108" i="14"/>
  <c r="Q108" i="14"/>
  <c r="V108" i="14"/>
  <c r="G109" i="14"/>
  <c r="M109" i="14" s="1"/>
  <c r="I109" i="14"/>
  <c r="K109" i="14"/>
  <c r="O109" i="14"/>
  <c r="Q109" i="14"/>
  <c r="V109" i="14"/>
  <c r="G110" i="14"/>
  <c r="M110" i="14" s="1"/>
  <c r="I110" i="14"/>
  <c r="K110" i="14"/>
  <c r="O110" i="14"/>
  <c r="Q110" i="14"/>
  <c r="V110" i="14"/>
  <c r="G111" i="14"/>
  <c r="M111" i="14" s="1"/>
  <c r="I111" i="14"/>
  <c r="K111" i="14"/>
  <c r="O111" i="14"/>
  <c r="Q111" i="14"/>
  <c r="V111" i="14"/>
  <c r="G112" i="14"/>
  <c r="M112" i="14" s="1"/>
  <c r="I112" i="14"/>
  <c r="K112" i="14"/>
  <c r="O112" i="14"/>
  <c r="Q112" i="14"/>
  <c r="V112" i="14"/>
  <c r="G113" i="14"/>
  <c r="M113" i="14" s="1"/>
  <c r="I113" i="14"/>
  <c r="K113" i="14"/>
  <c r="O113" i="14"/>
  <c r="Q113" i="14"/>
  <c r="V113" i="14"/>
  <c r="G114" i="14"/>
  <c r="I114" i="14"/>
  <c r="K114" i="14"/>
  <c r="M114" i="14"/>
  <c r="O114" i="14"/>
  <c r="Q114" i="14"/>
  <c r="V114" i="14"/>
  <c r="G115" i="14"/>
  <c r="M115" i="14" s="1"/>
  <c r="I115" i="14"/>
  <c r="K115" i="14"/>
  <c r="O115" i="14"/>
  <c r="Q115" i="14"/>
  <c r="V115" i="14"/>
  <c r="G117" i="14"/>
  <c r="I117" i="14"/>
  <c r="K117" i="14"/>
  <c r="O117" i="14"/>
  <c r="O116" i="14" s="1"/>
  <c r="Q117" i="14"/>
  <c r="V117" i="14"/>
  <c r="G118" i="14"/>
  <c r="M118" i="14" s="1"/>
  <c r="I118" i="14"/>
  <c r="K118" i="14"/>
  <c r="O118" i="14"/>
  <c r="Q118" i="14"/>
  <c r="V118" i="14"/>
  <c r="V116" i="14" s="1"/>
  <c r="G119" i="14"/>
  <c r="I119" i="14"/>
  <c r="K119" i="14"/>
  <c r="M119" i="14"/>
  <c r="O119" i="14"/>
  <c r="Q119" i="14"/>
  <c r="V119" i="14"/>
  <c r="G121" i="14"/>
  <c r="M121" i="14" s="1"/>
  <c r="I121" i="14"/>
  <c r="K121" i="14"/>
  <c r="O121" i="14"/>
  <c r="Q121" i="14"/>
  <c r="V121" i="14"/>
  <c r="G122" i="14"/>
  <c r="M122" i="14" s="1"/>
  <c r="I122" i="14"/>
  <c r="K122" i="14"/>
  <c r="O122" i="14"/>
  <c r="Q122" i="14"/>
  <c r="V122" i="14"/>
  <c r="G123" i="14"/>
  <c r="M123" i="14" s="1"/>
  <c r="I123" i="14"/>
  <c r="K123" i="14"/>
  <c r="O123" i="14"/>
  <c r="Q123" i="14"/>
  <c r="V123" i="14"/>
  <c r="G124" i="14"/>
  <c r="M124" i="14" s="1"/>
  <c r="I124" i="14"/>
  <c r="K124" i="14"/>
  <c r="O124" i="14"/>
  <c r="Q124" i="14"/>
  <c r="V124" i="14"/>
  <c r="G125" i="14"/>
  <c r="I125" i="14"/>
  <c r="K125" i="14"/>
  <c r="M125" i="14"/>
  <c r="O125" i="14"/>
  <c r="Q125" i="14"/>
  <c r="V125" i="14"/>
  <c r="G126" i="14"/>
  <c r="M126" i="14" s="1"/>
  <c r="I126" i="14"/>
  <c r="K126" i="14"/>
  <c r="O126" i="14"/>
  <c r="Q126" i="14"/>
  <c r="V126" i="14"/>
  <c r="G127" i="14"/>
  <c r="M127" i="14" s="1"/>
  <c r="I127" i="14"/>
  <c r="K127" i="14"/>
  <c r="O127" i="14"/>
  <c r="Q127" i="14"/>
  <c r="V127" i="14"/>
  <c r="G128" i="14"/>
  <c r="M128" i="14" s="1"/>
  <c r="I128" i="14"/>
  <c r="K128" i="14"/>
  <c r="O128" i="14"/>
  <c r="Q128" i="14"/>
  <c r="V128" i="14"/>
  <c r="G129" i="14"/>
  <c r="M129" i="14" s="1"/>
  <c r="I129" i="14"/>
  <c r="K129" i="14"/>
  <c r="O129" i="14"/>
  <c r="Q129" i="14"/>
  <c r="V129" i="14"/>
  <c r="G130" i="14"/>
  <c r="I130" i="14"/>
  <c r="K130" i="14"/>
  <c r="M130" i="14"/>
  <c r="O130" i="14"/>
  <c r="Q130" i="14"/>
  <c r="V130" i="14"/>
  <c r="G131" i="14"/>
  <c r="M131" i="14" s="1"/>
  <c r="I131" i="14"/>
  <c r="K131" i="14"/>
  <c r="O131" i="14"/>
  <c r="Q131" i="14"/>
  <c r="V131" i="14"/>
  <c r="G132" i="14"/>
  <c r="M132" i="14" s="1"/>
  <c r="I132" i="14"/>
  <c r="K132" i="14"/>
  <c r="O132" i="14"/>
  <c r="Q132" i="14"/>
  <c r="V132" i="14"/>
  <c r="G133" i="14"/>
  <c r="M133" i="14" s="1"/>
  <c r="I133" i="14"/>
  <c r="K133" i="14"/>
  <c r="O133" i="14"/>
  <c r="Q133" i="14"/>
  <c r="V133" i="14"/>
  <c r="G134" i="14"/>
  <c r="M134" i="14" s="1"/>
  <c r="I134" i="14"/>
  <c r="K134" i="14"/>
  <c r="O134" i="14"/>
  <c r="Q134" i="14"/>
  <c r="V134" i="14"/>
  <c r="G135" i="14"/>
  <c r="M135" i="14" s="1"/>
  <c r="I135" i="14"/>
  <c r="K135" i="14"/>
  <c r="O135" i="14"/>
  <c r="Q135" i="14"/>
  <c r="V135" i="14"/>
  <c r="G136" i="14"/>
  <c r="M136" i="14" s="1"/>
  <c r="I136" i="14"/>
  <c r="K136" i="14"/>
  <c r="O136" i="14"/>
  <c r="Q136" i="14"/>
  <c r="V136" i="14"/>
  <c r="G138" i="14"/>
  <c r="M138" i="14" s="1"/>
  <c r="I138" i="14"/>
  <c r="K138" i="14"/>
  <c r="O138" i="14"/>
  <c r="Q138" i="14"/>
  <c r="V138" i="14"/>
  <c r="G139" i="14"/>
  <c r="M139" i="14" s="1"/>
  <c r="I139" i="14"/>
  <c r="K139" i="14"/>
  <c r="O139" i="14"/>
  <c r="Q139" i="14"/>
  <c r="V139" i="14"/>
  <c r="G140" i="14"/>
  <c r="M140" i="14" s="1"/>
  <c r="I140" i="14"/>
  <c r="K140" i="14"/>
  <c r="O140" i="14"/>
  <c r="Q140" i="14"/>
  <c r="V140" i="14"/>
  <c r="G141" i="14"/>
  <c r="I141" i="14"/>
  <c r="K141" i="14"/>
  <c r="M141" i="14"/>
  <c r="O141" i="14"/>
  <c r="Q141" i="14"/>
  <c r="V141" i="14"/>
  <c r="G142" i="14"/>
  <c r="M142" i="14" s="1"/>
  <c r="I142" i="14"/>
  <c r="K142" i="14"/>
  <c r="O142" i="14"/>
  <c r="Q142" i="14"/>
  <c r="V142" i="14"/>
  <c r="G143" i="14"/>
  <c r="M143" i="14" s="1"/>
  <c r="I143" i="14"/>
  <c r="K143" i="14"/>
  <c r="O143" i="14"/>
  <c r="Q143" i="14"/>
  <c r="V143" i="14"/>
  <c r="AE145" i="14"/>
  <c r="F43" i="1" s="1"/>
  <c r="AF145" i="14"/>
  <c r="G43" i="1" s="1"/>
  <c r="G9" i="13"/>
  <c r="I9" i="13"/>
  <c r="K9" i="13"/>
  <c r="O9" i="13"/>
  <c r="Q9" i="13"/>
  <c r="V9" i="13"/>
  <c r="G10" i="13"/>
  <c r="M10" i="13" s="1"/>
  <c r="I10" i="13"/>
  <c r="K10" i="13"/>
  <c r="O10" i="13"/>
  <c r="Q10" i="13"/>
  <c r="V10" i="13"/>
  <c r="G11" i="13"/>
  <c r="I11" i="13"/>
  <c r="K11" i="13"/>
  <c r="M11" i="13"/>
  <c r="O11" i="13"/>
  <c r="Q11" i="13"/>
  <c r="V11" i="13"/>
  <c r="G13" i="13"/>
  <c r="I13" i="13"/>
  <c r="K13" i="13"/>
  <c r="K12" i="13" s="1"/>
  <c r="M13" i="13"/>
  <c r="O13" i="13"/>
  <c r="Q13" i="13"/>
  <c r="V13" i="13"/>
  <c r="G14" i="13"/>
  <c r="M14" i="13" s="1"/>
  <c r="I14" i="13"/>
  <c r="K14" i="13"/>
  <c r="O14" i="13"/>
  <c r="Q14" i="13"/>
  <c r="V14" i="13"/>
  <c r="G15" i="13"/>
  <c r="M15" i="13" s="1"/>
  <c r="I15" i="13"/>
  <c r="K15" i="13"/>
  <c r="O15" i="13"/>
  <c r="Q15" i="13"/>
  <c r="V15" i="13"/>
  <c r="G16" i="13"/>
  <c r="M16" i="13" s="1"/>
  <c r="I16" i="13"/>
  <c r="K16" i="13"/>
  <c r="O16" i="13"/>
  <c r="Q16" i="13"/>
  <c r="V16" i="13"/>
  <c r="G17" i="13"/>
  <c r="M17" i="13" s="1"/>
  <c r="I17" i="13"/>
  <c r="K17" i="13"/>
  <c r="O17" i="13"/>
  <c r="Q17" i="13"/>
  <c r="V17" i="13"/>
  <c r="G19" i="13"/>
  <c r="I19" i="13"/>
  <c r="K19" i="13"/>
  <c r="O19" i="13"/>
  <c r="Q19" i="13"/>
  <c r="V19" i="13"/>
  <c r="G20" i="13"/>
  <c r="M20" i="13" s="1"/>
  <c r="I20" i="13"/>
  <c r="K20" i="13"/>
  <c r="O20" i="13"/>
  <c r="Q20" i="13"/>
  <c r="V20" i="13"/>
  <c r="V18" i="13" s="1"/>
  <c r="G21" i="13"/>
  <c r="I21" i="13"/>
  <c r="K21" i="13"/>
  <c r="M21" i="13"/>
  <c r="O21" i="13"/>
  <c r="Q21" i="13"/>
  <c r="V21" i="13"/>
  <c r="G22" i="13"/>
  <c r="M22" i="13" s="1"/>
  <c r="I22" i="13"/>
  <c r="K22" i="13"/>
  <c r="O22" i="13"/>
  <c r="Q22" i="13"/>
  <c r="V22" i="13"/>
  <c r="G23" i="13"/>
  <c r="M23" i="13" s="1"/>
  <c r="I23" i="13"/>
  <c r="K23" i="13"/>
  <c r="O23" i="13"/>
  <c r="Q23" i="13"/>
  <c r="V23" i="13"/>
  <c r="G25" i="13"/>
  <c r="I25" i="13"/>
  <c r="K25" i="13"/>
  <c r="K24" i="13" s="1"/>
  <c r="M25" i="13"/>
  <c r="O25" i="13"/>
  <c r="Q25" i="13"/>
  <c r="V25" i="13"/>
  <c r="G26" i="13"/>
  <c r="M26" i="13" s="1"/>
  <c r="I26" i="13"/>
  <c r="K26" i="13"/>
  <c r="O26" i="13"/>
  <c r="Q26" i="13"/>
  <c r="V26" i="13"/>
  <c r="G27" i="13"/>
  <c r="M27" i="13" s="1"/>
  <c r="I27" i="13"/>
  <c r="K27" i="13"/>
  <c r="O27" i="13"/>
  <c r="Q27" i="13"/>
  <c r="V27" i="13"/>
  <c r="G28" i="13"/>
  <c r="M28" i="13" s="1"/>
  <c r="I28" i="13"/>
  <c r="K28" i="13"/>
  <c r="O28" i="13"/>
  <c r="Q28" i="13"/>
  <c r="V28" i="13"/>
  <c r="G29" i="13"/>
  <c r="M29" i="13" s="1"/>
  <c r="I29" i="13"/>
  <c r="K29" i="13"/>
  <c r="O29" i="13"/>
  <c r="Q29" i="13"/>
  <c r="V29" i="13"/>
  <c r="G30" i="13"/>
  <c r="M30" i="13" s="1"/>
  <c r="I30" i="13"/>
  <c r="K30" i="13"/>
  <c r="O30" i="13"/>
  <c r="Q30" i="13"/>
  <c r="V30" i="13"/>
  <c r="G31" i="13"/>
  <c r="M31" i="13" s="1"/>
  <c r="I31" i="13"/>
  <c r="K31" i="13"/>
  <c r="O31" i="13"/>
  <c r="Q31" i="13"/>
  <c r="V31" i="13"/>
  <c r="G32" i="13"/>
  <c r="M32" i="13" s="1"/>
  <c r="I32" i="13"/>
  <c r="K32" i="13"/>
  <c r="O32" i="13"/>
  <c r="Q32" i="13"/>
  <c r="V32" i="13"/>
  <c r="G33" i="13"/>
  <c r="I33" i="13"/>
  <c r="K33" i="13"/>
  <c r="M33" i="13"/>
  <c r="O33" i="13"/>
  <c r="Q33" i="13"/>
  <c r="V33" i="13"/>
  <c r="G34" i="13"/>
  <c r="M34" i="13" s="1"/>
  <c r="I34" i="13"/>
  <c r="K34" i="13"/>
  <c r="O34" i="13"/>
  <c r="Q34" i="13"/>
  <c r="V34" i="13"/>
  <c r="G35" i="13"/>
  <c r="M35" i="13" s="1"/>
  <c r="I35" i="13"/>
  <c r="K35" i="13"/>
  <c r="O35" i="13"/>
  <c r="Q35" i="13"/>
  <c r="V35" i="13"/>
  <c r="G36" i="13"/>
  <c r="M36" i="13" s="1"/>
  <c r="I36" i="13"/>
  <c r="K36" i="13"/>
  <c r="O36" i="13"/>
  <c r="Q36" i="13"/>
  <c r="V36" i="13"/>
  <c r="G37" i="13"/>
  <c r="M37" i="13" s="1"/>
  <c r="I37" i="13"/>
  <c r="K37" i="13"/>
  <c r="O37" i="13"/>
  <c r="Q37" i="13"/>
  <c r="V37" i="13"/>
  <c r="G39" i="13"/>
  <c r="I39" i="13"/>
  <c r="I38" i="13" s="1"/>
  <c r="K39" i="13"/>
  <c r="O39" i="13"/>
  <c r="O38" i="13" s="1"/>
  <c r="Q39" i="13"/>
  <c r="Q38" i="13" s="1"/>
  <c r="V39" i="13"/>
  <c r="G40" i="13"/>
  <c r="M40" i="13" s="1"/>
  <c r="I40" i="13"/>
  <c r="K40" i="13"/>
  <c r="K38" i="13" s="1"/>
  <c r="O40" i="13"/>
  <c r="Q40" i="13"/>
  <c r="V40" i="13"/>
  <c r="G42" i="13"/>
  <c r="M42" i="13" s="1"/>
  <c r="I42" i="13"/>
  <c r="K42" i="13"/>
  <c r="O42" i="13"/>
  <c r="Q42" i="13"/>
  <c r="V42" i="13"/>
  <c r="G43" i="13"/>
  <c r="M43" i="13" s="1"/>
  <c r="I43" i="13"/>
  <c r="K43" i="13"/>
  <c r="O43" i="13"/>
  <c r="Q43" i="13"/>
  <c r="V43" i="13"/>
  <c r="G44" i="13"/>
  <c r="M44" i="13" s="1"/>
  <c r="I44" i="13"/>
  <c r="K44" i="13"/>
  <c r="O44" i="13"/>
  <c r="Q44" i="13"/>
  <c r="V44" i="13"/>
  <c r="G45" i="13"/>
  <c r="M45" i="13" s="1"/>
  <c r="I45" i="13"/>
  <c r="K45" i="13"/>
  <c r="O45" i="13"/>
  <c r="Q45" i="13"/>
  <c r="V45" i="13"/>
  <c r="G46" i="13"/>
  <c r="M46" i="13" s="1"/>
  <c r="I46" i="13"/>
  <c r="K46" i="13"/>
  <c r="O46" i="13"/>
  <c r="Q46" i="13"/>
  <c r="V46" i="13"/>
  <c r="G47" i="13"/>
  <c r="I47" i="13"/>
  <c r="K47" i="13"/>
  <c r="M47" i="13"/>
  <c r="O47" i="13"/>
  <c r="Q47" i="13"/>
  <c r="V47" i="13"/>
  <c r="G48" i="13"/>
  <c r="M48" i="13" s="1"/>
  <c r="I48" i="13"/>
  <c r="K48" i="13"/>
  <c r="O48" i="13"/>
  <c r="Q48" i="13"/>
  <c r="V48" i="13"/>
  <c r="G49" i="13"/>
  <c r="I49" i="13"/>
  <c r="K49" i="13"/>
  <c r="M49" i="13"/>
  <c r="O49" i="13"/>
  <c r="Q49" i="13"/>
  <c r="V49" i="13"/>
  <c r="G50" i="13"/>
  <c r="M50" i="13" s="1"/>
  <c r="I50" i="13"/>
  <c r="K50" i="13"/>
  <c r="O50" i="13"/>
  <c r="Q50" i="13"/>
  <c r="V50" i="13"/>
  <c r="G51" i="13"/>
  <c r="M51" i="13" s="1"/>
  <c r="I51" i="13"/>
  <c r="K51" i="13"/>
  <c r="O51" i="13"/>
  <c r="Q51" i="13"/>
  <c r="V51" i="13"/>
  <c r="G52" i="13"/>
  <c r="M52" i="13" s="1"/>
  <c r="I52" i="13"/>
  <c r="K52" i="13"/>
  <c r="O52" i="13"/>
  <c r="Q52" i="13"/>
  <c r="V52" i="13"/>
  <c r="G53" i="13"/>
  <c r="M53" i="13" s="1"/>
  <c r="I53" i="13"/>
  <c r="K53" i="13"/>
  <c r="O53" i="13"/>
  <c r="Q53" i="13"/>
  <c r="V53" i="13"/>
  <c r="G54" i="13"/>
  <c r="M54" i="13" s="1"/>
  <c r="I54" i="13"/>
  <c r="K54" i="13"/>
  <c r="O54" i="13"/>
  <c r="Q54" i="13"/>
  <c r="V54" i="13"/>
  <c r="G55" i="13"/>
  <c r="M55" i="13" s="1"/>
  <c r="I55" i="13"/>
  <c r="K55" i="13"/>
  <c r="O55" i="13"/>
  <c r="Q55" i="13"/>
  <c r="V55" i="13"/>
  <c r="G56" i="13"/>
  <c r="M56" i="13" s="1"/>
  <c r="I56" i="13"/>
  <c r="K56" i="13"/>
  <c r="O56" i="13"/>
  <c r="Q56" i="13"/>
  <c r="V56" i="13"/>
  <c r="G57" i="13"/>
  <c r="I57" i="13"/>
  <c r="K57" i="13"/>
  <c r="M57" i="13"/>
  <c r="O57" i="13"/>
  <c r="Q57" i="13"/>
  <c r="V57" i="13"/>
  <c r="G58" i="13"/>
  <c r="M58" i="13" s="1"/>
  <c r="I58" i="13"/>
  <c r="K58" i="13"/>
  <c r="O58" i="13"/>
  <c r="Q58" i="13"/>
  <c r="V58" i="13"/>
  <c r="G60" i="13"/>
  <c r="M60" i="13" s="1"/>
  <c r="I60" i="13"/>
  <c r="K60" i="13"/>
  <c r="O60" i="13"/>
  <c r="Q60" i="13"/>
  <c r="V60" i="13"/>
  <c r="G61" i="13"/>
  <c r="M61" i="13" s="1"/>
  <c r="I61" i="13"/>
  <c r="K61" i="13"/>
  <c r="O61" i="13"/>
  <c r="Q61" i="13"/>
  <c r="V61" i="13"/>
  <c r="G62" i="13"/>
  <c r="M62" i="13" s="1"/>
  <c r="I62" i="13"/>
  <c r="K62" i="13"/>
  <c r="O62" i="13"/>
  <c r="Q62" i="13"/>
  <c r="V62" i="13"/>
  <c r="G63" i="13"/>
  <c r="I63" i="13"/>
  <c r="K63" i="13"/>
  <c r="M63" i="13"/>
  <c r="O63" i="13"/>
  <c r="Q63" i="13"/>
  <c r="V63" i="13"/>
  <c r="G64" i="13"/>
  <c r="M64" i="13" s="1"/>
  <c r="I64" i="13"/>
  <c r="K64" i="13"/>
  <c r="O64" i="13"/>
  <c r="Q64" i="13"/>
  <c r="V64" i="13"/>
  <c r="G65" i="13"/>
  <c r="M65" i="13" s="1"/>
  <c r="I65" i="13"/>
  <c r="K65" i="13"/>
  <c r="O65" i="13"/>
  <c r="Q65" i="13"/>
  <c r="V65" i="13"/>
  <c r="G66" i="13"/>
  <c r="M66" i="13" s="1"/>
  <c r="I66" i="13"/>
  <c r="K66" i="13"/>
  <c r="O66" i="13"/>
  <c r="Q66" i="13"/>
  <c r="V66" i="13"/>
  <c r="AE68" i="13"/>
  <c r="F40" i="1" s="1"/>
  <c r="BA142" i="12"/>
  <c r="BA140" i="12"/>
  <c r="BA10" i="12"/>
  <c r="G9" i="12"/>
  <c r="G8" i="12" s="1"/>
  <c r="I71" i="1" s="1"/>
  <c r="I9" i="12"/>
  <c r="I8" i="12" s="1"/>
  <c r="K9" i="12"/>
  <c r="K8" i="12" s="1"/>
  <c r="O9" i="12"/>
  <c r="O8" i="12" s="1"/>
  <c r="Q9" i="12"/>
  <c r="Q8" i="12" s="1"/>
  <c r="V9" i="12"/>
  <c r="V8" i="12" s="1"/>
  <c r="G13" i="12"/>
  <c r="M13" i="12" s="1"/>
  <c r="M12" i="12" s="1"/>
  <c r="I13" i="12"/>
  <c r="I12" i="12" s="1"/>
  <c r="K13" i="12"/>
  <c r="K12" i="12" s="1"/>
  <c r="O13" i="12"/>
  <c r="O12" i="12" s="1"/>
  <c r="Q13" i="12"/>
  <c r="Q12" i="12" s="1"/>
  <c r="V13" i="12"/>
  <c r="V12" i="12" s="1"/>
  <c r="V15" i="12"/>
  <c r="G16" i="12"/>
  <c r="G15" i="12" s="1"/>
  <c r="I73" i="1" s="1"/>
  <c r="I16" i="12"/>
  <c r="I15" i="12" s="1"/>
  <c r="K16" i="12"/>
  <c r="K15" i="12" s="1"/>
  <c r="O16" i="12"/>
  <c r="O15" i="12" s="1"/>
  <c r="Q16" i="12"/>
  <c r="Q15" i="12" s="1"/>
  <c r="V16" i="12"/>
  <c r="I18" i="12"/>
  <c r="O18" i="12"/>
  <c r="G19" i="12"/>
  <c r="I19" i="12"/>
  <c r="K19" i="12"/>
  <c r="K18" i="12" s="1"/>
  <c r="M19" i="12"/>
  <c r="O19" i="12"/>
  <c r="Q19" i="12"/>
  <c r="V19" i="12"/>
  <c r="V18" i="12" s="1"/>
  <c r="G22" i="12"/>
  <c r="M22" i="12" s="1"/>
  <c r="I22" i="12"/>
  <c r="K22" i="12"/>
  <c r="O22" i="12"/>
  <c r="Q22" i="12"/>
  <c r="V22" i="12"/>
  <c r="G27" i="12"/>
  <c r="G26" i="12" s="1"/>
  <c r="I75" i="1" s="1"/>
  <c r="I27" i="12"/>
  <c r="I26" i="12" s="1"/>
  <c r="K27" i="12"/>
  <c r="O27" i="12"/>
  <c r="Q27" i="12"/>
  <c r="Q26" i="12" s="1"/>
  <c r="V27" i="12"/>
  <c r="V26" i="12" s="1"/>
  <c r="G29" i="12"/>
  <c r="I29" i="12"/>
  <c r="K29" i="12"/>
  <c r="M29" i="12"/>
  <c r="O29" i="12"/>
  <c r="Q29" i="12"/>
  <c r="V29" i="12"/>
  <c r="I35" i="12"/>
  <c r="G36" i="12"/>
  <c r="G35" i="12" s="1"/>
  <c r="I36" i="12"/>
  <c r="K36" i="12"/>
  <c r="K35" i="12" s="1"/>
  <c r="O36" i="12"/>
  <c r="O35" i="12" s="1"/>
  <c r="Q36" i="12"/>
  <c r="Q35" i="12" s="1"/>
  <c r="V36" i="12"/>
  <c r="V35" i="12" s="1"/>
  <c r="G39" i="12"/>
  <c r="M39" i="12" s="1"/>
  <c r="M38" i="12" s="1"/>
  <c r="I39" i="12"/>
  <c r="I38" i="12" s="1"/>
  <c r="K39" i="12"/>
  <c r="K38" i="12" s="1"/>
  <c r="O39" i="12"/>
  <c r="O38" i="12" s="1"/>
  <c r="Q39" i="12"/>
  <c r="Q38" i="12" s="1"/>
  <c r="V39" i="12"/>
  <c r="V38" i="12" s="1"/>
  <c r="V41" i="12"/>
  <c r="G42" i="12"/>
  <c r="G41" i="12" s="1"/>
  <c r="I78" i="1" s="1"/>
  <c r="I42" i="12"/>
  <c r="I41" i="12" s="1"/>
  <c r="K42" i="12"/>
  <c r="K41" i="12" s="1"/>
  <c r="M42" i="12"/>
  <c r="M41" i="12" s="1"/>
  <c r="O42" i="12"/>
  <c r="O41" i="12" s="1"/>
  <c r="Q42" i="12"/>
  <c r="Q41" i="12" s="1"/>
  <c r="V42" i="12"/>
  <c r="G45" i="12"/>
  <c r="I45" i="12"/>
  <c r="K45" i="12"/>
  <c r="O45" i="12"/>
  <c r="Q45" i="12"/>
  <c r="V45" i="12"/>
  <c r="G47" i="12"/>
  <c r="M47" i="12" s="1"/>
  <c r="I47" i="12"/>
  <c r="K47" i="12"/>
  <c r="O47" i="12"/>
  <c r="Q47" i="12"/>
  <c r="V47" i="12"/>
  <c r="G50" i="12"/>
  <c r="M50" i="12" s="1"/>
  <c r="I50" i="12"/>
  <c r="K50" i="12"/>
  <c r="O50" i="12"/>
  <c r="Q50" i="12"/>
  <c r="V50" i="12"/>
  <c r="G52" i="12"/>
  <c r="M52" i="12" s="1"/>
  <c r="I52" i="12"/>
  <c r="K52" i="12"/>
  <c r="O52" i="12"/>
  <c r="Q52" i="12"/>
  <c r="V52" i="12"/>
  <c r="G54" i="12"/>
  <c r="M54" i="12" s="1"/>
  <c r="I54" i="12"/>
  <c r="K54" i="12"/>
  <c r="O54" i="12"/>
  <c r="Q54" i="12"/>
  <c r="V54" i="12"/>
  <c r="G56" i="12"/>
  <c r="M56" i="12" s="1"/>
  <c r="I56" i="12"/>
  <c r="K56" i="12"/>
  <c r="O56" i="12"/>
  <c r="Q56" i="12"/>
  <c r="V56" i="12"/>
  <c r="G59" i="12"/>
  <c r="M59" i="12" s="1"/>
  <c r="I59" i="12"/>
  <c r="K59" i="12"/>
  <c r="O59" i="12"/>
  <c r="Q59" i="12"/>
  <c r="V59" i="12"/>
  <c r="G61" i="12"/>
  <c r="M61" i="12" s="1"/>
  <c r="I61" i="12"/>
  <c r="K61" i="12"/>
  <c r="O61" i="12"/>
  <c r="Q61" i="12"/>
  <c r="V61" i="12"/>
  <c r="G67" i="12"/>
  <c r="M67" i="12" s="1"/>
  <c r="I67" i="12"/>
  <c r="K67" i="12"/>
  <c r="O67" i="12"/>
  <c r="Q67" i="12"/>
  <c r="V67" i="12"/>
  <c r="G72" i="12"/>
  <c r="M72" i="12" s="1"/>
  <c r="I72" i="12"/>
  <c r="K72" i="12"/>
  <c r="O72" i="12"/>
  <c r="Q72" i="12"/>
  <c r="V72" i="12"/>
  <c r="G76" i="12"/>
  <c r="M76" i="12" s="1"/>
  <c r="I76" i="12"/>
  <c r="K76" i="12"/>
  <c r="O76" i="12"/>
  <c r="Q76" i="12"/>
  <c r="V76" i="12"/>
  <c r="G78" i="12"/>
  <c r="M78" i="12" s="1"/>
  <c r="I78" i="12"/>
  <c r="K78" i="12"/>
  <c r="O78" i="12"/>
  <c r="Q78" i="12"/>
  <c r="V78" i="12"/>
  <c r="G81" i="12"/>
  <c r="I81" i="12"/>
  <c r="K81" i="12"/>
  <c r="M81" i="12"/>
  <c r="O81" i="12"/>
  <c r="Q81" i="12"/>
  <c r="V81" i="12"/>
  <c r="G84" i="12"/>
  <c r="M84" i="12" s="1"/>
  <c r="I84" i="12"/>
  <c r="K84" i="12"/>
  <c r="O84" i="12"/>
  <c r="Q84" i="12"/>
  <c r="V84" i="12"/>
  <c r="I88" i="12"/>
  <c r="G89" i="12"/>
  <c r="M89" i="12" s="1"/>
  <c r="M88" i="12" s="1"/>
  <c r="I89" i="12"/>
  <c r="K89" i="12"/>
  <c r="K88" i="12" s="1"/>
  <c r="O89" i="12"/>
  <c r="O88" i="12" s="1"/>
  <c r="Q89" i="12"/>
  <c r="Q88" i="12" s="1"/>
  <c r="V89" i="12"/>
  <c r="V88" i="12" s="1"/>
  <c r="Q90" i="12"/>
  <c r="G91" i="12"/>
  <c r="G90" i="12" s="1"/>
  <c r="I83" i="1" s="1"/>
  <c r="I91" i="12"/>
  <c r="I90" i="12" s="1"/>
  <c r="K91" i="12"/>
  <c r="K90" i="12" s="1"/>
  <c r="O91" i="12"/>
  <c r="O90" i="12" s="1"/>
  <c r="Q91" i="12"/>
  <c r="V91" i="12"/>
  <c r="V90" i="12" s="1"/>
  <c r="G94" i="12"/>
  <c r="M94" i="12" s="1"/>
  <c r="I94" i="12"/>
  <c r="K94" i="12"/>
  <c r="O94" i="12"/>
  <c r="Q94" i="12"/>
  <c r="V94" i="12"/>
  <c r="G97" i="12"/>
  <c r="M97" i="12" s="1"/>
  <c r="I97" i="12"/>
  <c r="K97" i="12"/>
  <c r="O97" i="12"/>
  <c r="Q97" i="12"/>
  <c r="V97" i="12"/>
  <c r="G99" i="12"/>
  <c r="M99" i="12" s="1"/>
  <c r="I99" i="12"/>
  <c r="K99" i="12"/>
  <c r="O99" i="12"/>
  <c r="Q99" i="12"/>
  <c r="V99" i="12"/>
  <c r="G104" i="12"/>
  <c r="I104" i="12"/>
  <c r="K104" i="12"/>
  <c r="M104" i="12"/>
  <c r="O104" i="12"/>
  <c r="Q104" i="12"/>
  <c r="V104" i="12"/>
  <c r="G106" i="12"/>
  <c r="M106" i="12" s="1"/>
  <c r="I106" i="12"/>
  <c r="K106" i="12"/>
  <c r="O106" i="12"/>
  <c r="Q106" i="12"/>
  <c r="V106" i="12"/>
  <c r="G108" i="12"/>
  <c r="M108" i="12" s="1"/>
  <c r="I108" i="12"/>
  <c r="K108" i="12"/>
  <c r="O108" i="12"/>
  <c r="Q108" i="12"/>
  <c r="V108" i="12"/>
  <c r="G110" i="12"/>
  <c r="M110" i="12" s="1"/>
  <c r="I110" i="12"/>
  <c r="K110" i="12"/>
  <c r="O110" i="12"/>
  <c r="Q110" i="12"/>
  <c r="V110" i="12"/>
  <c r="G112" i="12"/>
  <c r="M112" i="12" s="1"/>
  <c r="I112" i="12"/>
  <c r="K112" i="12"/>
  <c r="O112" i="12"/>
  <c r="Q112" i="12"/>
  <c r="V112" i="12"/>
  <c r="G113" i="12"/>
  <c r="I113" i="12"/>
  <c r="K113" i="12"/>
  <c r="M113" i="12"/>
  <c r="O113" i="12"/>
  <c r="Q113" i="12"/>
  <c r="V113" i="12"/>
  <c r="O114" i="12"/>
  <c r="G115" i="12"/>
  <c r="I115" i="12"/>
  <c r="K115" i="12"/>
  <c r="K114" i="12" s="1"/>
  <c r="M115" i="12"/>
  <c r="O115" i="12"/>
  <c r="Q115" i="12"/>
  <c r="V115" i="12"/>
  <c r="V114" i="12" s="1"/>
  <c r="G116" i="12"/>
  <c r="M116" i="12" s="1"/>
  <c r="I116" i="12"/>
  <c r="I114" i="12" s="1"/>
  <c r="K116" i="12"/>
  <c r="O116" i="12"/>
  <c r="Q116" i="12"/>
  <c r="V116" i="12"/>
  <c r="G118" i="12"/>
  <c r="G117" i="12" s="1"/>
  <c r="I87" i="1" s="1"/>
  <c r="I118" i="12"/>
  <c r="I117" i="12" s="1"/>
  <c r="K118" i="12"/>
  <c r="O118" i="12"/>
  <c r="Q118" i="12"/>
  <c r="Q117" i="12" s="1"/>
  <c r="V118" i="12"/>
  <c r="V117" i="12" s="1"/>
  <c r="G123" i="12"/>
  <c r="I123" i="12"/>
  <c r="K123" i="12"/>
  <c r="M123" i="12"/>
  <c r="O123" i="12"/>
  <c r="O117" i="12" s="1"/>
  <c r="Q123" i="12"/>
  <c r="V123" i="12"/>
  <c r="G126" i="12"/>
  <c r="G125" i="12" s="1"/>
  <c r="I126" i="12"/>
  <c r="I125" i="12" s="1"/>
  <c r="K126" i="12"/>
  <c r="K125" i="12" s="1"/>
  <c r="M126" i="12"/>
  <c r="M125" i="12" s="1"/>
  <c r="O126" i="12"/>
  <c r="O125" i="12" s="1"/>
  <c r="Q126" i="12"/>
  <c r="Q125" i="12" s="1"/>
  <c r="V126" i="12"/>
  <c r="V125" i="12" s="1"/>
  <c r="G129" i="12"/>
  <c r="M129" i="12" s="1"/>
  <c r="I129" i="12"/>
  <c r="K129" i="12"/>
  <c r="O129" i="12"/>
  <c r="Q129" i="12"/>
  <c r="V129" i="12"/>
  <c r="G130" i="12"/>
  <c r="M130" i="12" s="1"/>
  <c r="I130" i="12"/>
  <c r="K130" i="12"/>
  <c r="O130" i="12"/>
  <c r="Q130" i="12"/>
  <c r="V130" i="12"/>
  <c r="G132" i="12"/>
  <c r="I132" i="12"/>
  <c r="K132" i="12"/>
  <c r="M132" i="12"/>
  <c r="O132" i="12"/>
  <c r="Q132" i="12"/>
  <c r="V132" i="12"/>
  <c r="G133" i="12"/>
  <c r="I133" i="12"/>
  <c r="K133" i="12"/>
  <c r="M133" i="12"/>
  <c r="O133" i="12"/>
  <c r="Q133" i="12"/>
  <c r="V133" i="12"/>
  <c r="G134" i="12"/>
  <c r="M134" i="12" s="1"/>
  <c r="I134" i="12"/>
  <c r="K134" i="12"/>
  <c r="O134" i="12"/>
  <c r="Q134" i="12"/>
  <c r="V134" i="12"/>
  <c r="G135" i="12"/>
  <c r="M135" i="12" s="1"/>
  <c r="I135" i="12"/>
  <c r="K135" i="12"/>
  <c r="K128" i="12" s="1"/>
  <c r="O135" i="12"/>
  <c r="Q135" i="12"/>
  <c r="V135" i="12"/>
  <c r="G137" i="12"/>
  <c r="M137" i="12" s="1"/>
  <c r="I137" i="12"/>
  <c r="K137" i="12"/>
  <c r="O137" i="12"/>
  <c r="Q137" i="12"/>
  <c r="V137" i="12"/>
  <c r="G139" i="12"/>
  <c r="M139" i="12" s="1"/>
  <c r="I139" i="12"/>
  <c r="I136" i="12" s="1"/>
  <c r="K139" i="12"/>
  <c r="O139" i="12"/>
  <c r="Q139" i="12"/>
  <c r="V139" i="12"/>
  <c r="G141" i="12"/>
  <c r="M141" i="12" s="1"/>
  <c r="I141" i="12"/>
  <c r="K141" i="12"/>
  <c r="O141" i="12"/>
  <c r="Q141" i="12"/>
  <c r="V141" i="12"/>
  <c r="AE144" i="12"/>
  <c r="F41" i="1" s="1"/>
  <c r="I20" i="1"/>
  <c r="I18" i="1"/>
  <c r="Q44" i="12" l="1"/>
  <c r="M18" i="12"/>
  <c r="O24" i="13"/>
  <c r="O12" i="13"/>
  <c r="K136" i="12"/>
  <c r="I107" i="12"/>
  <c r="I93" i="12"/>
  <c r="Q128" i="12"/>
  <c r="G44" i="12"/>
  <c r="I79" i="1" s="1"/>
  <c r="M45" i="12"/>
  <c r="I44" i="12"/>
  <c r="M16" i="12"/>
  <c r="M15" i="12" s="1"/>
  <c r="K59" i="13"/>
  <c r="G38" i="13"/>
  <c r="I67" i="1" s="1"/>
  <c r="M39" i="13"/>
  <c r="M38" i="13" s="1"/>
  <c r="H43" i="1"/>
  <c r="I43" i="1" s="1"/>
  <c r="O120" i="14"/>
  <c r="I92" i="14"/>
  <c r="V45" i="14"/>
  <c r="O45" i="14"/>
  <c r="Q33" i="14"/>
  <c r="V8" i="14"/>
  <c r="I8" i="14"/>
  <c r="O136" i="12"/>
  <c r="Q107" i="12"/>
  <c r="M107" i="12"/>
  <c r="Q93" i="12"/>
  <c r="M91" i="12"/>
  <c r="M90" i="12" s="1"/>
  <c r="O44" i="12"/>
  <c r="V59" i="13"/>
  <c r="I41" i="13"/>
  <c r="O41" i="13"/>
  <c r="V24" i="13"/>
  <c r="G18" i="13"/>
  <c r="I65" i="1" s="1"/>
  <c r="I137" i="14"/>
  <c r="K120" i="14"/>
  <c r="K92" i="14"/>
  <c r="G92" i="14"/>
  <c r="I61" i="1" s="1"/>
  <c r="M93" i="14"/>
  <c r="K45" i="14"/>
  <c r="AF21" i="15"/>
  <c r="G44" i="1" s="1"/>
  <c r="H44" i="1" s="1"/>
  <c r="I44" i="1" s="1"/>
  <c r="Q8" i="15"/>
  <c r="M8" i="15"/>
  <c r="O128" i="12"/>
  <c r="Q59" i="13"/>
  <c r="Q41" i="13"/>
  <c r="M19" i="13"/>
  <c r="G12" i="13"/>
  <c r="I64" i="1" s="1"/>
  <c r="Q137" i="14"/>
  <c r="Q116" i="14"/>
  <c r="M117" i="14"/>
  <c r="M116" i="14" s="1"/>
  <c r="G116" i="14"/>
  <c r="I62" i="1" s="1"/>
  <c r="O92" i="14"/>
  <c r="I65" i="14"/>
  <c r="O65" i="14"/>
  <c r="K33" i="14"/>
  <c r="V136" i="12"/>
  <c r="V128" i="12"/>
  <c r="I128" i="12"/>
  <c r="Q114" i="12"/>
  <c r="V107" i="12"/>
  <c r="O107" i="12"/>
  <c r="V93" i="12"/>
  <c r="O93" i="12"/>
  <c r="Q18" i="12"/>
  <c r="I59" i="13"/>
  <c r="K41" i="13"/>
  <c r="Q24" i="13"/>
  <c r="I24" i="13"/>
  <c r="O18" i="13"/>
  <c r="K18" i="13"/>
  <c r="V12" i="13"/>
  <c r="Q12" i="13"/>
  <c r="I12" i="13"/>
  <c r="V8" i="13"/>
  <c r="I8" i="13"/>
  <c r="V137" i="14"/>
  <c r="O137" i="14"/>
  <c r="Q120" i="14"/>
  <c r="K116" i="14"/>
  <c r="V65" i="14"/>
  <c r="K65" i="14"/>
  <c r="I45" i="14"/>
  <c r="O8" i="14"/>
  <c r="Q17" i="15"/>
  <c r="I8" i="15"/>
  <c r="K8" i="15"/>
  <c r="F39" i="1"/>
  <c r="F45" i="1" s="1"/>
  <c r="G23" i="1" s="1"/>
  <c r="Q136" i="12"/>
  <c r="M136" i="12"/>
  <c r="K117" i="12"/>
  <c r="G114" i="12"/>
  <c r="I86" i="1" s="1"/>
  <c r="K107" i="12"/>
  <c r="K93" i="12"/>
  <c r="V44" i="12"/>
  <c r="K44" i="12"/>
  <c r="M36" i="12"/>
  <c r="M35" i="12" s="1"/>
  <c r="O26" i="12"/>
  <c r="K26" i="12"/>
  <c r="G18" i="12"/>
  <c r="I74" i="1" s="1"/>
  <c r="M9" i="12"/>
  <c r="M8" i="12" s="1"/>
  <c r="O59" i="13"/>
  <c r="V41" i="13"/>
  <c r="V38" i="13"/>
  <c r="Q18" i="13"/>
  <c r="I18" i="13"/>
  <c r="O8" i="13"/>
  <c r="K8" i="13"/>
  <c r="Q8" i="13"/>
  <c r="G8" i="13"/>
  <c r="K137" i="14"/>
  <c r="V120" i="14"/>
  <c r="I120" i="14"/>
  <c r="I116" i="14"/>
  <c r="Q92" i="14"/>
  <c r="V92" i="14"/>
  <c r="Q65" i="14"/>
  <c r="Q45" i="14"/>
  <c r="I33" i="14"/>
  <c r="O33" i="14"/>
  <c r="K8" i="14"/>
  <c r="Q8" i="14"/>
  <c r="O8" i="15"/>
  <c r="V8" i="15"/>
  <c r="M17" i="15"/>
  <c r="G8" i="15"/>
  <c r="G17" i="15"/>
  <c r="I82" i="1" s="1"/>
  <c r="M120" i="14"/>
  <c r="M92" i="14"/>
  <c r="M65" i="14"/>
  <c r="M45" i="14"/>
  <c r="M33" i="14"/>
  <c r="M137" i="14"/>
  <c r="M8" i="14"/>
  <c r="G65" i="14"/>
  <c r="I60" i="1" s="1"/>
  <c r="G33" i="14"/>
  <c r="I70" i="1" s="1"/>
  <c r="G120" i="14"/>
  <c r="G8" i="14"/>
  <c r="G45" i="14"/>
  <c r="I59" i="1" s="1"/>
  <c r="G137" i="14"/>
  <c r="I63" i="1" s="1"/>
  <c r="M41" i="13"/>
  <c r="M24" i="13"/>
  <c r="M12" i="13"/>
  <c r="M18" i="13"/>
  <c r="M59" i="13"/>
  <c r="AF68" i="13"/>
  <c r="G42" i="1" s="1"/>
  <c r="H42" i="1" s="1"/>
  <c r="I42" i="1" s="1"/>
  <c r="G24" i="13"/>
  <c r="I66" i="1" s="1"/>
  <c r="M9" i="13"/>
  <c r="M8" i="13" s="1"/>
  <c r="G59" i="13"/>
  <c r="I68" i="1" s="1"/>
  <c r="G41" i="13"/>
  <c r="M44" i="12"/>
  <c r="M114" i="12"/>
  <c r="M93" i="12"/>
  <c r="M128" i="12"/>
  <c r="G88" i="12"/>
  <c r="I80" i="1" s="1"/>
  <c r="AF144" i="12"/>
  <c r="G128" i="12"/>
  <c r="I90" i="1" s="1"/>
  <c r="G38" i="12"/>
  <c r="I77" i="1" s="1"/>
  <c r="G12" i="12"/>
  <c r="G136" i="12"/>
  <c r="I91" i="1" s="1"/>
  <c r="I19" i="1" s="1"/>
  <c r="G93" i="12"/>
  <c r="I84" i="1" s="1"/>
  <c r="M27" i="12"/>
  <c r="M26" i="12" s="1"/>
  <c r="G107" i="12"/>
  <c r="I85" i="1" s="1"/>
  <c r="M118" i="12"/>
  <c r="M117" i="12" s="1"/>
  <c r="J28" i="1"/>
  <c r="J26" i="1"/>
  <c r="G38" i="1"/>
  <c r="F38" i="1"/>
  <c r="J23" i="1"/>
  <c r="J24" i="1"/>
  <c r="J25" i="1"/>
  <c r="J27" i="1"/>
  <c r="E24" i="1"/>
  <c r="E26" i="1"/>
  <c r="G41" i="1" l="1"/>
  <c r="H41" i="1" s="1"/>
  <c r="I41" i="1" s="1"/>
  <c r="G39" i="1"/>
  <c r="G40" i="1"/>
  <c r="H40" i="1" s="1"/>
  <c r="I40" i="1" s="1"/>
  <c r="I58" i="1"/>
  <c r="G68" i="13"/>
  <c r="I72" i="1"/>
  <c r="G144" i="12"/>
  <c r="I88" i="1"/>
  <c r="I17" i="1" s="1"/>
  <c r="I69" i="1"/>
  <c r="G145" i="14"/>
  <c r="I81" i="1"/>
  <c r="G21" i="15"/>
  <c r="A23" i="1"/>
  <c r="G45" i="1" l="1"/>
  <c r="H39" i="1"/>
  <c r="H45" i="1" s="1"/>
  <c r="I39" i="1"/>
  <c r="I45" i="1" s="1"/>
  <c r="I92" i="1"/>
  <c r="I16" i="1"/>
  <c r="I21" i="1" s="1"/>
  <c r="G24" i="1"/>
  <c r="A24" i="1"/>
  <c r="J79" i="1" l="1"/>
  <c r="J71" i="1"/>
  <c r="J68" i="1"/>
  <c r="J87" i="1"/>
  <c r="J76" i="1"/>
  <c r="J67" i="1"/>
  <c r="J72" i="1"/>
  <c r="J70" i="1"/>
  <c r="J80" i="1"/>
  <c r="J64" i="1"/>
  <c r="J61" i="1"/>
  <c r="J58" i="1"/>
  <c r="J60" i="1"/>
  <c r="J77" i="1"/>
  <c r="J74" i="1"/>
  <c r="J88" i="1"/>
  <c r="J62" i="1"/>
  <c r="J75" i="1"/>
  <c r="J69" i="1"/>
  <c r="J86" i="1"/>
  <c r="J66" i="1"/>
  <c r="J83" i="1"/>
  <c r="J82" i="1"/>
  <c r="J73" i="1"/>
  <c r="J81" i="1"/>
  <c r="J85" i="1"/>
  <c r="J63" i="1"/>
  <c r="J89" i="1"/>
  <c r="J59" i="1"/>
  <c r="J65" i="1"/>
  <c r="J91" i="1"/>
  <c r="J84" i="1"/>
  <c r="J90" i="1"/>
  <c r="J78" i="1"/>
  <c r="J43" i="1"/>
  <c r="J40" i="1"/>
  <c r="J42" i="1"/>
  <c r="J41" i="1"/>
  <c r="J39" i="1"/>
  <c r="J45" i="1" s="1"/>
  <c r="J44" i="1"/>
  <c r="G25" i="1"/>
  <c r="A25" i="1" s="1"/>
  <c r="G28" i="1"/>
  <c r="J92" i="1" l="1"/>
  <c r="G26" i="1"/>
  <c r="A27" i="1" s="1"/>
  <c r="A26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OEM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OEM</author>
  </authors>
  <commentList>
    <comment ref="S6" authorId="0" shapeId="0" xr:uid="{00000000-0006-0000-04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4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OEM</author>
  </authors>
  <commentList>
    <comment ref="S6" authorId="0" shapeId="0" xr:uid="{00000000-0006-0000-05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5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OEM</author>
  </authors>
  <commentList>
    <comment ref="S6" authorId="0" shapeId="0" xr:uid="{00000000-0006-0000-06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6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<sst xmlns="http://schemas.openxmlformats.org/spreadsheetml/2006/main" count="2531" uniqueCount="636">
  <si>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</si>
  <si>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</si>
  <si>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</si>
  <si>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</si>
  <si>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</si>
  <si>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</si>
  <si>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</si>
  <si>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</si>
  <si>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</si>
  <si>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</si>
  <si>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</si>
  <si>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</si>
  <si>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</si>
  <si>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</si>
  <si>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</si>
  <si>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</si>
  <si>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</si>
  <si>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</si>
  <si>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</si>
  <si>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</si>
  <si>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</si>
  <si>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</si>
  <si>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</si>
  <si>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</si>
  <si>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</si>
  <si>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</si>
  <si>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</si>
  <si>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</si>
  <si>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</si>
  <si>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</si>
  <si>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</si>
  <si>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</si>
  <si>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</si>
  <si>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</si>
  <si>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</si>
  <si>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</si>
  <si>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</si>
  <si>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</si>
  <si>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</si>
  <si>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</si>
  <si>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</si>
  <si>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</si>
  <si>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</si>
  <si>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WI-kol</t>
  </si>
  <si>
    <t>SOŠ INFORMAIKY A SPOJŮ A SOU, KOLÍN</t>
  </si>
  <si>
    <t>Stavba</t>
  </si>
  <si>
    <t>2</t>
  </si>
  <si>
    <t>Vybudování JCE IB - 2. etapa</t>
  </si>
  <si>
    <t>Vybudování JCE IB - 2. etapa- stavební část</t>
  </si>
  <si>
    <t>3</t>
  </si>
  <si>
    <t>Elektroinstalace - silnoproud</t>
  </si>
  <si>
    <t>3a</t>
  </si>
  <si>
    <t>Elektroinstalace - slaboproud</t>
  </si>
  <si>
    <t>4</t>
  </si>
  <si>
    <t>Technologie</t>
  </si>
  <si>
    <t>Celkem za stavbu</t>
  </si>
  <si>
    <t>CZK</t>
  </si>
  <si>
    <t>#POPS</t>
  </si>
  <si>
    <t>Popis stavby: WI-kol - SOŠ INFORMAIKY A SPOJŮ A SOU, KOLÍN</t>
  </si>
  <si>
    <t>#POPO</t>
  </si>
  <si>
    <t>Popis objektu: 2 - Vybudování JCE IB - 2. etapa</t>
  </si>
  <si>
    <t>#POPR</t>
  </si>
  <si>
    <t>Popis rozpočtu: 2 - Vybudování JCE IB - 2. etapa- stavební část</t>
  </si>
  <si>
    <t>Popis rozpočtu: 3 - Elektroinstalace - silnoproud</t>
  </si>
  <si>
    <t>Popis rozpočtu: 3a - Elektroinstalace - slaboproud</t>
  </si>
  <si>
    <t>Popis rozpočtu: 4 - Technologie</t>
  </si>
  <si>
    <t>Rekapitulace dílů</t>
  </si>
  <si>
    <t>Typ dílu</t>
  </si>
  <si>
    <t>_1</t>
  </si>
  <si>
    <t>Rozvaděče</t>
  </si>
  <si>
    <t>_10</t>
  </si>
  <si>
    <t>Strukturovaná kabeláž - 19" rozvodné skříně a příslušenství.  Koncové ceny pro pasivní komponenty ka</t>
  </si>
  <si>
    <t>_11</t>
  </si>
  <si>
    <t>Poplachový zabezpečovací systém - detekce</t>
  </si>
  <si>
    <t>_12</t>
  </si>
  <si>
    <t>Poplachový zabezpečovací systém - kabelové rozvody</t>
  </si>
  <si>
    <t>_13</t>
  </si>
  <si>
    <t>Společný nosný materiál</t>
  </si>
  <si>
    <t>_15</t>
  </si>
  <si>
    <t>Stavební práce a přípomoce</t>
  </si>
  <si>
    <t>_2</t>
  </si>
  <si>
    <t>Kompletační materiál</t>
  </si>
  <si>
    <t>_3</t>
  </si>
  <si>
    <t>Kabelové rozvody</t>
  </si>
  <si>
    <t>_4</t>
  </si>
  <si>
    <t>Elektroinstalační materiál</t>
  </si>
  <si>
    <t>_5</t>
  </si>
  <si>
    <t>Nosný materiál</t>
  </si>
  <si>
    <t>_7</t>
  </si>
  <si>
    <t>Stavební a zemní práce</t>
  </si>
  <si>
    <t>_8</t>
  </si>
  <si>
    <t>_9</t>
  </si>
  <si>
    <t>Svislé a kompletní konstrukce</t>
  </si>
  <si>
    <t>342</t>
  </si>
  <si>
    <t>Stěny a příčky montované lehké</t>
  </si>
  <si>
    <t>Vodorovné konstrukce</t>
  </si>
  <si>
    <t>416</t>
  </si>
  <si>
    <t>Podhledy a mezistropy montované lehké</t>
  </si>
  <si>
    <t>61</t>
  </si>
  <si>
    <t>Úpravy povrchů vnitřní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</si>
  <si>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</si>
  <si>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</si>
  <si>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</si>
  <si>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</si>
  <si>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</si>
  <si>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</si>
  <si>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</si>
  <si>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</si>
  <si>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</si>
  <si>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</si>
  <si>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D.1.4.9.01</t>
  </si>
  <si>
    <t>AKTIVNÍ PRVKY</t>
  </si>
  <si>
    <t>D.1.4.9.02</t>
  </si>
  <si>
    <t>BEZDRÁTOVÁ INFRASTRUKTURA (WLAN)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</si>
  <si>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</si>
  <si>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</si>
  <si>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</si>
  <si>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</si>
  <si>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</si>
  <si>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</si>
  <si>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</si>
  <si>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</si>
  <si>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784</t>
  </si>
  <si>
    <t>Malby</t>
  </si>
  <si>
    <t>799</t>
  </si>
  <si>
    <t>Ostatní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</si>
  <si>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</si>
  <si>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</si>
  <si>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</si>
  <si>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</si>
  <si>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</si>
  <si>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</si>
  <si>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</si>
  <si>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</si>
  <si>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</si>
  <si>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</si>
  <si>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</si>
  <si>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</si>
  <si>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</si>
  <si>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</si>
  <si>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</si>
  <si>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</si>
  <si>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</si>
  <si>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</si>
  <si>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</si>
  <si>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</si>
  <si>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</si>
  <si>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</si>
  <si>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</si>
  <si>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</si>
  <si>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</si>
  <si>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</si>
  <si>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</si>
  <si>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</si>
  <si>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</si>
  <si>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</si>
  <si>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</si>
  <si>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</si>
  <si>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</si>
  <si>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</si>
  <si>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</si>
  <si>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346971162R01</t>
  </si>
  <si>
    <t>PLASTOVÁ PŘECHODOVÁ LIŠTA K SDK</t>
  </si>
  <si>
    <t>m</t>
  </si>
  <si>
    <t>Vlastní</t>
  </si>
  <si>
    <t>RTS 23/ I</t>
  </si>
  <si>
    <t>Práce</t>
  </si>
  <si>
    <t>Běžná</t>
  </si>
  <si>
    <t>POL1_</t>
  </si>
  <si>
    <t>Rozmeření, nařezání a montáž minerální izolace, zapravení spáry montážní pěnou, dodávka tepelné izolace a montážní pěny.</t>
  </si>
  <si>
    <t>POP</t>
  </si>
  <si>
    <t>76 : 3,3*2</t>
  </si>
  <si>
    <t>VV</t>
  </si>
  <si>
    <t>342261212RS1</t>
  </si>
  <si>
    <t>Příčka sádrokarton. ocel.kce, 2x oplášť. tl.125 mm desky standard tl. 12,5 mm, izol. minerál tl. 4 cm</t>
  </si>
  <si>
    <t>m2</t>
  </si>
  <si>
    <t>B - 2.NP - 75 : 3,3*(2,7+0,35)-0,9*2</t>
  </si>
  <si>
    <t>411387531R00</t>
  </si>
  <si>
    <t>Zabetonování otvorů 0,25 m2 ve stropech a klenbách</t>
  </si>
  <si>
    <t>kus</t>
  </si>
  <si>
    <t>B214 : 1</t>
  </si>
  <si>
    <t>342264102R01</t>
  </si>
  <si>
    <t>Osazení reviz. dvířek do SDK podhledu, do 0,50 m2 vč. dod. dv. do SDK, 600/600 mm</t>
  </si>
  <si>
    <t>Indiv</t>
  </si>
  <si>
    <t>s vyřezáním otvoru, osazením rámu s dvířky, prošroubováním a úpravou parotěsné zábrany,</t>
  </si>
  <si>
    <t>S/01 : 15</t>
  </si>
  <si>
    <t>342264102R02</t>
  </si>
  <si>
    <t>Osazení reviz. dvířek do SDK podhledu, do 0,50 m2 vč. dod. dv. do SDK, 300/300 mm</t>
  </si>
  <si>
    <t>S/02 : 25</t>
  </si>
  <si>
    <t>S/03 : 17</t>
  </si>
  <si>
    <t>611401211RT2</t>
  </si>
  <si>
    <t>Oprava omítky na stropech o ploše do 0,25 m2 vápennou štukovou omítkou</t>
  </si>
  <si>
    <t>617701901R00</t>
  </si>
  <si>
    <t>Oprava-zatmelení spár</t>
  </si>
  <si>
    <t>ks</t>
  </si>
  <si>
    <t>A111, 112 : 2</t>
  </si>
  <si>
    <t>B111-124 : 21</t>
  </si>
  <si>
    <t>B211-213, 215-225 : 19</t>
  </si>
  <si>
    <t>C111, 112, 114, 115 : 4</t>
  </si>
  <si>
    <t>D111-113 : 3</t>
  </si>
  <si>
    <t>642944114RT5</t>
  </si>
  <si>
    <t>Osaz.zár.oc.2rámových, šroubovaných,tl.stěny 170mm včetně dodávky zárubně, š průchodu 900 mm</t>
  </si>
  <si>
    <t>Z/06 : 1</t>
  </si>
  <si>
    <t>941955002R00</t>
  </si>
  <si>
    <t>Lešení lehké pomocné, výška podlahy do 1,9 m</t>
  </si>
  <si>
    <t>55*3*2+50</t>
  </si>
  <si>
    <t>952901111R00</t>
  </si>
  <si>
    <t>Vyčištění budov o výšce podlaží do 4 m</t>
  </si>
  <si>
    <t>55*3*2+100</t>
  </si>
  <si>
    <t>962031113R00</t>
  </si>
  <si>
    <t>Bourání příček z cihel pálených plných tl. 65 mm</t>
  </si>
  <si>
    <t>B - 2.NP : 2,65*3,3-0,8*2</t>
  </si>
  <si>
    <t>963016111R00</t>
  </si>
  <si>
    <t>Demontáž podhledu SDK, pouze deska., 1xoplášť.12,5 mm</t>
  </si>
  <si>
    <t>B - 1.NP : 50</t>
  </si>
  <si>
    <t>B - 2.NP : 53,6</t>
  </si>
  <si>
    <t>965081713R00</t>
  </si>
  <si>
    <t>Bourání dlažeb keramických tl.10 mm, nad 1 m2</t>
  </si>
  <si>
    <t>04 : 0,35*1,5</t>
  </si>
  <si>
    <t>968061125R00</t>
  </si>
  <si>
    <t>Vyvěšení dřevěných a plastových dveřních křídel pl. do 2 m2</t>
  </si>
  <si>
    <t>B - 2.NP : 1</t>
  </si>
  <si>
    <t>968072455R00</t>
  </si>
  <si>
    <t>Vybourání kovových dveřních zárubní pl. do 2 m2</t>
  </si>
  <si>
    <t>B - 2.NP : 0,8*2</t>
  </si>
  <si>
    <t>970051025R00</t>
  </si>
  <si>
    <t>Vrtání jádrové do ŽB d 25 mm</t>
  </si>
  <si>
    <t>C111 : 0,5</t>
  </si>
  <si>
    <t>C113 : 0,5</t>
  </si>
  <si>
    <t>970051100R00</t>
  </si>
  <si>
    <t>Vrtání jádrové do ŽB do D 100 mm</t>
  </si>
  <si>
    <t>B214 : 0,35</t>
  </si>
  <si>
    <t>971033121R00</t>
  </si>
  <si>
    <t>Vrtání otvorů, zeď cihelná, do 3 cm, hl. do 15 cm</t>
  </si>
  <si>
    <t>Včetně pomocného lešení o výšce podlahy do 1900 mm a pro zatížení do 1,5 kPa  (150 kg/m2).</t>
  </si>
  <si>
    <t>B111-B116, 118, 120, 123, 124 : 6+1+1+8+1</t>
  </si>
  <si>
    <t>B215-218, 220,221, 223, 225 : 13</t>
  </si>
  <si>
    <t>C112, 114, 115 : 3</t>
  </si>
  <si>
    <t>D113 : 1</t>
  </si>
  <si>
    <t>971033131R00</t>
  </si>
  <si>
    <t>Vybourání otvorů zeď cihel, SDK. d=6 cm, tl. 15 cm, MVC</t>
  </si>
  <si>
    <t>A111, 112 : 1+1</t>
  </si>
  <si>
    <t>B117 : 1</t>
  </si>
  <si>
    <t>B211, 212, 219 : 1+1</t>
  </si>
  <si>
    <t>D111, 112 : 2</t>
  </si>
  <si>
    <t>971033331R00</t>
  </si>
  <si>
    <t>Vybourání otv. zeď cihel. pl.0,09 m2, tl.15cm, MVC</t>
  </si>
  <si>
    <t>B119, 121, 122 : 3</t>
  </si>
  <si>
    <t>B222, 224 : 2</t>
  </si>
  <si>
    <t>974054711R00</t>
  </si>
  <si>
    <t>Dodatečné vyřezání otvoru v SDK stěně pl.0,25 m2</t>
  </si>
  <si>
    <t>B213 : 1</t>
  </si>
  <si>
    <t>974054722R00</t>
  </si>
  <si>
    <t>Dodatečné vyřezání otvoru v SDK podhledu pl.0,5 m2</t>
  </si>
  <si>
    <t>pro rev. dvířka - B - 1.NP : 13+6</t>
  </si>
  <si>
    <t>2.NP : 22</t>
  </si>
  <si>
    <t>960-1</t>
  </si>
  <si>
    <t>Demontáž revizních dvířek</t>
  </si>
  <si>
    <t>Kalkul</t>
  </si>
  <si>
    <t>B - 1.NP : 6+3</t>
  </si>
  <si>
    <t>2.NP : 9</t>
  </si>
  <si>
    <t>967581801R00</t>
  </si>
  <si>
    <t>Demontáž podhledů - kazet</t>
  </si>
  <si>
    <t>B - 1.NP : 2,5*6+1,95*6</t>
  </si>
  <si>
    <t>2.NP : 2,05*5,5+1,9*6,5*4+2,5*5,5*3+2,5*6,5</t>
  </si>
  <si>
    <t>C : 2,15*20,7+3,6*1,85</t>
  </si>
  <si>
    <t>999281151R00</t>
  </si>
  <si>
    <t>Přesun hmot pro opravy a údržbu do v. 25 m,nošením</t>
  </si>
  <si>
    <t>t</t>
  </si>
  <si>
    <t>Přesun hmot</t>
  </si>
  <si>
    <t>POL7_</t>
  </si>
  <si>
    <t>766-2</t>
  </si>
  <si>
    <t>DŘEVĚNÉ VNITŘNÍ DVEŘE HLADKÉ PLNÉ, 1kř, 900/1970 mm komplet, dle poppisu v PD</t>
  </si>
  <si>
    <t>D/01 : 1</t>
  </si>
  <si>
    <t>767584642R00</t>
  </si>
  <si>
    <t>Montáž podhledů ostatních  -  desky</t>
  </si>
  <si>
    <t>767-1</t>
  </si>
  <si>
    <t xml:space="preserve">KONSTRUKCE VYNÁŠEJÍCÍ VENKOVNÍ JEDNOTKY CHLAZENÍ komplet, dle popisu v PD </t>
  </si>
  <si>
    <t>Z/04 : 1</t>
  </si>
  <si>
    <t>767586201R01</t>
  </si>
  <si>
    <t>Podhled minerální osazení min. kazet na stáv. rošt vč. 25% nových kazet</t>
  </si>
  <si>
    <t>Dodávka a montáž kazet.</t>
  </si>
  <si>
    <t>59591017R</t>
  </si>
  <si>
    <t>Deska Knauf WHITE 12,5 GKB, 1250 x 2500 x 12,5 mm</t>
  </si>
  <si>
    <t>SPCM</t>
  </si>
  <si>
    <t>Specifikace</t>
  </si>
  <si>
    <t>POL3_</t>
  </si>
  <si>
    <t>103,6*1,1</t>
  </si>
  <si>
    <t>998767103R00</t>
  </si>
  <si>
    <t>Přesun hmot pro zámečnické konstr., výšky do 24 m</t>
  </si>
  <si>
    <t>771475014RT1</t>
  </si>
  <si>
    <t>Obklad soklíků keram.rovných, tmel,výška 10 cm lepidlo, spár.hm.</t>
  </si>
  <si>
    <t>77 : 0,35*2+1,35</t>
  </si>
  <si>
    <t>771575109R00</t>
  </si>
  <si>
    <t>Montáž podlah keram.,hladké, tmel, 30x30 cm</t>
  </si>
  <si>
    <t>77 : 0,35*1,35</t>
  </si>
  <si>
    <t>597642031R</t>
  </si>
  <si>
    <t>Dlažba dodávka</t>
  </si>
  <si>
    <t>998771104R00</t>
  </si>
  <si>
    <t>Přesun hmot pro podlahy z dlaždic, výšky do 36 m</t>
  </si>
  <si>
    <t>776981112R00</t>
  </si>
  <si>
    <t>Lišta hliníková přechod., stejná výška .podlah</t>
  </si>
  <si>
    <t>998776104R00</t>
  </si>
  <si>
    <t>Přesun hmot pro podlahy povlakové, výšky do 36 m</t>
  </si>
  <si>
    <t>784191101R00</t>
  </si>
  <si>
    <t>Penetrace podkladu univerzální</t>
  </si>
  <si>
    <t>POL1_7</t>
  </si>
  <si>
    <t>B1.NP : 54,2*3</t>
  </si>
  <si>
    <t>2.NP : 54,2*3+3,3*(3,25*2+2,4*2)+3,2*2,4-0,9*2-0,8*2*2</t>
  </si>
  <si>
    <t>D : 3,4*(3,55*2+10,95*2)-0,8*2-4,8*1,8*2+10,95*3,55</t>
  </si>
  <si>
    <t>50</t>
  </si>
  <si>
    <t>784195112R00</t>
  </si>
  <si>
    <t>Malba tekutá  Standard, bílá, 2 x</t>
  </si>
  <si>
    <t>Odkaz na mn. položky pořadí 38 : 533,76250</t>
  </si>
  <si>
    <t>210020911R00</t>
  </si>
  <si>
    <t>Ucpávka protipožární, průchod stropem</t>
  </si>
  <si>
    <t>B214 : 0,1*0,1</t>
  </si>
  <si>
    <t>979011211R00</t>
  </si>
  <si>
    <t>Svislá doprava suti a vybour. hmot za 2.NP nošením</t>
  </si>
  <si>
    <t>Přesun suti</t>
  </si>
  <si>
    <t>POL8_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</si>
  <si>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</si>
  <si>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</si>
  <si>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</si>
  <si>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</si>
  <si>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</si>
  <si>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979082111R00</t>
  </si>
  <si>
    <t>Vnitrostaveništní doprava suti do 10 m</t>
  </si>
  <si>
    <t>979990107R00</t>
  </si>
  <si>
    <t>Poplatek za uložení suti - směs betonu, cihel, dřeva, skupina odpadu 170904</t>
  </si>
  <si>
    <t>979087392R00</t>
  </si>
  <si>
    <t>Příplatek za nošení vyb. hmot každých dalších 10 m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</si>
  <si>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</si>
  <si>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</si>
  <si>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</si>
  <si>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</si>
  <si>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</si>
  <si>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staveniště.</t>
  </si>
  <si>
    <t>005122 R</t>
  </si>
  <si>
    <t>Provozní vlivy</t>
  </si>
  <si>
    <t>POL99_1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</si>
  <si>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</si>
  <si>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005122010R</t>
  </si>
  <si>
    <t xml:space="preserve">Provoz objednatele </t>
  </si>
  <si>
    <t>Náklady na ztížené provádění stavebních prací v důsledku nepřerušeného provozu na staveništi nebo v případech nepřerušeného provozu v objektech v nichž se stavební práce provádí.</t>
  </si>
  <si>
    <t>SUM</t>
  </si>
  <si>
    <t>Poznámky uchazeče k zadání</t>
  </si>
  <si>
    <t>POPUZIV</t>
  </si>
  <si>
    <t>END</t>
  </si>
  <si>
    <t>Pol__0001</t>
  </si>
  <si>
    <t>Doplnění rozvaděče RH - o jistič 25A/3/B</t>
  </si>
  <si>
    <t>kpl</t>
  </si>
  <si>
    <t>POL1_1</t>
  </si>
  <si>
    <t>Pol__0002</t>
  </si>
  <si>
    <t>Doplnění rozvaděče RS-A-11 - o 1 nové zásuvkové okruhy 16A/1/B</t>
  </si>
  <si>
    <t>Pol__0003</t>
  </si>
  <si>
    <t>Rozvaděč PR-P6 viz výkresová dokumentace komplet (D+M+PPV)</t>
  </si>
  <si>
    <t>Pol__0004</t>
  </si>
  <si>
    <t>DEMONTÁŽ A ZPĚTNÁ MONTÁŽ OVLADAČEVZT JEDNOTKY DO NOVÉ POZICE</t>
  </si>
  <si>
    <t>Pol__0005</t>
  </si>
  <si>
    <t>DEMONTÁŽ A ZPĚTNÁ MONTÁŽ VYPÍNAČEDO NOVÉ POZICE</t>
  </si>
  <si>
    <t>Pol__0006</t>
  </si>
  <si>
    <t>Zásuvka 230V/16A, zapuštěná, s clonkami</t>
  </si>
  <si>
    <t>Pol__0007</t>
  </si>
  <si>
    <t>Spínač jednopólový, řazení č.1, zapuštěný, komplet</t>
  </si>
  <si>
    <t>Pol__0008</t>
  </si>
  <si>
    <t>Montážní rámeček pod přístroje</t>
  </si>
  <si>
    <t>Pol__0009</t>
  </si>
  <si>
    <t>Kabel CYKY-J 3x 1,5</t>
  </si>
  <si>
    <t>Pol__0010</t>
  </si>
  <si>
    <t>Kabel CYKY-J 3x 2,5</t>
  </si>
  <si>
    <t>Pol__0011</t>
  </si>
  <si>
    <t>Kabel 1-CYKY 4x 4</t>
  </si>
  <si>
    <t>Pol__0012</t>
  </si>
  <si>
    <t>Vodič CYA 10 H07V-K zeleno-žlutá</t>
  </si>
  <si>
    <t>Pol__0013</t>
  </si>
  <si>
    <t>Vodič CYA 16 H07V-K zeleno-žlutá</t>
  </si>
  <si>
    <t>Pol__0014</t>
  </si>
  <si>
    <t>Korugovaná trubka KOPOFLEX prům.63</t>
  </si>
  <si>
    <t>Pol__0015</t>
  </si>
  <si>
    <t>Krabice instalační pod omítku vč.víka prům.73 x hl.43mm</t>
  </si>
  <si>
    <t>Pol__0016</t>
  </si>
  <si>
    <t>Krabice instalační pod omítku vč.víka prům.73 x hl.66mm</t>
  </si>
  <si>
    <t>Pol__0017</t>
  </si>
  <si>
    <t>Krabice elektroinstalační odbočná na povrch, 8 vývodů, rozměry 75x75mm, světle šedá, materiál PE+PP, IP54, ref. typ OBBO A8</t>
  </si>
  <si>
    <t>Pol__0018</t>
  </si>
  <si>
    <t>Stahovací pásek 203x2.5mm UV odolný (balení 100ks)</t>
  </si>
  <si>
    <t>Pol__0019</t>
  </si>
  <si>
    <t>Stahovací pásek 293x2.5mm UV odolný (balení 100ks)</t>
  </si>
  <si>
    <t>Pol__0020</t>
  </si>
  <si>
    <t>Stahovací pásek 364x4.2mm UV odolný (balení 100ks)</t>
  </si>
  <si>
    <t>Pol__0021</t>
  </si>
  <si>
    <t>Trubka ohebná 16mm 320N MONOFLEX 1416 šedá</t>
  </si>
  <si>
    <t>Pol__0022</t>
  </si>
  <si>
    <t>Trubka tuhá 16mm 320N 1516 šedá</t>
  </si>
  <si>
    <t>Pol__0023</t>
  </si>
  <si>
    <t>Příchytka trubky prům 16mm, 5316E</t>
  </si>
  <si>
    <t>Pol__0024</t>
  </si>
  <si>
    <t>Spojka trubky prům 16mm, 0216E</t>
  </si>
  <si>
    <t>Pol__0025</t>
  </si>
  <si>
    <t>Příchytka SC na nosník natloukací, pro prům trubky 20mm</t>
  </si>
  <si>
    <t>Pol__0026</t>
  </si>
  <si>
    <t>Osazení samořezného šroubu do sendvičových panelů (D+M+PP)</t>
  </si>
  <si>
    <t>Pol__0027</t>
  </si>
  <si>
    <t>Kab.trasa z ocelového kab.žlabu 200/50 mm, ŽZ, komplet (vč. montážního příslušenství)</t>
  </si>
  <si>
    <t>Pol__0028</t>
  </si>
  <si>
    <t>Parapetní kanál dvoukomorový o výšce 140 včetně příslušenství</t>
  </si>
  <si>
    <t>Pol__0029</t>
  </si>
  <si>
    <t>Protipožární ucpávka otvoru do 5x5cm vč.mont.</t>
  </si>
  <si>
    <t>sada</t>
  </si>
  <si>
    <t>Pol__0030</t>
  </si>
  <si>
    <t>Protipožární ucpávka otvoru do 10x10cm vč.mont.</t>
  </si>
  <si>
    <t>Pol__0031</t>
  </si>
  <si>
    <t>Protipožární ucpávka otvoru do 30x10cm vč.mont.</t>
  </si>
  <si>
    <t>Pol__0032</t>
  </si>
  <si>
    <t>Protipožární ucpávka otvoru do 80x20cm vč.mont.</t>
  </si>
  <si>
    <t>Pol__0033</t>
  </si>
  <si>
    <t>Technické zajištění při montážích na střeše (příplatek za výškové práce, postroje, ochrana proti pádu, atd.)</t>
  </si>
  <si>
    <t>Pol__0034</t>
  </si>
  <si>
    <t>Drobný elektroinstalační materiál (D+M+PPV)</t>
  </si>
  <si>
    <t>Pol__0035</t>
  </si>
  <si>
    <t>Likvidace vzniklého odpadu na skládce na skládku do 1 km</t>
  </si>
  <si>
    <t>km</t>
  </si>
  <si>
    <t>Pol__0037</t>
  </si>
  <si>
    <t>Ostatní režijní a přípravné práce</t>
  </si>
  <si>
    <t>hod</t>
  </si>
  <si>
    <t>Pol__0038</t>
  </si>
  <si>
    <t>Koordinace s ostatními profesemi</t>
  </si>
  <si>
    <t>005241010R</t>
  </si>
  <si>
    <t>Dokumentace skutečného provedení</t>
  </si>
  <si>
    <t>POL99_</t>
  </si>
  <si>
    <t>Pol__0040</t>
  </si>
  <si>
    <t>Dodavatelská dokumentace (např. katalogové listy dodaných zařízení, schémata zapojení dodaných zařízení, uživatelské manuály atd.)</t>
  </si>
  <si>
    <t>Pol__0041</t>
  </si>
  <si>
    <t>Vzorkování, zajištění podkladů pro zpracování předávací dokumentace</t>
  </si>
  <si>
    <t>Pol__0042</t>
  </si>
  <si>
    <t>Demontážní práce stávající elektroinstalace, demontáž kabeláže, kabelových tras, jednotlivých komponentů</t>
  </si>
  <si>
    <t>Pol__0043</t>
  </si>
  <si>
    <t>Zaškolení obsluhy</t>
  </si>
  <si>
    <t>Pol__0044</t>
  </si>
  <si>
    <t>Provedení výchozí revize</t>
  </si>
  <si>
    <t>Pol__0045</t>
  </si>
  <si>
    <t>Doprava, ubytování</t>
  </si>
  <si>
    <t>970031100R00</t>
  </si>
  <si>
    <t>Vrtání jádrové do zdiva cihelného do D 100 mm</t>
  </si>
  <si>
    <t>460680021R00</t>
  </si>
  <si>
    <t>Průraz zdivem v cihlové zdi tloušťky 15 cm</t>
  </si>
  <si>
    <t>460680022R00</t>
  </si>
  <si>
    <t>Průraz zdivem v cihlové zdi tloušťky 30 cm</t>
  </si>
  <si>
    <t>460680023R00</t>
  </si>
  <si>
    <t>Průraz zdivem v cihlové zdi tloušťky 45 cm</t>
  </si>
  <si>
    <t>Pol__0050</t>
  </si>
  <si>
    <t>Vysekání rýhy do cihlového zdiva do hl.30mm š.do 30mm</t>
  </si>
  <si>
    <t>Pol__0051</t>
  </si>
  <si>
    <t>Vysekání rýhy do cihlového zdiva do hl.30mm š.do 70mm</t>
  </si>
  <si>
    <t>Pol__0052</t>
  </si>
  <si>
    <t>Vysekání rýhy do cihlového zdiva, do hl.100mm š.do 150mm</t>
  </si>
  <si>
    <t>Datový rozvaděč stojanový B01 - 800x1100x42U včetně ventilátoru a příslušenství</t>
  </si>
  <si>
    <t>Datový rozvaděč nástěnný D01 - 600x600x12U včetně ventilátoru a příslušenství</t>
  </si>
  <si>
    <t>Zaslepovací panel 1U</t>
  </si>
  <si>
    <t>Vyvazovací panel 1U, plastová oka</t>
  </si>
  <si>
    <t>Napájecí panel 8x 230V, vypínač a světelná signalizace, přepěť. ochrana, 1U, délka přívod. kabelu 2, 5m</t>
  </si>
  <si>
    <t>PDU 8x230V,1U,19'' - 1x16A IEC320 C20, kabel 3m, RAL7035 vertikální</t>
  </si>
  <si>
    <t>Police ukládací hl. 450mm, výška 1U</t>
  </si>
  <si>
    <t>Patch panel modulární, 24portů, výška 1U, neosazený, s vyvazovací lištou</t>
  </si>
  <si>
    <t>Vyvázání kabelových svazků po 24 kabelech, kabelové svazky vyvázat speciálními páskami se suchými zipy, délka kabelové rezervy v RACKU min. 3m</t>
  </si>
  <si>
    <t>Keystone cat. 6A, beznástrojový,</t>
  </si>
  <si>
    <t>Zakrácení a popis kabelů STP cat.6A</t>
  </si>
  <si>
    <t>Zapojení a ukončení kabelu STP cat.6A keystone modulu</t>
  </si>
  <si>
    <t>Záslepka patchpanelu (náhrada keystone modulu)</t>
  </si>
  <si>
    <t>Montáž a osazení patchpanelu</t>
  </si>
  <si>
    <t>Optická vana pro ukončení opt. kabelů, výsuvná, s čelem pro 24x SC adapréry</t>
  </si>
  <si>
    <t>Optický adaprér (spojka) SC</t>
  </si>
  <si>
    <t>Záslepka optické vany (náhrada optického adaptéru)</t>
  </si>
  <si>
    <t>Keline, pigtail SC 9/125 OS2 2m</t>
  </si>
  <si>
    <t>Držák ochrany svárů pro optickou vanu</t>
  </si>
  <si>
    <t>Ochrana svárů 60mm</t>
  </si>
  <si>
    <t>Provedení optického sváru</t>
  </si>
  <si>
    <t>Záložní napájecí zdroje UPS, aktivní prvky, AP nejsou součástí nabídky</t>
  </si>
  <si>
    <t>Montáž a osazení záložního zdroje UPS není součástí nabídky</t>
  </si>
  <si>
    <t>Propojovací patchkabely cat.6A (různé délky a barvy, max, 3m)</t>
  </si>
  <si>
    <t>Zásuvka dvojnásobná datová, 2x keystone STP cat.6A beznástrojový, zapuštěná, nástěnná, do parapetu montáž</t>
  </si>
  <si>
    <t>Zásuvka pro venkovní/vnitřní kameru, AP 1x keystone STP cat.6A beznástrojový umístěný v instalační krabici o dostatečných rozměrech (např. 100x100mm), krabice umístěna na vnitřní stěně (pro vnější</t>
  </si>
  <si>
    <t>kameru) případně nad podhledem (pro vnitřní kameru), keystone modul osazen pro potřeby měření struktorované kabeláže a pro budoucí napojení kamery</t>
  </si>
  <si>
    <t>Vývod datového kabelu dočasně ukončený keystone modulem (pro potřeby měření struktorované kabeláže) - použito pro doch. terminál, vstupní audiopanel, jednotky přístupového systému, v silnoproudém</t>
  </si>
  <si>
    <t>rozvaděči a pod.</t>
  </si>
  <si>
    <t>Instalace datové zásuvky komplet</t>
  </si>
  <si>
    <t>Kompletní měření metalických portů strukturované kabeláže, popis jednotlivých portů</t>
  </si>
  <si>
    <t>Kompletní optických portů strukturované kabeláže, popis jednotlivých portů, meření útumu</t>
  </si>
  <si>
    <t>Vypracování měřícího protokolu datové kabeláže (metalické i optické)</t>
  </si>
  <si>
    <t>Kabel instalační STP cat.6A, LSOH, 550MHz, min. Dca (u instalačního kabelu je předpokládáno s minimálním prořezem ve výši 4% délky a s balením kabelů po jednotlivých cívkách s návinem 500m</t>
  </si>
  <si>
    <t>Zatažení instalačního kabelu strukturované kabeláže</t>
  </si>
  <si>
    <t>Pol__0036</t>
  </si>
  <si>
    <t>Kabel optický  24 vlákna, 9/125, LSOH</t>
  </si>
  <si>
    <t>Zatažení optického univerzálního kabelu</t>
  </si>
  <si>
    <t>Trubka tuhá 25mm 320N 1525 KA šedá</t>
  </si>
  <si>
    <t>Pol__0039</t>
  </si>
  <si>
    <t>Trubka ohebná elektroinstalační 20mm 320N 1425 šedá</t>
  </si>
  <si>
    <t>Příchytka trubky prům 25mm, 5325</t>
  </si>
  <si>
    <t>Spojka trubky prům 25mm, 0225</t>
  </si>
  <si>
    <t>Montáž trubky tuhé el.instalační na povrch, 25mm</t>
  </si>
  <si>
    <t>Montáž trubky ohebné el.instalační na povrch, 25mm</t>
  </si>
  <si>
    <t>Trubka tuhá 32mm 320N 1532 KA šedá</t>
  </si>
  <si>
    <t>Trubka ohebná elektroinstalační 32mm 320N 1432 šedá</t>
  </si>
  <si>
    <t>Pol__0046</t>
  </si>
  <si>
    <t>Příchytka trubky prům 32mm, 5332</t>
  </si>
  <si>
    <t>Pol__0047</t>
  </si>
  <si>
    <t>Spojka trubky prům 32mm, 0232</t>
  </si>
  <si>
    <t>Pol__0048</t>
  </si>
  <si>
    <t>Drobný montážní materiál</t>
  </si>
  <si>
    <t>Pol__0049</t>
  </si>
  <si>
    <t>Páska izolační PVC 15mm x 10m (různé barvy)</t>
  </si>
  <si>
    <t>Stahovací pásek 98x2.5mm UV odolný (balení 100ks)</t>
  </si>
  <si>
    <t>bal</t>
  </si>
  <si>
    <t>Pol__0053</t>
  </si>
  <si>
    <t>expandér PARADOX ZX82</t>
  </si>
  <si>
    <t>Pol__0054</t>
  </si>
  <si>
    <t>Požární čidlo VAR-TEC FDA-630-S</t>
  </si>
  <si>
    <t>Pol__0055</t>
  </si>
  <si>
    <t>Detektor zatopení VAR-TEC WLD38</t>
  </si>
  <si>
    <t>Pol__0056</t>
  </si>
  <si>
    <t>Teploměr HW group s.r.o.</t>
  </si>
  <si>
    <t>Pol__0057</t>
  </si>
  <si>
    <t>Teplotní čidla VAR-TEC FDR-16-HR</t>
  </si>
  <si>
    <t>Pol__0058</t>
  </si>
  <si>
    <t>Magnetický kontakt VAR-TEC SM-25</t>
  </si>
  <si>
    <t>Pol__0059</t>
  </si>
  <si>
    <t>Magnetickými kontakty VAR-TEC FM-102</t>
  </si>
  <si>
    <t>Pol__0060</t>
  </si>
  <si>
    <t>Detektor pohybu PIR PARADOX NV5M</t>
  </si>
  <si>
    <t>Pol__0061</t>
  </si>
  <si>
    <t>Klávesnice PARADOX K32LCD+</t>
  </si>
  <si>
    <t>Pol__0062</t>
  </si>
  <si>
    <t>Vnitřní nezálohovaná sirénka VAR-TEC SA 913F</t>
  </si>
  <si>
    <t>Pol__0063</t>
  </si>
  <si>
    <t>Systémový spínaný zálohovaný napájecí zdroj 12VDC/4A</t>
  </si>
  <si>
    <t>Pol__0064</t>
  </si>
  <si>
    <t>Založní olověný gelový akumulátor 12VDC/17Ah</t>
  </si>
  <si>
    <t>Pol__0065</t>
  </si>
  <si>
    <t>Montáž a zapojení systémového posilovacího zdroje 12VDC do kovového krytu vč. připojení akumulátoru</t>
  </si>
  <si>
    <t>Pol__0066</t>
  </si>
  <si>
    <t>Plechový kryt bez transformátoru pro montáž expanzních modulů, rozměry cca 400x300x100, prostor pro aku 12V/17Ah, tamper ochrana otevření a demontáže, shoda s normou EN 50131 pro stupeň 2</t>
  </si>
  <si>
    <t>Pol__0067</t>
  </si>
  <si>
    <t>Programování expanzního modulu, 8 zón (nastaveí vyvážení zón, text. popis)</t>
  </si>
  <si>
    <t>Pol__0068</t>
  </si>
  <si>
    <t>Programování LCD klávesnice (nastavení funkcí, text. popis)</t>
  </si>
  <si>
    <t>Pol__0069</t>
  </si>
  <si>
    <t>Úprava programu stávající ústředny PZTS, přiřazení nových modulů</t>
  </si>
  <si>
    <t>Pol__0070</t>
  </si>
  <si>
    <t>Provedení funkční zkoušky systému PZTS, vypracování protokolu</t>
  </si>
  <si>
    <t>Pol__0071</t>
  </si>
  <si>
    <t>Doplnění inf. o rozšíření instalace do provozní knihy PZTS</t>
  </si>
  <si>
    <t>Pol__0072</t>
  </si>
  <si>
    <t>Aktualizace dokumentace skut stavů (v editovatelné elektronické podobě) pro potřeby provozovatele systému PZTS</t>
  </si>
  <si>
    <t>Pol__0073</t>
  </si>
  <si>
    <t>Aktualizace přenášených informací na pult PCO</t>
  </si>
  <si>
    <t>Pol__0074</t>
  </si>
  <si>
    <t>Výchozí revize</t>
  </si>
  <si>
    <t>Pol__0075</t>
  </si>
  <si>
    <t>Zaškolení obsluhy, závěrečné odzkoušení systému</t>
  </si>
  <si>
    <t>Pol__0076</t>
  </si>
  <si>
    <t>Zajištění zkušebního provozu nové instalace na dobu 10 dnů. Po tuto dobu dubou průběžně neprodleně odstraňovány veškeré vady a nedodělky, falešné poplachy a chyby systému. Po tuto dobu nebudou</t>
  </si>
  <si>
    <t>informace z této části instalace přenášeny na pult PCO ale budou evidovány a zaznamenávány do historie událostí. Zkušební provoz bude po stanovené době ukončen sepsáním předávacího protokolu s provozovatelem objektu bez zjevných vad a nedodělků.</t>
  </si>
  <si>
    <t>Pol__0077</t>
  </si>
  <si>
    <t>Dopojiení turniketů do EZS</t>
  </si>
  <si>
    <t>Pol__0078</t>
  </si>
  <si>
    <t>Instalační kabel pro napojení detektorů - min. 3 páry vodičů o průřezu min 0,2mm2, např. SYKFY 3x2x0 ,5 příp. W-6x0,22</t>
  </si>
  <si>
    <t>Pol__0079</t>
  </si>
  <si>
    <t>Zatažení instalačního kabelu mezi detektorem a expandérem</t>
  </si>
  <si>
    <t>Pol__0080</t>
  </si>
  <si>
    <t>Instalační kabel pro sběrnici systému PZTS (koncentrátorovou i klávesnicovou), napojení se stávající instalací, min. 3 páry vodičů o min. průřezu 0,2mm2 s posíleným napájecím párem, např. W-4x0,</t>
  </si>
  <si>
    <t>22+2x0,5 !!! kabel UTP/FTP není vhodný !!!</t>
  </si>
  <si>
    <t>Pol__0081</t>
  </si>
  <si>
    <t>Zatažení instalačního kabelu pro sběrnici</t>
  </si>
  <si>
    <t>Pol__0082</t>
  </si>
  <si>
    <t>Višta vkládací LV 13x18</t>
  </si>
  <si>
    <t>Pol__0083</t>
  </si>
  <si>
    <t>Montáž lišty vkládací</t>
  </si>
  <si>
    <t>Pol__0084</t>
  </si>
  <si>
    <t>Pol__0085</t>
  </si>
  <si>
    <t>Trubka ohebná elektroinstalační 16mm 320N 1416 šedá</t>
  </si>
  <si>
    <t>Pol__0086</t>
  </si>
  <si>
    <t>Příchytka trubky prům 16mm, 5316</t>
  </si>
  <si>
    <t>Pol__0087</t>
  </si>
  <si>
    <t>Spojka trubky prům 16mm, 0216</t>
  </si>
  <si>
    <t>Pol__0088</t>
  </si>
  <si>
    <t>Montáž trubky tuhé el.instalační na povrch, 16mm</t>
  </si>
  <si>
    <t>Pol__0089</t>
  </si>
  <si>
    <t>Montáž trubky ohebné el.instalační na povrch, 16mm</t>
  </si>
  <si>
    <t>Pol__0090</t>
  </si>
  <si>
    <t>Pol__0091</t>
  </si>
  <si>
    <t>Pol__0092</t>
  </si>
  <si>
    <t>Pol__0093</t>
  </si>
  <si>
    <t>Pol__0094</t>
  </si>
  <si>
    <t>Montáž trubky tuhé el.instalační na povrch, 32mm</t>
  </si>
  <si>
    <t>Pol__0095</t>
  </si>
  <si>
    <t>Montáž trubky ohebné el.instalační na povrch, 32mm</t>
  </si>
  <si>
    <t>Pol__0096</t>
  </si>
  <si>
    <t>Pol__0097</t>
  </si>
  <si>
    <t>Pol__0098</t>
  </si>
  <si>
    <t>Pol__0099</t>
  </si>
  <si>
    <t>Pol__0100</t>
  </si>
  <si>
    <t>Kab.trasa z drátěného.kab.žlabu 50/50 mm, ŽZ, komplet (vč. montážního příslušenství)</t>
  </si>
  <si>
    <t>Pol__0101</t>
  </si>
  <si>
    <t>Kab.trasa z drátěného.kab.žlabu 150/50 mm, ŽZ, komplet (vč. montážního příslušenství)</t>
  </si>
  <si>
    <t>Pol__0102</t>
  </si>
  <si>
    <t>Kab.trasa z drátěného.kab.žlabu 250/50 mm, ŽZ, komplet (vč. montážního příslušenství)</t>
  </si>
  <si>
    <t>Pol__0103</t>
  </si>
  <si>
    <t>Pol__0104</t>
  </si>
  <si>
    <t>Pol__0105</t>
  </si>
  <si>
    <t>Pol__0106</t>
  </si>
  <si>
    <t>Pol__0107</t>
  </si>
  <si>
    <t>Technické zajištění při montážích uvnitř haly (příplatek za výškové práce, plošina atd.)</t>
  </si>
  <si>
    <t>Pol__0108</t>
  </si>
  <si>
    <t>Pol__0109</t>
  </si>
  <si>
    <t>Pol__0111</t>
  </si>
  <si>
    <t>Pol__0112</t>
  </si>
  <si>
    <t>Pol__0114</t>
  </si>
  <si>
    <t>Pol__0115</t>
  </si>
  <si>
    <t>Pol__0116</t>
  </si>
  <si>
    <t>Pol__0117</t>
  </si>
  <si>
    <t>Pol__0118</t>
  </si>
  <si>
    <t>Doprava</t>
  </si>
  <si>
    <t>Pol__0122</t>
  </si>
  <si>
    <t>Pol__0123</t>
  </si>
  <si>
    <t>Pol__0124</t>
  </si>
  <si>
    <t>Aktivní prvek TYP 5 včetně podpory</t>
  </si>
  <si>
    <t>Aktivní prvek TYP 6 včetně podpory</t>
  </si>
  <si>
    <t>Aktivní prvek TYP 8 včetně podpory</t>
  </si>
  <si>
    <t>Příslušenství k aktivním prvkům</t>
  </si>
  <si>
    <t>Instalace a konfigurace aktivních prvků včetně dopravy lidí a materiálu</t>
  </si>
  <si>
    <t>UPS v podružných rozvaděčích - TYP 3</t>
  </si>
  <si>
    <t>UPS v podružných rozvaděčích - TYP 4</t>
  </si>
  <si>
    <t>Instalace a konfigurace UPS v podružných rozvaděčích včetně dopravy lidí a materiálu</t>
  </si>
  <si>
    <t>Přístupový bod (AP) včetně podpory</t>
  </si>
  <si>
    <t>Instalace, konfigurace a montáž přístupových bodů a kontrolérů včetně dopravy lidí a materiálu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</si>
</sst>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164" fontId="3" fillId="0" borderId="35" xfId="0" applyNumberFormat="1" applyFont="1" applyBorder="1" applyAlignment="1">
      <alignment vertical="center"/>
    </xf>
    <xf numFmtId="164" fontId="3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165" fontId="18" fillId="0" borderId="0" xfId="0" applyNumberFormat="1" applyFont="1" applyAlignment="1">
      <alignment horizontal="center" vertical="top" wrapText="1" shrinkToFit="1"/>
    </xf>
    <xf numFmtId="165" fontId="18" fillId="0" borderId="0" xfId="0" applyNumberFormat="1" applyFont="1" applyAlignment="1">
      <alignment vertical="top" wrapText="1" shrinkToFit="1"/>
    </xf>
    <xf numFmtId="4" fontId="5" fillId="3" borderId="0" xfId="0" applyNumberFormat="1" applyFont="1" applyFill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9" fillId="0" borderId="0" xfId="0" applyFont="1" applyAlignment="1">
      <alignment wrapTex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5" fillId="0" borderId="34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190" t="s">
        <v>41</v>
      </c>
      <c r="B2" s="190"/>
      <c r="C2" s="190"/>
      <c r="D2" s="190"/>
      <c r="E2" s="190"/>
      <c r="F2" s="190"/>
      <c r="G2" s="190"/>
    </row>
  </sheetData>
  <sheetProtection password="E93A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95"/>
  <sheetViews>
    <sheetView showGridLines="0" topLeftCell="B24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225" t="s">
        <v>4</v>
      </c>
      <c r="C1" s="226"/>
      <c r="D1" s="226"/>
      <c r="E1" s="226"/>
      <c r="F1" s="226"/>
      <c r="G1" s="226"/>
      <c r="H1" s="226"/>
      <c r="I1" s="226"/>
      <c r="J1" s="227"/>
    </row>
    <row r="2" spans="1:15" ht="36" customHeight="1" x14ac:dyDescent="0.25">
      <c r="A2" s="2"/>
      <c r="B2" s="76" t="s">
        <v>24</v>
      </c>
      <c r="C2" s="77"/>
      <c r="D2" s="78" t="s">
        <v>43</v>
      </c>
      <c r="E2" s="231" t="s">
        <v>44</v>
      </c>
      <c r="F2" s="232"/>
      <c r="G2" s="232"/>
      <c r="H2" s="232"/>
      <c r="I2" s="232"/>
      <c r="J2" s="233"/>
      <c r="O2" s="1"/>
    </row>
    <row r="3" spans="1:15" ht="27" hidden="1" customHeight="1" x14ac:dyDescent="0.25">
      <c r="A3" s="2"/>
      <c r="B3" s="79"/>
      <c r="C3" s="77"/>
      <c r="D3" s="80"/>
      <c r="E3" s="234"/>
      <c r="F3" s="235"/>
      <c r="G3" s="235"/>
      <c r="H3" s="235"/>
      <c r="I3" s="235"/>
      <c r="J3" s="236"/>
    </row>
    <row r="4" spans="1:15" ht="23.25" customHeight="1" x14ac:dyDescent="0.25">
      <c r="A4" s="2"/>
      <c r="B4" s="81"/>
      <c r="C4" s="82"/>
      <c r="D4" s="83"/>
      <c r="E4" s="215"/>
      <c r="F4" s="215"/>
      <c r="G4" s="215"/>
      <c r="H4" s="215"/>
      <c r="I4" s="215"/>
      <c r="J4" s="216"/>
    </row>
    <row r="5" spans="1:15" ht="24" customHeight="1" x14ac:dyDescent="0.25">
      <c r="A5" s="2"/>
      <c r="B5" s="31" t="s">
        <v>23</v>
      </c>
      <c r="D5" s="219"/>
      <c r="E5" s="220"/>
      <c r="F5" s="220"/>
      <c r="G5" s="220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221"/>
      <c r="E6" s="222"/>
      <c r="F6" s="222"/>
      <c r="G6" s="222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223"/>
      <c r="F7" s="224"/>
      <c r="G7" s="224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238"/>
      <c r="E11" s="238"/>
      <c r="F11" s="238"/>
      <c r="G11" s="238"/>
      <c r="H11" s="18" t="s">
        <v>42</v>
      </c>
      <c r="I11" s="84"/>
      <c r="J11" s="8"/>
    </row>
    <row r="12" spans="1:15" ht="15.75" customHeight="1" x14ac:dyDescent="0.25">
      <c r="A12" s="2"/>
      <c r="B12" s="28"/>
      <c r="C12" s="55"/>
      <c r="D12" s="214"/>
      <c r="E12" s="214"/>
      <c r="F12" s="214"/>
      <c r="G12" s="214"/>
      <c r="H12" s="18" t="s">
        <v>36</v>
      </c>
      <c r="I12" s="84"/>
      <c r="J12" s="8"/>
    </row>
    <row r="13" spans="1:15" ht="15.75" customHeight="1" x14ac:dyDescent="0.25">
      <c r="A13" s="2"/>
      <c r="B13" s="29"/>
      <c r="C13" s="56"/>
      <c r="D13" s="85"/>
      <c r="E13" s="217"/>
      <c r="F13" s="218"/>
      <c r="G13" s="218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237"/>
      <c r="F15" s="237"/>
      <c r="G15" s="239"/>
      <c r="H15" s="239"/>
      <c r="I15" s="239" t="s">
        <v>31</v>
      </c>
      <c r="J15" s="240"/>
    </row>
    <row r="16" spans="1:15" ht="23.25" customHeight="1" x14ac:dyDescent="0.25">
      <c r="A16" s="138" t="s">
        <v>26</v>
      </c>
      <c r="B16" s="38" t="s">
        <v>26</v>
      </c>
      <c r="C16" s="62"/>
      <c r="D16" s="63"/>
      <c r="E16" s="203"/>
      <c r="F16" s="204"/>
      <c r="G16" s="203"/>
      <c r="H16" s="204"/>
      <c r="I16" s="203">
        <f>SUMIF(F58:F91,A16,I58:I91)+SUMIF(F58:F91,"PSU",I58:I91)</f>
        <v>0</v>
      </c>
      <c r="J16" s="205"/>
    </row>
    <row r="17" spans="1:10" ht="23.25" customHeight="1" x14ac:dyDescent="0.25">
      <c r="A17" s="138" t="s">
        <v>27</v>
      </c>
      <c r="B17" s="38" t="s">
        <v>27</v>
      </c>
      <c r="C17" s="62"/>
      <c r="D17" s="63"/>
      <c r="E17" s="203"/>
      <c r="F17" s="204"/>
      <c r="G17" s="203"/>
      <c r="H17" s="204"/>
      <c r="I17" s="203">
        <f>SUMIF(F58:F91,A17,I58:I91)</f>
        <v>0</v>
      </c>
      <c r="J17" s="205"/>
    </row>
    <row r="18" spans="1:10" ht="23.25" customHeight="1" x14ac:dyDescent="0.25">
      <c r="A18" s="138" t="s">
        <v>28</v>
      </c>
      <c r="B18" s="38" t="s">
        <v>28</v>
      </c>
      <c r="C18" s="62"/>
      <c r="D18" s="63"/>
      <c r="E18" s="203"/>
      <c r="F18" s="204"/>
      <c r="G18" s="203"/>
      <c r="H18" s="204"/>
      <c r="I18" s="203">
        <f>SUMIF(F58:F91,A18,I58:I91)</f>
        <v>0</v>
      </c>
      <c r="J18" s="205"/>
    </row>
    <row r="19" spans="1:10" ht="23.25" customHeight="1" x14ac:dyDescent="0.25">
      <c r="A19" s="138" t="s">
        <v>131</v>
      </c>
      <c r="B19" s="38" t="s">
        <v>29</v>
      </c>
      <c r="C19" s="62"/>
      <c r="D19" s="63"/>
      <c r="E19" s="203"/>
      <c r="F19" s="204"/>
      <c r="G19" s="203"/>
      <c r="H19" s="204"/>
      <c r="I19" s="203">
        <f>SUMIF(F58:F91,A19,I58:I91)</f>
        <v>0</v>
      </c>
      <c r="J19" s="205"/>
    </row>
    <row r="20" spans="1:10" ht="23.25" customHeight="1" x14ac:dyDescent="0.25">
      <c r="A20" s="138" t="s">
        <v>132</v>
      </c>
      <c r="B20" s="38" t="s">
        <v>30</v>
      </c>
      <c r="C20" s="62"/>
      <c r="D20" s="63"/>
      <c r="E20" s="203"/>
      <c r="F20" s="204"/>
      <c r="G20" s="203"/>
      <c r="H20" s="204"/>
      <c r="I20" s="203">
        <f>SUMIF(F58:F91,A20,I58:I91)</f>
        <v>0</v>
      </c>
      <c r="J20" s="205"/>
    </row>
    <row r="21" spans="1:10" ht="23.25" customHeight="1" x14ac:dyDescent="0.25">
      <c r="A21" s="2"/>
      <c r="B21" s="48" t="s">
        <v>31</v>
      </c>
      <c r="C21" s="64"/>
      <c r="D21" s="65"/>
      <c r="E21" s="206"/>
      <c r="F21" s="241"/>
      <c r="G21" s="206"/>
      <c r="H21" s="241"/>
      <c r="I21" s="206">
        <f>SUM(I16:J20)</f>
        <v>0</v>
      </c>
      <c r="J21" s="207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01">
        <f>ZakladDPHSniVypocet</f>
        <v>0</v>
      </c>
      <c r="H23" s="202"/>
      <c r="I23" s="202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199">
        <f>A23</f>
        <v>0</v>
      </c>
      <c r="H24" s="200"/>
      <c r="I24" s="200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01">
        <f>ZakladDPHZaklVypocet</f>
        <v>0</v>
      </c>
      <c r="H25" s="202"/>
      <c r="I25" s="202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28">
        <f>A25</f>
        <v>0</v>
      </c>
      <c r="H26" s="229"/>
      <c r="I26" s="229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30">
        <f>CenaCelkem-(ZakladDPHSni+DPHSni+ZakladDPHZakl+DPHZakl)</f>
        <v>0</v>
      </c>
      <c r="H27" s="230"/>
      <c r="I27" s="230"/>
      <c r="J27" s="41" t="str">
        <f t="shared" si="0"/>
        <v>CZK</v>
      </c>
    </row>
    <row r="28" spans="1:10" ht="27.75" hidden="1" customHeight="1" thickBot="1" x14ac:dyDescent="0.3">
      <c r="A28" s="2"/>
      <c r="B28" s="111" t="s">
        <v>25</v>
      </c>
      <c r="C28" s="112"/>
      <c r="D28" s="112"/>
      <c r="E28" s="113"/>
      <c r="F28" s="114"/>
      <c r="G28" s="209">
        <f>ZakladDPHSniVypocet+ZakladDPHZaklVypocet</f>
        <v>0</v>
      </c>
      <c r="H28" s="209"/>
      <c r="I28" s="209"/>
      <c r="J28" s="115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11" t="s">
        <v>37</v>
      </c>
      <c r="C29" s="116"/>
      <c r="D29" s="116"/>
      <c r="E29" s="116"/>
      <c r="F29" s="117"/>
      <c r="G29" s="208">
        <f>A27</f>
        <v>0</v>
      </c>
      <c r="H29" s="208"/>
      <c r="I29" s="208"/>
      <c r="J29" s="118" t="s">
        <v>56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210"/>
      <c r="E34" s="211"/>
      <c r="G34" s="212"/>
      <c r="H34" s="213"/>
      <c r="I34" s="213"/>
      <c r="J34" s="25"/>
    </row>
    <row r="35" spans="1:10" ht="12.75" customHeight="1" x14ac:dyDescent="0.25">
      <c r="A35" s="2"/>
      <c r="B35" s="2"/>
      <c r="D35" s="198" t="s">
        <v>2</v>
      </c>
      <c r="E35" s="198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5">
      <c r="B37" s="88" t="s">
        <v>17</v>
      </c>
      <c r="C37" s="89"/>
      <c r="D37" s="89"/>
      <c r="E37" s="89"/>
      <c r="F37" s="90"/>
      <c r="G37" s="90"/>
      <c r="H37" s="90"/>
      <c r="I37" s="90"/>
      <c r="J37" s="91"/>
    </row>
    <row r="38" spans="1:10" ht="25.5" customHeight="1" x14ac:dyDescent="0.25">
      <c r="A38" s="87" t="s">
        <v>39</v>
      </c>
      <c r="B38" s="92" t="s">
        <v>18</v>
      </c>
      <c r="C38" s="93" t="s">
        <v>6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19</v>
      </c>
      <c r="I38" s="95" t="s">
        <v>1</v>
      </c>
      <c r="J38" s="96" t="s">
        <v>0</v>
      </c>
    </row>
    <row r="39" spans="1:10" ht="25.5" hidden="1" customHeight="1" x14ac:dyDescent="0.25">
      <c r="A39" s="87">
        <v>1</v>
      </c>
      <c r="B39" s="97" t="s">
        <v>45</v>
      </c>
      <c r="C39" s="193"/>
      <c r="D39" s="193"/>
      <c r="E39" s="193"/>
      <c r="F39" s="98">
        <f>'2 2 Pol'!AE144+'2 3 Pol'!AE68+'2 3a Pol'!AE145+'2 4 Pol'!AE21</f>
        <v>0</v>
      </c>
      <c r="G39" s="99">
        <f>'2 2 Pol'!AF144+'2 3 Pol'!AF68+'2 3a Pol'!AF145+'2 4 Pol'!AF21</f>
        <v>0</v>
      </c>
      <c r="H39" s="100">
        <f t="shared" ref="H39:H44" si="1">(F39*SazbaDPH1/100)+(G39*SazbaDPH2/100)</f>
        <v>0</v>
      </c>
      <c r="I39" s="100">
        <f t="shared" ref="I39:I44" si="2">F39+G39+H39</f>
        <v>0</v>
      </c>
      <c r="J39" s="101" t="str">
        <f t="shared" ref="J39:J44" si="3">IF(CenaCelkemVypocet=0,"",I39/CenaCelkemVypocet*100)</f>
        <v/>
      </c>
    </row>
    <row r="40" spans="1:10" ht="25.5" customHeight="1" x14ac:dyDescent="0.25">
      <c r="A40" s="87">
        <v>2</v>
      </c>
      <c r="B40" s="102" t="s">
        <v>46</v>
      </c>
      <c r="C40" s="197" t="s">
        <v>47</v>
      </c>
      <c r="D40" s="197"/>
      <c r="E40" s="197"/>
      <c r="F40" s="103">
        <f>'2 2 Pol'!AE144+'2 3 Pol'!AE68+'2 3a Pol'!AE145+'2 4 Pol'!AE21</f>
        <v>0</v>
      </c>
      <c r="G40" s="104">
        <f>'2 2 Pol'!AF144+'2 3 Pol'!AF68+'2 3a Pol'!AF145+'2 4 Pol'!AF21</f>
        <v>0</v>
      </c>
      <c r="H40" s="104">
        <f t="shared" si="1"/>
        <v>0</v>
      </c>
      <c r="I40" s="104">
        <f t="shared" si="2"/>
        <v>0</v>
      </c>
      <c r="J40" s="105" t="str">
        <f t="shared" si="3"/>
        <v/>
      </c>
    </row>
    <row r="41" spans="1:10" ht="25.5" customHeight="1" x14ac:dyDescent="0.25">
      <c r="A41" s="87">
        <v>3</v>
      </c>
      <c r="B41" s="106" t="s">
        <v>46</v>
      </c>
      <c r="C41" s="193" t="s">
        <v>48</v>
      </c>
      <c r="D41" s="193"/>
      <c r="E41" s="193"/>
      <c r="F41" s="107">
        <f>'2 2 Pol'!AE144</f>
        <v>0</v>
      </c>
      <c r="G41" s="100">
        <f>'2 2 Pol'!AF144</f>
        <v>0</v>
      </c>
      <c r="H41" s="100">
        <f t="shared" si="1"/>
        <v>0</v>
      </c>
      <c r="I41" s="100">
        <f t="shared" si="2"/>
        <v>0</v>
      </c>
      <c r="J41" s="101" t="str">
        <f t="shared" si="3"/>
        <v/>
      </c>
    </row>
    <row r="42" spans="1:10" ht="25.5" customHeight="1" x14ac:dyDescent="0.25">
      <c r="A42" s="87">
        <v>3</v>
      </c>
      <c r="B42" s="106" t="s">
        <v>49</v>
      </c>
      <c r="C42" s="193" t="s">
        <v>50</v>
      </c>
      <c r="D42" s="193"/>
      <c r="E42" s="193"/>
      <c r="F42" s="107">
        <f>'2 3 Pol'!AE68</f>
        <v>0</v>
      </c>
      <c r="G42" s="100">
        <f>'2 3 Pol'!AF68</f>
        <v>0</v>
      </c>
      <c r="H42" s="100">
        <f t="shared" si="1"/>
        <v>0</v>
      </c>
      <c r="I42" s="100">
        <f t="shared" si="2"/>
        <v>0</v>
      </c>
      <c r="J42" s="101" t="str">
        <f t="shared" si="3"/>
        <v/>
      </c>
    </row>
    <row r="43" spans="1:10" ht="25.5" customHeight="1" x14ac:dyDescent="0.25">
      <c r="A43" s="87">
        <v>3</v>
      </c>
      <c r="B43" s="106" t="s">
        <v>51</v>
      </c>
      <c r="C43" s="193" t="s">
        <v>52</v>
      </c>
      <c r="D43" s="193"/>
      <c r="E43" s="193"/>
      <c r="F43" s="107">
        <f>'2 3a Pol'!AE145</f>
        <v>0</v>
      </c>
      <c r="G43" s="100">
        <f>'2 3a Pol'!AF145</f>
        <v>0</v>
      </c>
      <c r="H43" s="100">
        <f t="shared" si="1"/>
        <v>0</v>
      </c>
      <c r="I43" s="100">
        <f t="shared" si="2"/>
        <v>0</v>
      </c>
      <c r="J43" s="101" t="str">
        <f t="shared" si="3"/>
        <v/>
      </c>
    </row>
    <row r="44" spans="1:10" ht="25.5" customHeight="1" x14ac:dyDescent="0.25">
      <c r="A44" s="87">
        <v>3</v>
      </c>
      <c r="B44" s="106" t="s">
        <v>53</v>
      </c>
      <c r="C44" s="193" t="s">
        <v>54</v>
      </c>
      <c r="D44" s="193"/>
      <c r="E44" s="193"/>
      <c r="F44" s="107">
        <f>'2 4 Pol'!AE21</f>
        <v>0</v>
      </c>
      <c r="G44" s="100">
        <f>'2 4 Pol'!AF21</f>
        <v>0</v>
      </c>
      <c r="H44" s="100">
        <f t="shared" si="1"/>
        <v>0</v>
      </c>
      <c r="I44" s="100">
        <f t="shared" si="2"/>
        <v>0</v>
      </c>
      <c r="J44" s="101" t="str">
        <f t="shared" si="3"/>
        <v/>
      </c>
    </row>
    <row r="45" spans="1:10" ht="25.5" customHeight="1" x14ac:dyDescent="0.25">
      <c r="A45" s="87"/>
      <c r="B45" s="194" t="s">
        <v>55</v>
      </c>
      <c r="C45" s="195"/>
      <c r="D45" s="195"/>
      <c r="E45" s="196"/>
      <c r="F45" s="108">
        <f>SUMIF(A39:A44,"=1",F39:F44)</f>
        <v>0</v>
      </c>
      <c r="G45" s="109">
        <f>SUMIF(A39:A44,"=1",G39:G44)</f>
        <v>0</v>
      </c>
      <c r="H45" s="109">
        <f>SUMIF(A39:A44,"=1",H39:H44)</f>
        <v>0</v>
      </c>
      <c r="I45" s="109">
        <f>SUMIF(A39:A44,"=1",I39:I44)</f>
        <v>0</v>
      </c>
      <c r="J45" s="110">
        <f>SUMIF(A39:A44,"=1",J39:J44)</f>
        <v>0</v>
      </c>
    </row>
    <row r="47" spans="1:10" x14ac:dyDescent="0.25">
      <c r="A47" t="s">
        <v>57</v>
      </c>
      <c r="B47" t="s">
        <v>58</v>
      </c>
    </row>
    <row r="48" spans="1:10" x14ac:dyDescent="0.25">
      <c r="A48" t="s">
        <v>59</v>
      </c>
      <c r="B48" t="s">
        <v>60</v>
      </c>
    </row>
    <row r="49" spans="1:10" x14ac:dyDescent="0.25">
      <c r="A49" t="s">
        <v>61</v>
      </c>
      <c r="B49" t="s">
        <v>62</v>
      </c>
    </row>
    <row r="50" spans="1:10" x14ac:dyDescent="0.25">
      <c r="A50" t="s">
        <v>61</v>
      </c>
      <c r="B50" t="s">
        <v>63</v>
      </c>
    </row>
    <row r="51" spans="1:10" x14ac:dyDescent="0.25">
      <c r="A51" t="s">
        <v>61</v>
      </c>
      <c r="B51" t="s">
        <v>64</v>
      </c>
    </row>
    <row r="52" spans="1:10" x14ac:dyDescent="0.25">
      <c r="A52" t="s">
        <v>61</v>
      </c>
      <c r="B52" t="s">
        <v>65</v>
      </c>
    </row>
    <row r="55" spans="1:10" ht="15.6" x14ac:dyDescent="0.3">
      <c r="B55" s="119" t="s">
        <v>66</v>
      </c>
    </row>
    <row r="57" spans="1:10" ht="25.5" customHeight="1" x14ac:dyDescent="0.25">
      <c r="A57" s="121"/>
      <c r="B57" s="124" t="s">
        <v>18</v>
      </c>
      <c r="C57" s="124" t="s">
        <v>6</v>
      </c>
      <c r="D57" s="125"/>
      <c r="E57" s="125"/>
      <c r="F57" s="126" t="s">
        <v>67</v>
      </c>
      <c r="G57" s="126"/>
      <c r="H57" s="126"/>
      <c r="I57" s="126" t="s">
        <v>31</v>
      </c>
      <c r="J57" s="126" t="s">
        <v>0</v>
      </c>
    </row>
    <row r="58" spans="1:10" ht="36.75" customHeight="1" x14ac:dyDescent="0.25">
      <c r="A58" s="122"/>
      <c r="B58" s="127" t="s">
        <v>68</v>
      </c>
      <c r="C58" s="191" t="s">
        <v>69</v>
      </c>
      <c r="D58" s="192"/>
      <c r="E58" s="192"/>
      <c r="F58" s="134" t="s">
        <v>26</v>
      </c>
      <c r="G58" s="135"/>
      <c r="H58" s="135"/>
      <c r="I58" s="135">
        <f>'2 3 Pol'!G8</f>
        <v>0</v>
      </c>
      <c r="J58" s="131" t="str">
        <f>IF(I92=0,"",I58/I92*100)</f>
        <v/>
      </c>
    </row>
    <row r="59" spans="1:10" ht="36.75" customHeight="1" x14ac:dyDescent="0.25">
      <c r="A59" s="122"/>
      <c r="B59" s="127" t="s">
        <v>70</v>
      </c>
      <c r="C59" s="191" t="s">
        <v>71</v>
      </c>
      <c r="D59" s="192"/>
      <c r="E59" s="192"/>
      <c r="F59" s="134" t="s">
        <v>26</v>
      </c>
      <c r="G59" s="135"/>
      <c r="H59" s="135"/>
      <c r="I59" s="135">
        <f>'2 3a Pol'!G45</f>
        <v>0</v>
      </c>
      <c r="J59" s="131" t="str">
        <f>IF(I92=0,"",I59/I92*100)</f>
        <v/>
      </c>
    </row>
    <row r="60" spans="1:10" ht="36.75" customHeight="1" x14ac:dyDescent="0.25">
      <c r="A60" s="122"/>
      <c r="B60" s="127" t="s">
        <v>72</v>
      </c>
      <c r="C60" s="191" t="s">
        <v>73</v>
      </c>
      <c r="D60" s="192"/>
      <c r="E60" s="192"/>
      <c r="F60" s="134" t="s">
        <v>26</v>
      </c>
      <c r="G60" s="135"/>
      <c r="H60" s="135"/>
      <c r="I60" s="135">
        <f>'2 3a Pol'!G65</f>
        <v>0</v>
      </c>
      <c r="J60" s="131" t="str">
        <f>IF(I92=0,"",I60/I92*100)</f>
        <v/>
      </c>
    </row>
    <row r="61" spans="1:10" ht="36.75" customHeight="1" x14ac:dyDescent="0.25">
      <c r="A61" s="122"/>
      <c r="B61" s="127" t="s">
        <v>74</v>
      </c>
      <c r="C61" s="191" t="s">
        <v>75</v>
      </c>
      <c r="D61" s="192"/>
      <c r="E61" s="192"/>
      <c r="F61" s="134" t="s">
        <v>26</v>
      </c>
      <c r="G61" s="135"/>
      <c r="H61" s="135"/>
      <c r="I61" s="135">
        <f>'2 3a Pol'!G92</f>
        <v>0</v>
      </c>
      <c r="J61" s="131" t="str">
        <f>IF(I92=0,"",I61/I92*100)</f>
        <v/>
      </c>
    </row>
    <row r="62" spans="1:10" ht="36.75" customHeight="1" x14ac:dyDescent="0.25">
      <c r="A62" s="122"/>
      <c r="B62" s="127" t="s">
        <v>76</v>
      </c>
      <c r="C62" s="191" t="s">
        <v>77</v>
      </c>
      <c r="D62" s="192"/>
      <c r="E62" s="192"/>
      <c r="F62" s="134" t="s">
        <v>26</v>
      </c>
      <c r="G62" s="135"/>
      <c r="H62" s="135"/>
      <c r="I62" s="135">
        <f>'2 3a Pol'!G116</f>
        <v>0</v>
      </c>
      <c r="J62" s="131" t="str">
        <f>IF(I92=0,"",I62/I92*100)</f>
        <v/>
      </c>
    </row>
    <row r="63" spans="1:10" ht="36.75" customHeight="1" x14ac:dyDescent="0.25">
      <c r="A63" s="122"/>
      <c r="B63" s="127" t="s">
        <v>78</v>
      </c>
      <c r="C63" s="191" t="s">
        <v>79</v>
      </c>
      <c r="D63" s="192"/>
      <c r="E63" s="192"/>
      <c r="F63" s="134" t="s">
        <v>26</v>
      </c>
      <c r="G63" s="135"/>
      <c r="H63" s="135"/>
      <c r="I63" s="135">
        <f>'2 3a Pol'!G137</f>
        <v>0</v>
      </c>
      <c r="J63" s="131" t="str">
        <f>IF(I92=0,"",I63/I92*100)</f>
        <v/>
      </c>
    </row>
    <row r="64" spans="1:10" ht="36.75" customHeight="1" x14ac:dyDescent="0.25">
      <c r="A64" s="122"/>
      <c r="B64" s="127" t="s">
        <v>80</v>
      </c>
      <c r="C64" s="191" t="s">
        <v>81</v>
      </c>
      <c r="D64" s="192"/>
      <c r="E64" s="192"/>
      <c r="F64" s="134" t="s">
        <v>26</v>
      </c>
      <c r="G64" s="135"/>
      <c r="H64" s="135"/>
      <c r="I64" s="135">
        <f>'2 3 Pol'!G12</f>
        <v>0</v>
      </c>
      <c r="J64" s="131" t="str">
        <f>IF(I92=0,"",I64/I92*100)</f>
        <v/>
      </c>
    </row>
    <row r="65" spans="1:10" ht="36.75" customHeight="1" x14ac:dyDescent="0.25">
      <c r="A65" s="122"/>
      <c r="B65" s="127" t="s">
        <v>82</v>
      </c>
      <c r="C65" s="191" t="s">
        <v>83</v>
      </c>
      <c r="D65" s="192"/>
      <c r="E65" s="192"/>
      <c r="F65" s="134" t="s">
        <v>26</v>
      </c>
      <c r="G65" s="135"/>
      <c r="H65" s="135"/>
      <c r="I65" s="135">
        <f>'2 3 Pol'!G18</f>
        <v>0</v>
      </c>
      <c r="J65" s="131" t="str">
        <f>IF(I92=0,"",I65/I92*100)</f>
        <v/>
      </c>
    </row>
    <row r="66" spans="1:10" ht="36.75" customHeight="1" x14ac:dyDescent="0.25">
      <c r="A66" s="122"/>
      <c r="B66" s="127" t="s">
        <v>84</v>
      </c>
      <c r="C66" s="191" t="s">
        <v>85</v>
      </c>
      <c r="D66" s="192"/>
      <c r="E66" s="192"/>
      <c r="F66" s="134" t="s">
        <v>26</v>
      </c>
      <c r="G66" s="135"/>
      <c r="H66" s="135"/>
      <c r="I66" s="135">
        <f>'2 3 Pol'!G24</f>
        <v>0</v>
      </c>
      <c r="J66" s="131" t="str">
        <f>IF(I92=0,"",I66/I92*100)</f>
        <v/>
      </c>
    </row>
    <row r="67" spans="1:10" ht="36.75" customHeight="1" x14ac:dyDescent="0.25">
      <c r="A67" s="122"/>
      <c r="B67" s="127" t="s">
        <v>86</v>
      </c>
      <c r="C67" s="191" t="s">
        <v>87</v>
      </c>
      <c r="D67" s="192"/>
      <c r="E67" s="192"/>
      <c r="F67" s="134" t="s">
        <v>26</v>
      </c>
      <c r="G67" s="135"/>
      <c r="H67" s="135"/>
      <c r="I67" s="135">
        <f>'2 3 Pol'!G38</f>
        <v>0</v>
      </c>
      <c r="J67" s="131" t="str">
        <f>IF(I92=0,"",I67/I92*100)</f>
        <v/>
      </c>
    </row>
    <row r="68" spans="1:10" ht="36.75" customHeight="1" x14ac:dyDescent="0.25">
      <c r="A68" s="122"/>
      <c r="B68" s="127" t="s">
        <v>88</v>
      </c>
      <c r="C68" s="191" t="s">
        <v>89</v>
      </c>
      <c r="D68" s="192"/>
      <c r="E68" s="192"/>
      <c r="F68" s="134" t="s">
        <v>26</v>
      </c>
      <c r="G68" s="135"/>
      <c r="H68" s="135"/>
      <c r="I68" s="135">
        <f>'2 3 Pol'!G59</f>
        <v>0</v>
      </c>
      <c r="J68" s="131" t="str">
        <f>IF(I92=0,"",I68/I92*100)</f>
        <v/>
      </c>
    </row>
    <row r="69" spans="1:10" ht="36.75" customHeight="1" x14ac:dyDescent="0.25">
      <c r="A69" s="122"/>
      <c r="B69" s="127" t="s">
        <v>90</v>
      </c>
      <c r="C69" s="191" t="s">
        <v>71</v>
      </c>
      <c r="D69" s="192"/>
      <c r="E69" s="192"/>
      <c r="F69" s="134" t="s">
        <v>26</v>
      </c>
      <c r="G69" s="135"/>
      <c r="H69" s="135"/>
      <c r="I69" s="135">
        <f>'2 3a Pol'!G8</f>
        <v>0</v>
      </c>
      <c r="J69" s="131" t="str">
        <f>IF(I92=0,"",I69/I92*100)</f>
        <v/>
      </c>
    </row>
    <row r="70" spans="1:10" ht="36.75" customHeight="1" x14ac:dyDescent="0.25">
      <c r="A70" s="122"/>
      <c r="B70" s="127" t="s">
        <v>91</v>
      </c>
      <c r="C70" s="191" t="s">
        <v>71</v>
      </c>
      <c r="D70" s="192"/>
      <c r="E70" s="192"/>
      <c r="F70" s="134" t="s">
        <v>26</v>
      </c>
      <c r="G70" s="135"/>
      <c r="H70" s="135"/>
      <c r="I70" s="135">
        <f>'2 3a Pol'!G33</f>
        <v>0</v>
      </c>
      <c r="J70" s="131" t="str">
        <f>IF(I92=0,"",I70/I92*100)</f>
        <v/>
      </c>
    </row>
    <row r="71" spans="1:10" ht="36.75" customHeight="1" x14ac:dyDescent="0.25">
      <c r="A71" s="122"/>
      <c r="B71" s="127" t="s">
        <v>49</v>
      </c>
      <c r="C71" s="191" t="s">
        <v>92</v>
      </c>
      <c r="D71" s="192"/>
      <c r="E71" s="192"/>
      <c r="F71" s="134" t="s">
        <v>26</v>
      </c>
      <c r="G71" s="135"/>
      <c r="H71" s="135"/>
      <c r="I71" s="135">
        <f>'2 2 Pol'!G8</f>
        <v>0</v>
      </c>
      <c r="J71" s="131" t="str">
        <f>IF(I92=0,"",I71/I92*100)</f>
        <v/>
      </c>
    </row>
    <row r="72" spans="1:10" ht="36.75" customHeight="1" x14ac:dyDescent="0.25">
      <c r="A72" s="122"/>
      <c r="B72" s="127" t="s">
        <v>93</v>
      </c>
      <c r="C72" s="191" t="s">
        <v>94</v>
      </c>
      <c r="D72" s="192"/>
      <c r="E72" s="192"/>
      <c r="F72" s="134" t="s">
        <v>26</v>
      </c>
      <c r="G72" s="135"/>
      <c r="H72" s="135"/>
      <c r="I72" s="135">
        <f>'2 2 Pol'!G12</f>
        <v>0</v>
      </c>
      <c r="J72" s="131" t="str">
        <f>IF(I92=0,"",I72/I92*100)</f>
        <v/>
      </c>
    </row>
    <row r="73" spans="1:10" ht="36.75" customHeight="1" x14ac:dyDescent="0.25">
      <c r="A73" s="122"/>
      <c r="B73" s="127" t="s">
        <v>53</v>
      </c>
      <c r="C73" s="191" t="s">
        <v>95</v>
      </c>
      <c r="D73" s="192"/>
      <c r="E73" s="192"/>
      <c r="F73" s="134" t="s">
        <v>26</v>
      </c>
      <c r="G73" s="135"/>
      <c r="H73" s="135"/>
      <c r="I73" s="135">
        <f>'2 2 Pol'!G15</f>
        <v>0</v>
      </c>
      <c r="J73" s="131" t="str">
        <f>IF(I92=0,"",I73/I92*100)</f>
        <v/>
      </c>
    </row>
    <row r="74" spans="1:10" ht="36.75" customHeight="1" x14ac:dyDescent="0.25">
      <c r="A74" s="122"/>
      <c r="B74" s="127" t="s">
        <v>96</v>
      </c>
      <c r="C74" s="191" t="s">
        <v>97</v>
      </c>
      <c r="D74" s="192"/>
      <c r="E74" s="192"/>
      <c r="F74" s="134" t="s">
        <v>26</v>
      </c>
      <c r="G74" s="135"/>
      <c r="H74" s="135"/>
      <c r="I74" s="135">
        <f>'2 2 Pol'!G18</f>
        <v>0</v>
      </c>
      <c r="J74" s="131" t="str">
        <f>IF(I92=0,"",I74/I92*100)</f>
        <v/>
      </c>
    </row>
    <row r="75" spans="1:10" ht="36.75" customHeight="1" x14ac:dyDescent="0.25">
      <c r="A75" s="122"/>
      <c r="B75" s="127" t="s">
        <v>98</v>
      </c>
      <c r="C75" s="191" t="s">
        <v>99</v>
      </c>
      <c r="D75" s="192"/>
      <c r="E75" s="192"/>
      <c r="F75" s="134" t="s">
        <v>26</v>
      </c>
      <c r="G75" s="135"/>
      <c r="H75" s="135"/>
      <c r="I75" s="135">
        <f>'2 2 Pol'!G26</f>
        <v>0</v>
      </c>
      <c r="J75" s="131" t="str">
        <f>IF(I92=0,"",I75/I92*100)</f>
        <v/>
      </c>
    </row>
    <row r="76" spans="1:10" ht="36.75" customHeight="1" x14ac:dyDescent="0.25">
      <c r="A76" s="122"/>
      <c r="B76" s="127" t="s">
        <v>100</v>
      </c>
      <c r="C76" s="191" t="s">
        <v>101</v>
      </c>
      <c r="D76" s="192"/>
      <c r="E76" s="192"/>
      <c r="F76" s="134" t="s">
        <v>26</v>
      </c>
      <c r="G76" s="135"/>
      <c r="H76" s="135"/>
      <c r="I76" s="135">
        <f>'2 2 Pol'!G35</f>
        <v>0</v>
      </c>
      <c r="J76" s="131" t="str">
        <f>IF(I92=0,"",I76/I92*100)</f>
        <v/>
      </c>
    </row>
    <row r="77" spans="1:10" ht="36.75" customHeight="1" x14ac:dyDescent="0.25">
      <c r="A77" s="122"/>
      <c r="B77" s="127" t="s">
        <v>102</v>
      </c>
      <c r="C77" s="191" t="s">
        <v>103</v>
      </c>
      <c r="D77" s="192"/>
      <c r="E77" s="192"/>
      <c r="F77" s="134" t="s">
        <v>26</v>
      </c>
      <c r="G77" s="135"/>
      <c r="H77" s="135"/>
      <c r="I77" s="135">
        <f>'2 2 Pol'!G38</f>
        <v>0</v>
      </c>
      <c r="J77" s="131" t="str">
        <f>IF(I92=0,"",I77/I92*100)</f>
        <v/>
      </c>
    </row>
    <row r="78" spans="1:10" ht="36.75" customHeight="1" x14ac:dyDescent="0.25">
      <c r="A78" s="122"/>
      <c r="B78" s="127" t="s">
        <v>104</v>
      </c>
      <c r="C78" s="191" t="s">
        <v>105</v>
      </c>
      <c r="D78" s="192"/>
      <c r="E78" s="192"/>
      <c r="F78" s="134" t="s">
        <v>26</v>
      </c>
      <c r="G78" s="135"/>
      <c r="H78" s="135"/>
      <c r="I78" s="135">
        <f>'2 2 Pol'!G41</f>
        <v>0</v>
      </c>
      <c r="J78" s="131" t="str">
        <f>IF(I92=0,"",I78/I92*100)</f>
        <v/>
      </c>
    </row>
    <row r="79" spans="1:10" ht="36.75" customHeight="1" x14ac:dyDescent="0.25">
      <c r="A79" s="122"/>
      <c r="B79" s="127" t="s">
        <v>106</v>
      </c>
      <c r="C79" s="191" t="s">
        <v>107</v>
      </c>
      <c r="D79" s="192"/>
      <c r="E79" s="192"/>
      <c r="F79" s="134" t="s">
        <v>26</v>
      </c>
      <c r="G79" s="135"/>
      <c r="H79" s="135"/>
      <c r="I79" s="135">
        <f>'2 2 Pol'!G44</f>
        <v>0</v>
      </c>
      <c r="J79" s="131" t="str">
        <f>IF(I92=0,"",I79/I92*100)</f>
        <v/>
      </c>
    </row>
    <row r="80" spans="1:10" ht="36.75" customHeight="1" x14ac:dyDescent="0.25">
      <c r="A80" s="122"/>
      <c r="B80" s="127" t="s">
        <v>108</v>
      </c>
      <c r="C80" s="191" t="s">
        <v>109</v>
      </c>
      <c r="D80" s="192"/>
      <c r="E80" s="192"/>
      <c r="F80" s="134" t="s">
        <v>26</v>
      </c>
      <c r="G80" s="135"/>
      <c r="H80" s="135"/>
      <c r="I80" s="135">
        <f>'2 2 Pol'!G88</f>
        <v>0</v>
      </c>
      <c r="J80" s="131" t="str">
        <f>IF(I92=0,"",I80/I92*100)</f>
        <v/>
      </c>
    </row>
    <row r="81" spans="1:10" ht="36.75" customHeight="1" x14ac:dyDescent="0.25">
      <c r="A81" s="122"/>
      <c r="B81" s="127" t="s">
        <v>110</v>
      </c>
      <c r="C81" s="191" t="s">
        <v>111</v>
      </c>
      <c r="D81" s="192"/>
      <c r="E81" s="192"/>
      <c r="F81" s="134" t="s">
        <v>26</v>
      </c>
      <c r="G81" s="135"/>
      <c r="H81" s="135"/>
      <c r="I81" s="135">
        <f>'2 4 Pol'!G8</f>
        <v>0</v>
      </c>
      <c r="J81" s="131" t="str">
        <f>IF(I92=0,"",I81/I92*100)</f>
        <v/>
      </c>
    </row>
    <row r="82" spans="1:10" ht="36.75" customHeight="1" x14ac:dyDescent="0.25">
      <c r="A82" s="122"/>
      <c r="B82" s="127" t="s">
        <v>112</v>
      </c>
      <c r="C82" s="191" t="s">
        <v>113</v>
      </c>
      <c r="D82" s="192"/>
      <c r="E82" s="192"/>
      <c r="F82" s="134" t="s">
        <v>26</v>
      </c>
      <c r="G82" s="135"/>
      <c r="H82" s="135"/>
      <c r="I82" s="135">
        <f>'2 4 Pol'!G17</f>
        <v>0</v>
      </c>
      <c r="J82" s="131" t="str">
        <f>IF(I92=0,"",I82/I92*100)</f>
        <v/>
      </c>
    </row>
    <row r="83" spans="1:10" ht="36.75" customHeight="1" x14ac:dyDescent="0.25">
      <c r="A83" s="122"/>
      <c r="B83" s="127" t="s">
        <v>114</v>
      </c>
      <c r="C83" s="191" t="s">
        <v>115</v>
      </c>
      <c r="D83" s="192"/>
      <c r="E83" s="192"/>
      <c r="F83" s="134" t="s">
        <v>27</v>
      </c>
      <c r="G83" s="135"/>
      <c r="H83" s="135"/>
      <c r="I83" s="135">
        <f>'2 2 Pol'!G90</f>
        <v>0</v>
      </c>
      <c r="J83" s="131" t="str">
        <f>IF(I92=0,"",I83/I92*100)</f>
        <v/>
      </c>
    </row>
    <row r="84" spans="1:10" ht="36.75" customHeight="1" x14ac:dyDescent="0.25">
      <c r="A84" s="122"/>
      <c r="B84" s="127" t="s">
        <v>116</v>
      </c>
      <c r="C84" s="191" t="s">
        <v>117</v>
      </c>
      <c r="D84" s="192"/>
      <c r="E84" s="192"/>
      <c r="F84" s="134" t="s">
        <v>27</v>
      </c>
      <c r="G84" s="135"/>
      <c r="H84" s="135"/>
      <c r="I84" s="135">
        <f>'2 2 Pol'!G93</f>
        <v>0</v>
      </c>
      <c r="J84" s="131" t="str">
        <f>IF(I92=0,"",I84/I92*100)</f>
        <v/>
      </c>
    </row>
    <row r="85" spans="1:10" ht="36.75" customHeight="1" x14ac:dyDescent="0.25">
      <c r="A85" s="122"/>
      <c r="B85" s="127" t="s">
        <v>118</v>
      </c>
      <c r="C85" s="191" t="s">
        <v>119</v>
      </c>
      <c r="D85" s="192"/>
      <c r="E85" s="192"/>
      <c r="F85" s="134" t="s">
        <v>27</v>
      </c>
      <c r="G85" s="135"/>
      <c r="H85" s="135"/>
      <c r="I85" s="135">
        <f>'2 2 Pol'!G107</f>
        <v>0</v>
      </c>
      <c r="J85" s="131" t="str">
        <f>IF(I92=0,"",I85/I92*100)</f>
        <v/>
      </c>
    </row>
    <row r="86" spans="1:10" ht="36.75" customHeight="1" x14ac:dyDescent="0.25">
      <c r="A86" s="122"/>
      <c r="B86" s="127" t="s">
        <v>120</v>
      </c>
      <c r="C86" s="191" t="s">
        <v>121</v>
      </c>
      <c r="D86" s="192"/>
      <c r="E86" s="192"/>
      <c r="F86" s="134" t="s">
        <v>27</v>
      </c>
      <c r="G86" s="135"/>
      <c r="H86" s="135"/>
      <c r="I86" s="135">
        <f>'2 2 Pol'!G114</f>
        <v>0</v>
      </c>
      <c r="J86" s="131" t="str">
        <f>IF(I92=0,"",I86/I92*100)</f>
        <v/>
      </c>
    </row>
    <row r="87" spans="1:10" ht="36.75" customHeight="1" x14ac:dyDescent="0.25">
      <c r="A87" s="122"/>
      <c r="B87" s="127" t="s">
        <v>122</v>
      </c>
      <c r="C87" s="191" t="s">
        <v>123</v>
      </c>
      <c r="D87" s="192"/>
      <c r="E87" s="192"/>
      <c r="F87" s="134" t="s">
        <v>27</v>
      </c>
      <c r="G87" s="135"/>
      <c r="H87" s="135"/>
      <c r="I87" s="135">
        <f>'2 2 Pol'!G117</f>
        <v>0</v>
      </c>
      <c r="J87" s="131" t="str">
        <f>IF(I92=0,"",I87/I92*100)</f>
        <v/>
      </c>
    </row>
    <row r="88" spans="1:10" ht="36.75" customHeight="1" x14ac:dyDescent="0.25">
      <c r="A88" s="122"/>
      <c r="B88" s="127" t="s">
        <v>124</v>
      </c>
      <c r="C88" s="191" t="s">
        <v>125</v>
      </c>
      <c r="D88" s="192"/>
      <c r="E88" s="192"/>
      <c r="F88" s="134" t="s">
        <v>27</v>
      </c>
      <c r="G88" s="135"/>
      <c r="H88" s="135"/>
      <c r="I88" s="135">
        <f>'2 3 Pol'!G41+'2 3a Pol'!G120</f>
        <v>0</v>
      </c>
      <c r="J88" s="131" t="str">
        <f>IF(I92=0,"",I88/I92*100)</f>
        <v/>
      </c>
    </row>
    <row r="89" spans="1:10" ht="36.75" customHeight="1" x14ac:dyDescent="0.25">
      <c r="A89" s="122"/>
      <c r="B89" s="127" t="s">
        <v>126</v>
      </c>
      <c r="C89" s="191" t="s">
        <v>127</v>
      </c>
      <c r="D89" s="192"/>
      <c r="E89" s="192"/>
      <c r="F89" s="134" t="s">
        <v>28</v>
      </c>
      <c r="G89" s="135"/>
      <c r="H89" s="135"/>
      <c r="I89" s="135">
        <f>'2 2 Pol'!G125</f>
        <v>0</v>
      </c>
      <c r="J89" s="131" t="str">
        <f>IF(I92=0,"",I89/I92*100)</f>
        <v/>
      </c>
    </row>
    <row r="90" spans="1:10" ht="36.75" customHeight="1" x14ac:dyDescent="0.25">
      <c r="A90" s="122"/>
      <c r="B90" s="127" t="s">
        <v>128</v>
      </c>
      <c r="C90" s="191" t="s">
        <v>129</v>
      </c>
      <c r="D90" s="192"/>
      <c r="E90" s="192"/>
      <c r="F90" s="134" t="s">
        <v>130</v>
      </c>
      <c r="G90" s="135"/>
      <c r="H90" s="135"/>
      <c r="I90" s="135">
        <f>'2 2 Pol'!G128</f>
        <v>0</v>
      </c>
      <c r="J90" s="131" t="str">
        <f>IF(I92=0,"",I90/I92*100)</f>
        <v/>
      </c>
    </row>
    <row r="91" spans="1:10" ht="36.75" customHeight="1" x14ac:dyDescent="0.25">
      <c r="A91" s="122"/>
      <c r="B91" s="127" t="s">
        <v>131</v>
      </c>
      <c r="C91" s="191" t="s">
        <v>29</v>
      </c>
      <c r="D91" s="192"/>
      <c r="E91" s="192"/>
      <c r="F91" s="134" t="s">
        <v>131</v>
      </c>
      <c r="G91" s="135"/>
      <c r="H91" s="135"/>
      <c r="I91" s="135">
        <f>'2 2 Pol'!G136</f>
        <v>0</v>
      </c>
      <c r="J91" s="131" t="str">
        <f>IF(I92=0,"",I91/I92*100)</f>
        <v/>
      </c>
    </row>
    <row r="92" spans="1:10" ht="25.5" customHeight="1" x14ac:dyDescent="0.25">
      <c r="A92" s="123"/>
      <c r="B92" s="128" t="s">
        <v>1</v>
      </c>
      <c r="C92" s="129"/>
      <c r="D92" s="130"/>
      <c r="E92" s="130"/>
      <c r="F92" s="136"/>
      <c r="G92" s="137"/>
      <c r="H92" s="137"/>
      <c r="I92" s="137">
        <f>SUM(I58:I91)</f>
        <v>0</v>
      </c>
      <c r="J92" s="132">
        <f>SUM(J58:J91)</f>
        <v>0</v>
      </c>
    </row>
    <row r="93" spans="1:10" x14ac:dyDescent="0.25">
      <c r="F93" s="86"/>
      <c r="G93" s="86"/>
      <c r="H93" s="86"/>
      <c r="I93" s="86"/>
      <c r="J93" s="133"/>
    </row>
    <row r="94" spans="1:10" x14ac:dyDescent="0.25">
      <c r="F94" s="86"/>
      <c r="G94" s="86"/>
      <c r="H94" s="86"/>
      <c r="I94" s="86"/>
      <c r="J94" s="133"/>
    </row>
    <row r="95" spans="1:10" x14ac:dyDescent="0.25">
      <c r="F95" s="86"/>
      <c r="G95" s="86"/>
      <c r="H95" s="86"/>
      <c r="I95" s="86"/>
      <c r="J95" s="133"/>
    </row>
  </sheetData>
  <sheetProtection password="E93A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2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C44:E44"/>
    <mergeCell ref="B45:E45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  <mergeCell ref="C74:E74"/>
    <mergeCell ref="C75:E75"/>
    <mergeCell ref="C76:E76"/>
    <mergeCell ref="C77:E77"/>
    <mergeCell ref="C78:E78"/>
    <mergeCell ref="C79:E79"/>
    <mergeCell ref="C80:E80"/>
    <mergeCell ref="C81:E81"/>
    <mergeCell ref="C82:E82"/>
    <mergeCell ref="C83:E83"/>
    <mergeCell ref="C84:E84"/>
    <mergeCell ref="C85:E85"/>
    <mergeCell ref="C91:E91"/>
    <mergeCell ref="C86:E86"/>
    <mergeCell ref="C87:E87"/>
    <mergeCell ref="C88:E88"/>
    <mergeCell ref="C89:E89"/>
    <mergeCell ref="C90:E9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2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242" t="s">
        <v>7</v>
      </c>
      <c r="B1" s="242"/>
      <c r="C1" s="243"/>
      <c r="D1" s="242"/>
      <c r="E1" s="242"/>
      <c r="F1" s="242"/>
      <c r="G1" s="242"/>
    </row>
    <row r="2" spans="1:7" ht="24.9" customHeight="1" x14ac:dyDescent="0.25">
      <c r="A2" s="50" t="s">
        <v>8</v>
      </c>
      <c r="B2" s="49"/>
      <c r="C2" s="244"/>
      <c r="D2" s="244"/>
      <c r="E2" s="244"/>
      <c r="F2" s="244"/>
      <c r="G2" s="245"/>
    </row>
    <row r="3" spans="1:7" ht="24.9" customHeight="1" x14ac:dyDescent="0.25">
      <c r="A3" s="50" t="s">
        <v>9</v>
      </c>
      <c r="B3" s="49"/>
      <c r="C3" s="244"/>
      <c r="D3" s="244"/>
      <c r="E3" s="244"/>
      <c r="F3" s="244"/>
      <c r="G3" s="245"/>
    </row>
    <row r="4" spans="1:7" ht="24.9" customHeight="1" x14ac:dyDescent="0.25">
      <c r="A4" s="50" t="s">
        <v>10</v>
      </c>
      <c r="B4" s="49"/>
      <c r="C4" s="244"/>
      <c r="D4" s="244"/>
      <c r="E4" s="244"/>
      <c r="F4" s="244"/>
      <c r="G4" s="245"/>
    </row>
    <row r="5" spans="1:7" x14ac:dyDescent="0.25">
      <c r="B5" s="4"/>
      <c r="C5" s="5"/>
      <c r="D5" s="6"/>
    </row>
  </sheetData>
  <sheetProtection password="E93A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workbookViewId="0">
      <pane ySplit="7" topLeftCell="A124" activePane="bottomLeft" state="frozen"/>
      <selection pane="bottomLeft" activeCell="T1" sqref="A1:T154"/>
    </sheetView>
  </sheetViews>
  <sheetFormatPr defaultRowHeight="13.2" outlineLevelRow="3" x14ac:dyDescent="0.25"/>
  <cols>
    <col min="1" max="1" width="3.44140625" customWidth="1"/>
    <col min="2" max="2" width="12.5546875" style="120" customWidth="1"/>
    <col min="3" max="3" width="38.33203125" style="120" customWidth="1"/>
    <col min="4" max="4" width="4.88671875" customWidth="1"/>
    <col min="5" max="5" width="10.5546875" customWidth="1"/>
    <col min="6" max="6" width="9.88671875" customWidth="1"/>
    <col min="7" max="7" width="12.6640625" customWidth="1"/>
    <col min="8" max="13" width="0" hidden="1" customWidth="1"/>
    <col min="18" max="18" width="0" hidden="1" customWidth="1"/>
    <col min="21" max="25" width="0" hidden="1" customWidth="1"/>
    <col min="29" max="29" width="0" hidden="1" customWidth="1"/>
    <col min="31" max="41" width="0" hidden="1" customWidth="1"/>
    <col min="53" max="53" width="73.6640625" customWidth="1"/>
  </cols>
  <sheetData>
    <row r="1" spans="1:60" ht="15.75" customHeight="1" x14ac:dyDescent="0.3">
      <c r="A1" s="248" t="s">
        <v>7</v>
      </c>
      <c r="B1" s="248"/>
      <c r="C1" s="248"/>
      <c r="D1" s="248"/>
      <c r="E1" s="248"/>
      <c r="F1" s="248"/>
      <c r="G1" s="248"/>
      <c r="AG1" t="s">
        <v>133</v>
      </c>
    </row>
    <row r="2" spans="1:60" ht="24.9" customHeight="1" x14ac:dyDescent="0.25">
      <c r="A2" s="139" t="s">
        <v>8</v>
      </c>
      <c r="B2" s="49" t="s">
        <v>43</v>
      </c>
      <c r="C2" s="249" t="s">
        <v>44</v>
      </c>
      <c r="D2" s="250"/>
      <c r="E2" s="250"/>
      <c r="F2" s="250"/>
      <c r="G2" s="251"/>
      <c r="AG2" t="s">
        <v>134</v>
      </c>
    </row>
    <row r="3" spans="1:60" ht="24.9" customHeight="1" x14ac:dyDescent="0.25">
      <c r="A3" s="139" t="s">
        <v>9</v>
      </c>
      <c r="B3" s="49" t="s">
        <v>46</v>
      </c>
      <c r="C3" s="249" t="s">
        <v>47</v>
      </c>
      <c r="D3" s="250"/>
      <c r="E3" s="250"/>
      <c r="F3" s="250"/>
      <c r="G3" s="251"/>
      <c r="AC3" s="120" t="s">
        <v>134</v>
      </c>
      <c r="AG3" t="s">
        <v>135</v>
      </c>
    </row>
    <row r="4" spans="1:60" ht="24.9" customHeight="1" x14ac:dyDescent="0.25">
      <c r="A4" s="140" t="s">
        <v>10</v>
      </c>
      <c r="B4" s="141" t="s">
        <v>46</v>
      </c>
      <c r="C4" s="252" t="s">
        <v>48</v>
      </c>
      <c r="D4" s="253"/>
      <c r="E4" s="253"/>
      <c r="F4" s="253"/>
      <c r="G4" s="254"/>
      <c r="AG4" t="s">
        <v>136</v>
      </c>
    </row>
    <row r="5" spans="1:60" x14ac:dyDescent="0.25">
      <c r="D5" s="10"/>
    </row>
    <row r="6" spans="1:60" ht="39.6" x14ac:dyDescent="0.25">
      <c r="A6" s="143" t="s">
        <v>137</v>
      </c>
      <c r="B6" s="145" t="s">
        <v>138</v>
      </c>
      <c r="C6" s="145" t="s">
        <v>139</v>
      </c>
      <c r="D6" s="144" t="s">
        <v>140</v>
      </c>
      <c r="E6" s="143" t="s">
        <v>141</v>
      </c>
      <c r="F6" s="142" t="s">
        <v>142</v>
      </c>
      <c r="G6" s="143" t="s">
        <v>31</v>
      </c>
      <c r="H6" s="146" t="s">
        <v>32</v>
      </c>
      <c r="I6" s="146" t="s">
        <v>143</v>
      </c>
      <c r="J6" s="146" t="s">
        <v>33</v>
      </c>
      <c r="K6" s="146" t="s">
        <v>144</v>
      </c>
      <c r="L6" s="146" t="s">
        <v>145</v>
      </c>
      <c r="M6" s="146" t="s">
        <v>146</v>
      </c>
      <c r="N6" s="146" t="s">
        <v>147</v>
      </c>
      <c r="O6" s="146" t="s">
        <v>148</v>
      </c>
      <c r="P6" s="146" t="s">
        <v>149</v>
      </c>
      <c r="Q6" s="146" t="s">
        <v>150</v>
      </c>
      <c r="R6" s="146" t="s">
        <v>151</v>
      </c>
      <c r="S6" s="146" t="s">
        <v>152</v>
      </c>
      <c r="T6" s="146" t="s">
        <v>153</v>
      </c>
      <c r="U6" s="146" t="s">
        <v>154</v>
      </c>
      <c r="V6" s="146" t="s">
        <v>155</v>
      </c>
      <c r="W6" s="146" t="s">
        <v>156</v>
      </c>
      <c r="X6" s="146" t="s">
        <v>157</v>
      </c>
      <c r="Y6" s="146" t="s">
        <v>158</v>
      </c>
    </row>
    <row r="7" spans="1:60" hidden="1" x14ac:dyDescent="0.25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5">
      <c r="A8" s="161" t="s">
        <v>159</v>
      </c>
      <c r="B8" s="162" t="s">
        <v>49</v>
      </c>
      <c r="C8" s="183" t="s">
        <v>92</v>
      </c>
      <c r="D8" s="163"/>
      <c r="E8" s="164"/>
      <c r="F8" s="165"/>
      <c r="G8" s="165">
        <f>SUMIF(AG9:AG11,"&lt;&gt;NOR",G9:G11)</f>
        <v>0</v>
      </c>
      <c r="H8" s="165"/>
      <c r="I8" s="165">
        <f>SUM(I9:I11)</f>
        <v>0</v>
      </c>
      <c r="J8" s="165"/>
      <c r="K8" s="165">
        <f>SUM(K9:K11)</f>
        <v>0</v>
      </c>
      <c r="L8" s="165"/>
      <c r="M8" s="165">
        <f>SUM(M9:M11)</f>
        <v>0</v>
      </c>
      <c r="N8" s="164"/>
      <c r="O8" s="164">
        <f>SUM(O9:O11)</f>
        <v>0</v>
      </c>
      <c r="P8" s="164"/>
      <c r="Q8" s="164">
        <f>SUM(Q9:Q11)</f>
        <v>0</v>
      </c>
      <c r="R8" s="165"/>
      <c r="S8" s="165"/>
      <c r="T8" s="166"/>
      <c r="U8" s="160"/>
      <c r="V8" s="160">
        <f>SUM(V9:V11)</f>
        <v>0.59</v>
      </c>
      <c r="W8" s="160"/>
      <c r="X8" s="160"/>
      <c r="Y8" s="160"/>
      <c r="AG8" t="s">
        <v>160</v>
      </c>
    </row>
    <row r="9" spans="1:60" outlineLevel="1" x14ac:dyDescent="0.25">
      <c r="A9" s="168">
        <v>1</v>
      </c>
      <c r="B9" s="169" t="s">
        <v>161</v>
      </c>
      <c r="C9" s="184" t="s">
        <v>162</v>
      </c>
      <c r="D9" s="170" t="s">
        <v>163</v>
      </c>
      <c r="E9" s="171">
        <v>6.6</v>
      </c>
      <c r="F9" s="172"/>
      <c r="G9" s="173">
        <f>ROUND(E9*F9,2)</f>
        <v>0</v>
      </c>
      <c r="H9" s="172"/>
      <c r="I9" s="173">
        <f>ROUND(E9*H9,2)</f>
        <v>0</v>
      </c>
      <c r="J9" s="172"/>
      <c r="K9" s="173">
        <f>ROUND(E9*J9,2)</f>
        <v>0</v>
      </c>
      <c r="L9" s="173">
        <v>21</v>
      </c>
      <c r="M9" s="173">
        <f>G9*(1+L9/100)</f>
        <v>0</v>
      </c>
      <c r="N9" s="171">
        <v>5.8E-4</v>
      </c>
      <c r="O9" s="171">
        <f>ROUND(E9*N9,2)</f>
        <v>0</v>
      </c>
      <c r="P9" s="171">
        <v>0</v>
      </c>
      <c r="Q9" s="171">
        <f>ROUND(E9*P9,2)</f>
        <v>0</v>
      </c>
      <c r="R9" s="173"/>
      <c r="S9" s="173" t="s">
        <v>164</v>
      </c>
      <c r="T9" s="174" t="s">
        <v>165</v>
      </c>
      <c r="U9" s="157">
        <v>0.09</v>
      </c>
      <c r="V9" s="157">
        <f>ROUND(E9*U9,2)</f>
        <v>0.59</v>
      </c>
      <c r="W9" s="157"/>
      <c r="X9" s="157" t="s">
        <v>166</v>
      </c>
      <c r="Y9" s="157" t="s">
        <v>167</v>
      </c>
      <c r="Z9" s="147"/>
      <c r="AA9" s="147"/>
      <c r="AB9" s="147"/>
      <c r="AC9" s="147"/>
      <c r="AD9" s="147"/>
      <c r="AE9" s="147"/>
      <c r="AF9" s="147"/>
      <c r="AG9" s="147" t="s">
        <v>168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ht="21" outlineLevel="2" x14ac:dyDescent="0.25">
      <c r="A10" s="154"/>
      <c r="B10" s="155"/>
      <c r="C10" s="246" t="s">
        <v>169</v>
      </c>
      <c r="D10" s="247"/>
      <c r="E10" s="247"/>
      <c r="F10" s="247"/>
      <c r="G10" s="247"/>
      <c r="H10" s="157"/>
      <c r="I10" s="157"/>
      <c r="J10" s="157"/>
      <c r="K10" s="157"/>
      <c r="L10" s="157"/>
      <c r="M10" s="157"/>
      <c r="N10" s="156"/>
      <c r="O10" s="156"/>
      <c r="P10" s="156"/>
      <c r="Q10" s="156"/>
      <c r="R10" s="157"/>
      <c r="S10" s="157"/>
      <c r="T10" s="157"/>
      <c r="U10" s="157"/>
      <c r="V10" s="157"/>
      <c r="W10" s="157"/>
      <c r="X10" s="157"/>
      <c r="Y10" s="157"/>
      <c r="Z10" s="147"/>
      <c r="AA10" s="147"/>
      <c r="AB10" s="147"/>
      <c r="AC10" s="147"/>
      <c r="AD10" s="147"/>
      <c r="AE10" s="147"/>
      <c r="AF10" s="147"/>
      <c r="AG10" s="147" t="s">
        <v>170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75" t="str">
        <f>C10</f>
        <v>Rozmeření, nařezání a montáž minerální izolace, zapravení spáry montážní pěnou, dodávka tepelné izolace a montážní pěny.</v>
      </c>
      <c r="BB10" s="147"/>
      <c r="BC10" s="147"/>
      <c r="BD10" s="147"/>
      <c r="BE10" s="147"/>
      <c r="BF10" s="147"/>
      <c r="BG10" s="147"/>
      <c r="BH10" s="147"/>
    </row>
    <row r="11" spans="1:60" outlineLevel="2" x14ac:dyDescent="0.25">
      <c r="A11" s="154"/>
      <c r="B11" s="155"/>
      <c r="C11" s="185" t="s">
        <v>171</v>
      </c>
      <c r="D11" s="158"/>
      <c r="E11" s="159">
        <v>6.6</v>
      </c>
      <c r="F11" s="157"/>
      <c r="G11" s="157"/>
      <c r="H11" s="157"/>
      <c r="I11" s="157"/>
      <c r="J11" s="157"/>
      <c r="K11" s="157"/>
      <c r="L11" s="157"/>
      <c r="M11" s="157"/>
      <c r="N11" s="156"/>
      <c r="O11" s="156"/>
      <c r="P11" s="156"/>
      <c r="Q11" s="156"/>
      <c r="R11" s="157"/>
      <c r="S11" s="157"/>
      <c r="T11" s="157"/>
      <c r="U11" s="157"/>
      <c r="V11" s="157"/>
      <c r="W11" s="157"/>
      <c r="X11" s="157"/>
      <c r="Y11" s="157"/>
      <c r="Z11" s="147"/>
      <c r="AA11" s="147"/>
      <c r="AB11" s="147"/>
      <c r="AC11" s="147"/>
      <c r="AD11" s="147"/>
      <c r="AE11" s="147"/>
      <c r="AF11" s="147"/>
      <c r="AG11" s="147" t="s">
        <v>172</v>
      </c>
      <c r="AH11" s="147">
        <v>0</v>
      </c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x14ac:dyDescent="0.25">
      <c r="A12" s="161" t="s">
        <v>159</v>
      </c>
      <c r="B12" s="162" t="s">
        <v>93</v>
      </c>
      <c r="C12" s="183" t="s">
        <v>94</v>
      </c>
      <c r="D12" s="163"/>
      <c r="E12" s="164"/>
      <c r="F12" s="165"/>
      <c r="G12" s="165">
        <f>SUMIF(AG13:AG14,"&lt;&gt;NOR",G13:G14)</f>
        <v>0</v>
      </c>
      <c r="H12" s="165"/>
      <c r="I12" s="165">
        <f>SUM(I13:I14)</f>
        <v>0</v>
      </c>
      <c r="J12" s="165"/>
      <c r="K12" s="165">
        <f>SUM(K13:K14)</f>
        <v>0</v>
      </c>
      <c r="L12" s="165"/>
      <c r="M12" s="165">
        <f>SUM(M13:M14)</f>
        <v>0</v>
      </c>
      <c r="N12" s="164"/>
      <c r="O12" s="164">
        <f>SUM(O13:O14)</f>
        <v>0.36</v>
      </c>
      <c r="P12" s="164"/>
      <c r="Q12" s="164">
        <f>SUM(Q13:Q14)</f>
        <v>0</v>
      </c>
      <c r="R12" s="165"/>
      <c r="S12" s="165"/>
      <c r="T12" s="166"/>
      <c r="U12" s="160"/>
      <c r="V12" s="160">
        <f>SUM(V13:V14)</f>
        <v>11.78</v>
      </c>
      <c r="W12" s="160"/>
      <c r="X12" s="160"/>
      <c r="Y12" s="160"/>
      <c r="AG12" t="s">
        <v>160</v>
      </c>
    </row>
    <row r="13" spans="1:60" ht="20.399999999999999" outlineLevel="1" x14ac:dyDescent="0.25">
      <c r="A13" s="168">
        <v>2</v>
      </c>
      <c r="B13" s="169" t="s">
        <v>173</v>
      </c>
      <c r="C13" s="184" t="s">
        <v>174</v>
      </c>
      <c r="D13" s="170" t="s">
        <v>175</v>
      </c>
      <c r="E13" s="171">
        <v>8.2650000000000006</v>
      </c>
      <c r="F13" s="172"/>
      <c r="G13" s="173">
        <f>ROUND(E13*F13,2)</f>
        <v>0</v>
      </c>
      <c r="H13" s="172"/>
      <c r="I13" s="173">
        <f>ROUND(E13*H13,2)</f>
        <v>0</v>
      </c>
      <c r="J13" s="172"/>
      <c r="K13" s="173">
        <f>ROUND(E13*J13,2)</f>
        <v>0</v>
      </c>
      <c r="L13" s="173">
        <v>21</v>
      </c>
      <c r="M13" s="173">
        <f>G13*(1+L13/100)</f>
        <v>0</v>
      </c>
      <c r="N13" s="171">
        <v>4.3279999999999999E-2</v>
      </c>
      <c r="O13" s="171">
        <f>ROUND(E13*N13,2)</f>
        <v>0.36</v>
      </c>
      <c r="P13" s="171">
        <v>0</v>
      </c>
      <c r="Q13" s="171">
        <f>ROUND(E13*P13,2)</f>
        <v>0</v>
      </c>
      <c r="R13" s="173"/>
      <c r="S13" s="173" t="s">
        <v>165</v>
      </c>
      <c r="T13" s="174" t="s">
        <v>165</v>
      </c>
      <c r="U13" s="157">
        <v>1.425</v>
      </c>
      <c r="V13" s="157">
        <f>ROUND(E13*U13,2)</f>
        <v>11.78</v>
      </c>
      <c r="W13" s="157"/>
      <c r="X13" s="157" t="s">
        <v>166</v>
      </c>
      <c r="Y13" s="157" t="s">
        <v>167</v>
      </c>
      <c r="Z13" s="147"/>
      <c r="AA13" s="147"/>
      <c r="AB13" s="147"/>
      <c r="AC13" s="147"/>
      <c r="AD13" s="147"/>
      <c r="AE13" s="147"/>
      <c r="AF13" s="147"/>
      <c r="AG13" s="147" t="s">
        <v>168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2" x14ac:dyDescent="0.25">
      <c r="A14" s="154"/>
      <c r="B14" s="155"/>
      <c r="C14" s="185" t="s">
        <v>176</v>
      </c>
      <c r="D14" s="158"/>
      <c r="E14" s="159">
        <v>8.2650000000000006</v>
      </c>
      <c r="F14" s="157"/>
      <c r="G14" s="157"/>
      <c r="H14" s="157"/>
      <c r="I14" s="157"/>
      <c r="J14" s="157"/>
      <c r="K14" s="157"/>
      <c r="L14" s="157"/>
      <c r="M14" s="157"/>
      <c r="N14" s="156"/>
      <c r="O14" s="156"/>
      <c r="P14" s="156"/>
      <c r="Q14" s="156"/>
      <c r="R14" s="157"/>
      <c r="S14" s="157"/>
      <c r="T14" s="157"/>
      <c r="U14" s="157"/>
      <c r="V14" s="157"/>
      <c r="W14" s="157"/>
      <c r="X14" s="157"/>
      <c r="Y14" s="157"/>
      <c r="Z14" s="147"/>
      <c r="AA14" s="147"/>
      <c r="AB14" s="147"/>
      <c r="AC14" s="147"/>
      <c r="AD14" s="147"/>
      <c r="AE14" s="147"/>
      <c r="AF14" s="147"/>
      <c r="AG14" s="147" t="s">
        <v>172</v>
      </c>
      <c r="AH14" s="147">
        <v>0</v>
      </c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x14ac:dyDescent="0.25">
      <c r="A15" s="161" t="s">
        <v>159</v>
      </c>
      <c r="B15" s="162" t="s">
        <v>53</v>
      </c>
      <c r="C15" s="183" t="s">
        <v>95</v>
      </c>
      <c r="D15" s="163"/>
      <c r="E15" s="164"/>
      <c r="F15" s="165"/>
      <c r="G15" s="165">
        <f>SUMIF(AG16:AG17,"&lt;&gt;NOR",G16:G17)</f>
        <v>0</v>
      </c>
      <c r="H15" s="165"/>
      <c r="I15" s="165">
        <f>SUM(I16:I17)</f>
        <v>0</v>
      </c>
      <c r="J15" s="165"/>
      <c r="K15" s="165">
        <f>SUM(K16:K17)</f>
        <v>0</v>
      </c>
      <c r="L15" s="165"/>
      <c r="M15" s="165">
        <f>SUM(M16:M17)</f>
        <v>0</v>
      </c>
      <c r="N15" s="164"/>
      <c r="O15" s="164">
        <f>SUM(O16:O17)</f>
        <v>0.05</v>
      </c>
      <c r="P15" s="164"/>
      <c r="Q15" s="164">
        <f>SUM(Q16:Q17)</f>
        <v>0</v>
      </c>
      <c r="R15" s="165"/>
      <c r="S15" s="165"/>
      <c r="T15" s="166"/>
      <c r="U15" s="160"/>
      <c r="V15" s="160">
        <f>SUM(V16:V17)</f>
        <v>1.01</v>
      </c>
      <c r="W15" s="160"/>
      <c r="X15" s="160"/>
      <c r="Y15" s="160"/>
      <c r="AG15" t="s">
        <v>160</v>
      </c>
    </row>
    <row r="16" spans="1:60" outlineLevel="1" x14ac:dyDescent="0.25">
      <c r="A16" s="168">
        <v>3</v>
      </c>
      <c r="B16" s="169" t="s">
        <v>177</v>
      </c>
      <c r="C16" s="184" t="s">
        <v>178</v>
      </c>
      <c r="D16" s="170" t="s">
        <v>179</v>
      </c>
      <c r="E16" s="171">
        <v>1</v>
      </c>
      <c r="F16" s="172"/>
      <c r="G16" s="173">
        <f>ROUND(E16*F16,2)</f>
        <v>0</v>
      </c>
      <c r="H16" s="172"/>
      <c r="I16" s="173">
        <f>ROUND(E16*H16,2)</f>
        <v>0</v>
      </c>
      <c r="J16" s="172"/>
      <c r="K16" s="173">
        <f>ROUND(E16*J16,2)</f>
        <v>0</v>
      </c>
      <c r="L16" s="173">
        <v>21</v>
      </c>
      <c r="M16" s="173">
        <f>G16*(1+L16/100)</f>
        <v>0</v>
      </c>
      <c r="N16" s="171">
        <v>5.0200000000000002E-2</v>
      </c>
      <c r="O16" s="171">
        <f>ROUND(E16*N16,2)</f>
        <v>0.05</v>
      </c>
      <c r="P16" s="171">
        <v>0</v>
      </c>
      <c r="Q16" s="171">
        <f>ROUND(E16*P16,2)</f>
        <v>0</v>
      </c>
      <c r="R16" s="173"/>
      <c r="S16" s="173" t="s">
        <v>165</v>
      </c>
      <c r="T16" s="174" t="s">
        <v>165</v>
      </c>
      <c r="U16" s="157">
        <v>1.006</v>
      </c>
      <c r="V16" s="157">
        <f>ROUND(E16*U16,2)</f>
        <v>1.01</v>
      </c>
      <c r="W16" s="157"/>
      <c r="X16" s="157" t="s">
        <v>166</v>
      </c>
      <c r="Y16" s="157" t="s">
        <v>167</v>
      </c>
      <c r="Z16" s="147"/>
      <c r="AA16" s="147"/>
      <c r="AB16" s="147"/>
      <c r="AC16" s="147"/>
      <c r="AD16" s="147"/>
      <c r="AE16" s="147"/>
      <c r="AF16" s="147"/>
      <c r="AG16" s="147" t="s">
        <v>168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2" x14ac:dyDescent="0.25">
      <c r="A17" s="154"/>
      <c r="B17" s="155"/>
      <c r="C17" s="185" t="s">
        <v>180</v>
      </c>
      <c r="D17" s="158"/>
      <c r="E17" s="159">
        <v>1</v>
      </c>
      <c r="F17" s="157"/>
      <c r="G17" s="157"/>
      <c r="H17" s="157"/>
      <c r="I17" s="157"/>
      <c r="J17" s="157"/>
      <c r="K17" s="157"/>
      <c r="L17" s="157"/>
      <c r="M17" s="157"/>
      <c r="N17" s="156"/>
      <c r="O17" s="156"/>
      <c r="P17" s="156"/>
      <c r="Q17" s="156"/>
      <c r="R17" s="157"/>
      <c r="S17" s="157"/>
      <c r="T17" s="157"/>
      <c r="U17" s="157"/>
      <c r="V17" s="157"/>
      <c r="W17" s="157"/>
      <c r="X17" s="157"/>
      <c r="Y17" s="157"/>
      <c r="Z17" s="147"/>
      <c r="AA17" s="147"/>
      <c r="AB17" s="147"/>
      <c r="AC17" s="147"/>
      <c r="AD17" s="147"/>
      <c r="AE17" s="147"/>
      <c r="AF17" s="147"/>
      <c r="AG17" s="147" t="s">
        <v>172</v>
      </c>
      <c r="AH17" s="147">
        <v>0</v>
      </c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x14ac:dyDescent="0.25">
      <c r="A18" s="161" t="s">
        <v>159</v>
      </c>
      <c r="B18" s="162" t="s">
        <v>96</v>
      </c>
      <c r="C18" s="183" t="s">
        <v>97</v>
      </c>
      <c r="D18" s="163"/>
      <c r="E18" s="164"/>
      <c r="F18" s="165"/>
      <c r="G18" s="165">
        <f>SUMIF(AG19:AG25,"&lt;&gt;NOR",G19:G25)</f>
        <v>0</v>
      </c>
      <c r="H18" s="165"/>
      <c r="I18" s="165">
        <f>SUM(I19:I25)</f>
        <v>0</v>
      </c>
      <c r="J18" s="165"/>
      <c r="K18" s="165">
        <f>SUM(K19:K25)</f>
        <v>0</v>
      </c>
      <c r="L18" s="165"/>
      <c r="M18" s="165">
        <f>SUM(M19:M25)</f>
        <v>0</v>
      </c>
      <c r="N18" s="164"/>
      <c r="O18" s="164">
        <f>SUM(O19:O25)</f>
        <v>0.01</v>
      </c>
      <c r="P18" s="164"/>
      <c r="Q18" s="164">
        <f>SUM(Q19:Q25)</f>
        <v>0</v>
      </c>
      <c r="R18" s="165"/>
      <c r="S18" s="165"/>
      <c r="T18" s="166"/>
      <c r="U18" s="160"/>
      <c r="V18" s="160">
        <f>SUM(V19:V25)</f>
        <v>87.78</v>
      </c>
      <c r="W18" s="160"/>
      <c r="X18" s="160"/>
      <c r="Y18" s="160"/>
      <c r="AG18" t="s">
        <v>160</v>
      </c>
    </row>
    <row r="19" spans="1:60" ht="20.399999999999999" outlineLevel="1" x14ac:dyDescent="0.25">
      <c r="A19" s="168">
        <v>4</v>
      </c>
      <c r="B19" s="169" t="s">
        <v>181</v>
      </c>
      <c r="C19" s="184" t="s">
        <v>182</v>
      </c>
      <c r="D19" s="170" t="s">
        <v>179</v>
      </c>
      <c r="E19" s="171">
        <v>15</v>
      </c>
      <c r="F19" s="172"/>
      <c r="G19" s="173">
        <f>ROUND(E19*F19,2)</f>
        <v>0</v>
      </c>
      <c r="H19" s="172"/>
      <c r="I19" s="173">
        <f>ROUND(E19*H19,2)</f>
        <v>0</v>
      </c>
      <c r="J19" s="172"/>
      <c r="K19" s="173">
        <f>ROUND(E19*J19,2)</f>
        <v>0</v>
      </c>
      <c r="L19" s="173">
        <v>21</v>
      </c>
      <c r="M19" s="173">
        <f>G19*(1+L19/100)</f>
        <v>0</v>
      </c>
      <c r="N19" s="171">
        <v>2.4000000000000001E-4</v>
      </c>
      <c r="O19" s="171">
        <f>ROUND(E19*N19,2)</f>
        <v>0</v>
      </c>
      <c r="P19" s="171">
        <v>0</v>
      </c>
      <c r="Q19" s="171">
        <f>ROUND(E19*P19,2)</f>
        <v>0</v>
      </c>
      <c r="R19" s="173"/>
      <c r="S19" s="173" t="s">
        <v>164</v>
      </c>
      <c r="T19" s="174" t="s">
        <v>183</v>
      </c>
      <c r="U19" s="157">
        <v>1.54</v>
      </c>
      <c r="V19" s="157">
        <f>ROUND(E19*U19,2)</f>
        <v>23.1</v>
      </c>
      <c r="W19" s="157"/>
      <c r="X19" s="157" t="s">
        <v>166</v>
      </c>
      <c r="Y19" s="157" t="s">
        <v>167</v>
      </c>
      <c r="Z19" s="147"/>
      <c r="AA19" s="147"/>
      <c r="AB19" s="147"/>
      <c r="AC19" s="147"/>
      <c r="AD19" s="147"/>
      <c r="AE19" s="147"/>
      <c r="AF19" s="147"/>
      <c r="AG19" s="147" t="s">
        <v>168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2" x14ac:dyDescent="0.25">
      <c r="A20" s="154"/>
      <c r="B20" s="155"/>
      <c r="C20" s="246" t="s">
        <v>184</v>
      </c>
      <c r="D20" s="247"/>
      <c r="E20" s="247"/>
      <c r="F20" s="247"/>
      <c r="G20" s="247"/>
      <c r="H20" s="157"/>
      <c r="I20" s="157"/>
      <c r="J20" s="157"/>
      <c r="K20" s="157"/>
      <c r="L20" s="157"/>
      <c r="M20" s="157"/>
      <c r="N20" s="156"/>
      <c r="O20" s="156"/>
      <c r="P20" s="156"/>
      <c r="Q20" s="156"/>
      <c r="R20" s="157"/>
      <c r="S20" s="157"/>
      <c r="T20" s="157"/>
      <c r="U20" s="157"/>
      <c r="V20" s="157"/>
      <c r="W20" s="157"/>
      <c r="X20" s="157"/>
      <c r="Y20" s="157"/>
      <c r="Z20" s="147"/>
      <c r="AA20" s="147"/>
      <c r="AB20" s="147"/>
      <c r="AC20" s="147"/>
      <c r="AD20" s="147"/>
      <c r="AE20" s="147"/>
      <c r="AF20" s="147"/>
      <c r="AG20" s="147" t="s">
        <v>170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2" x14ac:dyDescent="0.25">
      <c r="A21" s="154"/>
      <c r="B21" s="155"/>
      <c r="C21" s="185" t="s">
        <v>185</v>
      </c>
      <c r="D21" s="158"/>
      <c r="E21" s="159">
        <v>15</v>
      </c>
      <c r="F21" s="157"/>
      <c r="G21" s="157"/>
      <c r="H21" s="157"/>
      <c r="I21" s="157"/>
      <c r="J21" s="157"/>
      <c r="K21" s="157"/>
      <c r="L21" s="157"/>
      <c r="M21" s="157"/>
      <c r="N21" s="156"/>
      <c r="O21" s="156"/>
      <c r="P21" s="156"/>
      <c r="Q21" s="156"/>
      <c r="R21" s="157"/>
      <c r="S21" s="157"/>
      <c r="T21" s="157"/>
      <c r="U21" s="157"/>
      <c r="V21" s="157"/>
      <c r="W21" s="157"/>
      <c r="X21" s="157"/>
      <c r="Y21" s="157"/>
      <c r="Z21" s="147"/>
      <c r="AA21" s="147"/>
      <c r="AB21" s="147"/>
      <c r="AC21" s="147"/>
      <c r="AD21" s="147"/>
      <c r="AE21" s="147"/>
      <c r="AF21" s="147"/>
      <c r="AG21" s="147" t="s">
        <v>172</v>
      </c>
      <c r="AH21" s="147">
        <v>0</v>
      </c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ht="20.399999999999999" outlineLevel="1" x14ac:dyDescent="0.25">
      <c r="A22" s="168">
        <v>5</v>
      </c>
      <c r="B22" s="169" t="s">
        <v>186</v>
      </c>
      <c r="C22" s="184" t="s">
        <v>187</v>
      </c>
      <c r="D22" s="170" t="s">
        <v>179</v>
      </c>
      <c r="E22" s="171">
        <v>42</v>
      </c>
      <c r="F22" s="172"/>
      <c r="G22" s="173">
        <f>ROUND(E22*F22,2)</f>
        <v>0</v>
      </c>
      <c r="H22" s="172"/>
      <c r="I22" s="173">
        <f>ROUND(E22*H22,2)</f>
        <v>0</v>
      </c>
      <c r="J22" s="172"/>
      <c r="K22" s="173">
        <f>ROUND(E22*J22,2)</f>
        <v>0</v>
      </c>
      <c r="L22" s="173">
        <v>21</v>
      </c>
      <c r="M22" s="173">
        <f>G22*(1+L22/100)</f>
        <v>0</v>
      </c>
      <c r="N22" s="171">
        <v>2.4000000000000001E-4</v>
      </c>
      <c r="O22" s="171">
        <f>ROUND(E22*N22,2)</f>
        <v>0.01</v>
      </c>
      <c r="P22" s="171">
        <v>0</v>
      </c>
      <c r="Q22" s="171">
        <f>ROUND(E22*P22,2)</f>
        <v>0</v>
      </c>
      <c r="R22" s="173"/>
      <c r="S22" s="173" t="s">
        <v>164</v>
      </c>
      <c r="T22" s="174" t="s">
        <v>183</v>
      </c>
      <c r="U22" s="157">
        <v>1.54</v>
      </c>
      <c r="V22" s="157">
        <f>ROUND(E22*U22,2)</f>
        <v>64.680000000000007</v>
      </c>
      <c r="W22" s="157"/>
      <c r="X22" s="157" t="s">
        <v>166</v>
      </c>
      <c r="Y22" s="157" t="s">
        <v>167</v>
      </c>
      <c r="Z22" s="147"/>
      <c r="AA22" s="147"/>
      <c r="AB22" s="147"/>
      <c r="AC22" s="147"/>
      <c r="AD22" s="147"/>
      <c r="AE22" s="147"/>
      <c r="AF22" s="147"/>
      <c r="AG22" s="147" t="s">
        <v>168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2" x14ac:dyDescent="0.25">
      <c r="A23" s="154"/>
      <c r="B23" s="155"/>
      <c r="C23" s="246" t="s">
        <v>184</v>
      </c>
      <c r="D23" s="247"/>
      <c r="E23" s="247"/>
      <c r="F23" s="247"/>
      <c r="G23" s="247"/>
      <c r="H23" s="157"/>
      <c r="I23" s="157"/>
      <c r="J23" s="157"/>
      <c r="K23" s="157"/>
      <c r="L23" s="157"/>
      <c r="M23" s="157"/>
      <c r="N23" s="156"/>
      <c r="O23" s="156"/>
      <c r="P23" s="156"/>
      <c r="Q23" s="156"/>
      <c r="R23" s="157"/>
      <c r="S23" s="157"/>
      <c r="T23" s="157"/>
      <c r="U23" s="157"/>
      <c r="V23" s="157"/>
      <c r="W23" s="157"/>
      <c r="X23" s="157"/>
      <c r="Y23" s="157"/>
      <c r="Z23" s="147"/>
      <c r="AA23" s="147"/>
      <c r="AB23" s="147"/>
      <c r="AC23" s="147"/>
      <c r="AD23" s="147"/>
      <c r="AE23" s="147"/>
      <c r="AF23" s="147"/>
      <c r="AG23" s="147" t="s">
        <v>170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2" x14ac:dyDescent="0.25">
      <c r="A24" s="154"/>
      <c r="B24" s="155"/>
      <c r="C24" s="185" t="s">
        <v>188</v>
      </c>
      <c r="D24" s="158"/>
      <c r="E24" s="159">
        <v>25</v>
      </c>
      <c r="F24" s="157"/>
      <c r="G24" s="157"/>
      <c r="H24" s="157"/>
      <c r="I24" s="157"/>
      <c r="J24" s="157"/>
      <c r="K24" s="157"/>
      <c r="L24" s="157"/>
      <c r="M24" s="157"/>
      <c r="N24" s="156"/>
      <c r="O24" s="156"/>
      <c r="P24" s="156"/>
      <c r="Q24" s="156"/>
      <c r="R24" s="157"/>
      <c r="S24" s="157"/>
      <c r="T24" s="157"/>
      <c r="U24" s="157"/>
      <c r="V24" s="157"/>
      <c r="W24" s="157"/>
      <c r="X24" s="157"/>
      <c r="Y24" s="157"/>
      <c r="Z24" s="147"/>
      <c r="AA24" s="147"/>
      <c r="AB24" s="147"/>
      <c r="AC24" s="147"/>
      <c r="AD24" s="147"/>
      <c r="AE24" s="147"/>
      <c r="AF24" s="147"/>
      <c r="AG24" s="147" t="s">
        <v>172</v>
      </c>
      <c r="AH24" s="147">
        <v>0</v>
      </c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3" x14ac:dyDescent="0.25">
      <c r="A25" s="154"/>
      <c r="B25" s="155"/>
      <c r="C25" s="185" t="s">
        <v>189</v>
      </c>
      <c r="D25" s="158"/>
      <c r="E25" s="159">
        <v>17</v>
      </c>
      <c r="F25" s="157"/>
      <c r="G25" s="157"/>
      <c r="H25" s="157"/>
      <c r="I25" s="157"/>
      <c r="J25" s="157"/>
      <c r="K25" s="157"/>
      <c r="L25" s="157"/>
      <c r="M25" s="157"/>
      <c r="N25" s="156"/>
      <c r="O25" s="156"/>
      <c r="P25" s="156"/>
      <c r="Q25" s="156"/>
      <c r="R25" s="157"/>
      <c r="S25" s="157"/>
      <c r="T25" s="157"/>
      <c r="U25" s="157"/>
      <c r="V25" s="157"/>
      <c r="W25" s="157"/>
      <c r="X25" s="157"/>
      <c r="Y25" s="157"/>
      <c r="Z25" s="147"/>
      <c r="AA25" s="147"/>
      <c r="AB25" s="147"/>
      <c r="AC25" s="147"/>
      <c r="AD25" s="147"/>
      <c r="AE25" s="147"/>
      <c r="AF25" s="147"/>
      <c r="AG25" s="147" t="s">
        <v>172</v>
      </c>
      <c r="AH25" s="147">
        <v>0</v>
      </c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x14ac:dyDescent="0.25">
      <c r="A26" s="161" t="s">
        <v>159</v>
      </c>
      <c r="B26" s="162" t="s">
        <v>98</v>
      </c>
      <c r="C26" s="183" t="s">
        <v>99</v>
      </c>
      <c r="D26" s="163"/>
      <c r="E26" s="164"/>
      <c r="F26" s="165"/>
      <c r="G26" s="165">
        <f>SUMIF(AG27:AG34,"&lt;&gt;NOR",G27:G34)</f>
        <v>0</v>
      </c>
      <c r="H26" s="165"/>
      <c r="I26" s="165">
        <f>SUM(I27:I34)</f>
        <v>0</v>
      </c>
      <c r="J26" s="165"/>
      <c r="K26" s="165">
        <f>SUM(K27:K34)</f>
        <v>0</v>
      </c>
      <c r="L26" s="165"/>
      <c r="M26" s="165">
        <f>SUM(M27:M34)</f>
        <v>0</v>
      </c>
      <c r="N26" s="164"/>
      <c r="O26" s="164">
        <f>SUM(O27:O34)</f>
        <v>0.02</v>
      </c>
      <c r="P26" s="164"/>
      <c r="Q26" s="164">
        <f>SUM(Q27:Q34)</f>
        <v>0</v>
      </c>
      <c r="R26" s="165"/>
      <c r="S26" s="165"/>
      <c r="T26" s="166"/>
      <c r="U26" s="160"/>
      <c r="V26" s="160">
        <f>SUM(V27:V34)</f>
        <v>3.84</v>
      </c>
      <c r="W26" s="160"/>
      <c r="X26" s="160"/>
      <c r="Y26" s="160"/>
      <c r="AG26" t="s">
        <v>160</v>
      </c>
    </row>
    <row r="27" spans="1:60" ht="20.399999999999999" outlineLevel="1" x14ac:dyDescent="0.25">
      <c r="A27" s="168">
        <v>6</v>
      </c>
      <c r="B27" s="169" t="s">
        <v>190</v>
      </c>
      <c r="C27" s="184" t="s">
        <v>191</v>
      </c>
      <c r="D27" s="170" t="s">
        <v>179</v>
      </c>
      <c r="E27" s="171">
        <v>1</v>
      </c>
      <c r="F27" s="172"/>
      <c r="G27" s="173">
        <f>ROUND(E27*F27,2)</f>
        <v>0</v>
      </c>
      <c r="H27" s="172"/>
      <c r="I27" s="173">
        <f>ROUND(E27*H27,2)</f>
        <v>0</v>
      </c>
      <c r="J27" s="172"/>
      <c r="K27" s="173">
        <f>ROUND(E27*J27,2)</f>
        <v>0</v>
      </c>
      <c r="L27" s="173">
        <v>21</v>
      </c>
      <c r="M27" s="173">
        <f>G27*(1+L27/100)</f>
        <v>0</v>
      </c>
      <c r="N27" s="171">
        <v>1.074E-2</v>
      </c>
      <c r="O27" s="171">
        <f>ROUND(E27*N27,2)</f>
        <v>0.01</v>
      </c>
      <c r="P27" s="171">
        <v>0</v>
      </c>
      <c r="Q27" s="171">
        <f>ROUND(E27*P27,2)</f>
        <v>0</v>
      </c>
      <c r="R27" s="173"/>
      <c r="S27" s="173" t="s">
        <v>165</v>
      </c>
      <c r="T27" s="174" t="s">
        <v>165</v>
      </c>
      <c r="U27" s="157">
        <v>0.51171</v>
      </c>
      <c r="V27" s="157">
        <f>ROUND(E27*U27,2)</f>
        <v>0.51</v>
      </c>
      <c r="W27" s="157"/>
      <c r="X27" s="157" t="s">
        <v>166</v>
      </c>
      <c r="Y27" s="157" t="s">
        <v>167</v>
      </c>
      <c r="Z27" s="147"/>
      <c r="AA27" s="147"/>
      <c r="AB27" s="147"/>
      <c r="AC27" s="147"/>
      <c r="AD27" s="147"/>
      <c r="AE27" s="147"/>
      <c r="AF27" s="147"/>
      <c r="AG27" s="147" t="s">
        <v>168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2" x14ac:dyDescent="0.25">
      <c r="A28" s="154"/>
      <c r="B28" s="155"/>
      <c r="C28" s="185" t="s">
        <v>180</v>
      </c>
      <c r="D28" s="158"/>
      <c r="E28" s="159">
        <v>1</v>
      </c>
      <c r="F28" s="157"/>
      <c r="G28" s="157"/>
      <c r="H28" s="157"/>
      <c r="I28" s="157"/>
      <c r="J28" s="157"/>
      <c r="K28" s="157"/>
      <c r="L28" s="157"/>
      <c r="M28" s="157"/>
      <c r="N28" s="156"/>
      <c r="O28" s="156"/>
      <c r="P28" s="156"/>
      <c r="Q28" s="156"/>
      <c r="R28" s="157"/>
      <c r="S28" s="157"/>
      <c r="T28" s="157"/>
      <c r="U28" s="157"/>
      <c r="V28" s="157"/>
      <c r="W28" s="157"/>
      <c r="X28" s="157"/>
      <c r="Y28" s="157"/>
      <c r="Z28" s="147"/>
      <c r="AA28" s="147"/>
      <c r="AB28" s="147"/>
      <c r="AC28" s="147"/>
      <c r="AD28" s="147"/>
      <c r="AE28" s="147"/>
      <c r="AF28" s="147"/>
      <c r="AG28" s="147" t="s">
        <v>172</v>
      </c>
      <c r="AH28" s="147">
        <v>0</v>
      </c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1" x14ac:dyDescent="0.25">
      <c r="A29" s="168">
        <v>7</v>
      </c>
      <c r="B29" s="169" t="s">
        <v>192</v>
      </c>
      <c r="C29" s="184" t="s">
        <v>193</v>
      </c>
      <c r="D29" s="170" t="s">
        <v>194</v>
      </c>
      <c r="E29" s="171">
        <v>49</v>
      </c>
      <c r="F29" s="172"/>
      <c r="G29" s="173">
        <f>ROUND(E29*F29,2)</f>
        <v>0</v>
      </c>
      <c r="H29" s="172"/>
      <c r="I29" s="173">
        <f>ROUND(E29*H29,2)</f>
        <v>0</v>
      </c>
      <c r="J29" s="172"/>
      <c r="K29" s="173">
        <f>ROUND(E29*J29,2)</f>
        <v>0</v>
      </c>
      <c r="L29" s="173">
        <v>21</v>
      </c>
      <c r="M29" s="173">
        <f>G29*(1+L29/100)</f>
        <v>0</v>
      </c>
      <c r="N29" s="171">
        <v>2.3000000000000001E-4</v>
      </c>
      <c r="O29" s="171">
        <f>ROUND(E29*N29,2)</f>
        <v>0.01</v>
      </c>
      <c r="P29" s="171">
        <v>0</v>
      </c>
      <c r="Q29" s="171">
        <f>ROUND(E29*P29,2)</f>
        <v>0</v>
      </c>
      <c r="R29" s="173"/>
      <c r="S29" s="173" t="s">
        <v>164</v>
      </c>
      <c r="T29" s="174" t="s">
        <v>183</v>
      </c>
      <c r="U29" s="157">
        <v>6.8000000000000005E-2</v>
      </c>
      <c r="V29" s="157">
        <f>ROUND(E29*U29,2)</f>
        <v>3.33</v>
      </c>
      <c r="W29" s="157"/>
      <c r="X29" s="157" t="s">
        <v>166</v>
      </c>
      <c r="Y29" s="157" t="s">
        <v>167</v>
      </c>
      <c r="Z29" s="147"/>
      <c r="AA29" s="147"/>
      <c r="AB29" s="147"/>
      <c r="AC29" s="147"/>
      <c r="AD29" s="147"/>
      <c r="AE29" s="147"/>
      <c r="AF29" s="147"/>
      <c r="AG29" s="147" t="s">
        <v>168</v>
      </c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2" x14ac:dyDescent="0.25">
      <c r="A30" s="154"/>
      <c r="B30" s="155"/>
      <c r="C30" s="185" t="s">
        <v>195</v>
      </c>
      <c r="D30" s="158"/>
      <c r="E30" s="159">
        <v>2</v>
      </c>
      <c r="F30" s="157"/>
      <c r="G30" s="157"/>
      <c r="H30" s="157"/>
      <c r="I30" s="157"/>
      <c r="J30" s="157"/>
      <c r="K30" s="157"/>
      <c r="L30" s="157"/>
      <c r="M30" s="157"/>
      <c r="N30" s="156"/>
      <c r="O30" s="156"/>
      <c r="P30" s="156"/>
      <c r="Q30" s="156"/>
      <c r="R30" s="157"/>
      <c r="S30" s="157"/>
      <c r="T30" s="157"/>
      <c r="U30" s="157"/>
      <c r="V30" s="157"/>
      <c r="W30" s="157"/>
      <c r="X30" s="157"/>
      <c r="Y30" s="157"/>
      <c r="Z30" s="147"/>
      <c r="AA30" s="147"/>
      <c r="AB30" s="147"/>
      <c r="AC30" s="147"/>
      <c r="AD30" s="147"/>
      <c r="AE30" s="147"/>
      <c r="AF30" s="147"/>
      <c r="AG30" s="147" t="s">
        <v>172</v>
      </c>
      <c r="AH30" s="147">
        <v>0</v>
      </c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3" x14ac:dyDescent="0.25">
      <c r="A31" s="154"/>
      <c r="B31" s="155"/>
      <c r="C31" s="185" t="s">
        <v>196</v>
      </c>
      <c r="D31" s="158"/>
      <c r="E31" s="159">
        <v>21</v>
      </c>
      <c r="F31" s="157"/>
      <c r="G31" s="157"/>
      <c r="H31" s="157"/>
      <c r="I31" s="157"/>
      <c r="J31" s="157"/>
      <c r="K31" s="157"/>
      <c r="L31" s="157"/>
      <c r="M31" s="157"/>
      <c r="N31" s="156"/>
      <c r="O31" s="156"/>
      <c r="P31" s="156"/>
      <c r="Q31" s="156"/>
      <c r="R31" s="157"/>
      <c r="S31" s="157"/>
      <c r="T31" s="157"/>
      <c r="U31" s="157"/>
      <c r="V31" s="157"/>
      <c r="W31" s="157"/>
      <c r="X31" s="157"/>
      <c r="Y31" s="157"/>
      <c r="Z31" s="147"/>
      <c r="AA31" s="147"/>
      <c r="AB31" s="147"/>
      <c r="AC31" s="147"/>
      <c r="AD31" s="147"/>
      <c r="AE31" s="147"/>
      <c r="AF31" s="147"/>
      <c r="AG31" s="147" t="s">
        <v>172</v>
      </c>
      <c r="AH31" s="147">
        <v>0</v>
      </c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3" x14ac:dyDescent="0.25">
      <c r="A32" s="154"/>
      <c r="B32" s="155"/>
      <c r="C32" s="185" t="s">
        <v>197</v>
      </c>
      <c r="D32" s="158"/>
      <c r="E32" s="159">
        <v>19</v>
      </c>
      <c r="F32" s="157"/>
      <c r="G32" s="157"/>
      <c r="H32" s="157"/>
      <c r="I32" s="157"/>
      <c r="J32" s="157"/>
      <c r="K32" s="157"/>
      <c r="L32" s="157"/>
      <c r="M32" s="157"/>
      <c r="N32" s="156"/>
      <c r="O32" s="156"/>
      <c r="P32" s="156"/>
      <c r="Q32" s="156"/>
      <c r="R32" s="157"/>
      <c r="S32" s="157"/>
      <c r="T32" s="157"/>
      <c r="U32" s="157"/>
      <c r="V32" s="157"/>
      <c r="W32" s="157"/>
      <c r="X32" s="157"/>
      <c r="Y32" s="157"/>
      <c r="Z32" s="147"/>
      <c r="AA32" s="147"/>
      <c r="AB32" s="147"/>
      <c r="AC32" s="147"/>
      <c r="AD32" s="147"/>
      <c r="AE32" s="147"/>
      <c r="AF32" s="147"/>
      <c r="AG32" s="147" t="s">
        <v>172</v>
      </c>
      <c r="AH32" s="147">
        <v>0</v>
      </c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3" x14ac:dyDescent="0.25">
      <c r="A33" s="154"/>
      <c r="B33" s="155"/>
      <c r="C33" s="185" t="s">
        <v>198</v>
      </c>
      <c r="D33" s="158"/>
      <c r="E33" s="159">
        <v>4</v>
      </c>
      <c r="F33" s="157"/>
      <c r="G33" s="157"/>
      <c r="H33" s="157"/>
      <c r="I33" s="157"/>
      <c r="J33" s="157"/>
      <c r="K33" s="157"/>
      <c r="L33" s="157"/>
      <c r="M33" s="157"/>
      <c r="N33" s="156"/>
      <c r="O33" s="156"/>
      <c r="P33" s="156"/>
      <c r="Q33" s="156"/>
      <c r="R33" s="157"/>
      <c r="S33" s="157"/>
      <c r="T33" s="157"/>
      <c r="U33" s="157"/>
      <c r="V33" s="157"/>
      <c r="W33" s="157"/>
      <c r="X33" s="157"/>
      <c r="Y33" s="157"/>
      <c r="Z33" s="147"/>
      <c r="AA33" s="147"/>
      <c r="AB33" s="147"/>
      <c r="AC33" s="147"/>
      <c r="AD33" s="147"/>
      <c r="AE33" s="147"/>
      <c r="AF33" s="147"/>
      <c r="AG33" s="147" t="s">
        <v>172</v>
      </c>
      <c r="AH33" s="147">
        <v>0</v>
      </c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3" x14ac:dyDescent="0.25">
      <c r="A34" s="154"/>
      <c r="B34" s="155"/>
      <c r="C34" s="185" t="s">
        <v>199</v>
      </c>
      <c r="D34" s="158"/>
      <c r="E34" s="159">
        <v>3</v>
      </c>
      <c r="F34" s="157"/>
      <c r="G34" s="157"/>
      <c r="H34" s="157"/>
      <c r="I34" s="157"/>
      <c r="J34" s="157"/>
      <c r="K34" s="157"/>
      <c r="L34" s="157"/>
      <c r="M34" s="157"/>
      <c r="N34" s="156"/>
      <c r="O34" s="156"/>
      <c r="P34" s="156"/>
      <c r="Q34" s="156"/>
      <c r="R34" s="157"/>
      <c r="S34" s="157"/>
      <c r="T34" s="157"/>
      <c r="U34" s="157"/>
      <c r="V34" s="157"/>
      <c r="W34" s="157"/>
      <c r="X34" s="157"/>
      <c r="Y34" s="157"/>
      <c r="Z34" s="147"/>
      <c r="AA34" s="147"/>
      <c r="AB34" s="147"/>
      <c r="AC34" s="147"/>
      <c r="AD34" s="147"/>
      <c r="AE34" s="147"/>
      <c r="AF34" s="147"/>
      <c r="AG34" s="147" t="s">
        <v>172</v>
      </c>
      <c r="AH34" s="147">
        <v>0</v>
      </c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x14ac:dyDescent="0.25">
      <c r="A35" s="161" t="s">
        <v>159</v>
      </c>
      <c r="B35" s="162" t="s">
        <v>100</v>
      </c>
      <c r="C35" s="183" t="s">
        <v>101</v>
      </c>
      <c r="D35" s="163"/>
      <c r="E35" s="164"/>
      <c r="F35" s="165"/>
      <c r="G35" s="165">
        <f>SUMIF(AG36:AG37,"&lt;&gt;NOR",G36:G37)</f>
        <v>0</v>
      </c>
      <c r="H35" s="165"/>
      <c r="I35" s="165">
        <f>SUM(I36:I37)</f>
        <v>0</v>
      </c>
      <c r="J35" s="165"/>
      <c r="K35" s="165">
        <f>SUM(K36:K37)</f>
        <v>0</v>
      </c>
      <c r="L35" s="165"/>
      <c r="M35" s="165">
        <f>SUM(M36:M37)</f>
        <v>0</v>
      </c>
      <c r="N35" s="164"/>
      <c r="O35" s="164">
        <f>SUM(O36:O37)</f>
        <v>0.03</v>
      </c>
      <c r="P35" s="164"/>
      <c r="Q35" s="164">
        <f>SUM(Q36:Q37)</f>
        <v>0</v>
      </c>
      <c r="R35" s="165"/>
      <c r="S35" s="165"/>
      <c r="T35" s="166"/>
      <c r="U35" s="160"/>
      <c r="V35" s="160">
        <f>SUM(V36:V37)</f>
        <v>2.76</v>
      </c>
      <c r="W35" s="160"/>
      <c r="X35" s="160"/>
      <c r="Y35" s="160"/>
      <c r="AG35" t="s">
        <v>160</v>
      </c>
    </row>
    <row r="36" spans="1:60" ht="20.399999999999999" outlineLevel="1" x14ac:dyDescent="0.25">
      <c r="A36" s="168">
        <v>8</v>
      </c>
      <c r="B36" s="169" t="s">
        <v>200</v>
      </c>
      <c r="C36" s="184" t="s">
        <v>201</v>
      </c>
      <c r="D36" s="170" t="s">
        <v>179</v>
      </c>
      <c r="E36" s="171">
        <v>1</v>
      </c>
      <c r="F36" s="172"/>
      <c r="G36" s="173">
        <f>ROUND(E36*F36,2)</f>
        <v>0</v>
      </c>
      <c r="H36" s="172"/>
      <c r="I36" s="173">
        <f>ROUND(E36*H36,2)</f>
        <v>0</v>
      </c>
      <c r="J36" s="172"/>
      <c r="K36" s="173">
        <f>ROUND(E36*J36,2)</f>
        <v>0</v>
      </c>
      <c r="L36" s="173">
        <v>21</v>
      </c>
      <c r="M36" s="173">
        <f>G36*(1+L36/100)</f>
        <v>0</v>
      </c>
      <c r="N36" s="171">
        <v>2.656E-2</v>
      </c>
      <c r="O36" s="171">
        <f>ROUND(E36*N36,2)</f>
        <v>0.03</v>
      </c>
      <c r="P36" s="171">
        <v>0</v>
      </c>
      <c r="Q36" s="171">
        <f>ROUND(E36*P36,2)</f>
        <v>0</v>
      </c>
      <c r="R36" s="173"/>
      <c r="S36" s="173" t="s">
        <v>165</v>
      </c>
      <c r="T36" s="174" t="s">
        <v>165</v>
      </c>
      <c r="U36" s="157">
        <v>2.758</v>
      </c>
      <c r="V36" s="157">
        <f>ROUND(E36*U36,2)</f>
        <v>2.76</v>
      </c>
      <c r="W36" s="157"/>
      <c r="X36" s="157" t="s">
        <v>166</v>
      </c>
      <c r="Y36" s="157" t="s">
        <v>167</v>
      </c>
      <c r="Z36" s="147"/>
      <c r="AA36" s="147"/>
      <c r="AB36" s="147"/>
      <c r="AC36" s="147"/>
      <c r="AD36" s="147"/>
      <c r="AE36" s="147"/>
      <c r="AF36" s="147"/>
      <c r="AG36" s="147" t="s">
        <v>168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2" x14ac:dyDescent="0.25">
      <c r="A37" s="154"/>
      <c r="B37" s="155"/>
      <c r="C37" s="185" t="s">
        <v>202</v>
      </c>
      <c r="D37" s="158"/>
      <c r="E37" s="159">
        <v>1</v>
      </c>
      <c r="F37" s="157"/>
      <c r="G37" s="157"/>
      <c r="H37" s="157"/>
      <c r="I37" s="157"/>
      <c r="J37" s="157"/>
      <c r="K37" s="157"/>
      <c r="L37" s="157"/>
      <c r="M37" s="157"/>
      <c r="N37" s="156"/>
      <c r="O37" s="156"/>
      <c r="P37" s="156"/>
      <c r="Q37" s="156"/>
      <c r="R37" s="157"/>
      <c r="S37" s="157"/>
      <c r="T37" s="157"/>
      <c r="U37" s="157"/>
      <c r="V37" s="157"/>
      <c r="W37" s="157"/>
      <c r="X37" s="157"/>
      <c r="Y37" s="157"/>
      <c r="Z37" s="147"/>
      <c r="AA37" s="147"/>
      <c r="AB37" s="147"/>
      <c r="AC37" s="147"/>
      <c r="AD37" s="147"/>
      <c r="AE37" s="147"/>
      <c r="AF37" s="147"/>
      <c r="AG37" s="147" t="s">
        <v>172</v>
      </c>
      <c r="AH37" s="147">
        <v>0</v>
      </c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x14ac:dyDescent="0.25">
      <c r="A38" s="161" t="s">
        <v>159</v>
      </c>
      <c r="B38" s="162" t="s">
        <v>102</v>
      </c>
      <c r="C38" s="183" t="s">
        <v>103</v>
      </c>
      <c r="D38" s="163"/>
      <c r="E38" s="164"/>
      <c r="F38" s="165"/>
      <c r="G38" s="165">
        <f>SUMIF(AG39:AG40,"&lt;&gt;NOR",G39:G40)</f>
        <v>0</v>
      </c>
      <c r="H38" s="165"/>
      <c r="I38" s="165">
        <f>SUM(I39:I40)</f>
        <v>0</v>
      </c>
      <c r="J38" s="165"/>
      <c r="K38" s="165">
        <f>SUM(K39:K40)</f>
        <v>0</v>
      </c>
      <c r="L38" s="165"/>
      <c r="M38" s="165">
        <f>SUM(M39:M40)</f>
        <v>0</v>
      </c>
      <c r="N38" s="164"/>
      <c r="O38" s="164">
        <f>SUM(O39:O40)</f>
        <v>0.6</v>
      </c>
      <c r="P38" s="164"/>
      <c r="Q38" s="164">
        <f>SUM(Q39:Q40)</f>
        <v>0</v>
      </c>
      <c r="R38" s="165"/>
      <c r="S38" s="165"/>
      <c r="T38" s="166"/>
      <c r="U38" s="160"/>
      <c r="V38" s="160">
        <f>SUM(V39:V40)</f>
        <v>81.319999999999993</v>
      </c>
      <c r="W38" s="160"/>
      <c r="X38" s="160"/>
      <c r="Y38" s="160"/>
      <c r="AG38" t="s">
        <v>160</v>
      </c>
    </row>
    <row r="39" spans="1:60" outlineLevel="1" x14ac:dyDescent="0.25">
      <c r="A39" s="168">
        <v>9</v>
      </c>
      <c r="B39" s="169" t="s">
        <v>203</v>
      </c>
      <c r="C39" s="184" t="s">
        <v>204</v>
      </c>
      <c r="D39" s="170" t="s">
        <v>175</v>
      </c>
      <c r="E39" s="171">
        <v>380</v>
      </c>
      <c r="F39" s="172"/>
      <c r="G39" s="173">
        <f>ROUND(E39*F39,2)</f>
        <v>0</v>
      </c>
      <c r="H39" s="172"/>
      <c r="I39" s="173">
        <f>ROUND(E39*H39,2)</f>
        <v>0</v>
      </c>
      <c r="J39" s="172"/>
      <c r="K39" s="173">
        <f>ROUND(E39*J39,2)</f>
        <v>0</v>
      </c>
      <c r="L39" s="173">
        <v>21</v>
      </c>
      <c r="M39" s="173">
        <f>G39*(1+L39/100)</f>
        <v>0</v>
      </c>
      <c r="N39" s="171">
        <v>1.58E-3</v>
      </c>
      <c r="O39" s="171">
        <f>ROUND(E39*N39,2)</f>
        <v>0.6</v>
      </c>
      <c r="P39" s="171">
        <v>0</v>
      </c>
      <c r="Q39" s="171">
        <f>ROUND(E39*P39,2)</f>
        <v>0</v>
      </c>
      <c r="R39" s="173"/>
      <c r="S39" s="173" t="s">
        <v>165</v>
      </c>
      <c r="T39" s="174" t="s">
        <v>165</v>
      </c>
      <c r="U39" s="157">
        <v>0.214</v>
      </c>
      <c r="V39" s="157">
        <f>ROUND(E39*U39,2)</f>
        <v>81.319999999999993</v>
      </c>
      <c r="W39" s="157"/>
      <c r="X39" s="157" t="s">
        <v>166</v>
      </c>
      <c r="Y39" s="157" t="s">
        <v>167</v>
      </c>
      <c r="Z39" s="147"/>
      <c r="AA39" s="147"/>
      <c r="AB39" s="147"/>
      <c r="AC39" s="147"/>
      <c r="AD39" s="147"/>
      <c r="AE39" s="147"/>
      <c r="AF39" s="147"/>
      <c r="AG39" s="147" t="s">
        <v>168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2" x14ac:dyDescent="0.25">
      <c r="A40" s="154"/>
      <c r="B40" s="155"/>
      <c r="C40" s="185" t="s">
        <v>205</v>
      </c>
      <c r="D40" s="158"/>
      <c r="E40" s="159">
        <v>380</v>
      </c>
      <c r="F40" s="157"/>
      <c r="G40" s="157"/>
      <c r="H40" s="157"/>
      <c r="I40" s="157"/>
      <c r="J40" s="157"/>
      <c r="K40" s="157"/>
      <c r="L40" s="157"/>
      <c r="M40" s="157"/>
      <c r="N40" s="156"/>
      <c r="O40" s="156"/>
      <c r="P40" s="156"/>
      <c r="Q40" s="156"/>
      <c r="R40" s="157"/>
      <c r="S40" s="157"/>
      <c r="T40" s="157"/>
      <c r="U40" s="157"/>
      <c r="V40" s="157"/>
      <c r="W40" s="157"/>
      <c r="X40" s="157"/>
      <c r="Y40" s="157"/>
      <c r="Z40" s="147"/>
      <c r="AA40" s="147"/>
      <c r="AB40" s="147"/>
      <c r="AC40" s="147"/>
      <c r="AD40" s="147"/>
      <c r="AE40" s="147"/>
      <c r="AF40" s="147"/>
      <c r="AG40" s="147" t="s">
        <v>172</v>
      </c>
      <c r="AH40" s="147">
        <v>0</v>
      </c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ht="26.4" x14ac:dyDescent="0.25">
      <c r="A41" s="161" t="s">
        <v>159</v>
      </c>
      <c r="B41" s="162" t="s">
        <v>104</v>
      </c>
      <c r="C41" s="183" t="s">
        <v>105</v>
      </c>
      <c r="D41" s="163"/>
      <c r="E41" s="164"/>
      <c r="F41" s="165"/>
      <c r="G41" s="165">
        <f>SUMIF(AG42:AG43,"&lt;&gt;NOR",G42:G43)</f>
        <v>0</v>
      </c>
      <c r="H41" s="165"/>
      <c r="I41" s="165">
        <f>SUM(I42:I43)</f>
        <v>0</v>
      </c>
      <c r="J41" s="165"/>
      <c r="K41" s="165">
        <f>SUM(K42:K43)</f>
        <v>0</v>
      </c>
      <c r="L41" s="165"/>
      <c r="M41" s="165">
        <f>SUM(M42:M43)</f>
        <v>0</v>
      </c>
      <c r="N41" s="164"/>
      <c r="O41" s="164">
        <f>SUM(O42:O43)</f>
        <v>0.02</v>
      </c>
      <c r="P41" s="164"/>
      <c r="Q41" s="164">
        <f>SUM(Q42:Q43)</f>
        <v>0</v>
      </c>
      <c r="R41" s="165"/>
      <c r="S41" s="165"/>
      <c r="T41" s="166"/>
      <c r="U41" s="160"/>
      <c r="V41" s="160">
        <f>SUM(V42:V43)</f>
        <v>132.44</v>
      </c>
      <c r="W41" s="160"/>
      <c r="X41" s="160"/>
      <c r="Y41" s="160"/>
      <c r="AG41" t="s">
        <v>160</v>
      </c>
    </row>
    <row r="42" spans="1:60" outlineLevel="1" x14ac:dyDescent="0.25">
      <c r="A42" s="168">
        <v>10</v>
      </c>
      <c r="B42" s="169" t="s">
        <v>206</v>
      </c>
      <c r="C42" s="184" t="s">
        <v>207</v>
      </c>
      <c r="D42" s="170" t="s">
        <v>175</v>
      </c>
      <c r="E42" s="171">
        <v>430</v>
      </c>
      <c r="F42" s="172"/>
      <c r="G42" s="173">
        <f>ROUND(E42*F42,2)</f>
        <v>0</v>
      </c>
      <c r="H42" s="172"/>
      <c r="I42" s="173">
        <f>ROUND(E42*H42,2)</f>
        <v>0</v>
      </c>
      <c r="J42" s="172"/>
      <c r="K42" s="173">
        <f>ROUND(E42*J42,2)</f>
        <v>0</v>
      </c>
      <c r="L42" s="173">
        <v>21</v>
      </c>
      <c r="M42" s="173">
        <f>G42*(1+L42/100)</f>
        <v>0</v>
      </c>
      <c r="N42" s="171">
        <v>4.0000000000000003E-5</v>
      </c>
      <c r="O42" s="171">
        <f>ROUND(E42*N42,2)</f>
        <v>0.02</v>
      </c>
      <c r="P42" s="171">
        <v>0</v>
      </c>
      <c r="Q42" s="171">
        <f>ROUND(E42*P42,2)</f>
        <v>0</v>
      </c>
      <c r="R42" s="173"/>
      <c r="S42" s="173" t="s">
        <v>165</v>
      </c>
      <c r="T42" s="174" t="s">
        <v>165</v>
      </c>
      <c r="U42" s="157">
        <v>0.308</v>
      </c>
      <c r="V42" s="157">
        <f>ROUND(E42*U42,2)</f>
        <v>132.44</v>
      </c>
      <c r="W42" s="157"/>
      <c r="X42" s="157" t="s">
        <v>166</v>
      </c>
      <c r="Y42" s="157" t="s">
        <v>167</v>
      </c>
      <c r="Z42" s="147"/>
      <c r="AA42" s="147"/>
      <c r="AB42" s="147"/>
      <c r="AC42" s="147"/>
      <c r="AD42" s="147"/>
      <c r="AE42" s="147"/>
      <c r="AF42" s="147"/>
      <c r="AG42" s="147" t="s">
        <v>168</v>
      </c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2" x14ac:dyDescent="0.25">
      <c r="A43" s="154"/>
      <c r="B43" s="155"/>
      <c r="C43" s="185" t="s">
        <v>208</v>
      </c>
      <c r="D43" s="158"/>
      <c r="E43" s="159">
        <v>430</v>
      </c>
      <c r="F43" s="157"/>
      <c r="G43" s="157"/>
      <c r="H43" s="157"/>
      <c r="I43" s="157"/>
      <c r="J43" s="157"/>
      <c r="K43" s="157"/>
      <c r="L43" s="157"/>
      <c r="M43" s="157"/>
      <c r="N43" s="156"/>
      <c r="O43" s="156"/>
      <c r="P43" s="156"/>
      <c r="Q43" s="156"/>
      <c r="R43" s="157"/>
      <c r="S43" s="157"/>
      <c r="T43" s="157"/>
      <c r="U43" s="157"/>
      <c r="V43" s="157"/>
      <c r="W43" s="157"/>
      <c r="X43" s="157"/>
      <c r="Y43" s="157"/>
      <c r="Z43" s="147"/>
      <c r="AA43" s="147"/>
      <c r="AB43" s="147"/>
      <c r="AC43" s="147"/>
      <c r="AD43" s="147"/>
      <c r="AE43" s="147"/>
      <c r="AF43" s="147"/>
      <c r="AG43" s="147" t="s">
        <v>172</v>
      </c>
      <c r="AH43" s="147">
        <v>0</v>
      </c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x14ac:dyDescent="0.25">
      <c r="A44" s="161" t="s">
        <v>159</v>
      </c>
      <c r="B44" s="162" t="s">
        <v>106</v>
      </c>
      <c r="C44" s="183" t="s">
        <v>107</v>
      </c>
      <c r="D44" s="163"/>
      <c r="E44" s="164"/>
      <c r="F44" s="165"/>
      <c r="G44" s="165">
        <f>SUMIF(AG45:AG87,"&lt;&gt;NOR",G45:G87)</f>
        <v>0</v>
      </c>
      <c r="H44" s="165"/>
      <c r="I44" s="165">
        <f>SUM(I45:I87)</f>
        <v>0</v>
      </c>
      <c r="J44" s="165"/>
      <c r="K44" s="165">
        <f>SUM(K45:K87)</f>
        <v>0</v>
      </c>
      <c r="L44" s="165"/>
      <c r="M44" s="165">
        <f>SUM(M45:M87)</f>
        <v>0</v>
      </c>
      <c r="N44" s="164"/>
      <c r="O44" s="164">
        <f>SUM(O45:O87)</f>
        <v>0.03</v>
      </c>
      <c r="P44" s="164"/>
      <c r="Q44" s="164">
        <f>SUM(Q45:Q87)</f>
        <v>3.9899999999999993</v>
      </c>
      <c r="R44" s="165"/>
      <c r="S44" s="165"/>
      <c r="T44" s="166"/>
      <c r="U44" s="160"/>
      <c r="V44" s="160">
        <f>SUM(V45:V87)</f>
        <v>188.69</v>
      </c>
      <c r="W44" s="160"/>
      <c r="X44" s="160"/>
      <c r="Y44" s="160"/>
      <c r="AG44" t="s">
        <v>160</v>
      </c>
    </row>
    <row r="45" spans="1:60" outlineLevel="1" x14ac:dyDescent="0.25">
      <c r="A45" s="168">
        <v>11</v>
      </c>
      <c r="B45" s="169" t="s">
        <v>209</v>
      </c>
      <c r="C45" s="184" t="s">
        <v>210</v>
      </c>
      <c r="D45" s="170" t="s">
        <v>175</v>
      </c>
      <c r="E45" s="171">
        <v>7.1449999999999996</v>
      </c>
      <c r="F45" s="172"/>
      <c r="G45" s="173">
        <f>ROUND(E45*F45,2)</f>
        <v>0</v>
      </c>
      <c r="H45" s="172"/>
      <c r="I45" s="173">
        <f>ROUND(E45*H45,2)</f>
        <v>0</v>
      </c>
      <c r="J45" s="172"/>
      <c r="K45" s="173">
        <f>ROUND(E45*J45,2)</f>
        <v>0</v>
      </c>
      <c r="L45" s="173">
        <v>21</v>
      </c>
      <c r="M45" s="173">
        <f>G45*(1+L45/100)</f>
        <v>0</v>
      </c>
      <c r="N45" s="171">
        <v>6.7000000000000002E-4</v>
      </c>
      <c r="O45" s="171">
        <f>ROUND(E45*N45,2)</f>
        <v>0</v>
      </c>
      <c r="P45" s="171">
        <v>0.184</v>
      </c>
      <c r="Q45" s="171">
        <f>ROUND(E45*P45,2)</f>
        <v>1.31</v>
      </c>
      <c r="R45" s="173"/>
      <c r="S45" s="173" t="s">
        <v>165</v>
      </c>
      <c r="T45" s="174" t="s">
        <v>165</v>
      </c>
      <c r="U45" s="157">
        <v>0.22700000000000001</v>
      </c>
      <c r="V45" s="157">
        <f>ROUND(E45*U45,2)</f>
        <v>1.62</v>
      </c>
      <c r="W45" s="157"/>
      <c r="X45" s="157" t="s">
        <v>166</v>
      </c>
      <c r="Y45" s="157" t="s">
        <v>167</v>
      </c>
      <c r="Z45" s="147"/>
      <c r="AA45" s="147"/>
      <c r="AB45" s="147"/>
      <c r="AC45" s="147"/>
      <c r="AD45" s="147"/>
      <c r="AE45" s="147"/>
      <c r="AF45" s="147"/>
      <c r="AG45" s="147" t="s">
        <v>168</v>
      </c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outlineLevel="2" x14ac:dyDescent="0.25">
      <c r="A46" s="154"/>
      <c r="B46" s="155"/>
      <c r="C46" s="185" t="s">
        <v>211</v>
      </c>
      <c r="D46" s="158"/>
      <c r="E46" s="159">
        <v>7.1449999999999996</v>
      </c>
      <c r="F46" s="157"/>
      <c r="G46" s="157"/>
      <c r="H46" s="157"/>
      <c r="I46" s="157"/>
      <c r="J46" s="157"/>
      <c r="K46" s="157"/>
      <c r="L46" s="157"/>
      <c r="M46" s="157"/>
      <c r="N46" s="156"/>
      <c r="O46" s="156"/>
      <c r="P46" s="156"/>
      <c r="Q46" s="156"/>
      <c r="R46" s="157"/>
      <c r="S46" s="157"/>
      <c r="T46" s="157"/>
      <c r="U46" s="157"/>
      <c r="V46" s="157"/>
      <c r="W46" s="157"/>
      <c r="X46" s="157"/>
      <c r="Y46" s="157"/>
      <c r="Z46" s="147"/>
      <c r="AA46" s="147"/>
      <c r="AB46" s="147"/>
      <c r="AC46" s="147"/>
      <c r="AD46" s="147"/>
      <c r="AE46" s="147"/>
      <c r="AF46" s="147"/>
      <c r="AG46" s="147" t="s">
        <v>172</v>
      </c>
      <c r="AH46" s="147">
        <v>0</v>
      </c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ht="20.399999999999999" outlineLevel="1" x14ac:dyDescent="0.25">
      <c r="A47" s="168">
        <v>12</v>
      </c>
      <c r="B47" s="169" t="s">
        <v>212</v>
      </c>
      <c r="C47" s="184" t="s">
        <v>213</v>
      </c>
      <c r="D47" s="170" t="s">
        <v>175</v>
      </c>
      <c r="E47" s="171">
        <v>103.6</v>
      </c>
      <c r="F47" s="172"/>
      <c r="G47" s="173">
        <f>ROUND(E47*F47,2)</f>
        <v>0</v>
      </c>
      <c r="H47" s="172"/>
      <c r="I47" s="173">
        <f>ROUND(E47*H47,2)</f>
        <v>0</v>
      </c>
      <c r="J47" s="172"/>
      <c r="K47" s="173">
        <f>ROUND(E47*J47,2)</f>
        <v>0</v>
      </c>
      <c r="L47" s="173">
        <v>21</v>
      </c>
      <c r="M47" s="173">
        <f>G47*(1+L47/100)</f>
        <v>0</v>
      </c>
      <c r="N47" s="171">
        <v>3.3E-4</v>
      </c>
      <c r="O47" s="171">
        <f>ROUND(E47*N47,2)</f>
        <v>0.03</v>
      </c>
      <c r="P47" s="171">
        <v>1.183E-2</v>
      </c>
      <c r="Q47" s="171">
        <f>ROUND(E47*P47,2)</f>
        <v>1.23</v>
      </c>
      <c r="R47" s="173"/>
      <c r="S47" s="173" t="s">
        <v>165</v>
      </c>
      <c r="T47" s="174" t="s">
        <v>165</v>
      </c>
      <c r="U47" s="157">
        <v>0.34599999999999997</v>
      </c>
      <c r="V47" s="157">
        <f>ROUND(E47*U47,2)</f>
        <v>35.85</v>
      </c>
      <c r="W47" s="157"/>
      <c r="X47" s="157" t="s">
        <v>166</v>
      </c>
      <c r="Y47" s="157" t="s">
        <v>167</v>
      </c>
      <c r="Z47" s="147"/>
      <c r="AA47" s="147"/>
      <c r="AB47" s="147"/>
      <c r="AC47" s="147"/>
      <c r="AD47" s="147"/>
      <c r="AE47" s="147"/>
      <c r="AF47" s="147"/>
      <c r="AG47" s="147" t="s">
        <v>168</v>
      </c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2" x14ac:dyDescent="0.25">
      <c r="A48" s="154"/>
      <c r="B48" s="155"/>
      <c r="C48" s="185" t="s">
        <v>214</v>
      </c>
      <c r="D48" s="158"/>
      <c r="E48" s="159">
        <v>50</v>
      </c>
      <c r="F48" s="157"/>
      <c r="G48" s="157"/>
      <c r="H48" s="157"/>
      <c r="I48" s="157"/>
      <c r="J48" s="157"/>
      <c r="K48" s="157"/>
      <c r="L48" s="157"/>
      <c r="M48" s="157"/>
      <c r="N48" s="156"/>
      <c r="O48" s="156"/>
      <c r="P48" s="156"/>
      <c r="Q48" s="156"/>
      <c r="R48" s="157"/>
      <c r="S48" s="157"/>
      <c r="T48" s="157"/>
      <c r="U48" s="157"/>
      <c r="V48" s="157"/>
      <c r="W48" s="157"/>
      <c r="X48" s="157"/>
      <c r="Y48" s="157"/>
      <c r="Z48" s="147"/>
      <c r="AA48" s="147"/>
      <c r="AB48" s="147"/>
      <c r="AC48" s="147"/>
      <c r="AD48" s="147"/>
      <c r="AE48" s="147"/>
      <c r="AF48" s="147"/>
      <c r="AG48" s="147" t="s">
        <v>172</v>
      </c>
      <c r="AH48" s="147">
        <v>0</v>
      </c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3" x14ac:dyDescent="0.25">
      <c r="A49" s="154"/>
      <c r="B49" s="155"/>
      <c r="C49" s="185" t="s">
        <v>215</v>
      </c>
      <c r="D49" s="158"/>
      <c r="E49" s="159">
        <v>53.6</v>
      </c>
      <c r="F49" s="157"/>
      <c r="G49" s="157"/>
      <c r="H49" s="157"/>
      <c r="I49" s="157"/>
      <c r="J49" s="157"/>
      <c r="K49" s="157"/>
      <c r="L49" s="157"/>
      <c r="M49" s="157"/>
      <c r="N49" s="156"/>
      <c r="O49" s="156"/>
      <c r="P49" s="156"/>
      <c r="Q49" s="156"/>
      <c r="R49" s="157"/>
      <c r="S49" s="157"/>
      <c r="T49" s="157"/>
      <c r="U49" s="157"/>
      <c r="V49" s="157"/>
      <c r="W49" s="157"/>
      <c r="X49" s="157"/>
      <c r="Y49" s="157"/>
      <c r="Z49" s="147"/>
      <c r="AA49" s="147"/>
      <c r="AB49" s="147"/>
      <c r="AC49" s="147"/>
      <c r="AD49" s="147"/>
      <c r="AE49" s="147"/>
      <c r="AF49" s="147"/>
      <c r="AG49" s="147" t="s">
        <v>172</v>
      </c>
      <c r="AH49" s="147">
        <v>0</v>
      </c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1" x14ac:dyDescent="0.25">
      <c r="A50" s="168">
        <v>13</v>
      </c>
      <c r="B50" s="169" t="s">
        <v>216</v>
      </c>
      <c r="C50" s="184" t="s">
        <v>217</v>
      </c>
      <c r="D50" s="170" t="s">
        <v>175</v>
      </c>
      <c r="E50" s="171">
        <v>0.52500000000000002</v>
      </c>
      <c r="F50" s="172"/>
      <c r="G50" s="173">
        <f>ROUND(E50*F50,2)</f>
        <v>0</v>
      </c>
      <c r="H50" s="172"/>
      <c r="I50" s="173">
        <f>ROUND(E50*H50,2)</f>
        <v>0</v>
      </c>
      <c r="J50" s="172"/>
      <c r="K50" s="173">
        <f>ROUND(E50*J50,2)</f>
        <v>0</v>
      </c>
      <c r="L50" s="173">
        <v>21</v>
      </c>
      <c r="M50" s="173">
        <f>G50*(1+L50/100)</f>
        <v>0</v>
      </c>
      <c r="N50" s="171">
        <v>0</v>
      </c>
      <c r="O50" s="171">
        <f>ROUND(E50*N50,2)</f>
        <v>0</v>
      </c>
      <c r="P50" s="171">
        <v>0.02</v>
      </c>
      <c r="Q50" s="171">
        <f>ROUND(E50*P50,2)</f>
        <v>0.01</v>
      </c>
      <c r="R50" s="173"/>
      <c r="S50" s="173" t="s">
        <v>165</v>
      </c>
      <c r="T50" s="174" t="s">
        <v>165</v>
      </c>
      <c r="U50" s="157">
        <v>0.14699999999999999</v>
      </c>
      <c r="V50" s="157">
        <f>ROUND(E50*U50,2)</f>
        <v>0.08</v>
      </c>
      <c r="W50" s="157"/>
      <c r="X50" s="157" t="s">
        <v>166</v>
      </c>
      <c r="Y50" s="157" t="s">
        <v>167</v>
      </c>
      <c r="Z50" s="147"/>
      <c r="AA50" s="147"/>
      <c r="AB50" s="147"/>
      <c r="AC50" s="147"/>
      <c r="AD50" s="147"/>
      <c r="AE50" s="147"/>
      <c r="AF50" s="147"/>
      <c r="AG50" s="147" t="s">
        <v>168</v>
      </c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2" x14ac:dyDescent="0.25">
      <c r="A51" s="154"/>
      <c r="B51" s="155"/>
      <c r="C51" s="185" t="s">
        <v>218</v>
      </c>
      <c r="D51" s="158"/>
      <c r="E51" s="159">
        <v>0.52500000000000002</v>
      </c>
      <c r="F51" s="157"/>
      <c r="G51" s="157"/>
      <c r="H51" s="157"/>
      <c r="I51" s="157"/>
      <c r="J51" s="157"/>
      <c r="K51" s="157"/>
      <c r="L51" s="157"/>
      <c r="M51" s="157"/>
      <c r="N51" s="156"/>
      <c r="O51" s="156"/>
      <c r="P51" s="156"/>
      <c r="Q51" s="156"/>
      <c r="R51" s="157"/>
      <c r="S51" s="157"/>
      <c r="T51" s="157"/>
      <c r="U51" s="157"/>
      <c r="V51" s="157"/>
      <c r="W51" s="157"/>
      <c r="X51" s="157"/>
      <c r="Y51" s="157"/>
      <c r="Z51" s="147"/>
      <c r="AA51" s="147"/>
      <c r="AB51" s="147"/>
      <c r="AC51" s="147"/>
      <c r="AD51" s="147"/>
      <c r="AE51" s="147"/>
      <c r="AF51" s="147"/>
      <c r="AG51" s="147" t="s">
        <v>172</v>
      </c>
      <c r="AH51" s="147">
        <v>0</v>
      </c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ht="20.399999999999999" outlineLevel="1" x14ac:dyDescent="0.25">
      <c r="A52" s="168">
        <v>14</v>
      </c>
      <c r="B52" s="169" t="s">
        <v>219</v>
      </c>
      <c r="C52" s="184" t="s">
        <v>220</v>
      </c>
      <c r="D52" s="170" t="s">
        <v>179</v>
      </c>
      <c r="E52" s="171">
        <v>1</v>
      </c>
      <c r="F52" s="172"/>
      <c r="G52" s="173">
        <f>ROUND(E52*F52,2)</f>
        <v>0</v>
      </c>
      <c r="H52" s="172"/>
      <c r="I52" s="173">
        <f>ROUND(E52*H52,2)</f>
        <v>0</v>
      </c>
      <c r="J52" s="172"/>
      <c r="K52" s="173">
        <f>ROUND(E52*J52,2)</f>
        <v>0</v>
      </c>
      <c r="L52" s="173">
        <v>21</v>
      </c>
      <c r="M52" s="173">
        <f>G52*(1+L52/100)</f>
        <v>0</v>
      </c>
      <c r="N52" s="171">
        <v>0</v>
      </c>
      <c r="O52" s="171">
        <f>ROUND(E52*N52,2)</f>
        <v>0</v>
      </c>
      <c r="P52" s="171">
        <v>0</v>
      </c>
      <c r="Q52" s="171">
        <f>ROUND(E52*P52,2)</f>
        <v>0</v>
      </c>
      <c r="R52" s="173"/>
      <c r="S52" s="173" t="s">
        <v>165</v>
      </c>
      <c r="T52" s="174" t="s">
        <v>165</v>
      </c>
      <c r="U52" s="157">
        <v>0.05</v>
      </c>
      <c r="V52" s="157">
        <f>ROUND(E52*U52,2)</f>
        <v>0.05</v>
      </c>
      <c r="W52" s="157"/>
      <c r="X52" s="157" t="s">
        <v>166</v>
      </c>
      <c r="Y52" s="157" t="s">
        <v>167</v>
      </c>
      <c r="Z52" s="147"/>
      <c r="AA52" s="147"/>
      <c r="AB52" s="147"/>
      <c r="AC52" s="147"/>
      <c r="AD52" s="147"/>
      <c r="AE52" s="147"/>
      <c r="AF52" s="147"/>
      <c r="AG52" s="147" t="s">
        <v>168</v>
      </c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2" x14ac:dyDescent="0.25">
      <c r="A53" s="154"/>
      <c r="B53" s="155"/>
      <c r="C53" s="185" t="s">
        <v>221</v>
      </c>
      <c r="D53" s="158"/>
      <c r="E53" s="159">
        <v>1</v>
      </c>
      <c r="F53" s="157"/>
      <c r="G53" s="157"/>
      <c r="H53" s="157"/>
      <c r="I53" s="157"/>
      <c r="J53" s="157"/>
      <c r="K53" s="157"/>
      <c r="L53" s="157"/>
      <c r="M53" s="157"/>
      <c r="N53" s="156"/>
      <c r="O53" s="156"/>
      <c r="P53" s="156"/>
      <c r="Q53" s="156"/>
      <c r="R53" s="157"/>
      <c r="S53" s="157"/>
      <c r="T53" s="157"/>
      <c r="U53" s="157"/>
      <c r="V53" s="157"/>
      <c r="W53" s="157"/>
      <c r="X53" s="157"/>
      <c r="Y53" s="157"/>
      <c r="Z53" s="147"/>
      <c r="AA53" s="147"/>
      <c r="AB53" s="147"/>
      <c r="AC53" s="147"/>
      <c r="AD53" s="147"/>
      <c r="AE53" s="147"/>
      <c r="AF53" s="147"/>
      <c r="AG53" s="147" t="s">
        <v>172</v>
      </c>
      <c r="AH53" s="147">
        <v>0</v>
      </c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1" x14ac:dyDescent="0.25">
      <c r="A54" s="168">
        <v>15</v>
      </c>
      <c r="B54" s="169" t="s">
        <v>222</v>
      </c>
      <c r="C54" s="184" t="s">
        <v>223</v>
      </c>
      <c r="D54" s="170" t="s">
        <v>175</v>
      </c>
      <c r="E54" s="171">
        <v>1.6</v>
      </c>
      <c r="F54" s="172"/>
      <c r="G54" s="173">
        <f>ROUND(E54*F54,2)</f>
        <v>0</v>
      </c>
      <c r="H54" s="172"/>
      <c r="I54" s="173">
        <f>ROUND(E54*H54,2)</f>
        <v>0</v>
      </c>
      <c r="J54" s="172"/>
      <c r="K54" s="173">
        <f>ROUND(E54*J54,2)</f>
        <v>0</v>
      </c>
      <c r="L54" s="173">
        <v>21</v>
      </c>
      <c r="M54" s="173">
        <f>G54*(1+L54/100)</f>
        <v>0</v>
      </c>
      <c r="N54" s="171">
        <v>1.17E-3</v>
      </c>
      <c r="O54" s="171">
        <f>ROUND(E54*N54,2)</f>
        <v>0</v>
      </c>
      <c r="P54" s="171">
        <v>7.5999999999999998E-2</v>
      </c>
      <c r="Q54" s="171">
        <f>ROUND(E54*P54,2)</f>
        <v>0.12</v>
      </c>
      <c r="R54" s="173"/>
      <c r="S54" s="173" t="s">
        <v>165</v>
      </c>
      <c r="T54" s="174" t="s">
        <v>165</v>
      </c>
      <c r="U54" s="157">
        <v>0.93899999999999995</v>
      </c>
      <c r="V54" s="157">
        <f>ROUND(E54*U54,2)</f>
        <v>1.5</v>
      </c>
      <c r="W54" s="157"/>
      <c r="X54" s="157" t="s">
        <v>166</v>
      </c>
      <c r="Y54" s="157" t="s">
        <v>167</v>
      </c>
      <c r="Z54" s="147"/>
      <c r="AA54" s="147"/>
      <c r="AB54" s="147"/>
      <c r="AC54" s="147"/>
      <c r="AD54" s="147"/>
      <c r="AE54" s="147"/>
      <c r="AF54" s="147"/>
      <c r="AG54" s="147" t="s">
        <v>168</v>
      </c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2" x14ac:dyDescent="0.25">
      <c r="A55" s="154"/>
      <c r="B55" s="155"/>
      <c r="C55" s="185" t="s">
        <v>224</v>
      </c>
      <c r="D55" s="158"/>
      <c r="E55" s="159">
        <v>1.6</v>
      </c>
      <c r="F55" s="157"/>
      <c r="G55" s="157"/>
      <c r="H55" s="157"/>
      <c r="I55" s="157"/>
      <c r="J55" s="157"/>
      <c r="K55" s="157"/>
      <c r="L55" s="157"/>
      <c r="M55" s="157"/>
      <c r="N55" s="156"/>
      <c r="O55" s="156"/>
      <c r="P55" s="156"/>
      <c r="Q55" s="156"/>
      <c r="R55" s="157"/>
      <c r="S55" s="157"/>
      <c r="T55" s="157"/>
      <c r="U55" s="157"/>
      <c r="V55" s="157"/>
      <c r="W55" s="157"/>
      <c r="X55" s="157"/>
      <c r="Y55" s="157"/>
      <c r="Z55" s="147"/>
      <c r="AA55" s="147"/>
      <c r="AB55" s="147"/>
      <c r="AC55" s="147"/>
      <c r="AD55" s="147"/>
      <c r="AE55" s="147"/>
      <c r="AF55" s="147"/>
      <c r="AG55" s="147" t="s">
        <v>172</v>
      </c>
      <c r="AH55" s="147">
        <v>0</v>
      </c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1" x14ac:dyDescent="0.25">
      <c r="A56" s="168">
        <v>16</v>
      </c>
      <c r="B56" s="169" t="s">
        <v>225</v>
      </c>
      <c r="C56" s="184" t="s">
        <v>226</v>
      </c>
      <c r="D56" s="170" t="s">
        <v>163</v>
      </c>
      <c r="E56" s="171">
        <v>1</v>
      </c>
      <c r="F56" s="172"/>
      <c r="G56" s="173">
        <f>ROUND(E56*F56,2)</f>
        <v>0</v>
      </c>
      <c r="H56" s="172"/>
      <c r="I56" s="173">
        <f>ROUND(E56*H56,2)</f>
        <v>0</v>
      </c>
      <c r="J56" s="172"/>
      <c r="K56" s="173">
        <f>ROUND(E56*J56,2)</f>
        <v>0</v>
      </c>
      <c r="L56" s="173">
        <v>21</v>
      </c>
      <c r="M56" s="173">
        <f>G56*(1+L56/100)</f>
        <v>0</v>
      </c>
      <c r="N56" s="171">
        <v>0</v>
      </c>
      <c r="O56" s="171">
        <f>ROUND(E56*N56,2)</f>
        <v>0</v>
      </c>
      <c r="P56" s="171">
        <v>1.23E-3</v>
      </c>
      <c r="Q56" s="171">
        <f>ROUND(E56*P56,2)</f>
        <v>0</v>
      </c>
      <c r="R56" s="173"/>
      <c r="S56" s="173" t="s">
        <v>165</v>
      </c>
      <c r="T56" s="174" t="s">
        <v>165</v>
      </c>
      <c r="U56" s="157">
        <v>2.4500000000000002</v>
      </c>
      <c r="V56" s="157">
        <f>ROUND(E56*U56,2)</f>
        <v>2.4500000000000002</v>
      </c>
      <c r="W56" s="157"/>
      <c r="X56" s="157" t="s">
        <v>166</v>
      </c>
      <c r="Y56" s="157" t="s">
        <v>167</v>
      </c>
      <c r="Z56" s="147"/>
      <c r="AA56" s="147"/>
      <c r="AB56" s="147"/>
      <c r="AC56" s="147"/>
      <c r="AD56" s="147"/>
      <c r="AE56" s="147"/>
      <c r="AF56" s="147"/>
      <c r="AG56" s="147" t="s">
        <v>168</v>
      </c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2" x14ac:dyDescent="0.25">
      <c r="A57" s="154"/>
      <c r="B57" s="155"/>
      <c r="C57" s="185" t="s">
        <v>227</v>
      </c>
      <c r="D57" s="158"/>
      <c r="E57" s="159">
        <v>0.5</v>
      </c>
      <c r="F57" s="157"/>
      <c r="G57" s="157"/>
      <c r="H57" s="157"/>
      <c r="I57" s="157"/>
      <c r="J57" s="157"/>
      <c r="K57" s="157"/>
      <c r="L57" s="157"/>
      <c r="M57" s="157"/>
      <c r="N57" s="156"/>
      <c r="O57" s="156"/>
      <c r="P57" s="156"/>
      <c r="Q57" s="156"/>
      <c r="R57" s="157"/>
      <c r="S57" s="157"/>
      <c r="T57" s="157"/>
      <c r="U57" s="157"/>
      <c r="V57" s="157"/>
      <c r="W57" s="157"/>
      <c r="X57" s="157"/>
      <c r="Y57" s="157"/>
      <c r="Z57" s="147"/>
      <c r="AA57" s="147"/>
      <c r="AB57" s="147"/>
      <c r="AC57" s="147"/>
      <c r="AD57" s="147"/>
      <c r="AE57" s="147"/>
      <c r="AF57" s="147"/>
      <c r="AG57" s="147" t="s">
        <v>172</v>
      </c>
      <c r="AH57" s="147">
        <v>0</v>
      </c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3" x14ac:dyDescent="0.25">
      <c r="A58" s="154"/>
      <c r="B58" s="155"/>
      <c r="C58" s="185" t="s">
        <v>228</v>
      </c>
      <c r="D58" s="158"/>
      <c r="E58" s="159">
        <v>0.5</v>
      </c>
      <c r="F58" s="157"/>
      <c r="G58" s="157"/>
      <c r="H58" s="157"/>
      <c r="I58" s="157"/>
      <c r="J58" s="157"/>
      <c r="K58" s="157"/>
      <c r="L58" s="157"/>
      <c r="M58" s="157"/>
      <c r="N58" s="156"/>
      <c r="O58" s="156"/>
      <c r="P58" s="156"/>
      <c r="Q58" s="156"/>
      <c r="R58" s="157"/>
      <c r="S58" s="157"/>
      <c r="T58" s="157"/>
      <c r="U58" s="157"/>
      <c r="V58" s="157"/>
      <c r="W58" s="157"/>
      <c r="X58" s="157"/>
      <c r="Y58" s="157"/>
      <c r="Z58" s="147"/>
      <c r="AA58" s="147"/>
      <c r="AB58" s="147"/>
      <c r="AC58" s="147"/>
      <c r="AD58" s="147"/>
      <c r="AE58" s="147"/>
      <c r="AF58" s="147"/>
      <c r="AG58" s="147" t="s">
        <v>172</v>
      </c>
      <c r="AH58" s="147">
        <v>0</v>
      </c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outlineLevel="1" x14ac:dyDescent="0.25">
      <c r="A59" s="168">
        <v>17</v>
      </c>
      <c r="B59" s="169" t="s">
        <v>229</v>
      </c>
      <c r="C59" s="184" t="s">
        <v>230</v>
      </c>
      <c r="D59" s="170" t="s">
        <v>163</v>
      </c>
      <c r="E59" s="171">
        <v>0.35</v>
      </c>
      <c r="F59" s="172"/>
      <c r="G59" s="173">
        <f>ROUND(E59*F59,2)</f>
        <v>0</v>
      </c>
      <c r="H59" s="172"/>
      <c r="I59" s="173">
        <f>ROUND(E59*H59,2)</f>
        <v>0</v>
      </c>
      <c r="J59" s="172"/>
      <c r="K59" s="173">
        <f>ROUND(E59*J59,2)</f>
        <v>0</v>
      </c>
      <c r="L59" s="173">
        <v>21</v>
      </c>
      <c r="M59" s="173">
        <f>G59*(1+L59/100)</f>
        <v>0</v>
      </c>
      <c r="N59" s="171">
        <v>0</v>
      </c>
      <c r="O59" s="171">
        <f>ROUND(E59*N59,2)</f>
        <v>0</v>
      </c>
      <c r="P59" s="171">
        <v>1.9630000000000002E-2</v>
      </c>
      <c r="Q59" s="171">
        <f>ROUND(E59*P59,2)</f>
        <v>0.01</v>
      </c>
      <c r="R59" s="173"/>
      <c r="S59" s="173" t="s">
        <v>165</v>
      </c>
      <c r="T59" s="174" t="s">
        <v>165</v>
      </c>
      <c r="U59" s="157">
        <v>3.25</v>
      </c>
      <c r="V59" s="157">
        <f>ROUND(E59*U59,2)</f>
        <v>1.1399999999999999</v>
      </c>
      <c r="W59" s="157"/>
      <c r="X59" s="157" t="s">
        <v>166</v>
      </c>
      <c r="Y59" s="157" t="s">
        <v>167</v>
      </c>
      <c r="Z59" s="147"/>
      <c r="AA59" s="147"/>
      <c r="AB59" s="147"/>
      <c r="AC59" s="147"/>
      <c r="AD59" s="147"/>
      <c r="AE59" s="147"/>
      <c r="AF59" s="147"/>
      <c r="AG59" s="147" t="s">
        <v>168</v>
      </c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2" x14ac:dyDescent="0.25">
      <c r="A60" s="154"/>
      <c r="B60" s="155"/>
      <c r="C60" s="185" t="s">
        <v>231</v>
      </c>
      <c r="D60" s="158"/>
      <c r="E60" s="159">
        <v>0.35</v>
      </c>
      <c r="F60" s="157"/>
      <c r="G60" s="157"/>
      <c r="H60" s="157"/>
      <c r="I60" s="157"/>
      <c r="J60" s="157"/>
      <c r="K60" s="157"/>
      <c r="L60" s="157"/>
      <c r="M60" s="157"/>
      <c r="N60" s="156"/>
      <c r="O60" s="156"/>
      <c r="P60" s="156"/>
      <c r="Q60" s="156"/>
      <c r="R60" s="157"/>
      <c r="S60" s="157"/>
      <c r="T60" s="157"/>
      <c r="U60" s="157"/>
      <c r="V60" s="157"/>
      <c r="W60" s="157"/>
      <c r="X60" s="157"/>
      <c r="Y60" s="157"/>
      <c r="Z60" s="147"/>
      <c r="AA60" s="147"/>
      <c r="AB60" s="147"/>
      <c r="AC60" s="147"/>
      <c r="AD60" s="147"/>
      <c r="AE60" s="147"/>
      <c r="AF60" s="147"/>
      <c r="AG60" s="147" t="s">
        <v>172</v>
      </c>
      <c r="AH60" s="147">
        <v>0</v>
      </c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1" x14ac:dyDescent="0.25">
      <c r="A61" s="168">
        <v>18</v>
      </c>
      <c r="B61" s="169" t="s">
        <v>232</v>
      </c>
      <c r="C61" s="184" t="s">
        <v>233</v>
      </c>
      <c r="D61" s="170" t="s">
        <v>179</v>
      </c>
      <c r="E61" s="171">
        <v>34</v>
      </c>
      <c r="F61" s="172"/>
      <c r="G61" s="173">
        <f>ROUND(E61*F61,2)</f>
        <v>0</v>
      </c>
      <c r="H61" s="172"/>
      <c r="I61" s="173">
        <f>ROUND(E61*H61,2)</f>
        <v>0</v>
      </c>
      <c r="J61" s="172"/>
      <c r="K61" s="173">
        <f>ROUND(E61*J61,2)</f>
        <v>0</v>
      </c>
      <c r="L61" s="173">
        <v>21</v>
      </c>
      <c r="M61" s="173">
        <f>G61*(1+L61/100)</f>
        <v>0</v>
      </c>
      <c r="N61" s="171">
        <v>0</v>
      </c>
      <c r="O61" s="171">
        <f>ROUND(E61*N61,2)</f>
        <v>0</v>
      </c>
      <c r="P61" s="171">
        <v>2.0000000000000001E-4</v>
      </c>
      <c r="Q61" s="171">
        <f>ROUND(E61*P61,2)</f>
        <v>0.01</v>
      </c>
      <c r="R61" s="173"/>
      <c r="S61" s="173" t="s">
        <v>165</v>
      </c>
      <c r="T61" s="174" t="s">
        <v>165</v>
      </c>
      <c r="U61" s="157">
        <v>4.4999999999999998E-2</v>
      </c>
      <c r="V61" s="157">
        <f>ROUND(E61*U61,2)</f>
        <v>1.53</v>
      </c>
      <c r="W61" s="157"/>
      <c r="X61" s="157" t="s">
        <v>166</v>
      </c>
      <c r="Y61" s="157" t="s">
        <v>167</v>
      </c>
      <c r="Z61" s="147"/>
      <c r="AA61" s="147"/>
      <c r="AB61" s="147"/>
      <c r="AC61" s="147"/>
      <c r="AD61" s="147"/>
      <c r="AE61" s="147"/>
      <c r="AF61" s="147"/>
      <c r="AG61" s="147" t="s">
        <v>168</v>
      </c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2" x14ac:dyDescent="0.25">
      <c r="A62" s="154"/>
      <c r="B62" s="155"/>
      <c r="C62" s="246" t="s">
        <v>234</v>
      </c>
      <c r="D62" s="247"/>
      <c r="E62" s="247"/>
      <c r="F62" s="247"/>
      <c r="G62" s="247"/>
      <c r="H62" s="157"/>
      <c r="I62" s="157"/>
      <c r="J62" s="157"/>
      <c r="K62" s="157"/>
      <c r="L62" s="157"/>
      <c r="M62" s="157"/>
      <c r="N62" s="156"/>
      <c r="O62" s="156"/>
      <c r="P62" s="156"/>
      <c r="Q62" s="156"/>
      <c r="R62" s="157"/>
      <c r="S62" s="157"/>
      <c r="T62" s="157"/>
      <c r="U62" s="157"/>
      <c r="V62" s="157"/>
      <c r="W62" s="157"/>
      <c r="X62" s="157"/>
      <c r="Y62" s="157"/>
      <c r="Z62" s="147"/>
      <c r="AA62" s="147"/>
      <c r="AB62" s="147"/>
      <c r="AC62" s="147"/>
      <c r="AD62" s="147"/>
      <c r="AE62" s="147"/>
      <c r="AF62" s="147"/>
      <c r="AG62" s="147" t="s">
        <v>170</v>
      </c>
      <c r="AH62" s="147"/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2" x14ac:dyDescent="0.25">
      <c r="A63" s="154"/>
      <c r="B63" s="155"/>
      <c r="C63" s="185" t="s">
        <v>235</v>
      </c>
      <c r="D63" s="158"/>
      <c r="E63" s="159">
        <v>17</v>
      </c>
      <c r="F63" s="157"/>
      <c r="G63" s="157"/>
      <c r="H63" s="157"/>
      <c r="I63" s="157"/>
      <c r="J63" s="157"/>
      <c r="K63" s="157"/>
      <c r="L63" s="157"/>
      <c r="M63" s="157"/>
      <c r="N63" s="156"/>
      <c r="O63" s="156"/>
      <c r="P63" s="156"/>
      <c r="Q63" s="156"/>
      <c r="R63" s="157"/>
      <c r="S63" s="157"/>
      <c r="T63" s="157"/>
      <c r="U63" s="157"/>
      <c r="V63" s="157"/>
      <c r="W63" s="157"/>
      <c r="X63" s="157"/>
      <c r="Y63" s="157"/>
      <c r="Z63" s="147"/>
      <c r="AA63" s="147"/>
      <c r="AB63" s="147"/>
      <c r="AC63" s="147"/>
      <c r="AD63" s="147"/>
      <c r="AE63" s="147"/>
      <c r="AF63" s="147"/>
      <c r="AG63" s="147" t="s">
        <v>172</v>
      </c>
      <c r="AH63" s="147">
        <v>0</v>
      </c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3" x14ac:dyDescent="0.25">
      <c r="A64" s="154"/>
      <c r="B64" s="155"/>
      <c r="C64" s="185" t="s">
        <v>236</v>
      </c>
      <c r="D64" s="158"/>
      <c r="E64" s="159">
        <v>13</v>
      </c>
      <c r="F64" s="157"/>
      <c r="G64" s="157"/>
      <c r="H64" s="157"/>
      <c r="I64" s="157"/>
      <c r="J64" s="157"/>
      <c r="K64" s="157"/>
      <c r="L64" s="157"/>
      <c r="M64" s="157"/>
      <c r="N64" s="156"/>
      <c r="O64" s="156"/>
      <c r="P64" s="156"/>
      <c r="Q64" s="156"/>
      <c r="R64" s="157"/>
      <c r="S64" s="157"/>
      <c r="T64" s="157"/>
      <c r="U64" s="157"/>
      <c r="V64" s="157"/>
      <c r="W64" s="157"/>
      <c r="X64" s="157"/>
      <c r="Y64" s="157"/>
      <c r="Z64" s="147"/>
      <c r="AA64" s="147"/>
      <c r="AB64" s="147"/>
      <c r="AC64" s="147"/>
      <c r="AD64" s="147"/>
      <c r="AE64" s="147"/>
      <c r="AF64" s="147"/>
      <c r="AG64" s="147" t="s">
        <v>172</v>
      </c>
      <c r="AH64" s="147">
        <v>0</v>
      </c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outlineLevel="3" x14ac:dyDescent="0.25">
      <c r="A65" s="154"/>
      <c r="B65" s="155"/>
      <c r="C65" s="185" t="s">
        <v>237</v>
      </c>
      <c r="D65" s="158"/>
      <c r="E65" s="159">
        <v>3</v>
      </c>
      <c r="F65" s="157"/>
      <c r="G65" s="157"/>
      <c r="H65" s="157"/>
      <c r="I65" s="157"/>
      <c r="J65" s="157"/>
      <c r="K65" s="157"/>
      <c r="L65" s="157"/>
      <c r="M65" s="157"/>
      <c r="N65" s="156"/>
      <c r="O65" s="156"/>
      <c r="P65" s="156"/>
      <c r="Q65" s="156"/>
      <c r="R65" s="157"/>
      <c r="S65" s="157"/>
      <c r="T65" s="157"/>
      <c r="U65" s="157"/>
      <c r="V65" s="157"/>
      <c r="W65" s="157"/>
      <c r="X65" s="157"/>
      <c r="Y65" s="157"/>
      <c r="Z65" s="147"/>
      <c r="AA65" s="147"/>
      <c r="AB65" s="147"/>
      <c r="AC65" s="147"/>
      <c r="AD65" s="147"/>
      <c r="AE65" s="147"/>
      <c r="AF65" s="147"/>
      <c r="AG65" s="147" t="s">
        <v>172</v>
      </c>
      <c r="AH65" s="147">
        <v>0</v>
      </c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outlineLevel="3" x14ac:dyDescent="0.25">
      <c r="A66" s="154"/>
      <c r="B66" s="155"/>
      <c r="C66" s="185" t="s">
        <v>238</v>
      </c>
      <c r="D66" s="158"/>
      <c r="E66" s="159">
        <v>1</v>
      </c>
      <c r="F66" s="157"/>
      <c r="G66" s="157"/>
      <c r="H66" s="157"/>
      <c r="I66" s="157"/>
      <c r="J66" s="157"/>
      <c r="K66" s="157"/>
      <c r="L66" s="157"/>
      <c r="M66" s="157"/>
      <c r="N66" s="156"/>
      <c r="O66" s="156"/>
      <c r="P66" s="156"/>
      <c r="Q66" s="156"/>
      <c r="R66" s="157"/>
      <c r="S66" s="157"/>
      <c r="T66" s="157"/>
      <c r="U66" s="157"/>
      <c r="V66" s="157"/>
      <c r="W66" s="157"/>
      <c r="X66" s="157"/>
      <c r="Y66" s="157"/>
      <c r="Z66" s="147"/>
      <c r="AA66" s="147"/>
      <c r="AB66" s="147"/>
      <c r="AC66" s="147"/>
      <c r="AD66" s="147"/>
      <c r="AE66" s="147"/>
      <c r="AF66" s="147"/>
      <c r="AG66" s="147" t="s">
        <v>172</v>
      </c>
      <c r="AH66" s="147">
        <v>0</v>
      </c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ht="20.399999999999999" outlineLevel="1" x14ac:dyDescent="0.25">
      <c r="A67" s="168">
        <v>19</v>
      </c>
      <c r="B67" s="169" t="s">
        <v>239</v>
      </c>
      <c r="C67" s="184" t="s">
        <v>240</v>
      </c>
      <c r="D67" s="170" t="s">
        <v>179</v>
      </c>
      <c r="E67" s="171">
        <v>7</v>
      </c>
      <c r="F67" s="172"/>
      <c r="G67" s="173">
        <f>ROUND(E67*F67,2)</f>
        <v>0</v>
      </c>
      <c r="H67" s="172"/>
      <c r="I67" s="173">
        <f>ROUND(E67*H67,2)</f>
        <v>0</v>
      </c>
      <c r="J67" s="172"/>
      <c r="K67" s="173">
        <f>ROUND(E67*J67,2)</f>
        <v>0</v>
      </c>
      <c r="L67" s="173">
        <v>21</v>
      </c>
      <c r="M67" s="173">
        <f>G67*(1+L67/100)</f>
        <v>0</v>
      </c>
      <c r="N67" s="171">
        <v>0</v>
      </c>
      <c r="O67" s="171">
        <f>ROUND(E67*N67,2)</f>
        <v>0</v>
      </c>
      <c r="P67" s="171">
        <v>1E-3</v>
      </c>
      <c r="Q67" s="171">
        <f>ROUND(E67*P67,2)</f>
        <v>0.01</v>
      </c>
      <c r="R67" s="173"/>
      <c r="S67" s="173" t="s">
        <v>165</v>
      </c>
      <c r="T67" s="174" t="s">
        <v>165</v>
      </c>
      <c r="U67" s="157">
        <v>6.4000000000000001E-2</v>
      </c>
      <c r="V67" s="157">
        <f>ROUND(E67*U67,2)</f>
        <v>0.45</v>
      </c>
      <c r="W67" s="157"/>
      <c r="X67" s="157" t="s">
        <v>166</v>
      </c>
      <c r="Y67" s="157" t="s">
        <v>167</v>
      </c>
      <c r="Z67" s="147"/>
      <c r="AA67" s="147"/>
      <c r="AB67" s="147"/>
      <c r="AC67" s="147"/>
      <c r="AD67" s="147"/>
      <c r="AE67" s="147"/>
      <c r="AF67" s="147"/>
      <c r="AG67" s="147" t="s">
        <v>168</v>
      </c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2" x14ac:dyDescent="0.25">
      <c r="A68" s="154"/>
      <c r="B68" s="155"/>
      <c r="C68" s="185" t="s">
        <v>241</v>
      </c>
      <c r="D68" s="158"/>
      <c r="E68" s="159">
        <v>2</v>
      </c>
      <c r="F68" s="157"/>
      <c r="G68" s="157"/>
      <c r="H68" s="157"/>
      <c r="I68" s="157"/>
      <c r="J68" s="157"/>
      <c r="K68" s="157"/>
      <c r="L68" s="157"/>
      <c r="M68" s="157"/>
      <c r="N68" s="156"/>
      <c r="O68" s="156"/>
      <c r="P68" s="156"/>
      <c r="Q68" s="156"/>
      <c r="R68" s="157"/>
      <c r="S68" s="157"/>
      <c r="T68" s="157"/>
      <c r="U68" s="157"/>
      <c r="V68" s="157"/>
      <c r="W68" s="157"/>
      <c r="X68" s="157"/>
      <c r="Y68" s="157"/>
      <c r="Z68" s="147"/>
      <c r="AA68" s="147"/>
      <c r="AB68" s="147"/>
      <c r="AC68" s="147"/>
      <c r="AD68" s="147"/>
      <c r="AE68" s="147"/>
      <c r="AF68" s="147"/>
      <c r="AG68" s="147" t="s">
        <v>172</v>
      </c>
      <c r="AH68" s="147">
        <v>0</v>
      </c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3" x14ac:dyDescent="0.25">
      <c r="A69" s="154"/>
      <c r="B69" s="155"/>
      <c r="C69" s="185" t="s">
        <v>242</v>
      </c>
      <c r="D69" s="158"/>
      <c r="E69" s="159">
        <v>1</v>
      </c>
      <c r="F69" s="157"/>
      <c r="G69" s="157"/>
      <c r="H69" s="157"/>
      <c r="I69" s="157"/>
      <c r="J69" s="157"/>
      <c r="K69" s="157"/>
      <c r="L69" s="157"/>
      <c r="M69" s="157"/>
      <c r="N69" s="156"/>
      <c r="O69" s="156"/>
      <c r="P69" s="156"/>
      <c r="Q69" s="156"/>
      <c r="R69" s="157"/>
      <c r="S69" s="157"/>
      <c r="T69" s="157"/>
      <c r="U69" s="157"/>
      <c r="V69" s="157"/>
      <c r="W69" s="157"/>
      <c r="X69" s="157"/>
      <c r="Y69" s="157"/>
      <c r="Z69" s="147"/>
      <c r="AA69" s="147"/>
      <c r="AB69" s="147"/>
      <c r="AC69" s="147"/>
      <c r="AD69" s="147"/>
      <c r="AE69" s="147"/>
      <c r="AF69" s="147"/>
      <c r="AG69" s="147" t="s">
        <v>172</v>
      </c>
      <c r="AH69" s="147">
        <v>0</v>
      </c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outlineLevel="3" x14ac:dyDescent="0.25">
      <c r="A70" s="154"/>
      <c r="B70" s="155"/>
      <c r="C70" s="185" t="s">
        <v>243</v>
      </c>
      <c r="D70" s="158"/>
      <c r="E70" s="159">
        <v>2</v>
      </c>
      <c r="F70" s="157"/>
      <c r="G70" s="157"/>
      <c r="H70" s="157"/>
      <c r="I70" s="157"/>
      <c r="J70" s="157"/>
      <c r="K70" s="157"/>
      <c r="L70" s="157"/>
      <c r="M70" s="157"/>
      <c r="N70" s="156"/>
      <c r="O70" s="156"/>
      <c r="P70" s="156"/>
      <c r="Q70" s="156"/>
      <c r="R70" s="157"/>
      <c r="S70" s="157"/>
      <c r="T70" s="157"/>
      <c r="U70" s="157"/>
      <c r="V70" s="157"/>
      <c r="W70" s="157"/>
      <c r="X70" s="157"/>
      <c r="Y70" s="157"/>
      <c r="Z70" s="147"/>
      <c r="AA70" s="147"/>
      <c r="AB70" s="147"/>
      <c r="AC70" s="147"/>
      <c r="AD70" s="147"/>
      <c r="AE70" s="147"/>
      <c r="AF70" s="147"/>
      <c r="AG70" s="147" t="s">
        <v>172</v>
      </c>
      <c r="AH70" s="147">
        <v>0</v>
      </c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3" x14ac:dyDescent="0.25">
      <c r="A71" s="154"/>
      <c r="B71" s="155"/>
      <c r="C71" s="185" t="s">
        <v>244</v>
      </c>
      <c r="D71" s="158"/>
      <c r="E71" s="159">
        <v>2</v>
      </c>
      <c r="F71" s="157"/>
      <c r="G71" s="157"/>
      <c r="H71" s="157"/>
      <c r="I71" s="157"/>
      <c r="J71" s="157"/>
      <c r="K71" s="157"/>
      <c r="L71" s="157"/>
      <c r="M71" s="157"/>
      <c r="N71" s="156"/>
      <c r="O71" s="156"/>
      <c r="P71" s="156"/>
      <c r="Q71" s="156"/>
      <c r="R71" s="157"/>
      <c r="S71" s="157"/>
      <c r="T71" s="157"/>
      <c r="U71" s="157"/>
      <c r="V71" s="157"/>
      <c r="W71" s="157"/>
      <c r="X71" s="157"/>
      <c r="Y71" s="157"/>
      <c r="Z71" s="147"/>
      <c r="AA71" s="147"/>
      <c r="AB71" s="147"/>
      <c r="AC71" s="147"/>
      <c r="AD71" s="147"/>
      <c r="AE71" s="147"/>
      <c r="AF71" s="147"/>
      <c r="AG71" s="147" t="s">
        <v>172</v>
      </c>
      <c r="AH71" s="147">
        <v>0</v>
      </c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1" x14ac:dyDescent="0.25">
      <c r="A72" s="168">
        <v>20</v>
      </c>
      <c r="B72" s="169" t="s">
        <v>245</v>
      </c>
      <c r="C72" s="184" t="s">
        <v>246</v>
      </c>
      <c r="D72" s="170" t="s">
        <v>179</v>
      </c>
      <c r="E72" s="171">
        <v>5</v>
      </c>
      <c r="F72" s="172"/>
      <c r="G72" s="173">
        <f>ROUND(E72*F72,2)</f>
        <v>0</v>
      </c>
      <c r="H72" s="172"/>
      <c r="I72" s="173">
        <f>ROUND(E72*H72,2)</f>
        <v>0</v>
      </c>
      <c r="J72" s="172"/>
      <c r="K72" s="173">
        <f>ROUND(E72*J72,2)</f>
        <v>0</v>
      </c>
      <c r="L72" s="173">
        <v>21</v>
      </c>
      <c r="M72" s="173">
        <f>G72*(1+L72/100)</f>
        <v>0</v>
      </c>
      <c r="N72" s="171">
        <v>3.4000000000000002E-4</v>
      </c>
      <c r="O72" s="171">
        <f>ROUND(E72*N72,2)</f>
        <v>0</v>
      </c>
      <c r="P72" s="171">
        <v>2.5000000000000001E-2</v>
      </c>
      <c r="Q72" s="171">
        <f>ROUND(E72*P72,2)</f>
        <v>0.13</v>
      </c>
      <c r="R72" s="173"/>
      <c r="S72" s="173" t="s">
        <v>165</v>
      </c>
      <c r="T72" s="174" t="s">
        <v>165</v>
      </c>
      <c r="U72" s="157">
        <v>0.21299999999999999</v>
      </c>
      <c r="V72" s="157">
        <f>ROUND(E72*U72,2)</f>
        <v>1.07</v>
      </c>
      <c r="W72" s="157"/>
      <c r="X72" s="157" t="s">
        <v>166</v>
      </c>
      <c r="Y72" s="157" t="s">
        <v>167</v>
      </c>
      <c r="Z72" s="147"/>
      <c r="AA72" s="147"/>
      <c r="AB72" s="147"/>
      <c r="AC72" s="147"/>
      <c r="AD72" s="147"/>
      <c r="AE72" s="147"/>
      <c r="AF72" s="147"/>
      <c r="AG72" s="147" t="s">
        <v>168</v>
      </c>
      <c r="AH72" s="147"/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outlineLevel="2" x14ac:dyDescent="0.25">
      <c r="A73" s="154"/>
      <c r="B73" s="155"/>
      <c r="C73" s="246" t="s">
        <v>234</v>
      </c>
      <c r="D73" s="247"/>
      <c r="E73" s="247"/>
      <c r="F73" s="247"/>
      <c r="G73" s="247"/>
      <c r="H73" s="157"/>
      <c r="I73" s="157"/>
      <c r="J73" s="157"/>
      <c r="K73" s="157"/>
      <c r="L73" s="157"/>
      <c r="M73" s="157"/>
      <c r="N73" s="156"/>
      <c r="O73" s="156"/>
      <c r="P73" s="156"/>
      <c r="Q73" s="156"/>
      <c r="R73" s="157"/>
      <c r="S73" s="157"/>
      <c r="T73" s="157"/>
      <c r="U73" s="157"/>
      <c r="V73" s="157"/>
      <c r="W73" s="157"/>
      <c r="X73" s="157"/>
      <c r="Y73" s="157"/>
      <c r="Z73" s="147"/>
      <c r="AA73" s="147"/>
      <c r="AB73" s="147"/>
      <c r="AC73" s="147"/>
      <c r="AD73" s="147"/>
      <c r="AE73" s="147"/>
      <c r="AF73" s="147"/>
      <c r="AG73" s="147" t="s">
        <v>170</v>
      </c>
      <c r="AH73" s="147"/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outlineLevel="2" x14ac:dyDescent="0.25">
      <c r="A74" s="154"/>
      <c r="B74" s="155"/>
      <c r="C74" s="185" t="s">
        <v>247</v>
      </c>
      <c r="D74" s="158"/>
      <c r="E74" s="159">
        <v>3</v>
      </c>
      <c r="F74" s="157"/>
      <c r="G74" s="157"/>
      <c r="H74" s="157"/>
      <c r="I74" s="157"/>
      <c r="J74" s="157"/>
      <c r="K74" s="157"/>
      <c r="L74" s="157"/>
      <c r="M74" s="157"/>
      <c r="N74" s="156"/>
      <c r="O74" s="156"/>
      <c r="P74" s="156"/>
      <c r="Q74" s="156"/>
      <c r="R74" s="157"/>
      <c r="S74" s="157"/>
      <c r="T74" s="157"/>
      <c r="U74" s="157"/>
      <c r="V74" s="157"/>
      <c r="W74" s="157"/>
      <c r="X74" s="157"/>
      <c r="Y74" s="157"/>
      <c r="Z74" s="147"/>
      <c r="AA74" s="147"/>
      <c r="AB74" s="147"/>
      <c r="AC74" s="147"/>
      <c r="AD74" s="147"/>
      <c r="AE74" s="147"/>
      <c r="AF74" s="147"/>
      <c r="AG74" s="147" t="s">
        <v>172</v>
      </c>
      <c r="AH74" s="147">
        <v>0</v>
      </c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outlineLevel="3" x14ac:dyDescent="0.25">
      <c r="A75" s="154"/>
      <c r="B75" s="155"/>
      <c r="C75" s="185" t="s">
        <v>248</v>
      </c>
      <c r="D75" s="158"/>
      <c r="E75" s="159">
        <v>2</v>
      </c>
      <c r="F75" s="157"/>
      <c r="G75" s="157"/>
      <c r="H75" s="157"/>
      <c r="I75" s="157"/>
      <c r="J75" s="157"/>
      <c r="K75" s="157"/>
      <c r="L75" s="157"/>
      <c r="M75" s="157"/>
      <c r="N75" s="156"/>
      <c r="O75" s="156"/>
      <c r="P75" s="156"/>
      <c r="Q75" s="156"/>
      <c r="R75" s="157"/>
      <c r="S75" s="157"/>
      <c r="T75" s="157"/>
      <c r="U75" s="157"/>
      <c r="V75" s="157"/>
      <c r="W75" s="157"/>
      <c r="X75" s="157"/>
      <c r="Y75" s="157"/>
      <c r="Z75" s="147"/>
      <c r="AA75" s="147"/>
      <c r="AB75" s="147"/>
      <c r="AC75" s="147"/>
      <c r="AD75" s="147"/>
      <c r="AE75" s="147"/>
      <c r="AF75" s="147"/>
      <c r="AG75" s="147" t="s">
        <v>172</v>
      </c>
      <c r="AH75" s="147">
        <v>0</v>
      </c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outlineLevel="1" x14ac:dyDescent="0.25">
      <c r="A76" s="168">
        <v>21</v>
      </c>
      <c r="B76" s="169" t="s">
        <v>249</v>
      </c>
      <c r="C76" s="184" t="s">
        <v>250</v>
      </c>
      <c r="D76" s="170" t="s">
        <v>179</v>
      </c>
      <c r="E76" s="171">
        <v>1</v>
      </c>
      <c r="F76" s="172"/>
      <c r="G76" s="173">
        <f>ROUND(E76*F76,2)</f>
        <v>0</v>
      </c>
      <c r="H76" s="172"/>
      <c r="I76" s="173">
        <f>ROUND(E76*H76,2)</f>
        <v>0</v>
      </c>
      <c r="J76" s="172"/>
      <c r="K76" s="173">
        <f>ROUND(E76*J76,2)</f>
        <v>0</v>
      </c>
      <c r="L76" s="173">
        <v>21</v>
      </c>
      <c r="M76" s="173">
        <f>G76*(1+L76/100)</f>
        <v>0</v>
      </c>
      <c r="N76" s="171">
        <v>0</v>
      </c>
      <c r="O76" s="171">
        <f>ROUND(E76*N76,2)</f>
        <v>0</v>
      </c>
      <c r="P76" s="171">
        <v>2.2200000000000002E-3</v>
      </c>
      <c r="Q76" s="171">
        <f>ROUND(E76*P76,2)</f>
        <v>0</v>
      </c>
      <c r="R76" s="173"/>
      <c r="S76" s="173" t="s">
        <v>165</v>
      </c>
      <c r="T76" s="174" t="s">
        <v>165</v>
      </c>
      <c r="U76" s="157">
        <v>0.74399999999999999</v>
      </c>
      <c r="V76" s="157">
        <f>ROUND(E76*U76,2)</f>
        <v>0.74</v>
      </c>
      <c r="W76" s="157"/>
      <c r="X76" s="157" t="s">
        <v>166</v>
      </c>
      <c r="Y76" s="157" t="s">
        <v>167</v>
      </c>
      <c r="Z76" s="147"/>
      <c r="AA76" s="147"/>
      <c r="AB76" s="147"/>
      <c r="AC76" s="147"/>
      <c r="AD76" s="147"/>
      <c r="AE76" s="147"/>
      <c r="AF76" s="147"/>
      <c r="AG76" s="147" t="s">
        <v>168</v>
      </c>
      <c r="AH76" s="147"/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outlineLevel="2" x14ac:dyDescent="0.25">
      <c r="A77" s="154"/>
      <c r="B77" s="155"/>
      <c r="C77" s="185" t="s">
        <v>251</v>
      </c>
      <c r="D77" s="158"/>
      <c r="E77" s="159">
        <v>1</v>
      </c>
      <c r="F77" s="157"/>
      <c r="G77" s="157"/>
      <c r="H77" s="157"/>
      <c r="I77" s="157"/>
      <c r="J77" s="157"/>
      <c r="K77" s="157"/>
      <c r="L77" s="157"/>
      <c r="M77" s="157"/>
      <c r="N77" s="156"/>
      <c r="O77" s="156"/>
      <c r="P77" s="156"/>
      <c r="Q77" s="156"/>
      <c r="R77" s="157"/>
      <c r="S77" s="157"/>
      <c r="T77" s="157"/>
      <c r="U77" s="157"/>
      <c r="V77" s="157"/>
      <c r="W77" s="157"/>
      <c r="X77" s="157"/>
      <c r="Y77" s="157"/>
      <c r="Z77" s="147"/>
      <c r="AA77" s="147"/>
      <c r="AB77" s="147"/>
      <c r="AC77" s="147"/>
      <c r="AD77" s="147"/>
      <c r="AE77" s="147"/>
      <c r="AF77" s="147"/>
      <c r="AG77" s="147" t="s">
        <v>172</v>
      </c>
      <c r="AH77" s="147">
        <v>0</v>
      </c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outlineLevel="1" x14ac:dyDescent="0.25">
      <c r="A78" s="168">
        <v>22</v>
      </c>
      <c r="B78" s="169" t="s">
        <v>252</v>
      </c>
      <c r="C78" s="184" t="s">
        <v>253</v>
      </c>
      <c r="D78" s="170" t="s">
        <v>179</v>
      </c>
      <c r="E78" s="171">
        <v>41</v>
      </c>
      <c r="F78" s="172"/>
      <c r="G78" s="173">
        <f>ROUND(E78*F78,2)</f>
        <v>0</v>
      </c>
      <c r="H78" s="172"/>
      <c r="I78" s="173">
        <f>ROUND(E78*H78,2)</f>
        <v>0</v>
      </c>
      <c r="J78" s="172"/>
      <c r="K78" s="173">
        <f>ROUND(E78*J78,2)</f>
        <v>0</v>
      </c>
      <c r="L78" s="173">
        <v>21</v>
      </c>
      <c r="M78" s="173">
        <f>G78*(1+L78/100)</f>
        <v>0</v>
      </c>
      <c r="N78" s="171">
        <v>0</v>
      </c>
      <c r="O78" s="171">
        <f>ROUND(E78*N78,2)</f>
        <v>0</v>
      </c>
      <c r="P78" s="171">
        <v>4.45E-3</v>
      </c>
      <c r="Q78" s="171">
        <f>ROUND(E78*P78,2)</f>
        <v>0.18</v>
      </c>
      <c r="R78" s="173"/>
      <c r="S78" s="173" t="s">
        <v>165</v>
      </c>
      <c r="T78" s="174" t="s">
        <v>165</v>
      </c>
      <c r="U78" s="157">
        <v>1.03</v>
      </c>
      <c r="V78" s="157">
        <f>ROUND(E78*U78,2)</f>
        <v>42.23</v>
      </c>
      <c r="W78" s="157"/>
      <c r="X78" s="157" t="s">
        <v>166</v>
      </c>
      <c r="Y78" s="157" t="s">
        <v>167</v>
      </c>
      <c r="Z78" s="147"/>
      <c r="AA78" s="147"/>
      <c r="AB78" s="147"/>
      <c r="AC78" s="147"/>
      <c r="AD78" s="147"/>
      <c r="AE78" s="147"/>
      <c r="AF78" s="147"/>
      <c r="AG78" s="147" t="s">
        <v>168</v>
      </c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outlineLevel="2" x14ac:dyDescent="0.25">
      <c r="A79" s="154"/>
      <c r="B79" s="155"/>
      <c r="C79" s="185" t="s">
        <v>254</v>
      </c>
      <c r="D79" s="158"/>
      <c r="E79" s="159">
        <v>19</v>
      </c>
      <c r="F79" s="157"/>
      <c r="G79" s="157"/>
      <c r="H79" s="157"/>
      <c r="I79" s="157"/>
      <c r="J79" s="157"/>
      <c r="K79" s="157"/>
      <c r="L79" s="157"/>
      <c r="M79" s="157"/>
      <c r="N79" s="156"/>
      <c r="O79" s="156"/>
      <c r="P79" s="156"/>
      <c r="Q79" s="156"/>
      <c r="R79" s="157"/>
      <c r="S79" s="157"/>
      <c r="T79" s="157"/>
      <c r="U79" s="157"/>
      <c r="V79" s="157"/>
      <c r="W79" s="157"/>
      <c r="X79" s="157"/>
      <c r="Y79" s="157"/>
      <c r="Z79" s="147"/>
      <c r="AA79" s="147"/>
      <c r="AB79" s="147"/>
      <c r="AC79" s="147"/>
      <c r="AD79" s="147"/>
      <c r="AE79" s="147"/>
      <c r="AF79" s="147"/>
      <c r="AG79" s="147" t="s">
        <v>172</v>
      </c>
      <c r="AH79" s="147">
        <v>0</v>
      </c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outlineLevel="3" x14ac:dyDescent="0.25">
      <c r="A80" s="154"/>
      <c r="B80" s="155"/>
      <c r="C80" s="185" t="s">
        <v>255</v>
      </c>
      <c r="D80" s="158"/>
      <c r="E80" s="159">
        <v>22</v>
      </c>
      <c r="F80" s="157"/>
      <c r="G80" s="157"/>
      <c r="H80" s="157"/>
      <c r="I80" s="157"/>
      <c r="J80" s="157"/>
      <c r="K80" s="157"/>
      <c r="L80" s="157"/>
      <c r="M80" s="157"/>
      <c r="N80" s="156"/>
      <c r="O80" s="156"/>
      <c r="P80" s="156"/>
      <c r="Q80" s="156"/>
      <c r="R80" s="157"/>
      <c r="S80" s="157"/>
      <c r="T80" s="157"/>
      <c r="U80" s="157"/>
      <c r="V80" s="157"/>
      <c r="W80" s="157"/>
      <c r="X80" s="157"/>
      <c r="Y80" s="157"/>
      <c r="Z80" s="147"/>
      <c r="AA80" s="147"/>
      <c r="AB80" s="147"/>
      <c r="AC80" s="147"/>
      <c r="AD80" s="147"/>
      <c r="AE80" s="147"/>
      <c r="AF80" s="147"/>
      <c r="AG80" s="147" t="s">
        <v>172</v>
      </c>
      <c r="AH80" s="147">
        <v>0</v>
      </c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1" x14ac:dyDescent="0.25">
      <c r="A81" s="168">
        <v>23</v>
      </c>
      <c r="B81" s="169" t="s">
        <v>256</v>
      </c>
      <c r="C81" s="184" t="s">
        <v>257</v>
      </c>
      <c r="D81" s="170" t="s">
        <v>194</v>
      </c>
      <c r="E81" s="171">
        <v>18</v>
      </c>
      <c r="F81" s="172"/>
      <c r="G81" s="173">
        <f>ROUND(E81*F81,2)</f>
        <v>0</v>
      </c>
      <c r="H81" s="172"/>
      <c r="I81" s="173">
        <f>ROUND(E81*H81,2)</f>
        <v>0</v>
      </c>
      <c r="J81" s="172"/>
      <c r="K81" s="173">
        <f>ROUND(E81*J81,2)</f>
        <v>0</v>
      </c>
      <c r="L81" s="173">
        <v>21</v>
      </c>
      <c r="M81" s="173">
        <f>G81*(1+L81/100)</f>
        <v>0</v>
      </c>
      <c r="N81" s="171">
        <v>0</v>
      </c>
      <c r="O81" s="171">
        <f>ROUND(E81*N81,2)</f>
        <v>0</v>
      </c>
      <c r="P81" s="171">
        <v>0</v>
      </c>
      <c r="Q81" s="171">
        <f>ROUND(E81*P81,2)</f>
        <v>0</v>
      </c>
      <c r="R81" s="173"/>
      <c r="S81" s="173" t="s">
        <v>164</v>
      </c>
      <c r="T81" s="174" t="s">
        <v>258</v>
      </c>
      <c r="U81" s="157">
        <v>0</v>
      </c>
      <c r="V81" s="157">
        <f>ROUND(E81*U81,2)</f>
        <v>0</v>
      </c>
      <c r="W81" s="157"/>
      <c r="X81" s="157" t="s">
        <v>166</v>
      </c>
      <c r="Y81" s="157" t="s">
        <v>167</v>
      </c>
      <c r="Z81" s="147"/>
      <c r="AA81" s="147"/>
      <c r="AB81" s="147"/>
      <c r="AC81" s="147"/>
      <c r="AD81" s="147"/>
      <c r="AE81" s="147"/>
      <c r="AF81" s="147"/>
      <c r="AG81" s="147" t="s">
        <v>168</v>
      </c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2" x14ac:dyDescent="0.25">
      <c r="A82" s="154"/>
      <c r="B82" s="155"/>
      <c r="C82" s="185" t="s">
        <v>259</v>
      </c>
      <c r="D82" s="158"/>
      <c r="E82" s="159">
        <v>9</v>
      </c>
      <c r="F82" s="157"/>
      <c r="G82" s="157"/>
      <c r="H82" s="157"/>
      <c r="I82" s="157"/>
      <c r="J82" s="157"/>
      <c r="K82" s="157"/>
      <c r="L82" s="157"/>
      <c r="M82" s="157"/>
      <c r="N82" s="156"/>
      <c r="O82" s="156"/>
      <c r="P82" s="156"/>
      <c r="Q82" s="156"/>
      <c r="R82" s="157"/>
      <c r="S82" s="157"/>
      <c r="T82" s="157"/>
      <c r="U82" s="157"/>
      <c r="V82" s="157"/>
      <c r="W82" s="157"/>
      <c r="X82" s="157"/>
      <c r="Y82" s="157"/>
      <c r="Z82" s="147"/>
      <c r="AA82" s="147"/>
      <c r="AB82" s="147"/>
      <c r="AC82" s="147"/>
      <c r="AD82" s="147"/>
      <c r="AE82" s="147"/>
      <c r="AF82" s="147"/>
      <c r="AG82" s="147" t="s">
        <v>172</v>
      </c>
      <c r="AH82" s="147">
        <v>0</v>
      </c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outlineLevel="3" x14ac:dyDescent="0.25">
      <c r="A83" s="154"/>
      <c r="B83" s="155"/>
      <c r="C83" s="185" t="s">
        <v>260</v>
      </c>
      <c r="D83" s="158"/>
      <c r="E83" s="159">
        <v>9</v>
      </c>
      <c r="F83" s="157"/>
      <c r="G83" s="157"/>
      <c r="H83" s="157"/>
      <c r="I83" s="157"/>
      <c r="J83" s="157"/>
      <c r="K83" s="157"/>
      <c r="L83" s="157"/>
      <c r="M83" s="157"/>
      <c r="N83" s="156"/>
      <c r="O83" s="156"/>
      <c r="P83" s="156"/>
      <c r="Q83" s="156"/>
      <c r="R83" s="157"/>
      <c r="S83" s="157"/>
      <c r="T83" s="157"/>
      <c r="U83" s="157"/>
      <c r="V83" s="157"/>
      <c r="W83" s="157"/>
      <c r="X83" s="157"/>
      <c r="Y83" s="157"/>
      <c r="Z83" s="147"/>
      <c r="AA83" s="147"/>
      <c r="AB83" s="147"/>
      <c r="AC83" s="147"/>
      <c r="AD83" s="147"/>
      <c r="AE83" s="147"/>
      <c r="AF83" s="147"/>
      <c r="AG83" s="147" t="s">
        <v>172</v>
      </c>
      <c r="AH83" s="147">
        <v>0</v>
      </c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outlineLevel="1" x14ac:dyDescent="0.25">
      <c r="A84" s="168">
        <v>24</v>
      </c>
      <c r="B84" s="169" t="s">
        <v>261</v>
      </c>
      <c r="C84" s="184" t="s">
        <v>262</v>
      </c>
      <c r="D84" s="170" t="s">
        <v>175</v>
      </c>
      <c r="E84" s="171">
        <v>196.04</v>
      </c>
      <c r="F84" s="172"/>
      <c r="G84" s="173">
        <f>ROUND(E84*F84,2)</f>
        <v>0</v>
      </c>
      <c r="H84" s="172"/>
      <c r="I84" s="173">
        <f>ROUND(E84*H84,2)</f>
        <v>0</v>
      </c>
      <c r="J84" s="172"/>
      <c r="K84" s="173">
        <f>ROUND(E84*J84,2)</f>
        <v>0</v>
      </c>
      <c r="L84" s="173">
        <v>21</v>
      </c>
      <c r="M84" s="173">
        <f>G84*(1+L84/100)</f>
        <v>0</v>
      </c>
      <c r="N84" s="171">
        <v>0</v>
      </c>
      <c r="O84" s="171">
        <f>ROUND(E84*N84,2)</f>
        <v>0</v>
      </c>
      <c r="P84" s="171">
        <v>5.0000000000000001E-3</v>
      </c>
      <c r="Q84" s="171">
        <f>ROUND(E84*P84,2)</f>
        <v>0.98</v>
      </c>
      <c r="R84" s="173"/>
      <c r="S84" s="173" t="s">
        <v>164</v>
      </c>
      <c r="T84" s="174" t="s">
        <v>183</v>
      </c>
      <c r="U84" s="157">
        <v>0.51</v>
      </c>
      <c r="V84" s="157">
        <f>ROUND(E84*U84,2)</f>
        <v>99.98</v>
      </c>
      <c r="W84" s="157"/>
      <c r="X84" s="157" t="s">
        <v>166</v>
      </c>
      <c r="Y84" s="157" t="s">
        <v>167</v>
      </c>
      <c r="Z84" s="147"/>
      <c r="AA84" s="147"/>
      <c r="AB84" s="147"/>
      <c r="AC84" s="147"/>
      <c r="AD84" s="147"/>
      <c r="AE84" s="147"/>
      <c r="AF84" s="147"/>
      <c r="AG84" s="147" t="s">
        <v>168</v>
      </c>
      <c r="AH84" s="147"/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outlineLevel="2" x14ac:dyDescent="0.25">
      <c r="A85" s="154"/>
      <c r="B85" s="155"/>
      <c r="C85" s="185" t="s">
        <v>263</v>
      </c>
      <c r="D85" s="158"/>
      <c r="E85" s="159">
        <v>26.7</v>
      </c>
      <c r="F85" s="157"/>
      <c r="G85" s="157"/>
      <c r="H85" s="157"/>
      <c r="I85" s="157"/>
      <c r="J85" s="157"/>
      <c r="K85" s="157"/>
      <c r="L85" s="157"/>
      <c r="M85" s="157"/>
      <c r="N85" s="156"/>
      <c r="O85" s="156"/>
      <c r="P85" s="156"/>
      <c r="Q85" s="156"/>
      <c r="R85" s="157"/>
      <c r="S85" s="157"/>
      <c r="T85" s="157"/>
      <c r="U85" s="157"/>
      <c r="V85" s="157"/>
      <c r="W85" s="157"/>
      <c r="X85" s="157"/>
      <c r="Y85" s="157"/>
      <c r="Z85" s="147"/>
      <c r="AA85" s="147"/>
      <c r="AB85" s="147"/>
      <c r="AC85" s="147"/>
      <c r="AD85" s="147"/>
      <c r="AE85" s="147"/>
      <c r="AF85" s="147"/>
      <c r="AG85" s="147" t="s">
        <v>172</v>
      </c>
      <c r="AH85" s="147">
        <v>0</v>
      </c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outlineLevel="3" x14ac:dyDescent="0.25">
      <c r="A86" s="154"/>
      <c r="B86" s="155"/>
      <c r="C86" s="185" t="s">
        <v>264</v>
      </c>
      <c r="D86" s="158"/>
      <c r="E86" s="159">
        <v>118.175</v>
      </c>
      <c r="F86" s="157"/>
      <c r="G86" s="157"/>
      <c r="H86" s="157"/>
      <c r="I86" s="157"/>
      <c r="J86" s="157"/>
      <c r="K86" s="157"/>
      <c r="L86" s="157"/>
      <c r="M86" s="157"/>
      <c r="N86" s="156"/>
      <c r="O86" s="156"/>
      <c r="P86" s="156"/>
      <c r="Q86" s="156"/>
      <c r="R86" s="157"/>
      <c r="S86" s="157"/>
      <c r="T86" s="157"/>
      <c r="U86" s="157"/>
      <c r="V86" s="157"/>
      <c r="W86" s="157"/>
      <c r="X86" s="157"/>
      <c r="Y86" s="157"/>
      <c r="Z86" s="147"/>
      <c r="AA86" s="147"/>
      <c r="AB86" s="147"/>
      <c r="AC86" s="147"/>
      <c r="AD86" s="147"/>
      <c r="AE86" s="147"/>
      <c r="AF86" s="147"/>
      <c r="AG86" s="147" t="s">
        <v>172</v>
      </c>
      <c r="AH86" s="147">
        <v>0</v>
      </c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outlineLevel="3" x14ac:dyDescent="0.25">
      <c r="A87" s="154"/>
      <c r="B87" s="155"/>
      <c r="C87" s="185" t="s">
        <v>265</v>
      </c>
      <c r="D87" s="158"/>
      <c r="E87" s="159">
        <v>51.164999999999999</v>
      </c>
      <c r="F87" s="157"/>
      <c r="G87" s="157"/>
      <c r="H87" s="157"/>
      <c r="I87" s="157"/>
      <c r="J87" s="157"/>
      <c r="K87" s="157"/>
      <c r="L87" s="157"/>
      <c r="M87" s="157"/>
      <c r="N87" s="156"/>
      <c r="O87" s="156"/>
      <c r="P87" s="156"/>
      <c r="Q87" s="156"/>
      <c r="R87" s="157"/>
      <c r="S87" s="157"/>
      <c r="T87" s="157"/>
      <c r="U87" s="157"/>
      <c r="V87" s="157"/>
      <c r="W87" s="157"/>
      <c r="X87" s="157"/>
      <c r="Y87" s="157"/>
      <c r="Z87" s="147"/>
      <c r="AA87" s="147"/>
      <c r="AB87" s="147"/>
      <c r="AC87" s="147"/>
      <c r="AD87" s="147"/>
      <c r="AE87" s="147"/>
      <c r="AF87" s="147"/>
      <c r="AG87" s="147" t="s">
        <v>172</v>
      </c>
      <c r="AH87" s="147">
        <v>0</v>
      </c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x14ac:dyDescent="0.25">
      <c r="A88" s="161" t="s">
        <v>159</v>
      </c>
      <c r="B88" s="162" t="s">
        <v>108</v>
      </c>
      <c r="C88" s="183" t="s">
        <v>109</v>
      </c>
      <c r="D88" s="163"/>
      <c r="E88" s="164"/>
      <c r="F88" s="165"/>
      <c r="G88" s="165">
        <f>SUMIF(AG89:AG89,"&lt;&gt;NOR",G89:G89)</f>
        <v>0</v>
      </c>
      <c r="H88" s="165"/>
      <c r="I88" s="165">
        <f>SUM(I89:I89)</f>
        <v>0</v>
      </c>
      <c r="J88" s="165"/>
      <c r="K88" s="165">
        <f>SUM(K89:K89)</f>
        <v>0</v>
      </c>
      <c r="L88" s="165"/>
      <c r="M88" s="165">
        <f>SUM(M89:M89)</f>
        <v>0</v>
      </c>
      <c r="N88" s="164"/>
      <c r="O88" s="164">
        <f>SUM(O89:O89)</f>
        <v>0</v>
      </c>
      <c r="P88" s="164"/>
      <c r="Q88" s="164">
        <f>SUM(Q89:Q89)</f>
        <v>0</v>
      </c>
      <c r="R88" s="165"/>
      <c r="S88" s="165"/>
      <c r="T88" s="166"/>
      <c r="U88" s="160"/>
      <c r="V88" s="160">
        <f>SUM(V89:V89)</f>
        <v>6.24</v>
      </c>
      <c r="W88" s="160"/>
      <c r="X88" s="160"/>
      <c r="Y88" s="160"/>
      <c r="AG88" t="s">
        <v>160</v>
      </c>
    </row>
    <row r="89" spans="1:60" outlineLevel="1" x14ac:dyDescent="0.25">
      <c r="A89" s="176">
        <v>25</v>
      </c>
      <c r="B89" s="177" t="s">
        <v>266</v>
      </c>
      <c r="C89" s="186" t="s">
        <v>267</v>
      </c>
      <c r="D89" s="178" t="s">
        <v>268</v>
      </c>
      <c r="E89" s="179">
        <v>1.1341300000000001</v>
      </c>
      <c r="F89" s="180"/>
      <c r="G89" s="181">
        <f>ROUND(E89*F89,2)</f>
        <v>0</v>
      </c>
      <c r="H89" s="180"/>
      <c r="I89" s="181">
        <f>ROUND(E89*H89,2)</f>
        <v>0</v>
      </c>
      <c r="J89" s="180"/>
      <c r="K89" s="181">
        <f>ROUND(E89*J89,2)</f>
        <v>0</v>
      </c>
      <c r="L89" s="181">
        <v>21</v>
      </c>
      <c r="M89" s="181">
        <f>G89*(1+L89/100)</f>
        <v>0</v>
      </c>
      <c r="N89" s="179">
        <v>0</v>
      </c>
      <c r="O89" s="179">
        <f>ROUND(E89*N89,2)</f>
        <v>0</v>
      </c>
      <c r="P89" s="179">
        <v>0</v>
      </c>
      <c r="Q89" s="179">
        <f>ROUND(E89*P89,2)</f>
        <v>0</v>
      </c>
      <c r="R89" s="181"/>
      <c r="S89" s="181" t="s">
        <v>165</v>
      </c>
      <c r="T89" s="182" t="s">
        <v>165</v>
      </c>
      <c r="U89" s="157">
        <v>5.5</v>
      </c>
      <c r="V89" s="157">
        <f>ROUND(E89*U89,2)</f>
        <v>6.24</v>
      </c>
      <c r="W89" s="157"/>
      <c r="X89" s="157" t="s">
        <v>269</v>
      </c>
      <c r="Y89" s="157" t="s">
        <v>167</v>
      </c>
      <c r="Z89" s="147"/>
      <c r="AA89" s="147"/>
      <c r="AB89" s="147"/>
      <c r="AC89" s="147"/>
      <c r="AD89" s="147"/>
      <c r="AE89" s="147"/>
      <c r="AF89" s="147"/>
      <c r="AG89" s="147" t="s">
        <v>270</v>
      </c>
      <c r="AH89" s="147"/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x14ac:dyDescent="0.25">
      <c r="A90" s="161" t="s">
        <v>159</v>
      </c>
      <c r="B90" s="162" t="s">
        <v>114</v>
      </c>
      <c r="C90" s="183" t="s">
        <v>115</v>
      </c>
      <c r="D90" s="163"/>
      <c r="E90" s="164"/>
      <c r="F90" s="165"/>
      <c r="G90" s="165">
        <f>SUMIF(AG91:AG92,"&lt;&gt;NOR",G91:G92)</f>
        <v>0</v>
      </c>
      <c r="H90" s="165"/>
      <c r="I90" s="165">
        <f>SUM(I91:I92)</f>
        <v>0</v>
      </c>
      <c r="J90" s="165"/>
      <c r="K90" s="165">
        <f>SUM(K91:K92)</f>
        <v>0</v>
      </c>
      <c r="L90" s="165"/>
      <c r="M90" s="165">
        <f>SUM(M91:M92)</f>
        <v>0</v>
      </c>
      <c r="N90" s="164"/>
      <c r="O90" s="164">
        <f>SUM(O91:O92)</f>
        <v>0</v>
      </c>
      <c r="P90" s="164"/>
      <c r="Q90" s="164">
        <f>SUM(Q91:Q92)</f>
        <v>0</v>
      </c>
      <c r="R90" s="165"/>
      <c r="S90" s="165"/>
      <c r="T90" s="166"/>
      <c r="U90" s="160"/>
      <c r="V90" s="160">
        <f>SUM(V91:V92)</f>
        <v>0</v>
      </c>
      <c r="W90" s="160"/>
      <c r="X90" s="160"/>
      <c r="Y90" s="160"/>
      <c r="AG90" t="s">
        <v>160</v>
      </c>
    </row>
    <row r="91" spans="1:60" ht="20.399999999999999" outlineLevel="1" x14ac:dyDescent="0.25">
      <c r="A91" s="168">
        <v>26</v>
      </c>
      <c r="B91" s="169" t="s">
        <v>271</v>
      </c>
      <c r="C91" s="184" t="s">
        <v>272</v>
      </c>
      <c r="D91" s="170" t="s">
        <v>194</v>
      </c>
      <c r="E91" s="171">
        <v>1</v>
      </c>
      <c r="F91" s="172"/>
      <c r="G91" s="173">
        <f>ROUND(E91*F91,2)</f>
        <v>0</v>
      </c>
      <c r="H91" s="172"/>
      <c r="I91" s="173">
        <f>ROUND(E91*H91,2)</f>
        <v>0</v>
      </c>
      <c r="J91" s="172"/>
      <c r="K91" s="173">
        <f>ROUND(E91*J91,2)</f>
        <v>0</v>
      </c>
      <c r="L91" s="173">
        <v>21</v>
      </c>
      <c r="M91" s="173">
        <f>G91*(1+L91/100)</f>
        <v>0</v>
      </c>
      <c r="N91" s="171">
        <v>0</v>
      </c>
      <c r="O91" s="171">
        <f>ROUND(E91*N91,2)</f>
        <v>0</v>
      </c>
      <c r="P91" s="171">
        <v>0</v>
      </c>
      <c r="Q91" s="171">
        <f>ROUND(E91*P91,2)</f>
        <v>0</v>
      </c>
      <c r="R91" s="173"/>
      <c r="S91" s="173" t="s">
        <v>164</v>
      </c>
      <c r="T91" s="174" t="s">
        <v>183</v>
      </c>
      <c r="U91" s="157">
        <v>0</v>
      </c>
      <c r="V91" s="157">
        <f>ROUND(E91*U91,2)</f>
        <v>0</v>
      </c>
      <c r="W91" s="157"/>
      <c r="X91" s="157" t="s">
        <v>166</v>
      </c>
      <c r="Y91" s="157" t="s">
        <v>167</v>
      </c>
      <c r="Z91" s="147"/>
      <c r="AA91" s="147"/>
      <c r="AB91" s="147"/>
      <c r="AC91" s="147"/>
      <c r="AD91" s="147"/>
      <c r="AE91" s="147"/>
      <c r="AF91" s="147"/>
      <c r="AG91" s="147" t="s">
        <v>168</v>
      </c>
      <c r="AH91" s="147"/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outlineLevel="2" x14ac:dyDescent="0.25">
      <c r="A92" s="154"/>
      <c r="B92" s="155"/>
      <c r="C92" s="185" t="s">
        <v>273</v>
      </c>
      <c r="D92" s="158"/>
      <c r="E92" s="159">
        <v>1</v>
      </c>
      <c r="F92" s="157"/>
      <c r="G92" s="157"/>
      <c r="H92" s="157"/>
      <c r="I92" s="157"/>
      <c r="J92" s="157"/>
      <c r="K92" s="157"/>
      <c r="L92" s="157"/>
      <c r="M92" s="157"/>
      <c r="N92" s="156"/>
      <c r="O92" s="156"/>
      <c r="P92" s="156"/>
      <c r="Q92" s="156"/>
      <c r="R92" s="157"/>
      <c r="S92" s="157"/>
      <c r="T92" s="157"/>
      <c r="U92" s="157"/>
      <c r="V92" s="157"/>
      <c r="W92" s="157"/>
      <c r="X92" s="157"/>
      <c r="Y92" s="157"/>
      <c r="Z92" s="147"/>
      <c r="AA92" s="147"/>
      <c r="AB92" s="147"/>
      <c r="AC92" s="147"/>
      <c r="AD92" s="147"/>
      <c r="AE92" s="147"/>
      <c r="AF92" s="147"/>
      <c r="AG92" s="147" t="s">
        <v>172</v>
      </c>
      <c r="AH92" s="147">
        <v>0</v>
      </c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x14ac:dyDescent="0.25">
      <c r="A93" s="161" t="s">
        <v>159</v>
      </c>
      <c r="B93" s="162" t="s">
        <v>116</v>
      </c>
      <c r="C93" s="183" t="s">
        <v>117</v>
      </c>
      <c r="D93" s="163"/>
      <c r="E93" s="164"/>
      <c r="F93" s="165"/>
      <c r="G93" s="165">
        <f>SUMIF(AG94:AG106,"&lt;&gt;NOR",G94:G106)</f>
        <v>0</v>
      </c>
      <c r="H93" s="165"/>
      <c r="I93" s="165">
        <f>SUM(I94:I106)</f>
        <v>0</v>
      </c>
      <c r="J93" s="165"/>
      <c r="K93" s="165">
        <f>SUM(K94:K106)</f>
        <v>0</v>
      </c>
      <c r="L93" s="165"/>
      <c r="M93" s="165">
        <f>SUM(M94:M106)</f>
        <v>0</v>
      </c>
      <c r="N93" s="164"/>
      <c r="O93" s="164">
        <f>SUM(O94:O106)</f>
        <v>1.81</v>
      </c>
      <c r="P93" s="164"/>
      <c r="Q93" s="164">
        <f>SUM(Q94:Q106)</f>
        <v>0</v>
      </c>
      <c r="R93" s="165"/>
      <c r="S93" s="165"/>
      <c r="T93" s="166"/>
      <c r="U93" s="160"/>
      <c r="V93" s="160">
        <f>SUM(V94:V106)</f>
        <v>138.08000000000001</v>
      </c>
      <c r="W93" s="160"/>
      <c r="X93" s="160"/>
      <c r="Y93" s="160"/>
      <c r="AG93" t="s">
        <v>160</v>
      </c>
    </row>
    <row r="94" spans="1:60" outlineLevel="1" x14ac:dyDescent="0.25">
      <c r="A94" s="168">
        <v>27</v>
      </c>
      <c r="B94" s="169" t="s">
        <v>274</v>
      </c>
      <c r="C94" s="184" t="s">
        <v>275</v>
      </c>
      <c r="D94" s="170" t="s">
        <v>175</v>
      </c>
      <c r="E94" s="171">
        <v>103.6</v>
      </c>
      <c r="F94" s="172"/>
      <c r="G94" s="173">
        <f>ROUND(E94*F94,2)</f>
        <v>0</v>
      </c>
      <c r="H94" s="172"/>
      <c r="I94" s="173">
        <f>ROUND(E94*H94,2)</f>
        <v>0</v>
      </c>
      <c r="J94" s="172"/>
      <c r="K94" s="173">
        <f>ROUND(E94*J94,2)</f>
        <v>0</v>
      </c>
      <c r="L94" s="173">
        <v>21</v>
      </c>
      <c r="M94" s="173">
        <f>G94*(1+L94/100)</f>
        <v>0</v>
      </c>
      <c r="N94" s="171">
        <v>3.0000000000000001E-5</v>
      </c>
      <c r="O94" s="171">
        <f>ROUND(E94*N94,2)</f>
        <v>0</v>
      </c>
      <c r="P94" s="171">
        <v>0</v>
      </c>
      <c r="Q94" s="171">
        <f>ROUND(E94*P94,2)</f>
        <v>0</v>
      </c>
      <c r="R94" s="173"/>
      <c r="S94" s="173" t="s">
        <v>165</v>
      </c>
      <c r="T94" s="174" t="s">
        <v>165</v>
      </c>
      <c r="U94" s="157">
        <v>0.48499999999999999</v>
      </c>
      <c r="V94" s="157">
        <f>ROUND(E94*U94,2)</f>
        <v>50.25</v>
      </c>
      <c r="W94" s="157"/>
      <c r="X94" s="157" t="s">
        <v>166</v>
      </c>
      <c r="Y94" s="157" t="s">
        <v>167</v>
      </c>
      <c r="Z94" s="147"/>
      <c r="AA94" s="147"/>
      <c r="AB94" s="147"/>
      <c r="AC94" s="147"/>
      <c r="AD94" s="147"/>
      <c r="AE94" s="147"/>
      <c r="AF94" s="147"/>
      <c r="AG94" s="147" t="s">
        <v>168</v>
      </c>
      <c r="AH94" s="147"/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outlineLevel="2" x14ac:dyDescent="0.25">
      <c r="A95" s="154"/>
      <c r="B95" s="155"/>
      <c r="C95" s="185" t="s">
        <v>214</v>
      </c>
      <c r="D95" s="158"/>
      <c r="E95" s="159">
        <v>50</v>
      </c>
      <c r="F95" s="157"/>
      <c r="G95" s="157"/>
      <c r="H95" s="157"/>
      <c r="I95" s="157"/>
      <c r="J95" s="157"/>
      <c r="K95" s="157"/>
      <c r="L95" s="157"/>
      <c r="M95" s="157"/>
      <c r="N95" s="156"/>
      <c r="O95" s="156"/>
      <c r="P95" s="156"/>
      <c r="Q95" s="156"/>
      <c r="R95" s="157"/>
      <c r="S95" s="157"/>
      <c r="T95" s="157"/>
      <c r="U95" s="157"/>
      <c r="V95" s="157"/>
      <c r="W95" s="157"/>
      <c r="X95" s="157"/>
      <c r="Y95" s="157"/>
      <c r="Z95" s="147"/>
      <c r="AA95" s="147"/>
      <c r="AB95" s="147"/>
      <c r="AC95" s="147"/>
      <c r="AD95" s="147"/>
      <c r="AE95" s="147"/>
      <c r="AF95" s="147"/>
      <c r="AG95" s="147" t="s">
        <v>172</v>
      </c>
      <c r="AH95" s="147">
        <v>0</v>
      </c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outlineLevel="3" x14ac:dyDescent="0.25">
      <c r="A96" s="154"/>
      <c r="B96" s="155"/>
      <c r="C96" s="185" t="s">
        <v>215</v>
      </c>
      <c r="D96" s="158"/>
      <c r="E96" s="159">
        <v>53.6</v>
      </c>
      <c r="F96" s="157"/>
      <c r="G96" s="157"/>
      <c r="H96" s="157"/>
      <c r="I96" s="157"/>
      <c r="J96" s="157"/>
      <c r="K96" s="157"/>
      <c r="L96" s="157"/>
      <c r="M96" s="157"/>
      <c r="N96" s="156"/>
      <c r="O96" s="156"/>
      <c r="P96" s="156"/>
      <c r="Q96" s="156"/>
      <c r="R96" s="157"/>
      <c r="S96" s="157"/>
      <c r="T96" s="157"/>
      <c r="U96" s="157"/>
      <c r="V96" s="157"/>
      <c r="W96" s="157"/>
      <c r="X96" s="157"/>
      <c r="Y96" s="157"/>
      <c r="Z96" s="147"/>
      <c r="AA96" s="147"/>
      <c r="AB96" s="147"/>
      <c r="AC96" s="147"/>
      <c r="AD96" s="147"/>
      <c r="AE96" s="147"/>
      <c r="AF96" s="147"/>
      <c r="AG96" s="147" t="s">
        <v>172</v>
      </c>
      <c r="AH96" s="147">
        <v>0</v>
      </c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ht="20.399999999999999" outlineLevel="1" x14ac:dyDescent="0.25">
      <c r="A97" s="168">
        <v>28</v>
      </c>
      <c r="B97" s="169" t="s">
        <v>276</v>
      </c>
      <c r="C97" s="184" t="s">
        <v>277</v>
      </c>
      <c r="D97" s="170" t="s">
        <v>194</v>
      </c>
      <c r="E97" s="171">
        <v>1</v>
      </c>
      <c r="F97" s="172"/>
      <c r="G97" s="173">
        <f>ROUND(E97*F97,2)</f>
        <v>0</v>
      </c>
      <c r="H97" s="172"/>
      <c r="I97" s="173">
        <f>ROUND(E97*H97,2)</f>
        <v>0</v>
      </c>
      <c r="J97" s="172"/>
      <c r="K97" s="173">
        <f>ROUND(E97*J97,2)</f>
        <v>0</v>
      </c>
      <c r="L97" s="173">
        <v>21</v>
      </c>
      <c r="M97" s="173">
        <f>G97*(1+L97/100)</f>
        <v>0</v>
      </c>
      <c r="N97" s="171">
        <v>0</v>
      </c>
      <c r="O97" s="171">
        <f>ROUND(E97*N97,2)</f>
        <v>0</v>
      </c>
      <c r="P97" s="171">
        <v>0</v>
      </c>
      <c r="Q97" s="171">
        <f>ROUND(E97*P97,2)</f>
        <v>0</v>
      </c>
      <c r="R97" s="173"/>
      <c r="S97" s="173" t="s">
        <v>164</v>
      </c>
      <c r="T97" s="174" t="s">
        <v>258</v>
      </c>
      <c r="U97" s="157">
        <v>0</v>
      </c>
      <c r="V97" s="157">
        <f>ROUND(E97*U97,2)</f>
        <v>0</v>
      </c>
      <c r="W97" s="157"/>
      <c r="X97" s="157" t="s">
        <v>166</v>
      </c>
      <c r="Y97" s="157" t="s">
        <v>167</v>
      </c>
      <c r="Z97" s="147"/>
      <c r="AA97" s="147"/>
      <c r="AB97" s="147"/>
      <c r="AC97" s="147"/>
      <c r="AD97" s="147"/>
      <c r="AE97" s="147"/>
      <c r="AF97" s="147"/>
      <c r="AG97" s="147" t="s">
        <v>168</v>
      </c>
      <c r="AH97" s="147"/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outlineLevel="2" x14ac:dyDescent="0.25">
      <c r="A98" s="154"/>
      <c r="B98" s="155"/>
      <c r="C98" s="185" t="s">
        <v>278</v>
      </c>
      <c r="D98" s="158"/>
      <c r="E98" s="159">
        <v>1</v>
      </c>
      <c r="F98" s="157"/>
      <c r="G98" s="157"/>
      <c r="H98" s="157"/>
      <c r="I98" s="157"/>
      <c r="J98" s="157"/>
      <c r="K98" s="157"/>
      <c r="L98" s="157"/>
      <c r="M98" s="157"/>
      <c r="N98" s="156"/>
      <c r="O98" s="156"/>
      <c r="P98" s="156"/>
      <c r="Q98" s="156"/>
      <c r="R98" s="157"/>
      <c r="S98" s="157"/>
      <c r="T98" s="157"/>
      <c r="U98" s="157"/>
      <c r="V98" s="157"/>
      <c r="W98" s="157"/>
      <c r="X98" s="157"/>
      <c r="Y98" s="157"/>
      <c r="Z98" s="147"/>
      <c r="AA98" s="147"/>
      <c r="AB98" s="147"/>
      <c r="AC98" s="147"/>
      <c r="AD98" s="147"/>
      <c r="AE98" s="147"/>
      <c r="AF98" s="147"/>
      <c r="AG98" s="147" t="s">
        <v>172</v>
      </c>
      <c r="AH98" s="147">
        <v>0</v>
      </c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ht="20.399999999999999" outlineLevel="1" x14ac:dyDescent="0.25">
      <c r="A99" s="168">
        <v>29</v>
      </c>
      <c r="B99" s="169" t="s">
        <v>279</v>
      </c>
      <c r="C99" s="184" t="s">
        <v>280</v>
      </c>
      <c r="D99" s="170" t="s">
        <v>175</v>
      </c>
      <c r="E99" s="171">
        <v>196.04</v>
      </c>
      <c r="F99" s="172"/>
      <c r="G99" s="173">
        <f>ROUND(E99*F99,2)</f>
        <v>0</v>
      </c>
      <c r="H99" s="172"/>
      <c r="I99" s="173">
        <f>ROUND(E99*H99,2)</f>
        <v>0</v>
      </c>
      <c r="J99" s="172"/>
      <c r="K99" s="173">
        <f>ROUND(E99*J99,2)</f>
        <v>0</v>
      </c>
      <c r="L99" s="173">
        <v>21</v>
      </c>
      <c r="M99" s="173">
        <f>G99*(1+L99/100)</f>
        <v>0</v>
      </c>
      <c r="N99" s="171">
        <v>4.1000000000000003E-3</v>
      </c>
      <c r="O99" s="171">
        <f>ROUND(E99*N99,2)</f>
        <v>0.8</v>
      </c>
      <c r="P99" s="171">
        <v>0</v>
      </c>
      <c r="Q99" s="171">
        <f>ROUND(E99*P99,2)</f>
        <v>0</v>
      </c>
      <c r="R99" s="173"/>
      <c r="S99" s="173" t="s">
        <v>164</v>
      </c>
      <c r="T99" s="174" t="s">
        <v>183</v>
      </c>
      <c r="U99" s="157">
        <v>0.42</v>
      </c>
      <c r="V99" s="157">
        <f>ROUND(E99*U99,2)</f>
        <v>82.34</v>
      </c>
      <c r="W99" s="157"/>
      <c r="X99" s="157" t="s">
        <v>166</v>
      </c>
      <c r="Y99" s="157" t="s">
        <v>167</v>
      </c>
      <c r="Z99" s="147"/>
      <c r="AA99" s="147"/>
      <c r="AB99" s="147"/>
      <c r="AC99" s="147"/>
      <c r="AD99" s="147"/>
      <c r="AE99" s="147"/>
      <c r="AF99" s="147"/>
      <c r="AG99" s="147" t="s">
        <v>168</v>
      </c>
      <c r="AH99" s="147"/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outlineLevel="2" x14ac:dyDescent="0.25">
      <c r="A100" s="154"/>
      <c r="B100" s="155"/>
      <c r="C100" s="246" t="s">
        <v>281</v>
      </c>
      <c r="D100" s="247"/>
      <c r="E100" s="247"/>
      <c r="F100" s="247"/>
      <c r="G100" s="247"/>
      <c r="H100" s="157"/>
      <c r="I100" s="157"/>
      <c r="J100" s="157"/>
      <c r="K100" s="157"/>
      <c r="L100" s="157"/>
      <c r="M100" s="157"/>
      <c r="N100" s="156"/>
      <c r="O100" s="156"/>
      <c r="P100" s="156"/>
      <c r="Q100" s="156"/>
      <c r="R100" s="157"/>
      <c r="S100" s="157"/>
      <c r="T100" s="157"/>
      <c r="U100" s="157"/>
      <c r="V100" s="157"/>
      <c r="W100" s="157"/>
      <c r="X100" s="157"/>
      <c r="Y100" s="157"/>
      <c r="Z100" s="147"/>
      <c r="AA100" s="147"/>
      <c r="AB100" s="147"/>
      <c r="AC100" s="147"/>
      <c r="AD100" s="147"/>
      <c r="AE100" s="147"/>
      <c r="AF100" s="147"/>
      <c r="AG100" s="147" t="s">
        <v>170</v>
      </c>
      <c r="AH100" s="147"/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outlineLevel="2" x14ac:dyDescent="0.25">
      <c r="A101" s="154"/>
      <c r="B101" s="155"/>
      <c r="C101" s="185" t="s">
        <v>263</v>
      </c>
      <c r="D101" s="158"/>
      <c r="E101" s="159">
        <v>26.7</v>
      </c>
      <c r="F101" s="157"/>
      <c r="G101" s="157"/>
      <c r="H101" s="157"/>
      <c r="I101" s="157"/>
      <c r="J101" s="157"/>
      <c r="K101" s="157"/>
      <c r="L101" s="157"/>
      <c r="M101" s="157"/>
      <c r="N101" s="156"/>
      <c r="O101" s="156"/>
      <c r="P101" s="156"/>
      <c r="Q101" s="156"/>
      <c r="R101" s="157"/>
      <c r="S101" s="157"/>
      <c r="T101" s="157"/>
      <c r="U101" s="157"/>
      <c r="V101" s="157"/>
      <c r="W101" s="157"/>
      <c r="X101" s="157"/>
      <c r="Y101" s="157"/>
      <c r="Z101" s="147"/>
      <c r="AA101" s="147"/>
      <c r="AB101" s="147"/>
      <c r="AC101" s="147"/>
      <c r="AD101" s="147"/>
      <c r="AE101" s="147"/>
      <c r="AF101" s="147"/>
      <c r="AG101" s="147" t="s">
        <v>172</v>
      </c>
      <c r="AH101" s="147">
        <v>0</v>
      </c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outlineLevel="3" x14ac:dyDescent="0.25">
      <c r="A102" s="154"/>
      <c r="B102" s="155"/>
      <c r="C102" s="185" t="s">
        <v>264</v>
      </c>
      <c r="D102" s="158"/>
      <c r="E102" s="159">
        <v>118.175</v>
      </c>
      <c r="F102" s="157"/>
      <c r="G102" s="157"/>
      <c r="H102" s="157"/>
      <c r="I102" s="157"/>
      <c r="J102" s="157"/>
      <c r="K102" s="157"/>
      <c r="L102" s="157"/>
      <c r="M102" s="157"/>
      <c r="N102" s="156"/>
      <c r="O102" s="156"/>
      <c r="P102" s="156"/>
      <c r="Q102" s="156"/>
      <c r="R102" s="157"/>
      <c r="S102" s="157"/>
      <c r="T102" s="157"/>
      <c r="U102" s="157"/>
      <c r="V102" s="157"/>
      <c r="W102" s="157"/>
      <c r="X102" s="157"/>
      <c r="Y102" s="157"/>
      <c r="Z102" s="147"/>
      <c r="AA102" s="147"/>
      <c r="AB102" s="147"/>
      <c r="AC102" s="147"/>
      <c r="AD102" s="147"/>
      <c r="AE102" s="147"/>
      <c r="AF102" s="147"/>
      <c r="AG102" s="147" t="s">
        <v>172</v>
      </c>
      <c r="AH102" s="147">
        <v>0</v>
      </c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outlineLevel="3" x14ac:dyDescent="0.25">
      <c r="A103" s="154"/>
      <c r="B103" s="155"/>
      <c r="C103" s="185" t="s">
        <v>265</v>
      </c>
      <c r="D103" s="158"/>
      <c r="E103" s="159">
        <v>51.164999999999999</v>
      </c>
      <c r="F103" s="157"/>
      <c r="G103" s="157"/>
      <c r="H103" s="157"/>
      <c r="I103" s="157"/>
      <c r="J103" s="157"/>
      <c r="K103" s="157"/>
      <c r="L103" s="157"/>
      <c r="M103" s="157"/>
      <c r="N103" s="156"/>
      <c r="O103" s="156"/>
      <c r="P103" s="156"/>
      <c r="Q103" s="156"/>
      <c r="R103" s="157"/>
      <c r="S103" s="157"/>
      <c r="T103" s="157"/>
      <c r="U103" s="157"/>
      <c r="V103" s="157"/>
      <c r="W103" s="157"/>
      <c r="X103" s="157"/>
      <c r="Y103" s="157"/>
      <c r="Z103" s="147"/>
      <c r="AA103" s="147"/>
      <c r="AB103" s="147"/>
      <c r="AC103" s="147"/>
      <c r="AD103" s="147"/>
      <c r="AE103" s="147"/>
      <c r="AF103" s="147"/>
      <c r="AG103" s="147" t="s">
        <v>172</v>
      </c>
      <c r="AH103" s="147">
        <v>0</v>
      </c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outlineLevel="1" x14ac:dyDescent="0.25">
      <c r="A104" s="168">
        <v>30</v>
      </c>
      <c r="B104" s="169" t="s">
        <v>282</v>
      </c>
      <c r="C104" s="184" t="s">
        <v>283</v>
      </c>
      <c r="D104" s="170" t="s">
        <v>175</v>
      </c>
      <c r="E104" s="171">
        <v>113.96</v>
      </c>
      <c r="F104" s="172"/>
      <c r="G104" s="173">
        <f>ROUND(E104*F104,2)</f>
        <v>0</v>
      </c>
      <c r="H104" s="172"/>
      <c r="I104" s="173">
        <f>ROUND(E104*H104,2)</f>
        <v>0</v>
      </c>
      <c r="J104" s="172"/>
      <c r="K104" s="173">
        <f>ROUND(E104*J104,2)</f>
        <v>0</v>
      </c>
      <c r="L104" s="173">
        <v>21</v>
      </c>
      <c r="M104" s="173">
        <f>G104*(1+L104/100)</f>
        <v>0</v>
      </c>
      <c r="N104" s="171">
        <v>8.8999999999999999E-3</v>
      </c>
      <c r="O104" s="171">
        <f>ROUND(E104*N104,2)</f>
        <v>1.01</v>
      </c>
      <c r="P104" s="171">
        <v>0</v>
      </c>
      <c r="Q104" s="171">
        <f>ROUND(E104*P104,2)</f>
        <v>0</v>
      </c>
      <c r="R104" s="173" t="s">
        <v>284</v>
      </c>
      <c r="S104" s="173" t="s">
        <v>165</v>
      </c>
      <c r="T104" s="174" t="s">
        <v>165</v>
      </c>
      <c r="U104" s="157">
        <v>0</v>
      </c>
      <c r="V104" s="157">
        <f>ROUND(E104*U104,2)</f>
        <v>0</v>
      </c>
      <c r="W104" s="157"/>
      <c r="X104" s="157" t="s">
        <v>285</v>
      </c>
      <c r="Y104" s="157" t="s">
        <v>167</v>
      </c>
      <c r="Z104" s="147"/>
      <c r="AA104" s="147"/>
      <c r="AB104" s="147"/>
      <c r="AC104" s="147"/>
      <c r="AD104" s="147"/>
      <c r="AE104" s="147"/>
      <c r="AF104" s="147"/>
      <c r="AG104" s="147" t="s">
        <v>286</v>
      </c>
      <c r="AH104" s="147"/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outlineLevel="2" x14ac:dyDescent="0.25">
      <c r="A105" s="154"/>
      <c r="B105" s="155"/>
      <c r="C105" s="185" t="s">
        <v>287</v>
      </c>
      <c r="D105" s="158"/>
      <c r="E105" s="159">
        <v>113.96</v>
      </c>
      <c r="F105" s="157"/>
      <c r="G105" s="157"/>
      <c r="H105" s="157"/>
      <c r="I105" s="157"/>
      <c r="J105" s="157"/>
      <c r="K105" s="157"/>
      <c r="L105" s="157"/>
      <c r="M105" s="157"/>
      <c r="N105" s="156"/>
      <c r="O105" s="156"/>
      <c r="P105" s="156"/>
      <c r="Q105" s="156"/>
      <c r="R105" s="157"/>
      <c r="S105" s="157"/>
      <c r="T105" s="157"/>
      <c r="U105" s="157"/>
      <c r="V105" s="157"/>
      <c r="W105" s="157"/>
      <c r="X105" s="157"/>
      <c r="Y105" s="157"/>
      <c r="Z105" s="147"/>
      <c r="AA105" s="147"/>
      <c r="AB105" s="147"/>
      <c r="AC105" s="147"/>
      <c r="AD105" s="147"/>
      <c r="AE105" s="147"/>
      <c r="AF105" s="147"/>
      <c r="AG105" s="147" t="s">
        <v>172</v>
      </c>
      <c r="AH105" s="147">
        <v>0</v>
      </c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 outlineLevel="1" x14ac:dyDescent="0.25">
      <c r="A106" s="176">
        <v>31</v>
      </c>
      <c r="B106" s="177" t="s">
        <v>288</v>
      </c>
      <c r="C106" s="186" t="s">
        <v>289</v>
      </c>
      <c r="D106" s="178" t="s">
        <v>268</v>
      </c>
      <c r="E106" s="179">
        <v>1.8211200000000001</v>
      </c>
      <c r="F106" s="180"/>
      <c r="G106" s="181">
        <f>ROUND(E106*F106,2)</f>
        <v>0</v>
      </c>
      <c r="H106" s="180"/>
      <c r="I106" s="181">
        <f>ROUND(E106*H106,2)</f>
        <v>0</v>
      </c>
      <c r="J106" s="180"/>
      <c r="K106" s="181">
        <f>ROUND(E106*J106,2)</f>
        <v>0</v>
      </c>
      <c r="L106" s="181">
        <v>21</v>
      </c>
      <c r="M106" s="181">
        <f>G106*(1+L106/100)</f>
        <v>0</v>
      </c>
      <c r="N106" s="179">
        <v>0</v>
      </c>
      <c r="O106" s="179">
        <f>ROUND(E106*N106,2)</f>
        <v>0</v>
      </c>
      <c r="P106" s="179">
        <v>0</v>
      </c>
      <c r="Q106" s="179">
        <f>ROUND(E106*P106,2)</f>
        <v>0</v>
      </c>
      <c r="R106" s="181"/>
      <c r="S106" s="181" t="s">
        <v>165</v>
      </c>
      <c r="T106" s="182" t="s">
        <v>165</v>
      </c>
      <c r="U106" s="157">
        <v>3.016</v>
      </c>
      <c r="V106" s="157">
        <f>ROUND(E106*U106,2)</f>
        <v>5.49</v>
      </c>
      <c r="W106" s="157"/>
      <c r="X106" s="157" t="s">
        <v>269</v>
      </c>
      <c r="Y106" s="157" t="s">
        <v>167</v>
      </c>
      <c r="Z106" s="147"/>
      <c r="AA106" s="147"/>
      <c r="AB106" s="147"/>
      <c r="AC106" s="147"/>
      <c r="AD106" s="147"/>
      <c r="AE106" s="147"/>
      <c r="AF106" s="147"/>
      <c r="AG106" s="147" t="s">
        <v>270</v>
      </c>
      <c r="AH106" s="147"/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x14ac:dyDescent="0.25">
      <c r="A107" s="161" t="s">
        <v>159</v>
      </c>
      <c r="B107" s="162" t="s">
        <v>118</v>
      </c>
      <c r="C107" s="183" t="s">
        <v>119</v>
      </c>
      <c r="D107" s="163"/>
      <c r="E107" s="164"/>
      <c r="F107" s="165"/>
      <c r="G107" s="165">
        <f>SUMIF(AG108:AG113,"&lt;&gt;NOR",G108:G113)</f>
        <v>0</v>
      </c>
      <c r="H107" s="165"/>
      <c r="I107" s="165">
        <f>SUM(I108:I113)</f>
        <v>0</v>
      </c>
      <c r="J107" s="165"/>
      <c r="K107" s="165">
        <f>SUM(K108:K113)</f>
        <v>0</v>
      </c>
      <c r="L107" s="165"/>
      <c r="M107" s="165">
        <f>SUM(M108:M113)</f>
        <v>0</v>
      </c>
      <c r="N107" s="164"/>
      <c r="O107" s="164">
        <f>SUM(O108:O113)</f>
        <v>0.02</v>
      </c>
      <c r="P107" s="164"/>
      <c r="Q107" s="164">
        <f>SUM(Q108:Q113)</f>
        <v>0</v>
      </c>
      <c r="R107" s="165"/>
      <c r="S107" s="165"/>
      <c r="T107" s="166"/>
      <c r="U107" s="160"/>
      <c r="V107" s="160">
        <f>SUM(V108:V113)</f>
        <v>0.97</v>
      </c>
      <c r="W107" s="160"/>
      <c r="X107" s="160"/>
      <c r="Y107" s="160"/>
      <c r="AG107" t="s">
        <v>160</v>
      </c>
    </row>
    <row r="108" spans="1:60" ht="20.399999999999999" outlineLevel="1" x14ac:dyDescent="0.25">
      <c r="A108" s="168">
        <v>32</v>
      </c>
      <c r="B108" s="169" t="s">
        <v>290</v>
      </c>
      <c r="C108" s="184" t="s">
        <v>291</v>
      </c>
      <c r="D108" s="170" t="s">
        <v>163</v>
      </c>
      <c r="E108" s="171">
        <v>2.0499999999999998</v>
      </c>
      <c r="F108" s="172"/>
      <c r="G108" s="173">
        <f>ROUND(E108*F108,2)</f>
        <v>0</v>
      </c>
      <c r="H108" s="172"/>
      <c r="I108" s="173">
        <f>ROUND(E108*H108,2)</f>
        <v>0</v>
      </c>
      <c r="J108" s="172"/>
      <c r="K108" s="173">
        <f>ROUND(E108*J108,2)</f>
        <v>0</v>
      </c>
      <c r="L108" s="173">
        <v>21</v>
      </c>
      <c r="M108" s="173">
        <f>G108*(1+L108/100)</f>
        <v>0</v>
      </c>
      <c r="N108" s="171">
        <v>3.2000000000000003E-4</v>
      </c>
      <c r="O108" s="171">
        <f>ROUND(E108*N108,2)</f>
        <v>0</v>
      </c>
      <c r="P108" s="171">
        <v>0</v>
      </c>
      <c r="Q108" s="171">
        <f>ROUND(E108*P108,2)</f>
        <v>0</v>
      </c>
      <c r="R108" s="173"/>
      <c r="S108" s="173" t="s">
        <v>165</v>
      </c>
      <c r="T108" s="174" t="s">
        <v>165</v>
      </c>
      <c r="U108" s="157">
        <v>0.23599999999999999</v>
      </c>
      <c r="V108" s="157">
        <f>ROUND(E108*U108,2)</f>
        <v>0.48</v>
      </c>
      <c r="W108" s="157"/>
      <c r="X108" s="157" t="s">
        <v>166</v>
      </c>
      <c r="Y108" s="157" t="s">
        <v>167</v>
      </c>
      <c r="Z108" s="147"/>
      <c r="AA108" s="147"/>
      <c r="AB108" s="147"/>
      <c r="AC108" s="147"/>
      <c r="AD108" s="147"/>
      <c r="AE108" s="147"/>
      <c r="AF108" s="147"/>
      <c r="AG108" s="147" t="s">
        <v>168</v>
      </c>
      <c r="AH108" s="147"/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outlineLevel="2" x14ac:dyDescent="0.25">
      <c r="A109" s="154"/>
      <c r="B109" s="155"/>
      <c r="C109" s="185" t="s">
        <v>292</v>
      </c>
      <c r="D109" s="158"/>
      <c r="E109" s="159">
        <v>2.0499999999999998</v>
      </c>
      <c r="F109" s="157"/>
      <c r="G109" s="157"/>
      <c r="H109" s="157"/>
      <c r="I109" s="157"/>
      <c r="J109" s="157"/>
      <c r="K109" s="157"/>
      <c r="L109" s="157"/>
      <c r="M109" s="157"/>
      <c r="N109" s="156"/>
      <c r="O109" s="156"/>
      <c r="P109" s="156"/>
      <c r="Q109" s="156"/>
      <c r="R109" s="157"/>
      <c r="S109" s="157"/>
      <c r="T109" s="157"/>
      <c r="U109" s="157"/>
      <c r="V109" s="157"/>
      <c r="W109" s="157"/>
      <c r="X109" s="157"/>
      <c r="Y109" s="157"/>
      <c r="Z109" s="147"/>
      <c r="AA109" s="147"/>
      <c r="AB109" s="147"/>
      <c r="AC109" s="147"/>
      <c r="AD109" s="147"/>
      <c r="AE109" s="147"/>
      <c r="AF109" s="147"/>
      <c r="AG109" s="147" t="s">
        <v>172</v>
      </c>
      <c r="AH109" s="147">
        <v>0</v>
      </c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  <c r="BH109" s="147"/>
    </row>
    <row r="110" spans="1:60" outlineLevel="1" x14ac:dyDescent="0.25">
      <c r="A110" s="168">
        <v>33</v>
      </c>
      <c r="B110" s="169" t="s">
        <v>293</v>
      </c>
      <c r="C110" s="184" t="s">
        <v>294</v>
      </c>
      <c r="D110" s="170" t="s">
        <v>175</v>
      </c>
      <c r="E110" s="171">
        <v>0.47249999999999998</v>
      </c>
      <c r="F110" s="172"/>
      <c r="G110" s="173">
        <f>ROUND(E110*F110,2)</f>
        <v>0</v>
      </c>
      <c r="H110" s="172"/>
      <c r="I110" s="173">
        <f>ROUND(E110*H110,2)</f>
        <v>0</v>
      </c>
      <c r="J110" s="172"/>
      <c r="K110" s="173">
        <f>ROUND(E110*J110,2)</f>
        <v>0</v>
      </c>
      <c r="L110" s="173">
        <v>21</v>
      </c>
      <c r="M110" s="173">
        <f>G110*(1+L110/100)</f>
        <v>0</v>
      </c>
      <c r="N110" s="171">
        <v>5.0400000000000002E-3</v>
      </c>
      <c r="O110" s="171">
        <f>ROUND(E110*N110,2)</f>
        <v>0</v>
      </c>
      <c r="P110" s="171">
        <v>0</v>
      </c>
      <c r="Q110" s="171">
        <f>ROUND(E110*P110,2)</f>
        <v>0</v>
      </c>
      <c r="R110" s="173"/>
      <c r="S110" s="173" t="s">
        <v>165</v>
      </c>
      <c r="T110" s="174" t="s">
        <v>165</v>
      </c>
      <c r="U110" s="157">
        <v>0.97799999999999998</v>
      </c>
      <c r="V110" s="157">
        <f>ROUND(E110*U110,2)</f>
        <v>0.46</v>
      </c>
      <c r="W110" s="157"/>
      <c r="X110" s="157" t="s">
        <v>166</v>
      </c>
      <c r="Y110" s="157" t="s">
        <v>167</v>
      </c>
      <c r="Z110" s="147"/>
      <c r="AA110" s="147"/>
      <c r="AB110" s="147"/>
      <c r="AC110" s="147"/>
      <c r="AD110" s="147"/>
      <c r="AE110" s="147"/>
      <c r="AF110" s="147"/>
      <c r="AG110" s="147" t="s">
        <v>168</v>
      </c>
      <c r="AH110" s="147"/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  <c r="BH110" s="147"/>
    </row>
    <row r="111" spans="1:60" outlineLevel="2" x14ac:dyDescent="0.25">
      <c r="A111" s="154"/>
      <c r="B111" s="155"/>
      <c r="C111" s="185" t="s">
        <v>295</v>
      </c>
      <c r="D111" s="158"/>
      <c r="E111" s="159">
        <v>0.47249999999999998</v>
      </c>
      <c r="F111" s="157"/>
      <c r="G111" s="157"/>
      <c r="H111" s="157"/>
      <c r="I111" s="157"/>
      <c r="J111" s="157"/>
      <c r="K111" s="157"/>
      <c r="L111" s="157"/>
      <c r="M111" s="157"/>
      <c r="N111" s="156"/>
      <c r="O111" s="156"/>
      <c r="P111" s="156"/>
      <c r="Q111" s="156"/>
      <c r="R111" s="157"/>
      <c r="S111" s="157"/>
      <c r="T111" s="157"/>
      <c r="U111" s="157"/>
      <c r="V111" s="157"/>
      <c r="W111" s="157"/>
      <c r="X111" s="157"/>
      <c r="Y111" s="157"/>
      <c r="Z111" s="147"/>
      <c r="AA111" s="147"/>
      <c r="AB111" s="147"/>
      <c r="AC111" s="147"/>
      <c r="AD111" s="147"/>
      <c r="AE111" s="147"/>
      <c r="AF111" s="147"/>
      <c r="AG111" s="147" t="s">
        <v>172</v>
      </c>
      <c r="AH111" s="147">
        <v>0</v>
      </c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BH111" s="147"/>
    </row>
    <row r="112" spans="1:60" outlineLevel="1" x14ac:dyDescent="0.25">
      <c r="A112" s="176">
        <v>34</v>
      </c>
      <c r="B112" s="177" t="s">
        <v>296</v>
      </c>
      <c r="C112" s="186" t="s">
        <v>297</v>
      </c>
      <c r="D112" s="178" t="s">
        <v>175</v>
      </c>
      <c r="E112" s="179">
        <v>1</v>
      </c>
      <c r="F112" s="180"/>
      <c r="G112" s="181">
        <f>ROUND(E112*F112,2)</f>
        <v>0</v>
      </c>
      <c r="H112" s="180"/>
      <c r="I112" s="181">
        <f>ROUND(E112*H112,2)</f>
        <v>0</v>
      </c>
      <c r="J112" s="180"/>
      <c r="K112" s="181">
        <f>ROUND(E112*J112,2)</f>
        <v>0</v>
      </c>
      <c r="L112" s="181">
        <v>21</v>
      </c>
      <c r="M112" s="181">
        <f>G112*(1+L112/100)</f>
        <v>0</v>
      </c>
      <c r="N112" s="179">
        <v>1.9199999999999998E-2</v>
      </c>
      <c r="O112" s="179">
        <f>ROUND(E112*N112,2)</f>
        <v>0.02</v>
      </c>
      <c r="P112" s="179">
        <v>0</v>
      </c>
      <c r="Q112" s="179">
        <f>ROUND(E112*P112,2)</f>
        <v>0</v>
      </c>
      <c r="R112" s="181" t="s">
        <v>284</v>
      </c>
      <c r="S112" s="181" t="s">
        <v>165</v>
      </c>
      <c r="T112" s="182" t="s">
        <v>165</v>
      </c>
      <c r="U112" s="157">
        <v>0</v>
      </c>
      <c r="V112" s="157">
        <f>ROUND(E112*U112,2)</f>
        <v>0</v>
      </c>
      <c r="W112" s="157"/>
      <c r="X112" s="157" t="s">
        <v>285</v>
      </c>
      <c r="Y112" s="157" t="s">
        <v>167</v>
      </c>
      <c r="Z112" s="147"/>
      <c r="AA112" s="147"/>
      <c r="AB112" s="147"/>
      <c r="AC112" s="147"/>
      <c r="AD112" s="147"/>
      <c r="AE112" s="147"/>
      <c r="AF112" s="147"/>
      <c r="AG112" s="147" t="s">
        <v>286</v>
      </c>
      <c r="AH112" s="147"/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  <c r="BH112" s="147"/>
    </row>
    <row r="113" spans="1:60" outlineLevel="1" x14ac:dyDescent="0.25">
      <c r="A113" s="176">
        <v>35</v>
      </c>
      <c r="B113" s="177" t="s">
        <v>298</v>
      </c>
      <c r="C113" s="186" t="s">
        <v>299</v>
      </c>
      <c r="D113" s="178" t="s">
        <v>268</v>
      </c>
      <c r="E113" s="179">
        <v>2.2239999999999999E-2</v>
      </c>
      <c r="F113" s="180"/>
      <c r="G113" s="181">
        <f>ROUND(E113*F113,2)</f>
        <v>0</v>
      </c>
      <c r="H113" s="180"/>
      <c r="I113" s="181">
        <f>ROUND(E113*H113,2)</f>
        <v>0</v>
      </c>
      <c r="J113" s="180"/>
      <c r="K113" s="181">
        <f>ROUND(E113*J113,2)</f>
        <v>0</v>
      </c>
      <c r="L113" s="181">
        <v>21</v>
      </c>
      <c r="M113" s="181">
        <f>G113*(1+L113/100)</f>
        <v>0</v>
      </c>
      <c r="N113" s="179">
        <v>0</v>
      </c>
      <c r="O113" s="179">
        <f>ROUND(E113*N113,2)</f>
        <v>0</v>
      </c>
      <c r="P113" s="179">
        <v>0</v>
      </c>
      <c r="Q113" s="179">
        <f>ROUND(E113*P113,2)</f>
        <v>0</v>
      </c>
      <c r="R113" s="181"/>
      <c r="S113" s="181" t="s">
        <v>165</v>
      </c>
      <c r="T113" s="182" t="s">
        <v>165</v>
      </c>
      <c r="U113" s="157">
        <v>1.3859999999999999</v>
      </c>
      <c r="V113" s="157">
        <f>ROUND(E113*U113,2)</f>
        <v>0.03</v>
      </c>
      <c r="W113" s="157"/>
      <c r="X113" s="157" t="s">
        <v>269</v>
      </c>
      <c r="Y113" s="157" t="s">
        <v>167</v>
      </c>
      <c r="Z113" s="147"/>
      <c r="AA113" s="147"/>
      <c r="AB113" s="147"/>
      <c r="AC113" s="147"/>
      <c r="AD113" s="147"/>
      <c r="AE113" s="147"/>
      <c r="AF113" s="147"/>
      <c r="AG113" s="147" t="s">
        <v>270</v>
      </c>
      <c r="AH113" s="147"/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BH113" s="147"/>
    </row>
    <row r="114" spans="1:60" x14ac:dyDescent="0.25">
      <c r="A114" s="161" t="s">
        <v>159</v>
      </c>
      <c r="B114" s="162" t="s">
        <v>120</v>
      </c>
      <c r="C114" s="183" t="s">
        <v>121</v>
      </c>
      <c r="D114" s="163"/>
      <c r="E114" s="164"/>
      <c r="F114" s="165"/>
      <c r="G114" s="165">
        <f>SUMIF(AG115:AG116,"&lt;&gt;NOR",G115:G116)</f>
        <v>0</v>
      </c>
      <c r="H114" s="165"/>
      <c r="I114" s="165">
        <f>SUM(I115:I116)</f>
        <v>0</v>
      </c>
      <c r="J114" s="165"/>
      <c r="K114" s="165">
        <f>SUM(K115:K116)</f>
        <v>0</v>
      </c>
      <c r="L114" s="165"/>
      <c r="M114" s="165">
        <f>SUM(M115:M116)</f>
        <v>0</v>
      </c>
      <c r="N114" s="164"/>
      <c r="O114" s="164">
        <f>SUM(O115:O116)</f>
        <v>0</v>
      </c>
      <c r="P114" s="164"/>
      <c r="Q114" s="164">
        <f>SUM(Q115:Q116)</f>
        <v>0</v>
      </c>
      <c r="R114" s="165"/>
      <c r="S114" s="165"/>
      <c r="T114" s="166"/>
      <c r="U114" s="160"/>
      <c r="V114" s="160">
        <f>SUM(V115:V116)</f>
        <v>0.14000000000000001</v>
      </c>
      <c r="W114" s="160"/>
      <c r="X114" s="160"/>
      <c r="Y114" s="160"/>
      <c r="AG114" t="s">
        <v>160</v>
      </c>
    </row>
    <row r="115" spans="1:60" outlineLevel="1" x14ac:dyDescent="0.25">
      <c r="A115" s="176">
        <v>36</v>
      </c>
      <c r="B115" s="177" t="s">
        <v>300</v>
      </c>
      <c r="C115" s="186" t="s">
        <v>301</v>
      </c>
      <c r="D115" s="178" t="s">
        <v>163</v>
      </c>
      <c r="E115" s="179">
        <v>0.9</v>
      </c>
      <c r="F115" s="180"/>
      <c r="G115" s="181">
        <f>ROUND(E115*F115,2)</f>
        <v>0</v>
      </c>
      <c r="H115" s="180"/>
      <c r="I115" s="181">
        <f>ROUND(E115*H115,2)</f>
        <v>0</v>
      </c>
      <c r="J115" s="180"/>
      <c r="K115" s="181">
        <f>ROUND(E115*J115,2)</f>
        <v>0</v>
      </c>
      <c r="L115" s="181">
        <v>21</v>
      </c>
      <c r="M115" s="181">
        <f>G115*(1+L115/100)</f>
        <v>0</v>
      </c>
      <c r="N115" s="179">
        <v>1.7000000000000001E-4</v>
      </c>
      <c r="O115" s="179">
        <f>ROUND(E115*N115,2)</f>
        <v>0</v>
      </c>
      <c r="P115" s="179">
        <v>0</v>
      </c>
      <c r="Q115" s="179">
        <f>ROUND(E115*P115,2)</f>
        <v>0</v>
      </c>
      <c r="R115" s="181"/>
      <c r="S115" s="181" t="s">
        <v>165</v>
      </c>
      <c r="T115" s="182" t="s">
        <v>165</v>
      </c>
      <c r="U115" s="157">
        <v>0.152</v>
      </c>
      <c r="V115" s="157">
        <f>ROUND(E115*U115,2)</f>
        <v>0.14000000000000001</v>
      </c>
      <c r="W115" s="157"/>
      <c r="X115" s="157" t="s">
        <v>166</v>
      </c>
      <c r="Y115" s="157" t="s">
        <v>167</v>
      </c>
      <c r="Z115" s="147"/>
      <c r="AA115" s="147"/>
      <c r="AB115" s="147"/>
      <c r="AC115" s="147"/>
      <c r="AD115" s="147"/>
      <c r="AE115" s="147"/>
      <c r="AF115" s="147"/>
      <c r="AG115" s="147" t="s">
        <v>168</v>
      </c>
      <c r="AH115" s="147"/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  <c r="BH115" s="147"/>
    </row>
    <row r="116" spans="1:60" outlineLevel="1" x14ac:dyDescent="0.25">
      <c r="A116" s="176">
        <v>37</v>
      </c>
      <c r="B116" s="177" t="s">
        <v>302</v>
      </c>
      <c r="C116" s="186" t="s">
        <v>303</v>
      </c>
      <c r="D116" s="178" t="s">
        <v>268</v>
      </c>
      <c r="E116" s="179">
        <v>1.4999999999999999E-4</v>
      </c>
      <c r="F116" s="180"/>
      <c r="G116" s="181">
        <f>ROUND(E116*F116,2)</f>
        <v>0</v>
      </c>
      <c r="H116" s="180"/>
      <c r="I116" s="181">
        <f>ROUND(E116*H116,2)</f>
        <v>0</v>
      </c>
      <c r="J116" s="180"/>
      <c r="K116" s="181">
        <f>ROUND(E116*J116,2)</f>
        <v>0</v>
      </c>
      <c r="L116" s="181">
        <v>21</v>
      </c>
      <c r="M116" s="181">
        <f>G116*(1+L116/100)</f>
        <v>0</v>
      </c>
      <c r="N116" s="179">
        <v>0</v>
      </c>
      <c r="O116" s="179">
        <f>ROUND(E116*N116,2)</f>
        <v>0</v>
      </c>
      <c r="P116" s="179">
        <v>0</v>
      </c>
      <c r="Q116" s="179">
        <f>ROUND(E116*P116,2)</f>
        <v>0</v>
      </c>
      <c r="R116" s="181"/>
      <c r="S116" s="181" t="s">
        <v>165</v>
      </c>
      <c r="T116" s="182" t="s">
        <v>165</v>
      </c>
      <c r="U116" s="157">
        <v>1.125</v>
      </c>
      <c r="V116" s="157">
        <f>ROUND(E116*U116,2)</f>
        <v>0</v>
      </c>
      <c r="W116" s="157"/>
      <c r="X116" s="157" t="s">
        <v>269</v>
      </c>
      <c r="Y116" s="157" t="s">
        <v>167</v>
      </c>
      <c r="Z116" s="147"/>
      <c r="AA116" s="147"/>
      <c r="AB116" s="147"/>
      <c r="AC116" s="147"/>
      <c r="AD116" s="147"/>
      <c r="AE116" s="147"/>
      <c r="AF116" s="147"/>
      <c r="AG116" s="147" t="s">
        <v>270</v>
      </c>
      <c r="AH116" s="147"/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  <c r="BH116" s="147"/>
    </row>
    <row r="117" spans="1:60" x14ac:dyDescent="0.25">
      <c r="A117" s="161" t="s">
        <v>159</v>
      </c>
      <c r="B117" s="162" t="s">
        <v>122</v>
      </c>
      <c r="C117" s="183" t="s">
        <v>123</v>
      </c>
      <c r="D117" s="163"/>
      <c r="E117" s="164"/>
      <c r="F117" s="165"/>
      <c r="G117" s="165">
        <f>SUMIF(AG118:AG124,"&lt;&gt;NOR",G118:G124)</f>
        <v>0</v>
      </c>
      <c r="H117" s="165"/>
      <c r="I117" s="165">
        <f>SUM(I118:I124)</f>
        <v>0</v>
      </c>
      <c r="J117" s="165"/>
      <c r="K117" s="165">
        <f>SUM(K118:K124)</f>
        <v>0</v>
      </c>
      <c r="L117" s="165"/>
      <c r="M117" s="165">
        <f>SUM(M118:M124)</f>
        <v>0</v>
      </c>
      <c r="N117" s="164"/>
      <c r="O117" s="164">
        <f>SUM(O118:O124)</f>
        <v>0</v>
      </c>
      <c r="P117" s="164"/>
      <c r="Q117" s="164">
        <f>SUM(Q118:Q124)</f>
        <v>0</v>
      </c>
      <c r="R117" s="165"/>
      <c r="S117" s="165"/>
      <c r="T117" s="166"/>
      <c r="U117" s="160"/>
      <c r="V117" s="160">
        <f>SUM(V118:V124)</f>
        <v>71.739999999999995</v>
      </c>
      <c r="W117" s="160"/>
      <c r="X117" s="160"/>
      <c r="Y117" s="160"/>
      <c r="AG117" t="s">
        <v>160</v>
      </c>
    </row>
    <row r="118" spans="1:60" outlineLevel="1" x14ac:dyDescent="0.25">
      <c r="A118" s="168">
        <v>38</v>
      </c>
      <c r="B118" s="169" t="s">
        <v>304</v>
      </c>
      <c r="C118" s="184" t="s">
        <v>305</v>
      </c>
      <c r="D118" s="170" t="s">
        <v>175</v>
      </c>
      <c r="E118" s="171">
        <v>533.76250000000005</v>
      </c>
      <c r="F118" s="172"/>
      <c r="G118" s="173">
        <f>ROUND(E118*F118,2)</f>
        <v>0</v>
      </c>
      <c r="H118" s="172"/>
      <c r="I118" s="173">
        <f>ROUND(E118*H118,2)</f>
        <v>0</v>
      </c>
      <c r="J118" s="172"/>
      <c r="K118" s="173">
        <f>ROUND(E118*J118,2)</f>
        <v>0</v>
      </c>
      <c r="L118" s="173">
        <v>21</v>
      </c>
      <c r="M118" s="173">
        <f>G118*(1+L118/100)</f>
        <v>0</v>
      </c>
      <c r="N118" s="171">
        <v>0</v>
      </c>
      <c r="O118" s="171">
        <f>ROUND(E118*N118,2)</f>
        <v>0</v>
      </c>
      <c r="P118" s="171">
        <v>0</v>
      </c>
      <c r="Q118" s="171">
        <f>ROUND(E118*P118,2)</f>
        <v>0</v>
      </c>
      <c r="R118" s="173"/>
      <c r="S118" s="173" t="s">
        <v>165</v>
      </c>
      <c r="T118" s="174" t="s">
        <v>165</v>
      </c>
      <c r="U118" s="157">
        <v>3.2480000000000002E-2</v>
      </c>
      <c r="V118" s="157">
        <f>ROUND(E118*U118,2)</f>
        <v>17.34</v>
      </c>
      <c r="W118" s="157"/>
      <c r="X118" s="157" t="s">
        <v>166</v>
      </c>
      <c r="Y118" s="157" t="s">
        <v>167</v>
      </c>
      <c r="Z118" s="147"/>
      <c r="AA118" s="147"/>
      <c r="AB118" s="147"/>
      <c r="AC118" s="147"/>
      <c r="AD118" s="147"/>
      <c r="AE118" s="147"/>
      <c r="AF118" s="147"/>
      <c r="AG118" s="147" t="s">
        <v>306</v>
      </c>
      <c r="AH118" s="147"/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  <c r="BH118" s="147"/>
    </row>
    <row r="119" spans="1:60" outlineLevel="2" x14ac:dyDescent="0.25">
      <c r="A119" s="154"/>
      <c r="B119" s="155"/>
      <c r="C119" s="185" t="s">
        <v>307</v>
      </c>
      <c r="D119" s="158"/>
      <c r="E119" s="159">
        <v>162.6</v>
      </c>
      <c r="F119" s="157"/>
      <c r="G119" s="157"/>
      <c r="H119" s="157"/>
      <c r="I119" s="157"/>
      <c r="J119" s="157"/>
      <c r="K119" s="157"/>
      <c r="L119" s="157"/>
      <c r="M119" s="157"/>
      <c r="N119" s="156"/>
      <c r="O119" s="156"/>
      <c r="P119" s="156"/>
      <c r="Q119" s="156"/>
      <c r="R119" s="157"/>
      <c r="S119" s="157"/>
      <c r="T119" s="157"/>
      <c r="U119" s="157"/>
      <c r="V119" s="157"/>
      <c r="W119" s="157"/>
      <c r="X119" s="157"/>
      <c r="Y119" s="157"/>
      <c r="Z119" s="147"/>
      <c r="AA119" s="147"/>
      <c r="AB119" s="147"/>
      <c r="AC119" s="147"/>
      <c r="AD119" s="147"/>
      <c r="AE119" s="147"/>
      <c r="AF119" s="147"/>
      <c r="AG119" s="147" t="s">
        <v>172</v>
      </c>
      <c r="AH119" s="147">
        <v>0</v>
      </c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  <c r="BH119" s="147"/>
    </row>
    <row r="120" spans="1:60" outlineLevel="3" x14ac:dyDescent="0.25">
      <c r="A120" s="154"/>
      <c r="B120" s="155"/>
      <c r="C120" s="185" t="s">
        <v>308</v>
      </c>
      <c r="D120" s="158"/>
      <c r="E120" s="159">
        <v>202.57</v>
      </c>
      <c r="F120" s="157"/>
      <c r="G120" s="157"/>
      <c r="H120" s="157"/>
      <c r="I120" s="157"/>
      <c r="J120" s="157"/>
      <c r="K120" s="157"/>
      <c r="L120" s="157"/>
      <c r="M120" s="157"/>
      <c r="N120" s="156"/>
      <c r="O120" s="156"/>
      <c r="P120" s="156"/>
      <c r="Q120" s="156"/>
      <c r="R120" s="157"/>
      <c r="S120" s="157"/>
      <c r="T120" s="157"/>
      <c r="U120" s="157"/>
      <c r="V120" s="157"/>
      <c r="W120" s="157"/>
      <c r="X120" s="157"/>
      <c r="Y120" s="157"/>
      <c r="Z120" s="147"/>
      <c r="AA120" s="147"/>
      <c r="AB120" s="147"/>
      <c r="AC120" s="147"/>
      <c r="AD120" s="147"/>
      <c r="AE120" s="147"/>
      <c r="AF120" s="147"/>
      <c r="AG120" s="147" t="s">
        <v>172</v>
      </c>
      <c r="AH120" s="147">
        <v>0</v>
      </c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  <c r="BH120" s="147"/>
    </row>
    <row r="121" spans="1:60" outlineLevel="3" x14ac:dyDescent="0.25">
      <c r="A121" s="154"/>
      <c r="B121" s="155"/>
      <c r="C121" s="185" t="s">
        <v>309</v>
      </c>
      <c r="D121" s="158"/>
      <c r="E121" s="159">
        <v>118.5925</v>
      </c>
      <c r="F121" s="157"/>
      <c r="G121" s="157"/>
      <c r="H121" s="157"/>
      <c r="I121" s="157"/>
      <c r="J121" s="157"/>
      <c r="K121" s="157"/>
      <c r="L121" s="157"/>
      <c r="M121" s="157"/>
      <c r="N121" s="156"/>
      <c r="O121" s="156"/>
      <c r="P121" s="156"/>
      <c r="Q121" s="156"/>
      <c r="R121" s="157"/>
      <c r="S121" s="157"/>
      <c r="T121" s="157"/>
      <c r="U121" s="157"/>
      <c r="V121" s="157"/>
      <c r="W121" s="157"/>
      <c r="X121" s="157"/>
      <c r="Y121" s="157"/>
      <c r="Z121" s="147"/>
      <c r="AA121" s="147"/>
      <c r="AB121" s="147"/>
      <c r="AC121" s="147"/>
      <c r="AD121" s="147"/>
      <c r="AE121" s="147"/>
      <c r="AF121" s="147"/>
      <c r="AG121" s="147" t="s">
        <v>172</v>
      </c>
      <c r="AH121" s="147">
        <v>0</v>
      </c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</row>
    <row r="122" spans="1:60" outlineLevel="3" x14ac:dyDescent="0.25">
      <c r="A122" s="154"/>
      <c r="B122" s="155"/>
      <c r="C122" s="185" t="s">
        <v>310</v>
      </c>
      <c r="D122" s="158"/>
      <c r="E122" s="159">
        <v>50</v>
      </c>
      <c r="F122" s="157"/>
      <c r="G122" s="157"/>
      <c r="H122" s="157"/>
      <c r="I122" s="157"/>
      <c r="J122" s="157"/>
      <c r="K122" s="157"/>
      <c r="L122" s="157"/>
      <c r="M122" s="157"/>
      <c r="N122" s="156"/>
      <c r="O122" s="156"/>
      <c r="P122" s="156"/>
      <c r="Q122" s="156"/>
      <c r="R122" s="157"/>
      <c r="S122" s="157"/>
      <c r="T122" s="157"/>
      <c r="U122" s="157"/>
      <c r="V122" s="157"/>
      <c r="W122" s="157"/>
      <c r="X122" s="157"/>
      <c r="Y122" s="157"/>
      <c r="Z122" s="147"/>
      <c r="AA122" s="147"/>
      <c r="AB122" s="147"/>
      <c r="AC122" s="147"/>
      <c r="AD122" s="147"/>
      <c r="AE122" s="147"/>
      <c r="AF122" s="147"/>
      <c r="AG122" s="147" t="s">
        <v>172</v>
      </c>
      <c r="AH122" s="147">
        <v>0</v>
      </c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  <c r="BF122" s="147"/>
      <c r="BG122" s="147"/>
      <c r="BH122" s="147"/>
    </row>
    <row r="123" spans="1:60" outlineLevel="1" x14ac:dyDescent="0.25">
      <c r="A123" s="168">
        <v>39</v>
      </c>
      <c r="B123" s="169" t="s">
        <v>311</v>
      </c>
      <c r="C123" s="184" t="s">
        <v>312</v>
      </c>
      <c r="D123" s="170" t="s">
        <v>175</v>
      </c>
      <c r="E123" s="171">
        <v>533.76250000000005</v>
      </c>
      <c r="F123" s="172"/>
      <c r="G123" s="173">
        <f>ROUND(E123*F123,2)</f>
        <v>0</v>
      </c>
      <c r="H123" s="172"/>
      <c r="I123" s="173">
        <f>ROUND(E123*H123,2)</f>
        <v>0</v>
      </c>
      <c r="J123" s="172"/>
      <c r="K123" s="173">
        <f>ROUND(E123*J123,2)</f>
        <v>0</v>
      </c>
      <c r="L123" s="173">
        <v>21</v>
      </c>
      <c r="M123" s="173">
        <f>G123*(1+L123/100)</f>
        <v>0</v>
      </c>
      <c r="N123" s="171">
        <v>0</v>
      </c>
      <c r="O123" s="171">
        <f>ROUND(E123*N123,2)</f>
        <v>0</v>
      </c>
      <c r="P123" s="171">
        <v>0</v>
      </c>
      <c r="Q123" s="171">
        <f>ROUND(E123*P123,2)</f>
        <v>0</v>
      </c>
      <c r="R123" s="173"/>
      <c r="S123" s="173" t="s">
        <v>165</v>
      </c>
      <c r="T123" s="174" t="s">
        <v>165</v>
      </c>
      <c r="U123" s="157">
        <v>0.10191</v>
      </c>
      <c r="V123" s="157">
        <f>ROUND(E123*U123,2)</f>
        <v>54.4</v>
      </c>
      <c r="W123" s="157"/>
      <c r="X123" s="157" t="s">
        <v>166</v>
      </c>
      <c r="Y123" s="157" t="s">
        <v>167</v>
      </c>
      <c r="Z123" s="147"/>
      <c r="AA123" s="147"/>
      <c r="AB123" s="147"/>
      <c r="AC123" s="147"/>
      <c r="AD123" s="147"/>
      <c r="AE123" s="147"/>
      <c r="AF123" s="147"/>
      <c r="AG123" s="147" t="s">
        <v>306</v>
      </c>
      <c r="AH123" s="147"/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  <c r="BH123" s="147"/>
    </row>
    <row r="124" spans="1:60" outlineLevel="2" x14ac:dyDescent="0.25">
      <c r="A124" s="154"/>
      <c r="B124" s="155"/>
      <c r="C124" s="185" t="s">
        <v>313</v>
      </c>
      <c r="D124" s="158"/>
      <c r="E124" s="159">
        <v>533.76250000000005</v>
      </c>
      <c r="F124" s="157"/>
      <c r="G124" s="157"/>
      <c r="H124" s="157"/>
      <c r="I124" s="157"/>
      <c r="J124" s="157"/>
      <c r="K124" s="157"/>
      <c r="L124" s="157"/>
      <c r="M124" s="157"/>
      <c r="N124" s="156"/>
      <c r="O124" s="156"/>
      <c r="P124" s="156"/>
      <c r="Q124" s="156"/>
      <c r="R124" s="157"/>
      <c r="S124" s="157"/>
      <c r="T124" s="157"/>
      <c r="U124" s="157"/>
      <c r="V124" s="157"/>
      <c r="W124" s="157"/>
      <c r="X124" s="157"/>
      <c r="Y124" s="157"/>
      <c r="Z124" s="147"/>
      <c r="AA124" s="147"/>
      <c r="AB124" s="147"/>
      <c r="AC124" s="147"/>
      <c r="AD124" s="147"/>
      <c r="AE124" s="147"/>
      <c r="AF124" s="147"/>
      <c r="AG124" s="147" t="s">
        <v>172</v>
      </c>
      <c r="AH124" s="147">
        <v>5</v>
      </c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  <c r="BH124" s="147"/>
    </row>
    <row r="125" spans="1:60" x14ac:dyDescent="0.25">
      <c r="A125" s="161" t="s">
        <v>159</v>
      </c>
      <c r="B125" s="162" t="s">
        <v>126</v>
      </c>
      <c r="C125" s="183" t="s">
        <v>127</v>
      </c>
      <c r="D125" s="163"/>
      <c r="E125" s="164"/>
      <c r="F125" s="165"/>
      <c r="G125" s="165">
        <f>SUMIF(AG126:AG127,"&lt;&gt;NOR",G126:G127)</f>
        <v>0</v>
      </c>
      <c r="H125" s="165"/>
      <c r="I125" s="165">
        <f>SUM(I126:I127)</f>
        <v>0</v>
      </c>
      <c r="J125" s="165"/>
      <c r="K125" s="165">
        <f>SUM(K126:K127)</f>
        <v>0</v>
      </c>
      <c r="L125" s="165"/>
      <c r="M125" s="165">
        <f>SUM(M126:M127)</f>
        <v>0</v>
      </c>
      <c r="N125" s="164"/>
      <c r="O125" s="164">
        <f>SUM(O126:O127)</f>
        <v>0</v>
      </c>
      <c r="P125" s="164"/>
      <c r="Q125" s="164">
        <f>SUM(Q126:Q127)</f>
        <v>0</v>
      </c>
      <c r="R125" s="165"/>
      <c r="S125" s="165"/>
      <c r="T125" s="166"/>
      <c r="U125" s="160"/>
      <c r="V125" s="160">
        <f>SUM(V126:V127)</f>
        <v>0.16</v>
      </c>
      <c r="W125" s="160"/>
      <c r="X125" s="160"/>
      <c r="Y125" s="160"/>
      <c r="AG125" t="s">
        <v>160</v>
      </c>
    </row>
    <row r="126" spans="1:60" outlineLevel="1" x14ac:dyDescent="0.25">
      <c r="A126" s="168">
        <v>40</v>
      </c>
      <c r="B126" s="169" t="s">
        <v>314</v>
      </c>
      <c r="C126" s="184" t="s">
        <v>315</v>
      </c>
      <c r="D126" s="170" t="s">
        <v>175</v>
      </c>
      <c r="E126" s="171">
        <v>0.01</v>
      </c>
      <c r="F126" s="172"/>
      <c r="G126" s="173">
        <f>ROUND(E126*F126,2)</f>
        <v>0</v>
      </c>
      <c r="H126" s="172"/>
      <c r="I126" s="173">
        <f>ROUND(E126*H126,2)</f>
        <v>0</v>
      </c>
      <c r="J126" s="172"/>
      <c r="K126" s="173">
        <f>ROUND(E126*J126,2)</f>
        <v>0</v>
      </c>
      <c r="L126" s="173">
        <v>21</v>
      </c>
      <c r="M126" s="173">
        <f>G126*(1+L126/100)</f>
        <v>0</v>
      </c>
      <c r="N126" s="171">
        <v>0</v>
      </c>
      <c r="O126" s="171">
        <f>ROUND(E126*N126,2)</f>
        <v>0</v>
      </c>
      <c r="P126" s="171">
        <v>0</v>
      </c>
      <c r="Q126" s="171">
        <f>ROUND(E126*P126,2)</f>
        <v>0</v>
      </c>
      <c r="R126" s="173"/>
      <c r="S126" s="173" t="s">
        <v>165</v>
      </c>
      <c r="T126" s="174" t="s">
        <v>165</v>
      </c>
      <c r="U126" s="157">
        <v>16.445</v>
      </c>
      <c r="V126" s="157">
        <f>ROUND(E126*U126,2)</f>
        <v>0.16</v>
      </c>
      <c r="W126" s="157"/>
      <c r="X126" s="157" t="s">
        <v>166</v>
      </c>
      <c r="Y126" s="157" t="s">
        <v>167</v>
      </c>
      <c r="Z126" s="147"/>
      <c r="AA126" s="147"/>
      <c r="AB126" s="147"/>
      <c r="AC126" s="147"/>
      <c r="AD126" s="147"/>
      <c r="AE126" s="147"/>
      <c r="AF126" s="147"/>
      <c r="AG126" s="147" t="s">
        <v>168</v>
      </c>
      <c r="AH126" s="147"/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BH126" s="147"/>
    </row>
    <row r="127" spans="1:60" outlineLevel="2" x14ac:dyDescent="0.25">
      <c r="A127" s="154"/>
      <c r="B127" s="155"/>
      <c r="C127" s="185" t="s">
        <v>316</v>
      </c>
      <c r="D127" s="158"/>
      <c r="E127" s="159">
        <v>0.01</v>
      </c>
      <c r="F127" s="157"/>
      <c r="G127" s="157"/>
      <c r="H127" s="157"/>
      <c r="I127" s="157"/>
      <c r="J127" s="157"/>
      <c r="K127" s="157"/>
      <c r="L127" s="157"/>
      <c r="M127" s="157"/>
      <c r="N127" s="156"/>
      <c r="O127" s="156"/>
      <c r="P127" s="156"/>
      <c r="Q127" s="156"/>
      <c r="R127" s="157"/>
      <c r="S127" s="157"/>
      <c r="T127" s="157"/>
      <c r="U127" s="157"/>
      <c r="V127" s="157"/>
      <c r="W127" s="157"/>
      <c r="X127" s="157"/>
      <c r="Y127" s="157"/>
      <c r="Z127" s="147"/>
      <c r="AA127" s="147"/>
      <c r="AB127" s="147"/>
      <c r="AC127" s="147"/>
      <c r="AD127" s="147"/>
      <c r="AE127" s="147"/>
      <c r="AF127" s="147"/>
      <c r="AG127" s="147" t="s">
        <v>172</v>
      </c>
      <c r="AH127" s="147">
        <v>0</v>
      </c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47"/>
      <c r="BB127" s="147"/>
      <c r="BC127" s="147"/>
      <c r="BD127" s="147"/>
      <c r="BE127" s="147"/>
      <c r="BF127" s="147"/>
      <c r="BG127" s="147"/>
      <c r="BH127" s="147"/>
    </row>
    <row r="128" spans="1:60" x14ac:dyDescent="0.25">
      <c r="A128" s="161" t="s">
        <v>159</v>
      </c>
      <c r="B128" s="162" t="s">
        <v>128</v>
      </c>
      <c r="C128" s="183" t="s">
        <v>129</v>
      </c>
      <c r="D128" s="163"/>
      <c r="E128" s="164"/>
      <c r="F128" s="165"/>
      <c r="G128" s="165">
        <f>SUMIF(AG129:AG135,"&lt;&gt;NOR",G129:G135)</f>
        <v>0</v>
      </c>
      <c r="H128" s="165"/>
      <c r="I128" s="165">
        <f>SUM(I129:I135)</f>
        <v>0</v>
      </c>
      <c r="J128" s="165"/>
      <c r="K128" s="165">
        <f>SUM(K129:K135)</f>
        <v>0</v>
      </c>
      <c r="L128" s="165"/>
      <c r="M128" s="165">
        <f>SUM(M129:M135)</f>
        <v>0</v>
      </c>
      <c r="N128" s="164"/>
      <c r="O128" s="164">
        <f>SUM(O129:O135)</f>
        <v>0</v>
      </c>
      <c r="P128" s="164"/>
      <c r="Q128" s="164">
        <f>SUM(Q129:Q135)</f>
        <v>0</v>
      </c>
      <c r="R128" s="165"/>
      <c r="S128" s="165"/>
      <c r="T128" s="166"/>
      <c r="U128" s="160"/>
      <c r="V128" s="160">
        <f>SUM(V129:V135)</f>
        <v>15.129999999999999</v>
      </c>
      <c r="W128" s="160"/>
      <c r="X128" s="160"/>
      <c r="Y128" s="160"/>
      <c r="AG128" t="s">
        <v>160</v>
      </c>
    </row>
    <row r="129" spans="1:60" outlineLevel="1" x14ac:dyDescent="0.25">
      <c r="A129" s="176">
        <v>41</v>
      </c>
      <c r="B129" s="177" t="s">
        <v>317</v>
      </c>
      <c r="C129" s="186" t="s">
        <v>318</v>
      </c>
      <c r="D129" s="178" t="s">
        <v>268</v>
      </c>
      <c r="E129" s="179">
        <v>3.98414</v>
      </c>
      <c r="F129" s="180"/>
      <c r="G129" s="181">
        <f>ROUND(E129*F129,2)</f>
        <v>0</v>
      </c>
      <c r="H129" s="180"/>
      <c r="I129" s="181">
        <f>ROUND(E129*H129,2)</f>
        <v>0</v>
      </c>
      <c r="J129" s="180"/>
      <c r="K129" s="181">
        <f>ROUND(E129*J129,2)</f>
        <v>0</v>
      </c>
      <c r="L129" s="181">
        <v>21</v>
      </c>
      <c r="M129" s="181">
        <f>G129*(1+L129/100)</f>
        <v>0</v>
      </c>
      <c r="N129" s="179">
        <v>0</v>
      </c>
      <c r="O129" s="179">
        <f>ROUND(E129*N129,2)</f>
        <v>0</v>
      </c>
      <c r="P129" s="179">
        <v>0</v>
      </c>
      <c r="Q129" s="179">
        <f>ROUND(E129*P129,2)</f>
        <v>0</v>
      </c>
      <c r="R129" s="181"/>
      <c r="S129" s="181" t="s">
        <v>165</v>
      </c>
      <c r="T129" s="182" t="s">
        <v>165</v>
      </c>
      <c r="U129" s="157">
        <v>2.0089999999999999</v>
      </c>
      <c r="V129" s="157">
        <f>ROUND(E129*U129,2)</f>
        <v>8</v>
      </c>
      <c r="W129" s="157"/>
      <c r="X129" s="157" t="s">
        <v>319</v>
      </c>
      <c r="Y129" s="157" t="s">
        <v>167</v>
      </c>
      <c r="Z129" s="147"/>
      <c r="AA129" s="147"/>
      <c r="AB129" s="147"/>
      <c r="AC129" s="147"/>
      <c r="AD129" s="147"/>
      <c r="AE129" s="147"/>
      <c r="AF129" s="147"/>
      <c r="AG129" s="147" t="s">
        <v>320</v>
      </c>
      <c r="AH129" s="147"/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  <c r="BH129" s="147"/>
    </row>
    <row r="130" spans="1:60" outlineLevel="1" x14ac:dyDescent="0.25">
      <c r="A130" s="168">
        <v>42</v>
      </c>
      <c r="B130" s="169" t="s">
        <v>321</v>
      </c>
      <c r="C130" s="184" t="s">
        <v>322</v>
      </c>
      <c r="D130" s="170" t="s">
        <v>268</v>
      </c>
      <c r="E130" s="171">
        <v>3.98414</v>
      </c>
      <c r="F130" s="172"/>
      <c r="G130" s="173">
        <f>ROUND(E130*F130,2)</f>
        <v>0</v>
      </c>
      <c r="H130" s="172"/>
      <c r="I130" s="173">
        <f>ROUND(E130*H130,2)</f>
        <v>0</v>
      </c>
      <c r="J130" s="172"/>
      <c r="K130" s="173">
        <f>ROUND(E130*J130,2)</f>
        <v>0</v>
      </c>
      <c r="L130" s="173">
        <v>21</v>
      </c>
      <c r="M130" s="173">
        <f>G130*(1+L130/100)</f>
        <v>0</v>
      </c>
      <c r="N130" s="171">
        <v>0</v>
      </c>
      <c r="O130" s="171">
        <f>ROUND(E130*N130,2)</f>
        <v>0</v>
      </c>
      <c r="P130" s="171">
        <v>0</v>
      </c>
      <c r="Q130" s="171">
        <f>ROUND(E130*P130,2)</f>
        <v>0</v>
      </c>
      <c r="R130" s="173"/>
      <c r="S130" s="173" t="s">
        <v>165</v>
      </c>
      <c r="T130" s="174" t="s">
        <v>165</v>
      </c>
      <c r="U130" s="157">
        <v>0.49</v>
      </c>
      <c r="V130" s="157">
        <f>ROUND(E130*U130,2)</f>
        <v>1.95</v>
      </c>
      <c r="W130" s="157"/>
      <c r="X130" s="157" t="s">
        <v>319</v>
      </c>
      <c r="Y130" s="157" t="s">
        <v>167</v>
      </c>
      <c r="Z130" s="147"/>
      <c r="AA130" s="147"/>
      <c r="AB130" s="147"/>
      <c r="AC130" s="147"/>
      <c r="AD130" s="147"/>
      <c r="AE130" s="147"/>
      <c r="AF130" s="147"/>
      <c r="AG130" s="147" t="s">
        <v>320</v>
      </c>
      <c r="AH130" s="147"/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  <c r="BH130" s="147"/>
    </row>
    <row r="131" spans="1:60" outlineLevel="2" x14ac:dyDescent="0.25">
      <c r="A131" s="154"/>
      <c r="B131" s="155"/>
      <c r="C131" s="246" t="s">
        <v>323</v>
      </c>
      <c r="D131" s="247"/>
      <c r="E131" s="247"/>
      <c r="F131" s="247"/>
      <c r="G131" s="247"/>
      <c r="H131" s="157"/>
      <c r="I131" s="157"/>
      <c r="J131" s="157"/>
      <c r="K131" s="157"/>
      <c r="L131" s="157"/>
      <c r="M131" s="157"/>
      <c r="N131" s="156"/>
      <c r="O131" s="156"/>
      <c r="P131" s="156"/>
      <c r="Q131" s="156"/>
      <c r="R131" s="157"/>
      <c r="S131" s="157"/>
      <c r="T131" s="157"/>
      <c r="U131" s="157"/>
      <c r="V131" s="157"/>
      <c r="W131" s="157"/>
      <c r="X131" s="157"/>
      <c r="Y131" s="157"/>
      <c r="Z131" s="147"/>
      <c r="AA131" s="147"/>
      <c r="AB131" s="147"/>
      <c r="AC131" s="147"/>
      <c r="AD131" s="147"/>
      <c r="AE131" s="147"/>
      <c r="AF131" s="147"/>
      <c r="AG131" s="147" t="s">
        <v>170</v>
      </c>
      <c r="AH131" s="147"/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  <c r="BH131" s="147"/>
    </row>
    <row r="132" spans="1:60" outlineLevel="1" x14ac:dyDescent="0.25">
      <c r="A132" s="176">
        <v>43</v>
      </c>
      <c r="B132" s="177" t="s">
        <v>324</v>
      </c>
      <c r="C132" s="186" t="s">
        <v>325</v>
      </c>
      <c r="D132" s="178" t="s">
        <v>268</v>
      </c>
      <c r="E132" s="179">
        <v>75.698629999999994</v>
      </c>
      <c r="F132" s="180"/>
      <c r="G132" s="181">
        <f>ROUND(E132*F132,2)</f>
        <v>0</v>
      </c>
      <c r="H132" s="180"/>
      <c r="I132" s="181">
        <f>ROUND(E132*H132,2)</f>
        <v>0</v>
      </c>
      <c r="J132" s="180"/>
      <c r="K132" s="181">
        <f>ROUND(E132*J132,2)</f>
        <v>0</v>
      </c>
      <c r="L132" s="181">
        <v>21</v>
      </c>
      <c r="M132" s="181">
        <f>G132*(1+L132/100)</f>
        <v>0</v>
      </c>
      <c r="N132" s="179">
        <v>0</v>
      </c>
      <c r="O132" s="179">
        <f>ROUND(E132*N132,2)</f>
        <v>0</v>
      </c>
      <c r="P132" s="179">
        <v>0</v>
      </c>
      <c r="Q132" s="179">
        <f>ROUND(E132*P132,2)</f>
        <v>0</v>
      </c>
      <c r="R132" s="181"/>
      <c r="S132" s="181" t="s">
        <v>165</v>
      </c>
      <c r="T132" s="182" t="s">
        <v>165</v>
      </c>
      <c r="U132" s="157">
        <v>0</v>
      </c>
      <c r="V132" s="157">
        <f>ROUND(E132*U132,2)</f>
        <v>0</v>
      </c>
      <c r="W132" s="157"/>
      <c r="X132" s="157" t="s">
        <v>319</v>
      </c>
      <c r="Y132" s="157" t="s">
        <v>167</v>
      </c>
      <c r="Z132" s="147"/>
      <c r="AA132" s="147"/>
      <c r="AB132" s="147"/>
      <c r="AC132" s="147"/>
      <c r="AD132" s="147"/>
      <c r="AE132" s="147"/>
      <c r="AF132" s="147"/>
      <c r="AG132" s="147" t="s">
        <v>320</v>
      </c>
      <c r="AH132" s="147"/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  <c r="BH132" s="147"/>
    </row>
    <row r="133" spans="1:60" outlineLevel="1" x14ac:dyDescent="0.25">
      <c r="A133" s="176">
        <v>44</v>
      </c>
      <c r="B133" s="177" t="s">
        <v>326</v>
      </c>
      <c r="C133" s="186" t="s">
        <v>327</v>
      </c>
      <c r="D133" s="178" t="s">
        <v>268</v>
      </c>
      <c r="E133" s="179">
        <v>3.98414</v>
      </c>
      <c r="F133" s="180"/>
      <c r="G133" s="181">
        <f>ROUND(E133*F133,2)</f>
        <v>0</v>
      </c>
      <c r="H133" s="180"/>
      <c r="I133" s="181">
        <f>ROUND(E133*H133,2)</f>
        <v>0</v>
      </c>
      <c r="J133" s="180"/>
      <c r="K133" s="181">
        <f>ROUND(E133*J133,2)</f>
        <v>0</v>
      </c>
      <c r="L133" s="181">
        <v>21</v>
      </c>
      <c r="M133" s="181">
        <f>G133*(1+L133/100)</f>
        <v>0</v>
      </c>
      <c r="N133" s="179">
        <v>0</v>
      </c>
      <c r="O133" s="179">
        <f>ROUND(E133*N133,2)</f>
        <v>0</v>
      </c>
      <c r="P133" s="179">
        <v>0</v>
      </c>
      <c r="Q133" s="179">
        <f>ROUND(E133*P133,2)</f>
        <v>0</v>
      </c>
      <c r="R133" s="181"/>
      <c r="S133" s="181" t="s">
        <v>165</v>
      </c>
      <c r="T133" s="182" t="s">
        <v>165</v>
      </c>
      <c r="U133" s="157">
        <v>0.94199999999999995</v>
      </c>
      <c r="V133" s="157">
        <f>ROUND(E133*U133,2)</f>
        <v>3.75</v>
      </c>
      <c r="W133" s="157"/>
      <c r="X133" s="157" t="s">
        <v>319</v>
      </c>
      <c r="Y133" s="157" t="s">
        <v>167</v>
      </c>
      <c r="Z133" s="147"/>
      <c r="AA133" s="147"/>
      <c r="AB133" s="147"/>
      <c r="AC133" s="147"/>
      <c r="AD133" s="147"/>
      <c r="AE133" s="147"/>
      <c r="AF133" s="147"/>
      <c r="AG133" s="147" t="s">
        <v>320</v>
      </c>
      <c r="AH133" s="147"/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  <c r="BH133" s="147"/>
    </row>
    <row r="134" spans="1:60" ht="20.399999999999999" outlineLevel="1" x14ac:dyDescent="0.25">
      <c r="A134" s="176">
        <v>45</v>
      </c>
      <c r="B134" s="177" t="s">
        <v>328</v>
      </c>
      <c r="C134" s="186" t="s">
        <v>329</v>
      </c>
      <c r="D134" s="178" t="s">
        <v>268</v>
      </c>
      <c r="E134" s="179">
        <v>3.98414</v>
      </c>
      <c r="F134" s="180"/>
      <c r="G134" s="181">
        <f>ROUND(E134*F134,2)</f>
        <v>0</v>
      </c>
      <c r="H134" s="180"/>
      <c r="I134" s="181">
        <f>ROUND(E134*H134,2)</f>
        <v>0</v>
      </c>
      <c r="J134" s="180"/>
      <c r="K134" s="181">
        <f>ROUND(E134*J134,2)</f>
        <v>0</v>
      </c>
      <c r="L134" s="181">
        <v>21</v>
      </c>
      <c r="M134" s="181">
        <f>G134*(1+L134/100)</f>
        <v>0</v>
      </c>
      <c r="N134" s="179">
        <v>0</v>
      </c>
      <c r="O134" s="179">
        <f>ROUND(E134*N134,2)</f>
        <v>0</v>
      </c>
      <c r="P134" s="179">
        <v>0</v>
      </c>
      <c r="Q134" s="179">
        <f>ROUND(E134*P134,2)</f>
        <v>0</v>
      </c>
      <c r="R134" s="181"/>
      <c r="S134" s="181" t="s">
        <v>165</v>
      </c>
      <c r="T134" s="182" t="s">
        <v>165</v>
      </c>
      <c r="U134" s="157">
        <v>0</v>
      </c>
      <c r="V134" s="157">
        <f>ROUND(E134*U134,2)</f>
        <v>0</v>
      </c>
      <c r="W134" s="157"/>
      <c r="X134" s="157" t="s">
        <v>319</v>
      </c>
      <c r="Y134" s="157" t="s">
        <v>167</v>
      </c>
      <c r="Z134" s="147"/>
      <c r="AA134" s="147"/>
      <c r="AB134" s="147"/>
      <c r="AC134" s="147"/>
      <c r="AD134" s="147"/>
      <c r="AE134" s="147"/>
      <c r="AF134" s="147"/>
      <c r="AG134" s="147" t="s">
        <v>320</v>
      </c>
      <c r="AH134" s="147"/>
      <c r="AI134" s="147"/>
      <c r="AJ134" s="147"/>
      <c r="AK134" s="147"/>
      <c r="AL134" s="147"/>
      <c r="AM134" s="147"/>
      <c r="AN134" s="147"/>
      <c r="AO134" s="147"/>
      <c r="AP134" s="147"/>
      <c r="AQ134" s="147"/>
      <c r="AR134" s="147"/>
      <c r="AS134" s="147"/>
      <c r="AT134" s="147"/>
      <c r="AU134" s="147"/>
      <c r="AV134" s="147"/>
      <c r="AW134" s="147"/>
      <c r="AX134" s="147"/>
      <c r="AY134" s="147"/>
      <c r="AZ134" s="147"/>
      <c r="BA134" s="147"/>
      <c r="BB134" s="147"/>
      <c r="BC134" s="147"/>
      <c r="BD134" s="147"/>
      <c r="BE134" s="147"/>
      <c r="BF134" s="147"/>
      <c r="BG134" s="147"/>
      <c r="BH134" s="147"/>
    </row>
    <row r="135" spans="1:60" outlineLevel="1" x14ac:dyDescent="0.25">
      <c r="A135" s="176">
        <v>46</v>
      </c>
      <c r="B135" s="177" t="s">
        <v>330</v>
      </c>
      <c r="C135" s="186" t="s">
        <v>331</v>
      </c>
      <c r="D135" s="178" t="s">
        <v>268</v>
      </c>
      <c r="E135" s="179">
        <v>3.98414</v>
      </c>
      <c r="F135" s="180"/>
      <c r="G135" s="181">
        <f>ROUND(E135*F135,2)</f>
        <v>0</v>
      </c>
      <c r="H135" s="180"/>
      <c r="I135" s="181">
        <f>ROUND(E135*H135,2)</f>
        <v>0</v>
      </c>
      <c r="J135" s="180"/>
      <c r="K135" s="181">
        <f>ROUND(E135*J135,2)</f>
        <v>0</v>
      </c>
      <c r="L135" s="181">
        <v>21</v>
      </c>
      <c r="M135" s="181">
        <f>G135*(1+L135/100)</f>
        <v>0</v>
      </c>
      <c r="N135" s="179">
        <v>0</v>
      </c>
      <c r="O135" s="179">
        <f>ROUND(E135*N135,2)</f>
        <v>0</v>
      </c>
      <c r="P135" s="179">
        <v>0</v>
      </c>
      <c r="Q135" s="179">
        <f>ROUND(E135*P135,2)</f>
        <v>0</v>
      </c>
      <c r="R135" s="181"/>
      <c r="S135" s="181" t="s">
        <v>165</v>
      </c>
      <c r="T135" s="182" t="s">
        <v>165</v>
      </c>
      <c r="U135" s="157">
        <v>0.36</v>
      </c>
      <c r="V135" s="157">
        <f>ROUND(E135*U135,2)</f>
        <v>1.43</v>
      </c>
      <c r="W135" s="157"/>
      <c r="X135" s="157" t="s">
        <v>319</v>
      </c>
      <c r="Y135" s="157" t="s">
        <v>167</v>
      </c>
      <c r="Z135" s="147"/>
      <c r="AA135" s="147"/>
      <c r="AB135" s="147"/>
      <c r="AC135" s="147"/>
      <c r="AD135" s="147"/>
      <c r="AE135" s="147"/>
      <c r="AF135" s="147"/>
      <c r="AG135" s="147" t="s">
        <v>320</v>
      </c>
      <c r="AH135" s="147"/>
      <c r="AI135" s="147"/>
      <c r="AJ135" s="147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47"/>
      <c r="AV135" s="147"/>
      <c r="AW135" s="147"/>
      <c r="AX135" s="147"/>
      <c r="AY135" s="147"/>
      <c r="AZ135" s="147"/>
      <c r="BA135" s="147"/>
      <c r="BB135" s="147"/>
      <c r="BC135" s="147"/>
      <c r="BD135" s="147"/>
      <c r="BE135" s="147"/>
      <c r="BF135" s="147"/>
      <c r="BG135" s="147"/>
      <c r="BH135" s="147"/>
    </row>
    <row r="136" spans="1:60" x14ac:dyDescent="0.25">
      <c r="A136" s="161" t="s">
        <v>159</v>
      </c>
      <c r="B136" s="162" t="s">
        <v>131</v>
      </c>
      <c r="C136" s="183" t="s">
        <v>29</v>
      </c>
      <c r="D136" s="163"/>
      <c r="E136" s="164"/>
      <c r="F136" s="165"/>
      <c r="G136" s="165">
        <f>SUMIF(AG137:AG142,"&lt;&gt;NOR",G137:G142)</f>
        <v>0</v>
      </c>
      <c r="H136" s="165"/>
      <c r="I136" s="165">
        <f>SUM(I137:I142)</f>
        <v>0</v>
      </c>
      <c r="J136" s="165"/>
      <c r="K136" s="165">
        <f>SUM(K137:K142)</f>
        <v>0</v>
      </c>
      <c r="L136" s="165"/>
      <c r="M136" s="165">
        <f>SUM(M137:M142)</f>
        <v>0</v>
      </c>
      <c r="N136" s="164"/>
      <c r="O136" s="164">
        <f>SUM(O137:O142)</f>
        <v>0</v>
      </c>
      <c r="P136" s="164"/>
      <c r="Q136" s="164">
        <f>SUM(Q137:Q142)</f>
        <v>0</v>
      </c>
      <c r="R136" s="165"/>
      <c r="S136" s="165"/>
      <c r="T136" s="166"/>
      <c r="U136" s="160"/>
      <c r="V136" s="160">
        <f>SUM(V137:V142)</f>
        <v>0</v>
      </c>
      <c r="W136" s="160"/>
      <c r="X136" s="160"/>
      <c r="Y136" s="160"/>
      <c r="AG136" t="s">
        <v>160</v>
      </c>
    </row>
    <row r="137" spans="1:60" outlineLevel="1" x14ac:dyDescent="0.25">
      <c r="A137" s="168">
        <v>47</v>
      </c>
      <c r="B137" s="169" t="s">
        <v>332</v>
      </c>
      <c r="C137" s="184" t="s">
        <v>333</v>
      </c>
      <c r="D137" s="170" t="s">
        <v>334</v>
      </c>
      <c r="E137" s="171">
        <v>1</v>
      </c>
      <c r="F137" s="172"/>
      <c r="G137" s="173">
        <f>ROUND(E137*F137,2)</f>
        <v>0</v>
      </c>
      <c r="H137" s="172"/>
      <c r="I137" s="173">
        <f>ROUND(E137*H137,2)</f>
        <v>0</v>
      </c>
      <c r="J137" s="172"/>
      <c r="K137" s="173">
        <f>ROUND(E137*J137,2)</f>
        <v>0</v>
      </c>
      <c r="L137" s="173">
        <v>21</v>
      </c>
      <c r="M137" s="173">
        <f>G137*(1+L137/100)</f>
        <v>0</v>
      </c>
      <c r="N137" s="171">
        <v>0</v>
      </c>
      <c r="O137" s="171">
        <f>ROUND(E137*N137,2)</f>
        <v>0</v>
      </c>
      <c r="P137" s="171">
        <v>0</v>
      </c>
      <c r="Q137" s="171">
        <f>ROUND(E137*P137,2)</f>
        <v>0</v>
      </c>
      <c r="R137" s="173"/>
      <c r="S137" s="173" t="s">
        <v>165</v>
      </c>
      <c r="T137" s="174" t="s">
        <v>183</v>
      </c>
      <c r="U137" s="157">
        <v>0</v>
      </c>
      <c r="V137" s="157">
        <f>ROUND(E137*U137,2)</f>
        <v>0</v>
      </c>
      <c r="W137" s="157"/>
      <c r="X137" s="157" t="s">
        <v>335</v>
      </c>
      <c r="Y137" s="157" t="s">
        <v>167</v>
      </c>
      <c r="Z137" s="147"/>
      <c r="AA137" s="147"/>
      <c r="AB137" s="147"/>
      <c r="AC137" s="147"/>
      <c r="AD137" s="147"/>
      <c r="AE137" s="147"/>
      <c r="AF137" s="147"/>
      <c r="AG137" s="147" t="s">
        <v>336</v>
      </c>
      <c r="AH137" s="147"/>
      <c r="AI137" s="147"/>
      <c r="AJ137" s="147"/>
      <c r="AK137" s="147"/>
      <c r="AL137" s="147"/>
      <c r="AM137" s="147"/>
      <c r="AN137" s="147"/>
      <c r="AO137" s="147"/>
      <c r="AP137" s="147"/>
      <c r="AQ137" s="147"/>
      <c r="AR137" s="147"/>
      <c r="AS137" s="147"/>
      <c r="AT137" s="147"/>
      <c r="AU137" s="147"/>
      <c r="AV137" s="147"/>
      <c r="AW137" s="147"/>
      <c r="AX137" s="147"/>
      <c r="AY137" s="147"/>
      <c r="AZ137" s="147"/>
      <c r="BA137" s="147"/>
      <c r="BB137" s="147"/>
      <c r="BC137" s="147"/>
      <c r="BD137" s="147"/>
      <c r="BE137" s="147"/>
      <c r="BF137" s="147"/>
      <c r="BG137" s="147"/>
      <c r="BH137" s="147"/>
    </row>
    <row r="138" spans="1:60" outlineLevel="2" x14ac:dyDescent="0.25">
      <c r="A138" s="154"/>
      <c r="B138" s="155"/>
      <c r="C138" s="246" t="s">
        <v>337</v>
      </c>
      <c r="D138" s="247"/>
      <c r="E138" s="247"/>
      <c r="F138" s="247"/>
      <c r="G138" s="247"/>
      <c r="H138" s="157"/>
      <c r="I138" s="157"/>
      <c r="J138" s="157"/>
      <c r="K138" s="157"/>
      <c r="L138" s="157"/>
      <c r="M138" s="157"/>
      <c r="N138" s="156"/>
      <c r="O138" s="156"/>
      <c r="P138" s="156"/>
      <c r="Q138" s="156"/>
      <c r="R138" s="157"/>
      <c r="S138" s="157"/>
      <c r="T138" s="157"/>
      <c r="U138" s="157"/>
      <c r="V138" s="157"/>
      <c r="W138" s="157"/>
      <c r="X138" s="157"/>
      <c r="Y138" s="157"/>
      <c r="Z138" s="147"/>
      <c r="AA138" s="147"/>
      <c r="AB138" s="147"/>
      <c r="AC138" s="147"/>
      <c r="AD138" s="147"/>
      <c r="AE138" s="147"/>
      <c r="AF138" s="147"/>
      <c r="AG138" s="147" t="s">
        <v>170</v>
      </c>
      <c r="AH138" s="147"/>
      <c r="AI138" s="147"/>
      <c r="AJ138" s="147"/>
      <c r="AK138" s="147"/>
      <c r="AL138" s="147"/>
      <c r="AM138" s="147"/>
      <c r="AN138" s="147"/>
      <c r="AO138" s="147"/>
      <c r="AP138" s="147"/>
      <c r="AQ138" s="147"/>
      <c r="AR138" s="147"/>
      <c r="AS138" s="147"/>
      <c r="AT138" s="147"/>
      <c r="AU138" s="147"/>
      <c r="AV138" s="147"/>
      <c r="AW138" s="147"/>
      <c r="AX138" s="147"/>
      <c r="AY138" s="147"/>
      <c r="AZ138" s="147"/>
      <c r="BA138" s="147"/>
      <c r="BB138" s="147"/>
      <c r="BC138" s="147"/>
      <c r="BD138" s="147"/>
      <c r="BE138" s="147"/>
      <c r="BF138" s="147"/>
      <c r="BG138" s="147"/>
      <c r="BH138" s="147"/>
    </row>
    <row r="139" spans="1:60" outlineLevel="1" x14ac:dyDescent="0.25">
      <c r="A139" s="168">
        <v>48</v>
      </c>
      <c r="B139" s="169" t="s">
        <v>338</v>
      </c>
      <c r="C139" s="184" t="s">
        <v>339</v>
      </c>
      <c r="D139" s="170" t="s">
        <v>334</v>
      </c>
      <c r="E139" s="171">
        <v>1</v>
      </c>
      <c r="F139" s="172"/>
      <c r="G139" s="173">
        <f>ROUND(E139*F139,2)</f>
        <v>0</v>
      </c>
      <c r="H139" s="172"/>
      <c r="I139" s="173">
        <f>ROUND(E139*H139,2)</f>
        <v>0</v>
      </c>
      <c r="J139" s="172"/>
      <c r="K139" s="173">
        <f>ROUND(E139*J139,2)</f>
        <v>0</v>
      </c>
      <c r="L139" s="173">
        <v>21</v>
      </c>
      <c r="M139" s="173">
        <f>G139*(1+L139/100)</f>
        <v>0</v>
      </c>
      <c r="N139" s="171">
        <v>0</v>
      </c>
      <c r="O139" s="171">
        <f>ROUND(E139*N139,2)</f>
        <v>0</v>
      </c>
      <c r="P139" s="171">
        <v>0</v>
      </c>
      <c r="Q139" s="171">
        <f>ROUND(E139*P139,2)</f>
        <v>0</v>
      </c>
      <c r="R139" s="173"/>
      <c r="S139" s="173" t="s">
        <v>165</v>
      </c>
      <c r="T139" s="174" t="s">
        <v>183</v>
      </c>
      <c r="U139" s="157">
        <v>0</v>
      </c>
      <c r="V139" s="157">
        <f>ROUND(E139*U139,2)</f>
        <v>0</v>
      </c>
      <c r="W139" s="157"/>
      <c r="X139" s="157" t="s">
        <v>335</v>
      </c>
      <c r="Y139" s="157" t="s">
        <v>167</v>
      </c>
      <c r="Z139" s="147"/>
      <c r="AA139" s="147"/>
      <c r="AB139" s="147"/>
      <c r="AC139" s="147"/>
      <c r="AD139" s="147"/>
      <c r="AE139" s="147"/>
      <c r="AF139" s="147"/>
      <c r="AG139" s="147" t="s">
        <v>340</v>
      </c>
      <c r="AH139" s="147"/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  <c r="BF139" s="147"/>
      <c r="BG139" s="147"/>
      <c r="BH139" s="147"/>
    </row>
    <row r="140" spans="1:60" ht="31.2" outlineLevel="2" x14ac:dyDescent="0.25">
      <c r="A140" s="154"/>
      <c r="B140" s="155"/>
      <c r="C140" s="246" t="s">
        <v>341</v>
      </c>
      <c r="D140" s="247"/>
      <c r="E140" s="247"/>
      <c r="F140" s="247"/>
      <c r="G140" s="247"/>
      <c r="H140" s="157"/>
      <c r="I140" s="157"/>
      <c r="J140" s="157"/>
      <c r="K140" s="157"/>
      <c r="L140" s="157"/>
      <c r="M140" s="157"/>
      <c r="N140" s="156"/>
      <c r="O140" s="156"/>
      <c r="P140" s="156"/>
      <c r="Q140" s="156"/>
      <c r="R140" s="157"/>
      <c r="S140" s="157"/>
      <c r="T140" s="157"/>
      <c r="U140" s="157"/>
      <c r="V140" s="157"/>
      <c r="W140" s="157"/>
      <c r="X140" s="157"/>
      <c r="Y140" s="157"/>
      <c r="Z140" s="147"/>
      <c r="AA140" s="147"/>
      <c r="AB140" s="147"/>
      <c r="AC140" s="147"/>
      <c r="AD140" s="147"/>
      <c r="AE140" s="147"/>
      <c r="AF140" s="147"/>
      <c r="AG140" s="147" t="s">
        <v>170</v>
      </c>
      <c r="AH140" s="147"/>
      <c r="AI140" s="147"/>
      <c r="AJ140" s="147"/>
      <c r="AK140" s="147"/>
      <c r="AL140" s="147"/>
      <c r="AM140" s="147"/>
      <c r="AN140" s="147"/>
      <c r="AO140" s="147"/>
      <c r="AP140" s="147"/>
      <c r="AQ140" s="147"/>
      <c r="AR140" s="147"/>
      <c r="AS140" s="147"/>
      <c r="AT140" s="147"/>
      <c r="AU140" s="147"/>
      <c r="AV140" s="147"/>
      <c r="AW140" s="147"/>
      <c r="AX140" s="147"/>
      <c r="AY140" s="147"/>
      <c r="AZ140" s="147"/>
      <c r="BA140" s="175" t="str">
        <f>C140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140" s="147"/>
      <c r="BC140" s="147"/>
      <c r="BD140" s="147"/>
      <c r="BE140" s="147"/>
      <c r="BF140" s="147"/>
      <c r="BG140" s="147"/>
      <c r="BH140" s="147"/>
    </row>
    <row r="141" spans="1:60" outlineLevel="1" x14ac:dyDescent="0.25">
      <c r="A141" s="168">
        <v>49</v>
      </c>
      <c r="B141" s="169" t="s">
        <v>342</v>
      </c>
      <c r="C141" s="184" t="s">
        <v>343</v>
      </c>
      <c r="D141" s="170" t="s">
        <v>334</v>
      </c>
      <c r="E141" s="171">
        <v>1</v>
      </c>
      <c r="F141" s="172"/>
      <c r="G141" s="173">
        <f>ROUND(E141*F141,2)</f>
        <v>0</v>
      </c>
      <c r="H141" s="172"/>
      <c r="I141" s="173">
        <f>ROUND(E141*H141,2)</f>
        <v>0</v>
      </c>
      <c r="J141" s="172"/>
      <c r="K141" s="173">
        <f>ROUND(E141*J141,2)</f>
        <v>0</v>
      </c>
      <c r="L141" s="173">
        <v>21</v>
      </c>
      <c r="M141" s="173">
        <f>G141*(1+L141/100)</f>
        <v>0</v>
      </c>
      <c r="N141" s="171">
        <v>0</v>
      </c>
      <c r="O141" s="171">
        <f>ROUND(E141*N141,2)</f>
        <v>0</v>
      </c>
      <c r="P141" s="171">
        <v>0</v>
      </c>
      <c r="Q141" s="171">
        <f>ROUND(E141*P141,2)</f>
        <v>0</v>
      </c>
      <c r="R141" s="173"/>
      <c r="S141" s="173" t="s">
        <v>165</v>
      </c>
      <c r="T141" s="174" t="s">
        <v>183</v>
      </c>
      <c r="U141" s="157">
        <v>0</v>
      </c>
      <c r="V141" s="157">
        <f>ROUND(E141*U141,2)</f>
        <v>0</v>
      </c>
      <c r="W141" s="157"/>
      <c r="X141" s="157" t="s">
        <v>335</v>
      </c>
      <c r="Y141" s="157" t="s">
        <v>167</v>
      </c>
      <c r="Z141" s="147"/>
      <c r="AA141" s="147"/>
      <c r="AB141" s="147"/>
      <c r="AC141" s="147"/>
      <c r="AD141" s="147"/>
      <c r="AE141" s="147"/>
      <c r="AF141" s="147"/>
      <c r="AG141" s="147" t="s">
        <v>340</v>
      </c>
      <c r="AH141" s="147"/>
      <c r="AI141" s="147"/>
      <c r="AJ141" s="147"/>
      <c r="AK141" s="147"/>
      <c r="AL141" s="147"/>
      <c r="AM141" s="147"/>
      <c r="AN141" s="147"/>
      <c r="AO141" s="147"/>
      <c r="AP141" s="147"/>
      <c r="AQ141" s="147"/>
      <c r="AR141" s="147"/>
      <c r="AS141" s="147"/>
      <c r="AT141" s="147"/>
      <c r="AU141" s="147"/>
      <c r="AV141" s="147"/>
      <c r="AW141" s="147"/>
      <c r="AX141" s="147"/>
      <c r="AY141" s="147"/>
      <c r="AZ141" s="147"/>
      <c r="BA141" s="147"/>
      <c r="BB141" s="147"/>
      <c r="BC141" s="147"/>
      <c r="BD141" s="147"/>
      <c r="BE141" s="147"/>
      <c r="BF141" s="147"/>
      <c r="BG141" s="147"/>
      <c r="BH141" s="147"/>
    </row>
    <row r="142" spans="1:60" ht="21" outlineLevel="2" x14ac:dyDescent="0.25">
      <c r="A142" s="154"/>
      <c r="B142" s="155"/>
      <c r="C142" s="246" t="s">
        <v>344</v>
      </c>
      <c r="D142" s="247"/>
      <c r="E142" s="247"/>
      <c r="F142" s="247"/>
      <c r="G142" s="247"/>
      <c r="H142" s="157"/>
      <c r="I142" s="157"/>
      <c r="J142" s="157"/>
      <c r="K142" s="157"/>
      <c r="L142" s="157"/>
      <c r="M142" s="157"/>
      <c r="N142" s="156"/>
      <c r="O142" s="156"/>
      <c r="P142" s="156"/>
      <c r="Q142" s="156"/>
      <c r="R142" s="157"/>
      <c r="S142" s="157"/>
      <c r="T142" s="157"/>
      <c r="U142" s="157"/>
      <c r="V142" s="157"/>
      <c r="W142" s="157"/>
      <c r="X142" s="157"/>
      <c r="Y142" s="157"/>
      <c r="Z142" s="147"/>
      <c r="AA142" s="147"/>
      <c r="AB142" s="147"/>
      <c r="AC142" s="147"/>
      <c r="AD142" s="147"/>
      <c r="AE142" s="147"/>
      <c r="AF142" s="147"/>
      <c r="AG142" s="147" t="s">
        <v>170</v>
      </c>
      <c r="AH142" s="147"/>
      <c r="AI142" s="147"/>
      <c r="AJ142" s="147"/>
      <c r="AK142" s="147"/>
      <c r="AL142" s="147"/>
      <c r="AM142" s="147"/>
      <c r="AN142" s="147"/>
      <c r="AO142" s="147"/>
      <c r="AP142" s="147"/>
      <c r="AQ142" s="147"/>
      <c r="AR142" s="147"/>
      <c r="AS142" s="147"/>
      <c r="AT142" s="147"/>
      <c r="AU142" s="147"/>
      <c r="AV142" s="147"/>
      <c r="AW142" s="147"/>
      <c r="AX142" s="147"/>
      <c r="AY142" s="147"/>
      <c r="AZ142" s="147"/>
      <c r="BA142" s="175" t="str">
        <f>C142</f>
        <v>Náklady na ztížené provádění stavebních prací v důsledku nepřerušeného provozu na staveništi nebo v případech nepřerušeného provozu v objektech v nichž se stavební práce provádí.</v>
      </c>
      <c r="BB142" s="147"/>
      <c r="BC142" s="147"/>
      <c r="BD142" s="147"/>
      <c r="BE142" s="147"/>
      <c r="BF142" s="147"/>
      <c r="BG142" s="147"/>
      <c r="BH142" s="147"/>
    </row>
    <row r="143" spans="1:60" x14ac:dyDescent="0.25">
      <c r="A143" s="3"/>
      <c r="B143" s="4"/>
      <c r="C143" s="187"/>
      <c r="D143" s="6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AE143">
        <v>15</v>
      </c>
      <c r="AF143">
        <v>21</v>
      </c>
      <c r="AG143" t="s">
        <v>145</v>
      </c>
    </row>
    <row r="144" spans="1:60" x14ac:dyDescent="0.25">
      <c r="A144" s="150"/>
      <c r="B144" s="151" t="s">
        <v>31</v>
      </c>
      <c r="C144" s="188"/>
      <c r="D144" s="152"/>
      <c r="E144" s="153"/>
      <c r="F144" s="153"/>
      <c r="G144" s="167">
        <f>G8+G12+G15+G18+G26+G35+G38+G41+G44+G88+G90+G93+G107+G114+G117+G125+G128+G136</f>
        <v>0</v>
      </c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AE144">
        <f>SUMIF(L7:L142,AE143,G7:G142)</f>
        <v>0</v>
      </c>
      <c r="AF144">
        <f>SUMIF(L7:L142,AF143,G7:G142)</f>
        <v>0</v>
      </c>
      <c r="AG144" t="s">
        <v>345</v>
      </c>
    </row>
    <row r="145" spans="1:33" x14ac:dyDescent="0.25">
      <c r="A145" s="3"/>
      <c r="B145" s="4"/>
      <c r="C145" s="187"/>
      <c r="D145" s="6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</row>
    <row r="146" spans="1:33" x14ac:dyDescent="0.25">
      <c r="A146" s="3"/>
      <c r="B146" s="4"/>
      <c r="C146" s="187"/>
      <c r="D146" s="6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</row>
    <row r="147" spans="1:33" x14ac:dyDescent="0.25">
      <c r="A147" s="255" t="s">
        <v>346</v>
      </c>
      <c r="B147" s="255"/>
      <c r="C147" s="256"/>
      <c r="D147" s="6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</row>
    <row r="148" spans="1:33" x14ac:dyDescent="0.25">
      <c r="A148" s="257"/>
      <c r="B148" s="258"/>
      <c r="C148" s="259"/>
      <c r="D148" s="258"/>
      <c r="E148" s="258"/>
      <c r="F148" s="258"/>
      <c r="G148" s="260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AG148" t="s">
        <v>347</v>
      </c>
    </row>
    <row r="149" spans="1:33" x14ac:dyDescent="0.25">
      <c r="A149" s="261"/>
      <c r="B149" s="262"/>
      <c r="C149" s="263"/>
      <c r="D149" s="262"/>
      <c r="E149" s="262"/>
      <c r="F149" s="262"/>
      <c r="G149" s="264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</row>
    <row r="150" spans="1:33" x14ac:dyDescent="0.25">
      <c r="A150" s="261"/>
      <c r="B150" s="262"/>
      <c r="C150" s="263"/>
      <c r="D150" s="262"/>
      <c r="E150" s="262"/>
      <c r="F150" s="262"/>
      <c r="G150" s="264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</row>
    <row r="151" spans="1:33" x14ac:dyDescent="0.25">
      <c r="A151" s="261"/>
      <c r="B151" s="262"/>
      <c r="C151" s="263"/>
      <c r="D151" s="262"/>
      <c r="E151" s="262"/>
      <c r="F151" s="262"/>
      <c r="G151" s="264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</row>
    <row r="152" spans="1:33" x14ac:dyDescent="0.25">
      <c r="A152" s="265"/>
      <c r="B152" s="266"/>
      <c r="C152" s="267"/>
      <c r="D152" s="266"/>
      <c r="E152" s="266"/>
      <c r="F152" s="266"/>
      <c r="G152" s="268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</row>
    <row r="153" spans="1:33" x14ac:dyDescent="0.25">
      <c r="A153" s="3"/>
      <c r="B153" s="4"/>
      <c r="C153" s="187"/>
      <c r="D153" s="6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</row>
    <row r="154" spans="1:33" x14ac:dyDescent="0.25">
      <c r="C154" s="189"/>
      <c r="D154" s="10"/>
      <c r="AG154" t="s">
        <v>348</v>
      </c>
    </row>
    <row r="155" spans="1:33" x14ac:dyDescent="0.25">
      <c r="D155" s="10"/>
    </row>
    <row r="156" spans="1:33" x14ac:dyDescent="0.25">
      <c r="D156" s="10"/>
    </row>
    <row r="157" spans="1:33" x14ac:dyDescent="0.25">
      <c r="D157" s="10"/>
    </row>
    <row r="158" spans="1:33" x14ac:dyDescent="0.25">
      <c r="D158" s="10"/>
    </row>
    <row r="159" spans="1:33" x14ac:dyDescent="0.25">
      <c r="D159" s="10"/>
    </row>
    <row r="160" spans="1:33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password="E93A" sheet="1" formatRows="0"/>
  <mergeCells count="16">
    <mergeCell ref="A147:C147"/>
    <mergeCell ref="A148:G152"/>
    <mergeCell ref="C10:G10"/>
    <mergeCell ref="C20:G20"/>
    <mergeCell ref="C23:G23"/>
    <mergeCell ref="C62:G62"/>
    <mergeCell ref="C142:G142"/>
    <mergeCell ref="A1:G1"/>
    <mergeCell ref="C2:G2"/>
    <mergeCell ref="C3:G3"/>
    <mergeCell ref="C4:G4"/>
    <mergeCell ref="C73:G73"/>
    <mergeCell ref="C100:G100"/>
    <mergeCell ref="C131:G131"/>
    <mergeCell ref="C138:G138"/>
    <mergeCell ref="C140:G140"/>
  </mergeCells>
  <pageMargins left="0.25" right="0.25" top="0.75" bottom="0.75" header="0.3" footer="0.3"/>
  <pageSetup paperSize="9" orientation="landscape" horizontalDpi="4294967294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BH5000"/>
  <sheetViews>
    <sheetView workbookViewId="0">
      <pane ySplit="7" topLeftCell="A57" activePane="bottomLeft" state="frozen"/>
      <selection pane="bottomLeft" activeCell="T1" sqref="A1:T78"/>
    </sheetView>
  </sheetViews>
  <sheetFormatPr defaultRowHeight="13.2" outlineLevelRow="1" x14ac:dyDescent="0.25"/>
  <cols>
    <col min="1" max="1" width="3.44140625" customWidth="1"/>
    <col min="2" max="2" width="12.5546875" style="120" customWidth="1"/>
    <col min="3" max="3" width="38.33203125" style="120" customWidth="1"/>
    <col min="4" max="4" width="4.88671875" customWidth="1"/>
    <col min="5" max="5" width="10.5546875" customWidth="1"/>
    <col min="6" max="6" width="9.88671875" customWidth="1"/>
    <col min="7" max="7" width="12.6640625" customWidth="1"/>
    <col min="8" max="13" width="0" hidden="1" customWidth="1"/>
    <col min="18" max="18" width="0" hidden="1" customWidth="1"/>
    <col min="21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248" t="s">
        <v>7</v>
      </c>
      <c r="B1" s="248"/>
      <c r="C1" s="248"/>
      <c r="D1" s="248"/>
      <c r="E1" s="248"/>
      <c r="F1" s="248"/>
      <c r="G1" s="248"/>
      <c r="AG1" t="s">
        <v>133</v>
      </c>
    </row>
    <row r="2" spans="1:60" ht="24.9" customHeight="1" x14ac:dyDescent="0.25">
      <c r="A2" s="139" t="s">
        <v>8</v>
      </c>
      <c r="B2" s="49" t="s">
        <v>43</v>
      </c>
      <c r="C2" s="249" t="s">
        <v>44</v>
      </c>
      <c r="D2" s="250"/>
      <c r="E2" s="250"/>
      <c r="F2" s="250"/>
      <c r="G2" s="251"/>
      <c r="AG2" t="s">
        <v>134</v>
      </c>
    </row>
    <row r="3" spans="1:60" ht="24.9" customHeight="1" x14ac:dyDescent="0.25">
      <c r="A3" s="139" t="s">
        <v>9</v>
      </c>
      <c r="B3" s="49" t="s">
        <v>46</v>
      </c>
      <c r="C3" s="249" t="s">
        <v>47</v>
      </c>
      <c r="D3" s="250"/>
      <c r="E3" s="250"/>
      <c r="F3" s="250"/>
      <c r="G3" s="251"/>
      <c r="AC3" s="120" t="s">
        <v>134</v>
      </c>
      <c r="AG3" t="s">
        <v>135</v>
      </c>
    </row>
    <row r="4" spans="1:60" ht="24.9" customHeight="1" x14ac:dyDescent="0.25">
      <c r="A4" s="140" t="s">
        <v>10</v>
      </c>
      <c r="B4" s="141" t="s">
        <v>49</v>
      </c>
      <c r="C4" s="252" t="s">
        <v>50</v>
      </c>
      <c r="D4" s="253"/>
      <c r="E4" s="253"/>
      <c r="F4" s="253"/>
      <c r="G4" s="254"/>
      <c r="AG4" t="s">
        <v>136</v>
      </c>
    </row>
    <row r="5" spans="1:60" x14ac:dyDescent="0.25">
      <c r="D5" s="10"/>
    </row>
    <row r="6" spans="1:60" ht="39.6" x14ac:dyDescent="0.25">
      <c r="A6" s="143" t="s">
        <v>137</v>
      </c>
      <c r="B6" s="145" t="s">
        <v>138</v>
      </c>
      <c r="C6" s="145" t="s">
        <v>139</v>
      </c>
      <c r="D6" s="144" t="s">
        <v>140</v>
      </c>
      <c r="E6" s="143" t="s">
        <v>141</v>
      </c>
      <c r="F6" s="142" t="s">
        <v>142</v>
      </c>
      <c r="G6" s="143" t="s">
        <v>31</v>
      </c>
      <c r="H6" s="146" t="s">
        <v>32</v>
      </c>
      <c r="I6" s="146" t="s">
        <v>143</v>
      </c>
      <c r="J6" s="146" t="s">
        <v>33</v>
      </c>
      <c r="K6" s="146" t="s">
        <v>144</v>
      </c>
      <c r="L6" s="146" t="s">
        <v>145</v>
      </c>
      <c r="M6" s="146" t="s">
        <v>146</v>
      </c>
      <c r="N6" s="146" t="s">
        <v>147</v>
      </c>
      <c r="O6" s="146" t="s">
        <v>148</v>
      </c>
      <c r="P6" s="146" t="s">
        <v>149</v>
      </c>
      <c r="Q6" s="146" t="s">
        <v>150</v>
      </c>
      <c r="R6" s="146" t="s">
        <v>151</v>
      </c>
      <c r="S6" s="146" t="s">
        <v>152</v>
      </c>
      <c r="T6" s="146" t="s">
        <v>153</v>
      </c>
      <c r="U6" s="146" t="s">
        <v>154</v>
      </c>
      <c r="V6" s="146" t="s">
        <v>155</v>
      </c>
      <c r="W6" s="146" t="s">
        <v>156</v>
      </c>
      <c r="X6" s="146" t="s">
        <v>157</v>
      </c>
      <c r="Y6" s="146" t="s">
        <v>158</v>
      </c>
    </row>
    <row r="7" spans="1:60" hidden="1" x14ac:dyDescent="0.25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5">
      <c r="A8" s="161" t="s">
        <v>159</v>
      </c>
      <c r="B8" s="162" t="s">
        <v>68</v>
      </c>
      <c r="C8" s="183" t="s">
        <v>69</v>
      </c>
      <c r="D8" s="163"/>
      <c r="E8" s="164"/>
      <c r="F8" s="165"/>
      <c r="G8" s="165">
        <f>SUMIF(AG9:AG11,"&lt;&gt;NOR",G9:G11)</f>
        <v>0</v>
      </c>
      <c r="H8" s="165"/>
      <c r="I8" s="165">
        <f>SUM(I9:I11)</f>
        <v>0</v>
      </c>
      <c r="J8" s="165"/>
      <c r="K8" s="165">
        <f>SUM(K9:K11)</f>
        <v>0</v>
      </c>
      <c r="L8" s="165"/>
      <c r="M8" s="165">
        <f>SUM(M9:M11)</f>
        <v>0</v>
      </c>
      <c r="N8" s="164"/>
      <c r="O8" s="164">
        <f>SUM(O9:O11)</f>
        <v>0</v>
      </c>
      <c r="P8" s="164"/>
      <c r="Q8" s="164">
        <f>SUM(Q9:Q11)</f>
        <v>0</v>
      </c>
      <c r="R8" s="165"/>
      <c r="S8" s="165"/>
      <c r="T8" s="166"/>
      <c r="U8" s="160"/>
      <c r="V8" s="160">
        <f>SUM(V9:V11)</f>
        <v>0</v>
      </c>
      <c r="W8" s="160"/>
      <c r="X8" s="160"/>
      <c r="Y8" s="160"/>
      <c r="AG8" t="s">
        <v>160</v>
      </c>
    </row>
    <row r="9" spans="1:60" outlineLevel="1" x14ac:dyDescent="0.25">
      <c r="A9" s="176">
        <v>1</v>
      </c>
      <c r="B9" s="177" t="s">
        <v>349</v>
      </c>
      <c r="C9" s="186" t="s">
        <v>350</v>
      </c>
      <c r="D9" s="178" t="s">
        <v>351</v>
      </c>
      <c r="E9" s="179">
        <v>1</v>
      </c>
      <c r="F9" s="180"/>
      <c r="G9" s="181">
        <f>ROUND(E9*F9,2)</f>
        <v>0</v>
      </c>
      <c r="H9" s="180"/>
      <c r="I9" s="181">
        <f>ROUND(E9*H9,2)</f>
        <v>0</v>
      </c>
      <c r="J9" s="180"/>
      <c r="K9" s="181">
        <f>ROUND(E9*J9,2)</f>
        <v>0</v>
      </c>
      <c r="L9" s="181">
        <v>21</v>
      </c>
      <c r="M9" s="181">
        <f>G9*(1+L9/100)</f>
        <v>0</v>
      </c>
      <c r="N9" s="179">
        <v>0</v>
      </c>
      <c r="O9" s="179">
        <f>ROUND(E9*N9,2)</f>
        <v>0</v>
      </c>
      <c r="P9" s="179">
        <v>0</v>
      </c>
      <c r="Q9" s="179">
        <f>ROUND(E9*P9,2)</f>
        <v>0</v>
      </c>
      <c r="R9" s="181"/>
      <c r="S9" s="181" t="s">
        <v>164</v>
      </c>
      <c r="T9" s="182" t="s">
        <v>183</v>
      </c>
      <c r="U9" s="157">
        <v>0</v>
      </c>
      <c r="V9" s="157">
        <f>ROUND(E9*U9,2)</f>
        <v>0</v>
      </c>
      <c r="W9" s="157"/>
      <c r="X9" s="157" t="s">
        <v>166</v>
      </c>
      <c r="Y9" s="157" t="s">
        <v>167</v>
      </c>
      <c r="Z9" s="147"/>
      <c r="AA9" s="147"/>
      <c r="AB9" s="147"/>
      <c r="AC9" s="147"/>
      <c r="AD9" s="147"/>
      <c r="AE9" s="147"/>
      <c r="AF9" s="147"/>
      <c r="AG9" s="147" t="s">
        <v>352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ht="20.399999999999999" outlineLevel="1" x14ac:dyDescent="0.25">
      <c r="A10" s="176">
        <v>2</v>
      </c>
      <c r="B10" s="177" t="s">
        <v>353</v>
      </c>
      <c r="C10" s="186" t="s">
        <v>354</v>
      </c>
      <c r="D10" s="178" t="s">
        <v>351</v>
      </c>
      <c r="E10" s="179">
        <v>1</v>
      </c>
      <c r="F10" s="180"/>
      <c r="G10" s="181">
        <f>ROUND(E10*F10,2)</f>
        <v>0</v>
      </c>
      <c r="H10" s="180"/>
      <c r="I10" s="181">
        <f>ROUND(E10*H10,2)</f>
        <v>0</v>
      </c>
      <c r="J10" s="180"/>
      <c r="K10" s="181">
        <f>ROUND(E10*J10,2)</f>
        <v>0</v>
      </c>
      <c r="L10" s="181">
        <v>21</v>
      </c>
      <c r="M10" s="181">
        <f>G10*(1+L10/100)</f>
        <v>0</v>
      </c>
      <c r="N10" s="179">
        <v>0</v>
      </c>
      <c r="O10" s="179">
        <f>ROUND(E10*N10,2)</f>
        <v>0</v>
      </c>
      <c r="P10" s="179">
        <v>0</v>
      </c>
      <c r="Q10" s="179">
        <f>ROUND(E10*P10,2)</f>
        <v>0</v>
      </c>
      <c r="R10" s="181"/>
      <c r="S10" s="181" t="s">
        <v>164</v>
      </c>
      <c r="T10" s="182" t="s">
        <v>183</v>
      </c>
      <c r="U10" s="157">
        <v>0</v>
      </c>
      <c r="V10" s="157">
        <f>ROUND(E10*U10,2)</f>
        <v>0</v>
      </c>
      <c r="W10" s="157"/>
      <c r="X10" s="157" t="s">
        <v>166</v>
      </c>
      <c r="Y10" s="157" t="s">
        <v>167</v>
      </c>
      <c r="Z10" s="147"/>
      <c r="AA10" s="147"/>
      <c r="AB10" s="147"/>
      <c r="AC10" s="147"/>
      <c r="AD10" s="147"/>
      <c r="AE10" s="147"/>
      <c r="AF10" s="147"/>
      <c r="AG10" s="147" t="s">
        <v>352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ht="20.399999999999999" outlineLevel="1" x14ac:dyDescent="0.25">
      <c r="A11" s="176">
        <v>3</v>
      </c>
      <c r="B11" s="177" t="s">
        <v>355</v>
      </c>
      <c r="C11" s="186" t="s">
        <v>356</v>
      </c>
      <c r="D11" s="178" t="s">
        <v>194</v>
      </c>
      <c r="E11" s="179">
        <v>1</v>
      </c>
      <c r="F11" s="180"/>
      <c r="G11" s="181">
        <f>ROUND(E11*F11,2)</f>
        <v>0</v>
      </c>
      <c r="H11" s="180"/>
      <c r="I11" s="181">
        <f>ROUND(E11*H11,2)</f>
        <v>0</v>
      </c>
      <c r="J11" s="180"/>
      <c r="K11" s="181">
        <f>ROUND(E11*J11,2)</f>
        <v>0</v>
      </c>
      <c r="L11" s="181">
        <v>21</v>
      </c>
      <c r="M11" s="181">
        <f>G11*(1+L11/100)</f>
        <v>0</v>
      </c>
      <c r="N11" s="179">
        <v>0</v>
      </c>
      <c r="O11" s="179">
        <f>ROUND(E11*N11,2)</f>
        <v>0</v>
      </c>
      <c r="P11" s="179">
        <v>0</v>
      </c>
      <c r="Q11" s="179">
        <f>ROUND(E11*P11,2)</f>
        <v>0</v>
      </c>
      <c r="R11" s="181"/>
      <c r="S11" s="181" t="s">
        <v>164</v>
      </c>
      <c r="T11" s="182" t="s">
        <v>183</v>
      </c>
      <c r="U11" s="157">
        <v>0</v>
      </c>
      <c r="V11" s="157">
        <f>ROUND(E11*U11,2)</f>
        <v>0</v>
      </c>
      <c r="W11" s="157"/>
      <c r="X11" s="157" t="s">
        <v>166</v>
      </c>
      <c r="Y11" s="157" t="s">
        <v>167</v>
      </c>
      <c r="Z11" s="147"/>
      <c r="AA11" s="147"/>
      <c r="AB11" s="147"/>
      <c r="AC11" s="147"/>
      <c r="AD11" s="147"/>
      <c r="AE11" s="147"/>
      <c r="AF11" s="147"/>
      <c r="AG11" s="147" t="s">
        <v>352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x14ac:dyDescent="0.25">
      <c r="A12" s="161" t="s">
        <v>159</v>
      </c>
      <c r="B12" s="162" t="s">
        <v>80</v>
      </c>
      <c r="C12" s="183" t="s">
        <v>81</v>
      </c>
      <c r="D12" s="163"/>
      <c r="E12" s="164"/>
      <c r="F12" s="165"/>
      <c r="G12" s="165">
        <f>SUMIF(AG13:AG17,"&lt;&gt;NOR",G13:G17)</f>
        <v>0</v>
      </c>
      <c r="H12" s="165"/>
      <c r="I12" s="165">
        <f>SUM(I13:I17)</f>
        <v>0</v>
      </c>
      <c r="J12" s="165"/>
      <c r="K12" s="165">
        <f>SUM(K13:K17)</f>
        <v>0</v>
      </c>
      <c r="L12" s="165"/>
      <c r="M12" s="165">
        <f>SUM(M13:M17)</f>
        <v>0</v>
      </c>
      <c r="N12" s="164"/>
      <c r="O12" s="164">
        <f>SUM(O13:O17)</f>
        <v>0</v>
      </c>
      <c r="P12" s="164"/>
      <c r="Q12" s="164">
        <f>SUM(Q13:Q17)</f>
        <v>0</v>
      </c>
      <c r="R12" s="165"/>
      <c r="S12" s="165"/>
      <c r="T12" s="166"/>
      <c r="U12" s="160"/>
      <c r="V12" s="160">
        <f>SUM(V13:V17)</f>
        <v>0</v>
      </c>
      <c r="W12" s="160"/>
      <c r="X12" s="160"/>
      <c r="Y12" s="160"/>
      <c r="AG12" t="s">
        <v>160</v>
      </c>
    </row>
    <row r="13" spans="1:60" ht="20.399999999999999" outlineLevel="1" x14ac:dyDescent="0.25">
      <c r="A13" s="176">
        <v>4</v>
      </c>
      <c r="B13" s="177" t="s">
        <v>357</v>
      </c>
      <c r="C13" s="186" t="s">
        <v>358</v>
      </c>
      <c r="D13" s="178" t="s">
        <v>351</v>
      </c>
      <c r="E13" s="179">
        <v>1</v>
      </c>
      <c r="F13" s="180"/>
      <c r="G13" s="181">
        <f>ROUND(E13*F13,2)</f>
        <v>0</v>
      </c>
      <c r="H13" s="180"/>
      <c r="I13" s="181">
        <f>ROUND(E13*H13,2)</f>
        <v>0</v>
      </c>
      <c r="J13" s="180"/>
      <c r="K13" s="181">
        <f>ROUND(E13*J13,2)</f>
        <v>0</v>
      </c>
      <c r="L13" s="181">
        <v>21</v>
      </c>
      <c r="M13" s="181">
        <f>G13*(1+L13/100)</f>
        <v>0</v>
      </c>
      <c r="N13" s="179">
        <v>0</v>
      </c>
      <c r="O13" s="179">
        <f>ROUND(E13*N13,2)</f>
        <v>0</v>
      </c>
      <c r="P13" s="179">
        <v>0</v>
      </c>
      <c r="Q13" s="179">
        <f>ROUND(E13*P13,2)</f>
        <v>0</v>
      </c>
      <c r="R13" s="181"/>
      <c r="S13" s="181" t="s">
        <v>164</v>
      </c>
      <c r="T13" s="182" t="s">
        <v>183</v>
      </c>
      <c r="U13" s="157">
        <v>0</v>
      </c>
      <c r="V13" s="157">
        <f>ROUND(E13*U13,2)</f>
        <v>0</v>
      </c>
      <c r="W13" s="157"/>
      <c r="X13" s="157" t="s">
        <v>166</v>
      </c>
      <c r="Y13" s="157" t="s">
        <v>167</v>
      </c>
      <c r="Z13" s="147"/>
      <c r="AA13" s="147"/>
      <c r="AB13" s="147"/>
      <c r="AC13" s="147"/>
      <c r="AD13" s="147"/>
      <c r="AE13" s="147"/>
      <c r="AF13" s="147"/>
      <c r="AG13" s="147" t="s">
        <v>352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ht="20.399999999999999" outlineLevel="1" x14ac:dyDescent="0.25">
      <c r="A14" s="176">
        <v>5</v>
      </c>
      <c r="B14" s="177" t="s">
        <v>359</v>
      </c>
      <c r="C14" s="186" t="s">
        <v>360</v>
      </c>
      <c r="D14" s="178" t="s">
        <v>351</v>
      </c>
      <c r="E14" s="179">
        <v>1</v>
      </c>
      <c r="F14" s="180"/>
      <c r="G14" s="181">
        <f>ROUND(E14*F14,2)</f>
        <v>0</v>
      </c>
      <c r="H14" s="180"/>
      <c r="I14" s="181">
        <f>ROUND(E14*H14,2)</f>
        <v>0</v>
      </c>
      <c r="J14" s="180"/>
      <c r="K14" s="181">
        <f>ROUND(E14*J14,2)</f>
        <v>0</v>
      </c>
      <c r="L14" s="181">
        <v>21</v>
      </c>
      <c r="M14" s="181">
        <f>G14*(1+L14/100)</f>
        <v>0</v>
      </c>
      <c r="N14" s="179">
        <v>0</v>
      </c>
      <c r="O14" s="179">
        <f>ROUND(E14*N14,2)</f>
        <v>0</v>
      </c>
      <c r="P14" s="179">
        <v>0</v>
      </c>
      <c r="Q14" s="179">
        <f>ROUND(E14*P14,2)</f>
        <v>0</v>
      </c>
      <c r="R14" s="181"/>
      <c r="S14" s="181" t="s">
        <v>164</v>
      </c>
      <c r="T14" s="182" t="s">
        <v>183</v>
      </c>
      <c r="U14" s="157">
        <v>0</v>
      </c>
      <c r="V14" s="157">
        <f>ROUND(E14*U14,2)</f>
        <v>0</v>
      </c>
      <c r="W14" s="157"/>
      <c r="X14" s="157" t="s">
        <v>166</v>
      </c>
      <c r="Y14" s="157" t="s">
        <v>167</v>
      </c>
      <c r="Z14" s="147"/>
      <c r="AA14" s="147"/>
      <c r="AB14" s="147"/>
      <c r="AC14" s="147"/>
      <c r="AD14" s="147"/>
      <c r="AE14" s="147"/>
      <c r="AF14" s="147"/>
      <c r="AG14" s="147" t="s">
        <v>352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1" x14ac:dyDescent="0.25">
      <c r="A15" s="176">
        <v>6</v>
      </c>
      <c r="B15" s="177" t="s">
        <v>361</v>
      </c>
      <c r="C15" s="186" t="s">
        <v>362</v>
      </c>
      <c r="D15" s="178" t="s">
        <v>194</v>
      </c>
      <c r="E15" s="179">
        <v>1</v>
      </c>
      <c r="F15" s="180"/>
      <c r="G15" s="181">
        <f>ROUND(E15*F15,2)</f>
        <v>0</v>
      </c>
      <c r="H15" s="180"/>
      <c r="I15" s="181">
        <f>ROUND(E15*H15,2)</f>
        <v>0</v>
      </c>
      <c r="J15" s="180"/>
      <c r="K15" s="181">
        <f>ROUND(E15*J15,2)</f>
        <v>0</v>
      </c>
      <c r="L15" s="181">
        <v>21</v>
      </c>
      <c r="M15" s="181">
        <f>G15*(1+L15/100)</f>
        <v>0</v>
      </c>
      <c r="N15" s="179">
        <v>0</v>
      </c>
      <c r="O15" s="179">
        <f>ROUND(E15*N15,2)</f>
        <v>0</v>
      </c>
      <c r="P15" s="179">
        <v>0</v>
      </c>
      <c r="Q15" s="179">
        <f>ROUND(E15*P15,2)</f>
        <v>0</v>
      </c>
      <c r="R15" s="181"/>
      <c r="S15" s="181" t="s">
        <v>164</v>
      </c>
      <c r="T15" s="182" t="s">
        <v>183</v>
      </c>
      <c r="U15" s="157">
        <v>0</v>
      </c>
      <c r="V15" s="157">
        <f>ROUND(E15*U15,2)</f>
        <v>0</v>
      </c>
      <c r="W15" s="157"/>
      <c r="X15" s="157" t="s">
        <v>166</v>
      </c>
      <c r="Y15" s="157" t="s">
        <v>167</v>
      </c>
      <c r="Z15" s="147"/>
      <c r="AA15" s="147"/>
      <c r="AB15" s="147"/>
      <c r="AC15" s="147"/>
      <c r="AD15" s="147"/>
      <c r="AE15" s="147"/>
      <c r="AF15" s="147"/>
      <c r="AG15" s="147" t="s">
        <v>352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1" x14ac:dyDescent="0.25">
      <c r="A16" s="176">
        <v>7</v>
      </c>
      <c r="B16" s="177" t="s">
        <v>363</v>
      </c>
      <c r="C16" s="186" t="s">
        <v>364</v>
      </c>
      <c r="D16" s="178" t="s">
        <v>194</v>
      </c>
      <c r="E16" s="179">
        <v>1</v>
      </c>
      <c r="F16" s="180"/>
      <c r="G16" s="181">
        <f>ROUND(E16*F16,2)</f>
        <v>0</v>
      </c>
      <c r="H16" s="180"/>
      <c r="I16" s="181">
        <f>ROUND(E16*H16,2)</f>
        <v>0</v>
      </c>
      <c r="J16" s="180"/>
      <c r="K16" s="181">
        <f>ROUND(E16*J16,2)</f>
        <v>0</v>
      </c>
      <c r="L16" s="181">
        <v>21</v>
      </c>
      <c r="M16" s="181">
        <f>G16*(1+L16/100)</f>
        <v>0</v>
      </c>
      <c r="N16" s="179">
        <v>0</v>
      </c>
      <c r="O16" s="179">
        <f>ROUND(E16*N16,2)</f>
        <v>0</v>
      </c>
      <c r="P16" s="179">
        <v>0</v>
      </c>
      <c r="Q16" s="179">
        <f>ROUND(E16*P16,2)</f>
        <v>0</v>
      </c>
      <c r="R16" s="181"/>
      <c r="S16" s="181" t="s">
        <v>164</v>
      </c>
      <c r="T16" s="182" t="s">
        <v>183</v>
      </c>
      <c r="U16" s="157">
        <v>0</v>
      </c>
      <c r="V16" s="157">
        <f>ROUND(E16*U16,2)</f>
        <v>0</v>
      </c>
      <c r="W16" s="157"/>
      <c r="X16" s="157" t="s">
        <v>166</v>
      </c>
      <c r="Y16" s="157" t="s">
        <v>167</v>
      </c>
      <c r="Z16" s="147"/>
      <c r="AA16" s="147"/>
      <c r="AB16" s="147"/>
      <c r="AC16" s="147"/>
      <c r="AD16" s="147"/>
      <c r="AE16" s="147"/>
      <c r="AF16" s="147"/>
      <c r="AG16" s="147" t="s">
        <v>352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1" x14ac:dyDescent="0.25">
      <c r="A17" s="176">
        <v>8</v>
      </c>
      <c r="B17" s="177" t="s">
        <v>365</v>
      </c>
      <c r="C17" s="186" t="s">
        <v>366</v>
      </c>
      <c r="D17" s="178" t="s">
        <v>351</v>
      </c>
      <c r="E17" s="179">
        <v>1</v>
      </c>
      <c r="F17" s="180"/>
      <c r="G17" s="181">
        <f>ROUND(E17*F17,2)</f>
        <v>0</v>
      </c>
      <c r="H17" s="180"/>
      <c r="I17" s="181">
        <f>ROUND(E17*H17,2)</f>
        <v>0</v>
      </c>
      <c r="J17" s="180"/>
      <c r="K17" s="181">
        <f>ROUND(E17*J17,2)</f>
        <v>0</v>
      </c>
      <c r="L17" s="181">
        <v>21</v>
      </c>
      <c r="M17" s="181">
        <f>G17*(1+L17/100)</f>
        <v>0</v>
      </c>
      <c r="N17" s="179">
        <v>0</v>
      </c>
      <c r="O17" s="179">
        <f>ROUND(E17*N17,2)</f>
        <v>0</v>
      </c>
      <c r="P17" s="179">
        <v>0</v>
      </c>
      <c r="Q17" s="179">
        <f>ROUND(E17*P17,2)</f>
        <v>0</v>
      </c>
      <c r="R17" s="181"/>
      <c r="S17" s="181" t="s">
        <v>164</v>
      </c>
      <c r="T17" s="182" t="s">
        <v>183</v>
      </c>
      <c r="U17" s="157">
        <v>0</v>
      </c>
      <c r="V17" s="157">
        <f>ROUND(E17*U17,2)</f>
        <v>0</v>
      </c>
      <c r="W17" s="157"/>
      <c r="X17" s="157" t="s">
        <v>166</v>
      </c>
      <c r="Y17" s="157" t="s">
        <v>167</v>
      </c>
      <c r="Z17" s="147"/>
      <c r="AA17" s="147"/>
      <c r="AB17" s="147"/>
      <c r="AC17" s="147"/>
      <c r="AD17" s="147"/>
      <c r="AE17" s="147"/>
      <c r="AF17" s="147"/>
      <c r="AG17" s="147" t="s">
        <v>352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x14ac:dyDescent="0.25">
      <c r="A18" s="161" t="s">
        <v>159</v>
      </c>
      <c r="B18" s="162" t="s">
        <v>82</v>
      </c>
      <c r="C18" s="183" t="s">
        <v>83</v>
      </c>
      <c r="D18" s="163"/>
      <c r="E18" s="164"/>
      <c r="F18" s="165"/>
      <c r="G18" s="165">
        <f>SUMIF(AG19:AG23,"&lt;&gt;NOR",G19:G23)</f>
        <v>0</v>
      </c>
      <c r="H18" s="165"/>
      <c r="I18" s="165">
        <f>SUM(I19:I23)</f>
        <v>0</v>
      </c>
      <c r="J18" s="165"/>
      <c r="K18" s="165">
        <f>SUM(K19:K23)</f>
        <v>0</v>
      </c>
      <c r="L18" s="165"/>
      <c r="M18" s="165">
        <f>SUM(M19:M23)</f>
        <v>0</v>
      </c>
      <c r="N18" s="164"/>
      <c r="O18" s="164">
        <f>SUM(O19:O23)</f>
        <v>0</v>
      </c>
      <c r="P18" s="164"/>
      <c r="Q18" s="164">
        <f>SUM(Q19:Q23)</f>
        <v>0</v>
      </c>
      <c r="R18" s="165"/>
      <c r="S18" s="165"/>
      <c r="T18" s="166"/>
      <c r="U18" s="160"/>
      <c r="V18" s="160">
        <f>SUM(V19:V23)</f>
        <v>0</v>
      </c>
      <c r="W18" s="160"/>
      <c r="X18" s="160"/>
      <c r="Y18" s="160"/>
      <c r="AG18" t="s">
        <v>160</v>
      </c>
    </row>
    <row r="19" spans="1:60" outlineLevel="1" x14ac:dyDescent="0.25">
      <c r="A19" s="176">
        <v>9</v>
      </c>
      <c r="B19" s="177" t="s">
        <v>367</v>
      </c>
      <c r="C19" s="186" t="s">
        <v>368</v>
      </c>
      <c r="D19" s="178" t="s">
        <v>163</v>
      </c>
      <c r="E19" s="179">
        <v>80</v>
      </c>
      <c r="F19" s="180"/>
      <c r="G19" s="181">
        <f>ROUND(E19*F19,2)</f>
        <v>0</v>
      </c>
      <c r="H19" s="180"/>
      <c r="I19" s="181">
        <f>ROUND(E19*H19,2)</f>
        <v>0</v>
      </c>
      <c r="J19" s="180"/>
      <c r="K19" s="181">
        <f>ROUND(E19*J19,2)</f>
        <v>0</v>
      </c>
      <c r="L19" s="181">
        <v>21</v>
      </c>
      <c r="M19" s="181">
        <f>G19*(1+L19/100)</f>
        <v>0</v>
      </c>
      <c r="N19" s="179">
        <v>0</v>
      </c>
      <c r="O19" s="179">
        <f>ROUND(E19*N19,2)</f>
        <v>0</v>
      </c>
      <c r="P19" s="179">
        <v>0</v>
      </c>
      <c r="Q19" s="179">
        <f>ROUND(E19*P19,2)</f>
        <v>0</v>
      </c>
      <c r="R19" s="181"/>
      <c r="S19" s="181" t="s">
        <v>164</v>
      </c>
      <c r="T19" s="182" t="s">
        <v>183</v>
      </c>
      <c r="U19" s="157">
        <v>0</v>
      </c>
      <c r="V19" s="157">
        <f>ROUND(E19*U19,2)</f>
        <v>0</v>
      </c>
      <c r="W19" s="157"/>
      <c r="X19" s="157" t="s">
        <v>166</v>
      </c>
      <c r="Y19" s="157" t="s">
        <v>167</v>
      </c>
      <c r="Z19" s="147"/>
      <c r="AA19" s="147"/>
      <c r="AB19" s="147"/>
      <c r="AC19" s="147"/>
      <c r="AD19" s="147"/>
      <c r="AE19" s="147"/>
      <c r="AF19" s="147"/>
      <c r="AG19" s="147" t="s">
        <v>352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1" x14ac:dyDescent="0.25">
      <c r="A20" s="176">
        <v>10</v>
      </c>
      <c r="B20" s="177" t="s">
        <v>369</v>
      </c>
      <c r="C20" s="186" t="s">
        <v>370</v>
      </c>
      <c r="D20" s="178" t="s">
        <v>163</v>
      </c>
      <c r="E20" s="179">
        <v>280</v>
      </c>
      <c r="F20" s="180"/>
      <c r="G20" s="181">
        <f>ROUND(E20*F20,2)</f>
        <v>0</v>
      </c>
      <c r="H20" s="180"/>
      <c r="I20" s="181">
        <f>ROUND(E20*H20,2)</f>
        <v>0</v>
      </c>
      <c r="J20" s="180"/>
      <c r="K20" s="181">
        <f>ROUND(E20*J20,2)</f>
        <v>0</v>
      </c>
      <c r="L20" s="181">
        <v>21</v>
      </c>
      <c r="M20" s="181">
        <f>G20*(1+L20/100)</f>
        <v>0</v>
      </c>
      <c r="N20" s="179">
        <v>0</v>
      </c>
      <c r="O20" s="179">
        <f>ROUND(E20*N20,2)</f>
        <v>0</v>
      </c>
      <c r="P20" s="179">
        <v>0</v>
      </c>
      <c r="Q20" s="179">
        <f>ROUND(E20*P20,2)</f>
        <v>0</v>
      </c>
      <c r="R20" s="181"/>
      <c r="S20" s="181" t="s">
        <v>164</v>
      </c>
      <c r="T20" s="182" t="s">
        <v>183</v>
      </c>
      <c r="U20" s="157">
        <v>0</v>
      </c>
      <c r="V20" s="157">
        <f>ROUND(E20*U20,2)</f>
        <v>0</v>
      </c>
      <c r="W20" s="157"/>
      <c r="X20" s="157" t="s">
        <v>166</v>
      </c>
      <c r="Y20" s="157" t="s">
        <v>167</v>
      </c>
      <c r="Z20" s="147"/>
      <c r="AA20" s="147"/>
      <c r="AB20" s="147"/>
      <c r="AC20" s="147"/>
      <c r="AD20" s="147"/>
      <c r="AE20" s="147"/>
      <c r="AF20" s="147"/>
      <c r="AG20" s="147" t="s">
        <v>352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1" x14ac:dyDescent="0.25">
      <c r="A21" s="176">
        <v>11</v>
      </c>
      <c r="B21" s="177" t="s">
        <v>371</v>
      </c>
      <c r="C21" s="186" t="s">
        <v>372</v>
      </c>
      <c r="D21" s="178" t="s">
        <v>163</v>
      </c>
      <c r="E21" s="179">
        <v>145</v>
      </c>
      <c r="F21" s="180"/>
      <c r="G21" s="181">
        <f>ROUND(E21*F21,2)</f>
        <v>0</v>
      </c>
      <c r="H21" s="180"/>
      <c r="I21" s="181">
        <f>ROUND(E21*H21,2)</f>
        <v>0</v>
      </c>
      <c r="J21" s="180"/>
      <c r="K21" s="181">
        <f>ROUND(E21*J21,2)</f>
        <v>0</v>
      </c>
      <c r="L21" s="181">
        <v>21</v>
      </c>
      <c r="M21" s="181">
        <f>G21*(1+L21/100)</f>
        <v>0</v>
      </c>
      <c r="N21" s="179">
        <v>0</v>
      </c>
      <c r="O21" s="179">
        <f>ROUND(E21*N21,2)</f>
        <v>0</v>
      </c>
      <c r="P21" s="179">
        <v>0</v>
      </c>
      <c r="Q21" s="179">
        <f>ROUND(E21*P21,2)</f>
        <v>0</v>
      </c>
      <c r="R21" s="181"/>
      <c r="S21" s="181" t="s">
        <v>164</v>
      </c>
      <c r="T21" s="182" t="s">
        <v>183</v>
      </c>
      <c r="U21" s="157">
        <v>0</v>
      </c>
      <c r="V21" s="157">
        <f>ROUND(E21*U21,2)</f>
        <v>0</v>
      </c>
      <c r="W21" s="157"/>
      <c r="X21" s="157" t="s">
        <v>166</v>
      </c>
      <c r="Y21" s="157" t="s">
        <v>167</v>
      </c>
      <c r="Z21" s="147"/>
      <c r="AA21" s="147"/>
      <c r="AB21" s="147"/>
      <c r="AC21" s="147"/>
      <c r="AD21" s="147"/>
      <c r="AE21" s="147"/>
      <c r="AF21" s="147"/>
      <c r="AG21" s="147" t="s">
        <v>352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1" x14ac:dyDescent="0.25">
      <c r="A22" s="176">
        <v>12</v>
      </c>
      <c r="B22" s="177" t="s">
        <v>373</v>
      </c>
      <c r="C22" s="186" t="s">
        <v>374</v>
      </c>
      <c r="D22" s="178" t="s">
        <v>163</v>
      </c>
      <c r="E22" s="179">
        <v>145</v>
      </c>
      <c r="F22" s="180"/>
      <c r="G22" s="181">
        <f>ROUND(E22*F22,2)</f>
        <v>0</v>
      </c>
      <c r="H22" s="180"/>
      <c r="I22" s="181">
        <f>ROUND(E22*H22,2)</f>
        <v>0</v>
      </c>
      <c r="J22" s="180"/>
      <c r="K22" s="181">
        <f>ROUND(E22*J22,2)</f>
        <v>0</v>
      </c>
      <c r="L22" s="181">
        <v>21</v>
      </c>
      <c r="M22" s="181">
        <f>G22*(1+L22/100)</f>
        <v>0</v>
      </c>
      <c r="N22" s="179">
        <v>0</v>
      </c>
      <c r="O22" s="179">
        <f>ROUND(E22*N22,2)</f>
        <v>0</v>
      </c>
      <c r="P22" s="179">
        <v>0</v>
      </c>
      <c r="Q22" s="179">
        <f>ROUND(E22*P22,2)</f>
        <v>0</v>
      </c>
      <c r="R22" s="181"/>
      <c r="S22" s="181" t="s">
        <v>164</v>
      </c>
      <c r="T22" s="182" t="s">
        <v>183</v>
      </c>
      <c r="U22" s="157">
        <v>0</v>
      </c>
      <c r="V22" s="157">
        <f>ROUND(E22*U22,2)</f>
        <v>0</v>
      </c>
      <c r="W22" s="157"/>
      <c r="X22" s="157" t="s">
        <v>166</v>
      </c>
      <c r="Y22" s="157" t="s">
        <v>167</v>
      </c>
      <c r="Z22" s="147"/>
      <c r="AA22" s="147"/>
      <c r="AB22" s="147"/>
      <c r="AC22" s="147"/>
      <c r="AD22" s="147"/>
      <c r="AE22" s="147"/>
      <c r="AF22" s="147"/>
      <c r="AG22" s="147" t="s">
        <v>352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1" x14ac:dyDescent="0.25">
      <c r="A23" s="176">
        <v>13</v>
      </c>
      <c r="B23" s="177" t="s">
        <v>375</v>
      </c>
      <c r="C23" s="186" t="s">
        <v>376</v>
      </c>
      <c r="D23" s="178" t="s">
        <v>163</v>
      </c>
      <c r="E23" s="179">
        <v>135</v>
      </c>
      <c r="F23" s="180"/>
      <c r="G23" s="181">
        <f>ROUND(E23*F23,2)</f>
        <v>0</v>
      </c>
      <c r="H23" s="180"/>
      <c r="I23" s="181">
        <f>ROUND(E23*H23,2)</f>
        <v>0</v>
      </c>
      <c r="J23" s="180"/>
      <c r="K23" s="181">
        <f>ROUND(E23*J23,2)</f>
        <v>0</v>
      </c>
      <c r="L23" s="181">
        <v>21</v>
      </c>
      <c r="M23" s="181">
        <f>G23*(1+L23/100)</f>
        <v>0</v>
      </c>
      <c r="N23" s="179">
        <v>0</v>
      </c>
      <c r="O23" s="179">
        <f>ROUND(E23*N23,2)</f>
        <v>0</v>
      </c>
      <c r="P23" s="179">
        <v>0</v>
      </c>
      <c r="Q23" s="179">
        <f>ROUND(E23*P23,2)</f>
        <v>0</v>
      </c>
      <c r="R23" s="181"/>
      <c r="S23" s="181" t="s">
        <v>164</v>
      </c>
      <c r="T23" s="182" t="s">
        <v>183</v>
      </c>
      <c r="U23" s="157">
        <v>0</v>
      </c>
      <c r="V23" s="157">
        <f>ROUND(E23*U23,2)</f>
        <v>0</v>
      </c>
      <c r="W23" s="157"/>
      <c r="X23" s="157" t="s">
        <v>166</v>
      </c>
      <c r="Y23" s="157" t="s">
        <v>167</v>
      </c>
      <c r="Z23" s="147"/>
      <c r="AA23" s="147"/>
      <c r="AB23" s="147"/>
      <c r="AC23" s="147"/>
      <c r="AD23" s="147"/>
      <c r="AE23" s="147"/>
      <c r="AF23" s="147"/>
      <c r="AG23" s="147" t="s">
        <v>352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x14ac:dyDescent="0.25">
      <c r="A24" s="161" t="s">
        <v>159</v>
      </c>
      <c r="B24" s="162" t="s">
        <v>84</v>
      </c>
      <c r="C24" s="183" t="s">
        <v>85</v>
      </c>
      <c r="D24" s="163"/>
      <c r="E24" s="164"/>
      <c r="F24" s="165"/>
      <c r="G24" s="165">
        <f>SUMIF(AG25:AG37,"&lt;&gt;NOR",G25:G37)</f>
        <v>0</v>
      </c>
      <c r="H24" s="165"/>
      <c r="I24" s="165">
        <f>SUM(I25:I37)</f>
        <v>0</v>
      </c>
      <c r="J24" s="165"/>
      <c r="K24" s="165">
        <f>SUM(K25:K37)</f>
        <v>0</v>
      </c>
      <c r="L24" s="165"/>
      <c r="M24" s="165">
        <f>SUM(M25:M37)</f>
        <v>0</v>
      </c>
      <c r="N24" s="164"/>
      <c r="O24" s="164">
        <f>SUM(O25:O37)</f>
        <v>0</v>
      </c>
      <c r="P24" s="164"/>
      <c r="Q24" s="164">
        <f>SUM(Q25:Q37)</f>
        <v>0</v>
      </c>
      <c r="R24" s="165"/>
      <c r="S24" s="165"/>
      <c r="T24" s="166"/>
      <c r="U24" s="160"/>
      <c r="V24" s="160">
        <f>SUM(V25:V37)</f>
        <v>0</v>
      </c>
      <c r="W24" s="160"/>
      <c r="X24" s="160"/>
      <c r="Y24" s="160"/>
      <c r="AG24" t="s">
        <v>160</v>
      </c>
    </row>
    <row r="25" spans="1:60" outlineLevel="1" x14ac:dyDescent="0.25">
      <c r="A25" s="176">
        <v>14</v>
      </c>
      <c r="B25" s="177" t="s">
        <v>377</v>
      </c>
      <c r="C25" s="186" t="s">
        <v>378</v>
      </c>
      <c r="D25" s="178" t="s">
        <v>163</v>
      </c>
      <c r="E25" s="179">
        <v>12</v>
      </c>
      <c r="F25" s="180"/>
      <c r="G25" s="181">
        <f t="shared" ref="G25:G37" si="0">ROUND(E25*F25,2)</f>
        <v>0</v>
      </c>
      <c r="H25" s="180"/>
      <c r="I25" s="181">
        <f t="shared" ref="I25:I37" si="1">ROUND(E25*H25,2)</f>
        <v>0</v>
      </c>
      <c r="J25" s="180"/>
      <c r="K25" s="181">
        <f t="shared" ref="K25:K37" si="2">ROUND(E25*J25,2)</f>
        <v>0</v>
      </c>
      <c r="L25" s="181">
        <v>21</v>
      </c>
      <c r="M25" s="181">
        <f t="shared" ref="M25:M37" si="3">G25*(1+L25/100)</f>
        <v>0</v>
      </c>
      <c r="N25" s="179">
        <v>0</v>
      </c>
      <c r="O25" s="179">
        <f t="shared" ref="O25:O37" si="4">ROUND(E25*N25,2)</f>
        <v>0</v>
      </c>
      <c r="P25" s="179">
        <v>0</v>
      </c>
      <c r="Q25" s="179">
        <f t="shared" ref="Q25:Q37" si="5">ROUND(E25*P25,2)</f>
        <v>0</v>
      </c>
      <c r="R25" s="181"/>
      <c r="S25" s="181" t="s">
        <v>164</v>
      </c>
      <c r="T25" s="182" t="s">
        <v>183</v>
      </c>
      <c r="U25" s="157">
        <v>0</v>
      </c>
      <c r="V25" s="157">
        <f t="shared" ref="V25:V37" si="6">ROUND(E25*U25,2)</f>
        <v>0</v>
      </c>
      <c r="W25" s="157"/>
      <c r="X25" s="157" t="s">
        <v>166</v>
      </c>
      <c r="Y25" s="157" t="s">
        <v>167</v>
      </c>
      <c r="Z25" s="147"/>
      <c r="AA25" s="147"/>
      <c r="AB25" s="147"/>
      <c r="AC25" s="147"/>
      <c r="AD25" s="147"/>
      <c r="AE25" s="147"/>
      <c r="AF25" s="147"/>
      <c r="AG25" s="147" t="s">
        <v>352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1" x14ac:dyDescent="0.25">
      <c r="A26" s="176">
        <v>15</v>
      </c>
      <c r="B26" s="177" t="s">
        <v>379</v>
      </c>
      <c r="C26" s="186" t="s">
        <v>380</v>
      </c>
      <c r="D26" s="178" t="s">
        <v>194</v>
      </c>
      <c r="E26" s="179">
        <v>4</v>
      </c>
      <c r="F26" s="180"/>
      <c r="G26" s="181">
        <f t="shared" si="0"/>
        <v>0</v>
      </c>
      <c r="H26" s="180"/>
      <c r="I26" s="181">
        <f t="shared" si="1"/>
        <v>0</v>
      </c>
      <c r="J26" s="180"/>
      <c r="K26" s="181">
        <f t="shared" si="2"/>
        <v>0</v>
      </c>
      <c r="L26" s="181">
        <v>21</v>
      </c>
      <c r="M26" s="181">
        <f t="shared" si="3"/>
        <v>0</v>
      </c>
      <c r="N26" s="179">
        <v>0</v>
      </c>
      <c r="O26" s="179">
        <f t="shared" si="4"/>
        <v>0</v>
      </c>
      <c r="P26" s="179">
        <v>0</v>
      </c>
      <c r="Q26" s="179">
        <f t="shared" si="5"/>
        <v>0</v>
      </c>
      <c r="R26" s="181"/>
      <c r="S26" s="181" t="s">
        <v>164</v>
      </c>
      <c r="T26" s="182" t="s">
        <v>183</v>
      </c>
      <c r="U26" s="157">
        <v>0</v>
      </c>
      <c r="V26" s="157">
        <f t="shared" si="6"/>
        <v>0</v>
      </c>
      <c r="W26" s="157"/>
      <c r="X26" s="157" t="s">
        <v>166</v>
      </c>
      <c r="Y26" s="157" t="s">
        <v>167</v>
      </c>
      <c r="Z26" s="147"/>
      <c r="AA26" s="147"/>
      <c r="AB26" s="147"/>
      <c r="AC26" s="147"/>
      <c r="AD26" s="147"/>
      <c r="AE26" s="147"/>
      <c r="AF26" s="147"/>
      <c r="AG26" s="147" t="s">
        <v>352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1" x14ac:dyDescent="0.25">
      <c r="A27" s="176">
        <v>16</v>
      </c>
      <c r="B27" s="177" t="s">
        <v>381</v>
      </c>
      <c r="C27" s="186" t="s">
        <v>382</v>
      </c>
      <c r="D27" s="178" t="s">
        <v>194</v>
      </c>
      <c r="E27" s="179">
        <v>2</v>
      </c>
      <c r="F27" s="180"/>
      <c r="G27" s="181">
        <f t="shared" si="0"/>
        <v>0</v>
      </c>
      <c r="H27" s="180"/>
      <c r="I27" s="181">
        <f t="shared" si="1"/>
        <v>0</v>
      </c>
      <c r="J27" s="180"/>
      <c r="K27" s="181">
        <f t="shared" si="2"/>
        <v>0</v>
      </c>
      <c r="L27" s="181">
        <v>21</v>
      </c>
      <c r="M27" s="181">
        <f t="shared" si="3"/>
        <v>0</v>
      </c>
      <c r="N27" s="179">
        <v>0</v>
      </c>
      <c r="O27" s="179">
        <f t="shared" si="4"/>
        <v>0</v>
      </c>
      <c r="P27" s="179">
        <v>0</v>
      </c>
      <c r="Q27" s="179">
        <f t="shared" si="5"/>
        <v>0</v>
      </c>
      <c r="R27" s="181"/>
      <c r="S27" s="181" t="s">
        <v>164</v>
      </c>
      <c r="T27" s="182" t="s">
        <v>183</v>
      </c>
      <c r="U27" s="157">
        <v>0</v>
      </c>
      <c r="V27" s="157">
        <f t="shared" si="6"/>
        <v>0</v>
      </c>
      <c r="W27" s="157"/>
      <c r="X27" s="157" t="s">
        <v>166</v>
      </c>
      <c r="Y27" s="157" t="s">
        <v>167</v>
      </c>
      <c r="Z27" s="147"/>
      <c r="AA27" s="147"/>
      <c r="AB27" s="147"/>
      <c r="AC27" s="147"/>
      <c r="AD27" s="147"/>
      <c r="AE27" s="147"/>
      <c r="AF27" s="147"/>
      <c r="AG27" s="147" t="s">
        <v>352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ht="30.6" outlineLevel="1" x14ac:dyDescent="0.25">
      <c r="A28" s="176">
        <v>17</v>
      </c>
      <c r="B28" s="177" t="s">
        <v>383</v>
      </c>
      <c r="C28" s="186" t="s">
        <v>384</v>
      </c>
      <c r="D28" s="178" t="s">
        <v>194</v>
      </c>
      <c r="E28" s="179">
        <v>2</v>
      </c>
      <c r="F28" s="180"/>
      <c r="G28" s="181">
        <f t="shared" si="0"/>
        <v>0</v>
      </c>
      <c r="H28" s="180"/>
      <c r="I28" s="181">
        <f t="shared" si="1"/>
        <v>0</v>
      </c>
      <c r="J28" s="180"/>
      <c r="K28" s="181">
        <f t="shared" si="2"/>
        <v>0</v>
      </c>
      <c r="L28" s="181">
        <v>21</v>
      </c>
      <c r="M28" s="181">
        <f t="shared" si="3"/>
        <v>0</v>
      </c>
      <c r="N28" s="179">
        <v>0</v>
      </c>
      <c r="O28" s="179">
        <f t="shared" si="4"/>
        <v>0</v>
      </c>
      <c r="P28" s="179">
        <v>0</v>
      </c>
      <c r="Q28" s="179">
        <f t="shared" si="5"/>
        <v>0</v>
      </c>
      <c r="R28" s="181"/>
      <c r="S28" s="181" t="s">
        <v>164</v>
      </c>
      <c r="T28" s="182" t="s">
        <v>183</v>
      </c>
      <c r="U28" s="157">
        <v>0</v>
      </c>
      <c r="V28" s="157">
        <f t="shared" si="6"/>
        <v>0</v>
      </c>
      <c r="W28" s="157"/>
      <c r="X28" s="157" t="s">
        <v>166</v>
      </c>
      <c r="Y28" s="157" t="s">
        <v>167</v>
      </c>
      <c r="Z28" s="147"/>
      <c r="AA28" s="147"/>
      <c r="AB28" s="147"/>
      <c r="AC28" s="147"/>
      <c r="AD28" s="147"/>
      <c r="AE28" s="147"/>
      <c r="AF28" s="147"/>
      <c r="AG28" s="147" t="s">
        <v>352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1" x14ac:dyDescent="0.25">
      <c r="A29" s="176">
        <v>18</v>
      </c>
      <c r="B29" s="177" t="s">
        <v>385</v>
      </c>
      <c r="C29" s="186" t="s">
        <v>386</v>
      </c>
      <c r="D29" s="178" t="s">
        <v>351</v>
      </c>
      <c r="E29" s="179">
        <v>1</v>
      </c>
      <c r="F29" s="180"/>
      <c r="G29" s="181">
        <f t="shared" si="0"/>
        <v>0</v>
      </c>
      <c r="H29" s="180"/>
      <c r="I29" s="181">
        <f t="shared" si="1"/>
        <v>0</v>
      </c>
      <c r="J29" s="180"/>
      <c r="K29" s="181">
        <f t="shared" si="2"/>
        <v>0</v>
      </c>
      <c r="L29" s="181">
        <v>21</v>
      </c>
      <c r="M29" s="181">
        <f t="shared" si="3"/>
        <v>0</v>
      </c>
      <c r="N29" s="179">
        <v>0</v>
      </c>
      <c r="O29" s="179">
        <f t="shared" si="4"/>
        <v>0</v>
      </c>
      <c r="P29" s="179">
        <v>0</v>
      </c>
      <c r="Q29" s="179">
        <f t="shared" si="5"/>
        <v>0</v>
      </c>
      <c r="R29" s="181"/>
      <c r="S29" s="181" t="s">
        <v>164</v>
      </c>
      <c r="T29" s="182" t="s">
        <v>183</v>
      </c>
      <c r="U29" s="157">
        <v>0</v>
      </c>
      <c r="V29" s="157">
        <f t="shared" si="6"/>
        <v>0</v>
      </c>
      <c r="W29" s="157"/>
      <c r="X29" s="157" t="s">
        <v>166</v>
      </c>
      <c r="Y29" s="157" t="s">
        <v>167</v>
      </c>
      <c r="Z29" s="147"/>
      <c r="AA29" s="147"/>
      <c r="AB29" s="147"/>
      <c r="AC29" s="147"/>
      <c r="AD29" s="147"/>
      <c r="AE29" s="147"/>
      <c r="AF29" s="147"/>
      <c r="AG29" s="147" t="s">
        <v>352</v>
      </c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 x14ac:dyDescent="0.25">
      <c r="A30" s="176">
        <v>19</v>
      </c>
      <c r="B30" s="177" t="s">
        <v>387</v>
      </c>
      <c r="C30" s="186" t="s">
        <v>388</v>
      </c>
      <c r="D30" s="178" t="s">
        <v>351</v>
      </c>
      <c r="E30" s="179">
        <v>1</v>
      </c>
      <c r="F30" s="180"/>
      <c r="G30" s="181">
        <f t="shared" si="0"/>
        <v>0</v>
      </c>
      <c r="H30" s="180"/>
      <c r="I30" s="181">
        <f t="shared" si="1"/>
        <v>0</v>
      </c>
      <c r="J30" s="180"/>
      <c r="K30" s="181">
        <f t="shared" si="2"/>
        <v>0</v>
      </c>
      <c r="L30" s="181">
        <v>21</v>
      </c>
      <c r="M30" s="181">
        <f t="shared" si="3"/>
        <v>0</v>
      </c>
      <c r="N30" s="179">
        <v>0</v>
      </c>
      <c r="O30" s="179">
        <f t="shared" si="4"/>
        <v>0</v>
      </c>
      <c r="P30" s="179">
        <v>0</v>
      </c>
      <c r="Q30" s="179">
        <f t="shared" si="5"/>
        <v>0</v>
      </c>
      <c r="R30" s="181"/>
      <c r="S30" s="181" t="s">
        <v>164</v>
      </c>
      <c r="T30" s="182" t="s">
        <v>183</v>
      </c>
      <c r="U30" s="157">
        <v>0</v>
      </c>
      <c r="V30" s="157">
        <f t="shared" si="6"/>
        <v>0</v>
      </c>
      <c r="W30" s="157"/>
      <c r="X30" s="157" t="s">
        <v>166</v>
      </c>
      <c r="Y30" s="157" t="s">
        <v>167</v>
      </c>
      <c r="Z30" s="147"/>
      <c r="AA30" s="147"/>
      <c r="AB30" s="147"/>
      <c r="AC30" s="147"/>
      <c r="AD30" s="147"/>
      <c r="AE30" s="147"/>
      <c r="AF30" s="147"/>
      <c r="AG30" s="147" t="s">
        <v>352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1" x14ac:dyDescent="0.25">
      <c r="A31" s="176">
        <v>20</v>
      </c>
      <c r="B31" s="177" t="s">
        <v>389</v>
      </c>
      <c r="C31" s="186" t="s">
        <v>390</v>
      </c>
      <c r="D31" s="178" t="s">
        <v>351</v>
      </c>
      <c r="E31" s="179">
        <v>1</v>
      </c>
      <c r="F31" s="180"/>
      <c r="G31" s="181">
        <f t="shared" si="0"/>
        <v>0</v>
      </c>
      <c r="H31" s="180"/>
      <c r="I31" s="181">
        <f t="shared" si="1"/>
        <v>0</v>
      </c>
      <c r="J31" s="180"/>
      <c r="K31" s="181">
        <f t="shared" si="2"/>
        <v>0</v>
      </c>
      <c r="L31" s="181">
        <v>21</v>
      </c>
      <c r="M31" s="181">
        <f t="shared" si="3"/>
        <v>0</v>
      </c>
      <c r="N31" s="179">
        <v>0</v>
      </c>
      <c r="O31" s="179">
        <f t="shared" si="4"/>
        <v>0</v>
      </c>
      <c r="P31" s="179">
        <v>0</v>
      </c>
      <c r="Q31" s="179">
        <f t="shared" si="5"/>
        <v>0</v>
      </c>
      <c r="R31" s="181"/>
      <c r="S31" s="181" t="s">
        <v>164</v>
      </c>
      <c r="T31" s="182" t="s">
        <v>183</v>
      </c>
      <c r="U31" s="157">
        <v>0</v>
      </c>
      <c r="V31" s="157">
        <f t="shared" si="6"/>
        <v>0</v>
      </c>
      <c r="W31" s="157"/>
      <c r="X31" s="157" t="s">
        <v>166</v>
      </c>
      <c r="Y31" s="157" t="s">
        <v>167</v>
      </c>
      <c r="Z31" s="147"/>
      <c r="AA31" s="147"/>
      <c r="AB31" s="147"/>
      <c r="AC31" s="147"/>
      <c r="AD31" s="147"/>
      <c r="AE31" s="147"/>
      <c r="AF31" s="147"/>
      <c r="AG31" s="147" t="s">
        <v>352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1" x14ac:dyDescent="0.25">
      <c r="A32" s="176">
        <v>21</v>
      </c>
      <c r="B32" s="177" t="s">
        <v>391</v>
      </c>
      <c r="C32" s="186" t="s">
        <v>392</v>
      </c>
      <c r="D32" s="178" t="s">
        <v>163</v>
      </c>
      <c r="E32" s="179">
        <v>20</v>
      </c>
      <c r="F32" s="180"/>
      <c r="G32" s="181">
        <f t="shared" si="0"/>
        <v>0</v>
      </c>
      <c r="H32" s="180"/>
      <c r="I32" s="181">
        <f t="shared" si="1"/>
        <v>0</v>
      </c>
      <c r="J32" s="180"/>
      <c r="K32" s="181">
        <f t="shared" si="2"/>
        <v>0</v>
      </c>
      <c r="L32" s="181">
        <v>21</v>
      </c>
      <c r="M32" s="181">
        <f t="shared" si="3"/>
        <v>0</v>
      </c>
      <c r="N32" s="179">
        <v>0</v>
      </c>
      <c r="O32" s="179">
        <f t="shared" si="4"/>
        <v>0</v>
      </c>
      <c r="P32" s="179">
        <v>0</v>
      </c>
      <c r="Q32" s="179">
        <f t="shared" si="5"/>
        <v>0</v>
      </c>
      <c r="R32" s="181"/>
      <c r="S32" s="181" t="s">
        <v>164</v>
      </c>
      <c r="T32" s="182" t="s">
        <v>183</v>
      </c>
      <c r="U32" s="157">
        <v>0</v>
      </c>
      <c r="V32" s="157">
        <f t="shared" si="6"/>
        <v>0</v>
      </c>
      <c r="W32" s="157"/>
      <c r="X32" s="157" t="s">
        <v>166</v>
      </c>
      <c r="Y32" s="157" t="s">
        <v>167</v>
      </c>
      <c r="Z32" s="147"/>
      <c r="AA32" s="147"/>
      <c r="AB32" s="147"/>
      <c r="AC32" s="147"/>
      <c r="AD32" s="147"/>
      <c r="AE32" s="147"/>
      <c r="AF32" s="147"/>
      <c r="AG32" s="147" t="s">
        <v>352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1" x14ac:dyDescent="0.25">
      <c r="A33" s="176">
        <v>22</v>
      </c>
      <c r="B33" s="177" t="s">
        <v>393</v>
      </c>
      <c r="C33" s="186" t="s">
        <v>394</v>
      </c>
      <c r="D33" s="178" t="s">
        <v>163</v>
      </c>
      <c r="E33" s="179">
        <v>40</v>
      </c>
      <c r="F33" s="180"/>
      <c r="G33" s="181">
        <f t="shared" si="0"/>
        <v>0</v>
      </c>
      <c r="H33" s="180"/>
      <c r="I33" s="181">
        <f t="shared" si="1"/>
        <v>0</v>
      </c>
      <c r="J33" s="180"/>
      <c r="K33" s="181">
        <f t="shared" si="2"/>
        <v>0</v>
      </c>
      <c r="L33" s="181">
        <v>21</v>
      </c>
      <c r="M33" s="181">
        <f t="shared" si="3"/>
        <v>0</v>
      </c>
      <c r="N33" s="179">
        <v>0</v>
      </c>
      <c r="O33" s="179">
        <f t="shared" si="4"/>
        <v>0</v>
      </c>
      <c r="P33" s="179">
        <v>0</v>
      </c>
      <c r="Q33" s="179">
        <f t="shared" si="5"/>
        <v>0</v>
      </c>
      <c r="R33" s="181"/>
      <c r="S33" s="181" t="s">
        <v>164</v>
      </c>
      <c r="T33" s="182" t="s">
        <v>183</v>
      </c>
      <c r="U33" s="157">
        <v>0</v>
      </c>
      <c r="V33" s="157">
        <f t="shared" si="6"/>
        <v>0</v>
      </c>
      <c r="W33" s="157"/>
      <c r="X33" s="157" t="s">
        <v>166</v>
      </c>
      <c r="Y33" s="157" t="s">
        <v>167</v>
      </c>
      <c r="Z33" s="147"/>
      <c r="AA33" s="147"/>
      <c r="AB33" s="147"/>
      <c r="AC33" s="147"/>
      <c r="AD33" s="147"/>
      <c r="AE33" s="147"/>
      <c r="AF33" s="147"/>
      <c r="AG33" s="147" t="s">
        <v>352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1" x14ac:dyDescent="0.25">
      <c r="A34" s="176">
        <v>23</v>
      </c>
      <c r="B34" s="177" t="s">
        <v>395</v>
      </c>
      <c r="C34" s="186" t="s">
        <v>396</v>
      </c>
      <c r="D34" s="178" t="s">
        <v>194</v>
      </c>
      <c r="E34" s="179">
        <v>20</v>
      </c>
      <c r="F34" s="180"/>
      <c r="G34" s="181">
        <f t="shared" si="0"/>
        <v>0</v>
      </c>
      <c r="H34" s="180"/>
      <c r="I34" s="181">
        <f t="shared" si="1"/>
        <v>0</v>
      </c>
      <c r="J34" s="180"/>
      <c r="K34" s="181">
        <f t="shared" si="2"/>
        <v>0</v>
      </c>
      <c r="L34" s="181">
        <v>21</v>
      </c>
      <c r="M34" s="181">
        <f t="shared" si="3"/>
        <v>0</v>
      </c>
      <c r="N34" s="179">
        <v>0</v>
      </c>
      <c r="O34" s="179">
        <f t="shared" si="4"/>
        <v>0</v>
      </c>
      <c r="P34" s="179">
        <v>0</v>
      </c>
      <c r="Q34" s="179">
        <f t="shared" si="5"/>
        <v>0</v>
      </c>
      <c r="R34" s="181"/>
      <c r="S34" s="181" t="s">
        <v>164</v>
      </c>
      <c r="T34" s="182" t="s">
        <v>183</v>
      </c>
      <c r="U34" s="157">
        <v>0</v>
      </c>
      <c r="V34" s="157">
        <f t="shared" si="6"/>
        <v>0</v>
      </c>
      <c r="W34" s="157"/>
      <c r="X34" s="157" t="s">
        <v>166</v>
      </c>
      <c r="Y34" s="157" t="s">
        <v>167</v>
      </c>
      <c r="Z34" s="147"/>
      <c r="AA34" s="147"/>
      <c r="AB34" s="147"/>
      <c r="AC34" s="147"/>
      <c r="AD34" s="147"/>
      <c r="AE34" s="147"/>
      <c r="AF34" s="147"/>
      <c r="AG34" s="147" t="s">
        <v>352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1" x14ac:dyDescent="0.25">
      <c r="A35" s="176">
        <v>24</v>
      </c>
      <c r="B35" s="177" t="s">
        <v>397</v>
      </c>
      <c r="C35" s="186" t="s">
        <v>398</v>
      </c>
      <c r="D35" s="178" t="s">
        <v>194</v>
      </c>
      <c r="E35" s="179">
        <v>15</v>
      </c>
      <c r="F35" s="180"/>
      <c r="G35" s="181">
        <f t="shared" si="0"/>
        <v>0</v>
      </c>
      <c r="H35" s="180"/>
      <c r="I35" s="181">
        <f t="shared" si="1"/>
        <v>0</v>
      </c>
      <c r="J35" s="180"/>
      <c r="K35" s="181">
        <f t="shared" si="2"/>
        <v>0</v>
      </c>
      <c r="L35" s="181">
        <v>21</v>
      </c>
      <c r="M35" s="181">
        <f t="shared" si="3"/>
        <v>0</v>
      </c>
      <c r="N35" s="179">
        <v>0</v>
      </c>
      <c r="O35" s="179">
        <f t="shared" si="4"/>
        <v>0</v>
      </c>
      <c r="P35" s="179">
        <v>0</v>
      </c>
      <c r="Q35" s="179">
        <f t="shared" si="5"/>
        <v>0</v>
      </c>
      <c r="R35" s="181"/>
      <c r="S35" s="181" t="s">
        <v>164</v>
      </c>
      <c r="T35" s="182" t="s">
        <v>183</v>
      </c>
      <c r="U35" s="157">
        <v>0</v>
      </c>
      <c r="V35" s="157">
        <f t="shared" si="6"/>
        <v>0</v>
      </c>
      <c r="W35" s="157"/>
      <c r="X35" s="157" t="s">
        <v>166</v>
      </c>
      <c r="Y35" s="157" t="s">
        <v>167</v>
      </c>
      <c r="Z35" s="147"/>
      <c r="AA35" s="147"/>
      <c r="AB35" s="147"/>
      <c r="AC35" s="147"/>
      <c r="AD35" s="147"/>
      <c r="AE35" s="147"/>
      <c r="AF35" s="147"/>
      <c r="AG35" s="147" t="s">
        <v>352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ht="20.399999999999999" outlineLevel="1" x14ac:dyDescent="0.25">
      <c r="A36" s="176">
        <v>25</v>
      </c>
      <c r="B36" s="177" t="s">
        <v>399</v>
      </c>
      <c r="C36" s="186" t="s">
        <v>400</v>
      </c>
      <c r="D36" s="178" t="s">
        <v>351</v>
      </c>
      <c r="E36" s="179">
        <v>1</v>
      </c>
      <c r="F36" s="180"/>
      <c r="G36" s="181">
        <f t="shared" si="0"/>
        <v>0</v>
      </c>
      <c r="H36" s="180"/>
      <c r="I36" s="181">
        <f t="shared" si="1"/>
        <v>0</v>
      </c>
      <c r="J36" s="180"/>
      <c r="K36" s="181">
        <f t="shared" si="2"/>
        <v>0</v>
      </c>
      <c r="L36" s="181">
        <v>21</v>
      </c>
      <c r="M36" s="181">
        <f t="shared" si="3"/>
        <v>0</v>
      </c>
      <c r="N36" s="179">
        <v>0</v>
      </c>
      <c r="O36" s="179">
        <f t="shared" si="4"/>
        <v>0</v>
      </c>
      <c r="P36" s="179">
        <v>0</v>
      </c>
      <c r="Q36" s="179">
        <f t="shared" si="5"/>
        <v>0</v>
      </c>
      <c r="R36" s="181"/>
      <c r="S36" s="181" t="s">
        <v>164</v>
      </c>
      <c r="T36" s="182" t="s">
        <v>183</v>
      </c>
      <c r="U36" s="157">
        <v>0</v>
      </c>
      <c r="V36" s="157">
        <f t="shared" si="6"/>
        <v>0</v>
      </c>
      <c r="W36" s="157"/>
      <c r="X36" s="157" t="s">
        <v>166</v>
      </c>
      <c r="Y36" s="157" t="s">
        <v>167</v>
      </c>
      <c r="Z36" s="147"/>
      <c r="AA36" s="147"/>
      <c r="AB36" s="147"/>
      <c r="AC36" s="147"/>
      <c r="AD36" s="147"/>
      <c r="AE36" s="147"/>
      <c r="AF36" s="147"/>
      <c r="AG36" s="147" t="s">
        <v>352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ht="20.399999999999999" outlineLevel="1" x14ac:dyDescent="0.25">
      <c r="A37" s="176">
        <v>26</v>
      </c>
      <c r="B37" s="177" t="s">
        <v>401</v>
      </c>
      <c r="C37" s="186" t="s">
        <v>402</v>
      </c>
      <c r="D37" s="178" t="s">
        <v>351</v>
      </c>
      <c r="E37" s="179">
        <v>1</v>
      </c>
      <c r="F37" s="180"/>
      <c r="G37" s="181">
        <f t="shared" si="0"/>
        <v>0</v>
      </c>
      <c r="H37" s="180"/>
      <c r="I37" s="181">
        <f t="shared" si="1"/>
        <v>0</v>
      </c>
      <c r="J37" s="180"/>
      <c r="K37" s="181">
        <f t="shared" si="2"/>
        <v>0</v>
      </c>
      <c r="L37" s="181">
        <v>21</v>
      </c>
      <c r="M37" s="181">
        <f t="shared" si="3"/>
        <v>0</v>
      </c>
      <c r="N37" s="179">
        <v>0</v>
      </c>
      <c r="O37" s="179">
        <f t="shared" si="4"/>
        <v>0</v>
      </c>
      <c r="P37" s="179">
        <v>0</v>
      </c>
      <c r="Q37" s="179">
        <f t="shared" si="5"/>
        <v>0</v>
      </c>
      <c r="R37" s="181"/>
      <c r="S37" s="181" t="s">
        <v>164</v>
      </c>
      <c r="T37" s="182" t="s">
        <v>183</v>
      </c>
      <c r="U37" s="157">
        <v>0</v>
      </c>
      <c r="V37" s="157">
        <f t="shared" si="6"/>
        <v>0</v>
      </c>
      <c r="W37" s="157"/>
      <c r="X37" s="157" t="s">
        <v>166</v>
      </c>
      <c r="Y37" s="157" t="s">
        <v>167</v>
      </c>
      <c r="Z37" s="147"/>
      <c r="AA37" s="147"/>
      <c r="AB37" s="147"/>
      <c r="AC37" s="147"/>
      <c r="AD37" s="147"/>
      <c r="AE37" s="147"/>
      <c r="AF37" s="147"/>
      <c r="AG37" s="147" t="s">
        <v>352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x14ac:dyDescent="0.25">
      <c r="A38" s="161" t="s">
        <v>159</v>
      </c>
      <c r="B38" s="162" t="s">
        <v>86</v>
      </c>
      <c r="C38" s="183" t="s">
        <v>87</v>
      </c>
      <c r="D38" s="163"/>
      <c r="E38" s="164"/>
      <c r="F38" s="165"/>
      <c r="G38" s="165">
        <f>SUMIF(AG39:AG40,"&lt;&gt;NOR",G39:G40)</f>
        <v>0</v>
      </c>
      <c r="H38" s="165"/>
      <c r="I38" s="165">
        <f>SUM(I39:I40)</f>
        <v>0</v>
      </c>
      <c r="J38" s="165"/>
      <c r="K38" s="165">
        <f>SUM(K39:K40)</f>
        <v>0</v>
      </c>
      <c r="L38" s="165"/>
      <c r="M38" s="165">
        <f>SUM(M39:M40)</f>
        <v>0</v>
      </c>
      <c r="N38" s="164"/>
      <c r="O38" s="164">
        <f>SUM(O39:O40)</f>
        <v>0</v>
      </c>
      <c r="P38" s="164"/>
      <c r="Q38" s="164">
        <f>SUM(Q39:Q40)</f>
        <v>0</v>
      </c>
      <c r="R38" s="165"/>
      <c r="S38" s="165"/>
      <c r="T38" s="166"/>
      <c r="U38" s="160"/>
      <c r="V38" s="160">
        <f>SUM(V39:V40)</f>
        <v>0</v>
      </c>
      <c r="W38" s="160"/>
      <c r="X38" s="160"/>
      <c r="Y38" s="160"/>
      <c r="AG38" t="s">
        <v>160</v>
      </c>
    </row>
    <row r="39" spans="1:60" ht="20.399999999999999" outlineLevel="1" x14ac:dyDescent="0.25">
      <c r="A39" s="176">
        <v>27</v>
      </c>
      <c r="B39" s="177" t="s">
        <v>403</v>
      </c>
      <c r="C39" s="186" t="s">
        <v>404</v>
      </c>
      <c r="D39" s="178" t="s">
        <v>163</v>
      </c>
      <c r="E39" s="179">
        <v>85</v>
      </c>
      <c r="F39" s="180"/>
      <c r="G39" s="181">
        <f>ROUND(E39*F39,2)</f>
        <v>0</v>
      </c>
      <c r="H39" s="180"/>
      <c r="I39" s="181">
        <f>ROUND(E39*H39,2)</f>
        <v>0</v>
      </c>
      <c r="J39" s="180"/>
      <c r="K39" s="181">
        <f>ROUND(E39*J39,2)</f>
        <v>0</v>
      </c>
      <c r="L39" s="181">
        <v>21</v>
      </c>
      <c r="M39" s="181">
        <f>G39*(1+L39/100)</f>
        <v>0</v>
      </c>
      <c r="N39" s="179">
        <v>0</v>
      </c>
      <c r="O39" s="179">
        <f>ROUND(E39*N39,2)</f>
        <v>0</v>
      </c>
      <c r="P39" s="179">
        <v>0</v>
      </c>
      <c r="Q39" s="179">
        <f>ROUND(E39*P39,2)</f>
        <v>0</v>
      </c>
      <c r="R39" s="181"/>
      <c r="S39" s="181" t="s">
        <v>164</v>
      </c>
      <c r="T39" s="182" t="s">
        <v>183</v>
      </c>
      <c r="U39" s="157">
        <v>0</v>
      </c>
      <c r="V39" s="157">
        <f>ROUND(E39*U39,2)</f>
        <v>0</v>
      </c>
      <c r="W39" s="157"/>
      <c r="X39" s="157" t="s">
        <v>166</v>
      </c>
      <c r="Y39" s="157" t="s">
        <v>167</v>
      </c>
      <c r="Z39" s="147"/>
      <c r="AA39" s="147"/>
      <c r="AB39" s="147"/>
      <c r="AC39" s="147"/>
      <c r="AD39" s="147"/>
      <c r="AE39" s="147"/>
      <c r="AF39" s="147"/>
      <c r="AG39" s="147" t="s">
        <v>352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ht="20.399999999999999" outlineLevel="1" x14ac:dyDescent="0.25">
      <c r="A40" s="176">
        <v>28</v>
      </c>
      <c r="B40" s="177" t="s">
        <v>405</v>
      </c>
      <c r="C40" s="186" t="s">
        <v>406</v>
      </c>
      <c r="D40" s="178" t="s">
        <v>163</v>
      </c>
      <c r="E40" s="179">
        <v>30</v>
      </c>
      <c r="F40" s="180"/>
      <c r="G40" s="181">
        <f>ROUND(E40*F40,2)</f>
        <v>0</v>
      </c>
      <c r="H40" s="180"/>
      <c r="I40" s="181">
        <f>ROUND(E40*H40,2)</f>
        <v>0</v>
      </c>
      <c r="J40" s="180"/>
      <c r="K40" s="181">
        <f>ROUND(E40*J40,2)</f>
        <v>0</v>
      </c>
      <c r="L40" s="181">
        <v>21</v>
      </c>
      <c r="M40" s="181">
        <f>G40*(1+L40/100)</f>
        <v>0</v>
      </c>
      <c r="N40" s="179">
        <v>0</v>
      </c>
      <c r="O40" s="179">
        <f>ROUND(E40*N40,2)</f>
        <v>0</v>
      </c>
      <c r="P40" s="179">
        <v>0</v>
      </c>
      <c r="Q40" s="179">
        <f>ROUND(E40*P40,2)</f>
        <v>0</v>
      </c>
      <c r="R40" s="181"/>
      <c r="S40" s="181" t="s">
        <v>164</v>
      </c>
      <c r="T40" s="182" t="s">
        <v>183</v>
      </c>
      <c r="U40" s="157">
        <v>0</v>
      </c>
      <c r="V40" s="157">
        <f>ROUND(E40*U40,2)</f>
        <v>0</v>
      </c>
      <c r="W40" s="157"/>
      <c r="X40" s="157" t="s">
        <v>166</v>
      </c>
      <c r="Y40" s="157" t="s">
        <v>167</v>
      </c>
      <c r="Z40" s="147"/>
      <c r="AA40" s="147"/>
      <c r="AB40" s="147"/>
      <c r="AC40" s="147"/>
      <c r="AD40" s="147"/>
      <c r="AE40" s="147"/>
      <c r="AF40" s="147"/>
      <c r="AG40" s="147" t="s">
        <v>352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x14ac:dyDescent="0.25">
      <c r="A41" s="161" t="s">
        <v>159</v>
      </c>
      <c r="B41" s="162" t="s">
        <v>124</v>
      </c>
      <c r="C41" s="183" t="s">
        <v>125</v>
      </c>
      <c r="D41" s="163"/>
      <c r="E41" s="164"/>
      <c r="F41" s="165"/>
      <c r="G41" s="165">
        <f>SUMIF(AG42:AG58,"&lt;&gt;NOR",G42:G58)</f>
        <v>0</v>
      </c>
      <c r="H41" s="165"/>
      <c r="I41" s="165">
        <f>SUM(I42:I58)</f>
        <v>0</v>
      </c>
      <c r="J41" s="165"/>
      <c r="K41" s="165">
        <f>SUM(K42:K58)</f>
        <v>0</v>
      </c>
      <c r="L41" s="165"/>
      <c r="M41" s="165">
        <f>SUM(M42:M58)</f>
        <v>0</v>
      </c>
      <c r="N41" s="164"/>
      <c r="O41" s="164">
        <f>SUM(O42:O58)</f>
        <v>0</v>
      </c>
      <c r="P41" s="164"/>
      <c r="Q41" s="164">
        <f>SUM(Q42:Q58)</f>
        <v>0</v>
      </c>
      <c r="R41" s="165"/>
      <c r="S41" s="165"/>
      <c r="T41" s="166"/>
      <c r="U41" s="160"/>
      <c r="V41" s="160">
        <f>SUM(V42:V58)</f>
        <v>0</v>
      </c>
      <c r="W41" s="160"/>
      <c r="X41" s="160"/>
      <c r="Y41" s="160"/>
      <c r="AG41" t="s">
        <v>160</v>
      </c>
    </row>
    <row r="42" spans="1:60" outlineLevel="1" x14ac:dyDescent="0.25">
      <c r="A42" s="176">
        <v>29</v>
      </c>
      <c r="B42" s="177" t="s">
        <v>407</v>
      </c>
      <c r="C42" s="186" t="s">
        <v>408</v>
      </c>
      <c r="D42" s="178" t="s">
        <v>409</v>
      </c>
      <c r="E42" s="179">
        <v>1</v>
      </c>
      <c r="F42" s="180"/>
      <c r="G42" s="181">
        <f t="shared" ref="G42:G58" si="7">ROUND(E42*F42,2)</f>
        <v>0</v>
      </c>
      <c r="H42" s="180"/>
      <c r="I42" s="181">
        <f t="shared" ref="I42:I58" si="8">ROUND(E42*H42,2)</f>
        <v>0</v>
      </c>
      <c r="J42" s="180"/>
      <c r="K42" s="181">
        <f t="shared" ref="K42:K58" si="9">ROUND(E42*J42,2)</f>
        <v>0</v>
      </c>
      <c r="L42" s="181">
        <v>21</v>
      </c>
      <c r="M42" s="181">
        <f t="shared" ref="M42:M58" si="10">G42*(1+L42/100)</f>
        <v>0</v>
      </c>
      <c r="N42" s="179">
        <v>0</v>
      </c>
      <c r="O42" s="179">
        <f t="shared" ref="O42:O58" si="11">ROUND(E42*N42,2)</f>
        <v>0</v>
      </c>
      <c r="P42" s="179">
        <v>0</v>
      </c>
      <c r="Q42" s="179">
        <f t="shared" ref="Q42:Q58" si="12">ROUND(E42*P42,2)</f>
        <v>0</v>
      </c>
      <c r="R42" s="181"/>
      <c r="S42" s="181" t="s">
        <v>164</v>
      </c>
      <c r="T42" s="182" t="s">
        <v>183</v>
      </c>
      <c r="U42" s="157">
        <v>0</v>
      </c>
      <c r="V42" s="157">
        <f t="shared" ref="V42:V58" si="13">ROUND(E42*U42,2)</f>
        <v>0</v>
      </c>
      <c r="W42" s="157"/>
      <c r="X42" s="157" t="s">
        <v>166</v>
      </c>
      <c r="Y42" s="157" t="s">
        <v>167</v>
      </c>
      <c r="Z42" s="147"/>
      <c r="AA42" s="147"/>
      <c r="AB42" s="147"/>
      <c r="AC42" s="147"/>
      <c r="AD42" s="147"/>
      <c r="AE42" s="147"/>
      <c r="AF42" s="147"/>
      <c r="AG42" s="147" t="s">
        <v>306</v>
      </c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1" x14ac:dyDescent="0.25">
      <c r="A43" s="176">
        <v>30</v>
      </c>
      <c r="B43" s="177" t="s">
        <v>410</v>
      </c>
      <c r="C43" s="186" t="s">
        <v>411</v>
      </c>
      <c r="D43" s="178" t="s">
        <v>409</v>
      </c>
      <c r="E43" s="179">
        <v>1</v>
      </c>
      <c r="F43" s="180"/>
      <c r="G43" s="181">
        <f t="shared" si="7"/>
        <v>0</v>
      </c>
      <c r="H43" s="180"/>
      <c r="I43" s="181">
        <f t="shared" si="8"/>
        <v>0</v>
      </c>
      <c r="J43" s="180"/>
      <c r="K43" s="181">
        <f t="shared" si="9"/>
        <v>0</v>
      </c>
      <c r="L43" s="181">
        <v>21</v>
      </c>
      <c r="M43" s="181">
        <f t="shared" si="10"/>
        <v>0</v>
      </c>
      <c r="N43" s="179">
        <v>0</v>
      </c>
      <c r="O43" s="179">
        <f t="shared" si="11"/>
        <v>0</v>
      </c>
      <c r="P43" s="179">
        <v>0</v>
      </c>
      <c r="Q43" s="179">
        <f t="shared" si="12"/>
        <v>0</v>
      </c>
      <c r="R43" s="181"/>
      <c r="S43" s="181" t="s">
        <v>164</v>
      </c>
      <c r="T43" s="182" t="s">
        <v>183</v>
      </c>
      <c r="U43" s="157">
        <v>0</v>
      </c>
      <c r="V43" s="157">
        <f t="shared" si="13"/>
        <v>0</v>
      </c>
      <c r="W43" s="157"/>
      <c r="X43" s="157" t="s">
        <v>166</v>
      </c>
      <c r="Y43" s="157" t="s">
        <v>167</v>
      </c>
      <c r="Z43" s="147"/>
      <c r="AA43" s="147"/>
      <c r="AB43" s="147"/>
      <c r="AC43" s="147"/>
      <c r="AD43" s="147"/>
      <c r="AE43" s="147"/>
      <c r="AF43" s="147"/>
      <c r="AG43" s="147" t="s">
        <v>306</v>
      </c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1" x14ac:dyDescent="0.25">
      <c r="A44" s="176">
        <v>31</v>
      </c>
      <c r="B44" s="177" t="s">
        <v>412</v>
      </c>
      <c r="C44" s="186" t="s">
        <v>413</v>
      </c>
      <c r="D44" s="178" t="s">
        <v>409</v>
      </c>
      <c r="E44" s="179">
        <v>1</v>
      </c>
      <c r="F44" s="180"/>
      <c r="G44" s="181">
        <f t="shared" si="7"/>
        <v>0</v>
      </c>
      <c r="H44" s="180"/>
      <c r="I44" s="181">
        <f t="shared" si="8"/>
        <v>0</v>
      </c>
      <c r="J44" s="180"/>
      <c r="K44" s="181">
        <f t="shared" si="9"/>
        <v>0</v>
      </c>
      <c r="L44" s="181">
        <v>21</v>
      </c>
      <c r="M44" s="181">
        <f t="shared" si="10"/>
        <v>0</v>
      </c>
      <c r="N44" s="179">
        <v>0</v>
      </c>
      <c r="O44" s="179">
        <f t="shared" si="11"/>
        <v>0</v>
      </c>
      <c r="P44" s="179">
        <v>0</v>
      </c>
      <c r="Q44" s="179">
        <f t="shared" si="12"/>
        <v>0</v>
      </c>
      <c r="R44" s="181"/>
      <c r="S44" s="181" t="s">
        <v>164</v>
      </c>
      <c r="T44" s="182" t="s">
        <v>183</v>
      </c>
      <c r="U44" s="157">
        <v>0</v>
      </c>
      <c r="V44" s="157">
        <f t="shared" si="13"/>
        <v>0</v>
      </c>
      <c r="W44" s="157"/>
      <c r="X44" s="157" t="s">
        <v>166</v>
      </c>
      <c r="Y44" s="157" t="s">
        <v>167</v>
      </c>
      <c r="Z44" s="147"/>
      <c r="AA44" s="147"/>
      <c r="AB44" s="147"/>
      <c r="AC44" s="147"/>
      <c r="AD44" s="147"/>
      <c r="AE44" s="147"/>
      <c r="AF44" s="147"/>
      <c r="AG44" s="147" t="s">
        <v>306</v>
      </c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1" x14ac:dyDescent="0.25">
      <c r="A45" s="176">
        <v>32</v>
      </c>
      <c r="B45" s="177" t="s">
        <v>414</v>
      </c>
      <c r="C45" s="186" t="s">
        <v>415</v>
      </c>
      <c r="D45" s="178" t="s">
        <v>409</v>
      </c>
      <c r="E45" s="179">
        <v>1</v>
      </c>
      <c r="F45" s="180"/>
      <c r="G45" s="181">
        <f t="shared" si="7"/>
        <v>0</v>
      </c>
      <c r="H45" s="180"/>
      <c r="I45" s="181">
        <f t="shared" si="8"/>
        <v>0</v>
      </c>
      <c r="J45" s="180"/>
      <c r="K45" s="181">
        <f t="shared" si="9"/>
        <v>0</v>
      </c>
      <c r="L45" s="181">
        <v>21</v>
      </c>
      <c r="M45" s="181">
        <f t="shared" si="10"/>
        <v>0</v>
      </c>
      <c r="N45" s="179">
        <v>0</v>
      </c>
      <c r="O45" s="179">
        <f t="shared" si="11"/>
        <v>0</v>
      </c>
      <c r="P45" s="179">
        <v>0</v>
      </c>
      <c r="Q45" s="179">
        <f t="shared" si="12"/>
        <v>0</v>
      </c>
      <c r="R45" s="181"/>
      <c r="S45" s="181" t="s">
        <v>164</v>
      </c>
      <c r="T45" s="182" t="s">
        <v>183</v>
      </c>
      <c r="U45" s="157">
        <v>0</v>
      </c>
      <c r="V45" s="157">
        <f t="shared" si="13"/>
        <v>0</v>
      </c>
      <c r="W45" s="157"/>
      <c r="X45" s="157" t="s">
        <v>166</v>
      </c>
      <c r="Y45" s="157" t="s">
        <v>167</v>
      </c>
      <c r="Z45" s="147"/>
      <c r="AA45" s="147"/>
      <c r="AB45" s="147"/>
      <c r="AC45" s="147"/>
      <c r="AD45" s="147"/>
      <c r="AE45" s="147"/>
      <c r="AF45" s="147"/>
      <c r="AG45" s="147" t="s">
        <v>306</v>
      </c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ht="20.399999999999999" outlineLevel="1" x14ac:dyDescent="0.25">
      <c r="A46" s="176">
        <v>33</v>
      </c>
      <c r="B46" s="177" t="s">
        <v>416</v>
      </c>
      <c r="C46" s="186" t="s">
        <v>417</v>
      </c>
      <c r="D46" s="178" t="s">
        <v>409</v>
      </c>
      <c r="E46" s="179">
        <v>1</v>
      </c>
      <c r="F46" s="180"/>
      <c r="G46" s="181">
        <f t="shared" si="7"/>
        <v>0</v>
      </c>
      <c r="H46" s="180"/>
      <c r="I46" s="181">
        <f t="shared" si="8"/>
        <v>0</v>
      </c>
      <c r="J46" s="180"/>
      <c r="K46" s="181">
        <f t="shared" si="9"/>
        <v>0</v>
      </c>
      <c r="L46" s="181">
        <v>21</v>
      </c>
      <c r="M46" s="181">
        <f t="shared" si="10"/>
        <v>0</v>
      </c>
      <c r="N46" s="179">
        <v>0</v>
      </c>
      <c r="O46" s="179">
        <f t="shared" si="11"/>
        <v>0</v>
      </c>
      <c r="P46" s="179">
        <v>0</v>
      </c>
      <c r="Q46" s="179">
        <f t="shared" si="12"/>
        <v>0</v>
      </c>
      <c r="R46" s="181"/>
      <c r="S46" s="181" t="s">
        <v>164</v>
      </c>
      <c r="T46" s="182" t="s">
        <v>183</v>
      </c>
      <c r="U46" s="157">
        <v>0</v>
      </c>
      <c r="V46" s="157">
        <f t="shared" si="13"/>
        <v>0</v>
      </c>
      <c r="W46" s="157"/>
      <c r="X46" s="157" t="s">
        <v>166</v>
      </c>
      <c r="Y46" s="157" t="s">
        <v>167</v>
      </c>
      <c r="Z46" s="147"/>
      <c r="AA46" s="147"/>
      <c r="AB46" s="147"/>
      <c r="AC46" s="147"/>
      <c r="AD46" s="147"/>
      <c r="AE46" s="147"/>
      <c r="AF46" s="147"/>
      <c r="AG46" s="147" t="s">
        <v>306</v>
      </c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1" x14ac:dyDescent="0.25">
      <c r="A47" s="176">
        <v>34</v>
      </c>
      <c r="B47" s="177" t="s">
        <v>418</v>
      </c>
      <c r="C47" s="186" t="s">
        <v>419</v>
      </c>
      <c r="D47" s="178" t="s">
        <v>409</v>
      </c>
      <c r="E47" s="179">
        <v>1</v>
      </c>
      <c r="F47" s="180"/>
      <c r="G47" s="181">
        <f t="shared" si="7"/>
        <v>0</v>
      </c>
      <c r="H47" s="180"/>
      <c r="I47" s="181">
        <f t="shared" si="8"/>
        <v>0</v>
      </c>
      <c r="J47" s="180"/>
      <c r="K47" s="181">
        <f t="shared" si="9"/>
        <v>0</v>
      </c>
      <c r="L47" s="181">
        <v>21</v>
      </c>
      <c r="M47" s="181">
        <f t="shared" si="10"/>
        <v>0</v>
      </c>
      <c r="N47" s="179">
        <v>0</v>
      </c>
      <c r="O47" s="179">
        <f t="shared" si="11"/>
        <v>0</v>
      </c>
      <c r="P47" s="179">
        <v>0</v>
      </c>
      <c r="Q47" s="179">
        <f t="shared" si="12"/>
        <v>0</v>
      </c>
      <c r="R47" s="181"/>
      <c r="S47" s="181" t="s">
        <v>164</v>
      </c>
      <c r="T47" s="182" t="s">
        <v>183</v>
      </c>
      <c r="U47" s="157">
        <v>0</v>
      </c>
      <c r="V47" s="157">
        <f t="shared" si="13"/>
        <v>0</v>
      </c>
      <c r="W47" s="157"/>
      <c r="X47" s="157" t="s">
        <v>166</v>
      </c>
      <c r="Y47" s="157" t="s">
        <v>167</v>
      </c>
      <c r="Z47" s="147"/>
      <c r="AA47" s="147"/>
      <c r="AB47" s="147"/>
      <c r="AC47" s="147"/>
      <c r="AD47" s="147"/>
      <c r="AE47" s="147"/>
      <c r="AF47" s="147"/>
      <c r="AG47" s="147" t="s">
        <v>306</v>
      </c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ht="20.399999999999999" outlineLevel="1" x14ac:dyDescent="0.25">
      <c r="A48" s="176">
        <v>35</v>
      </c>
      <c r="B48" s="177" t="s">
        <v>420</v>
      </c>
      <c r="C48" s="186" t="s">
        <v>421</v>
      </c>
      <c r="D48" s="178" t="s">
        <v>268</v>
      </c>
      <c r="E48" s="179">
        <v>0.3</v>
      </c>
      <c r="F48" s="180"/>
      <c r="G48" s="181">
        <f t="shared" si="7"/>
        <v>0</v>
      </c>
      <c r="H48" s="180"/>
      <c r="I48" s="181">
        <f t="shared" si="8"/>
        <v>0</v>
      </c>
      <c r="J48" s="180"/>
      <c r="K48" s="181">
        <f t="shared" si="9"/>
        <v>0</v>
      </c>
      <c r="L48" s="181">
        <v>21</v>
      </c>
      <c r="M48" s="181">
        <f t="shared" si="10"/>
        <v>0</v>
      </c>
      <c r="N48" s="179">
        <v>0</v>
      </c>
      <c r="O48" s="179">
        <f t="shared" si="11"/>
        <v>0</v>
      </c>
      <c r="P48" s="179">
        <v>0</v>
      </c>
      <c r="Q48" s="179">
        <f t="shared" si="12"/>
        <v>0</v>
      </c>
      <c r="R48" s="181"/>
      <c r="S48" s="181" t="s">
        <v>164</v>
      </c>
      <c r="T48" s="182" t="s">
        <v>183</v>
      </c>
      <c r="U48" s="157">
        <v>0</v>
      </c>
      <c r="V48" s="157">
        <f t="shared" si="13"/>
        <v>0</v>
      </c>
      <c r="W48" s="157"/>
      <c r="X48" s="157" t="s">
        <v>166</v>
      </c>
      <c r="Y48" s="157" t="s">
        <v>167</v>
      </c>
      <c r="Z48" s="147"/>
      <c r="AA48" s="147"/>
      <c r="AB48" s="147"/>
      <c r="AC48" s="147"/>
      <c r="AD48" s="147"/>
      <c r="AE48" s="147"/>
      <c r="AF48" s="147"/>
      <c r="AG48" s="147" t="s">
        <v>306</v>
      </c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1" x14ac:dyDescent="0.25">
      <c r="A49" s="176">
        <v>36</v>
      </c>
      <c r="B49" s="177" t="s">
        <v>324</v>
      </c>
      <c r="C49" s="186" t="s">
        <v>325</v>
      </c>
      <c r="D49" s="178" t="s">
        <v>422</v>
      </c>
      <c r="E49" s="179">
        <v>20</v>
      </c>
      <c r="F49" s="180"/>
      <c r="G49" s="181">
        <f t="shared" si="7"/>
        <v>0</v>
      </c>
      <c r="H49" s="180"/>
      <c r="I49" s="181">
        <f t="shared" si="8"/>
        <v>0</v>
      </c>
      <c r="J49" s="180"/>
      <c r="K49" s="181">
        <f t="shared" si="9"/>
        <v>0</v>
      </c>
      <c r="L49" s="181">
        <v>21</v>
      </c>
      <c r="M49" s="181">
        <f t="shared" si="10"/>
        <v>0</v>
      </c>
      <c r="N49" s="179">
        <v>0</v>
      </c>
      <c r="O49" s="179">
        <f t="shared" si="11"/>
        <v>0</v>
      </c>
      <c r="P49" s="179">
        <v>0</v>
      </c>
      <c r="Q49" s="179">
        <f t="shared" si="12"/>
        <v>0</v>
      </c>
      <c r="R49" s="181"/>
      <c r="S49" s="181" t="s">
        <v>165</v>
      </c>
      <c r="T49" s="182" t="s">
        <v>183</v>
      </c>
      <c r="U49" s="157">
        <v>0</v>
      </c>
      <c r="V49" s="157">
        <f t="shared" si="13"/>
        <v>0</v>
      </c>
      <c r="W49" s="157"/>
      <c r="X49" s="157" t="s">
        <v>166</v>
      </c>
      <c r="Y49" s="157" t="s">
        <v>167</v>
      </c>
      <c r="Z49" s="147"/>
      <c r="AA49" s="147"/>
      <c r="AB49" s="147"/>
      <c r="AC49" s="147"/>
      <c r="AD49" s="147"/>
      <c r="AE49" s="147"/>
      <c r="AF49" s="147"/>
      <c r="AG49" s="147" t="s">
        <v>306</v>
      </c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1" x14ac:dyDescent="0.25">
      <c r="A50" s="176">
        <v>37</v>
      </c>
      <c r="B50" s="177" t="s">
        <v>423</v>
      </c>
      <c r="C50" s="186" t="s">
        <v>424</v>
      </c>
      <c r="D50" s="178" t="s">
        <v>425</v>
      </c>
      <c r="E50" s="179">
        <v>12</v>
      </c>
      <c r="F50" s="180"/>
      <c r="G50" s="181">
        <f t="shared" si="7"/>
        <v>0</v>
      </c>
      <c r="H50" s="180"/>
      <c r="I50" s="181">
        <f t="shared" si="8"/>
        <v>0</v>
      </c>
      <c r="J50" s="180"/>
      <c r="K50" s="181">
        <f t="shared" si="9"/>
        <v>0</v>
      </c>
      <c r="L50" s="181">
        <v>21</v>
      </c>
      <c r="M50" s="181">
        <f t="shared" si="10"/>
        <v>0</v>
      </c>
      <c r="N50" s="179">
        <v>0</v>
      </c>
      <c r="O50" s="179">
        <f t="shared" si="11"/>
        <v>0</v>
      </c>
      <c r="P50" s="179">
        <v>0</v>
      </c>
      <c r="Q50" s="179">
        <f t="shared" si="12"/>
        <v>0</v>
      </c>
      <c r="R50" s="181"/>
      <c r="S50" s="181" t="s">
        <v>164</v>
      </c>
      <c r="T50" s="182" t="s">
        <v>183</v>
      </c>
      <c r="U50" s="157">
        <v>0</v>
      </c>
      <c r="V50" s="157">
        <f t="shared" si="13"/>
        <v>0</v>
      </c>
      <c r="W50" s="157"/>
      <c r="X50" s="157" t="s">
        <v>166</v>
      </c>
      <c r="Y50" s="157" t="s">
        <v>167</v>
      </c>
      <c r="Z50" s="147"/>
      <c r="AA50" s="147"/>
      <c r="AB50" s="147"/>
      <c r="AC50" s="147"/>
      <c r="AD50" s="147"/>
      <c r="AE50" s="147"/>
      <c r="AF50" s="147"/>
      <c r="AG50" s="147" t="s">
        <v>306</v>
      </c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1" x14ac:dyDescent="0.25">
      <c r="A51" s="176">
        <v>38</v>
      </c>
      <c r="B51" s="177" t="s">
        <v>426</v>
      </c>
      <c r="C51" s="186" t="s">
        <v>427</v>
      </c>
      <c r="D51" s="178" t="s">
        <v>425</v>
      </c>
      <c r="E51" s="179">
        <v>16</v>
      </c>
      <c r="F51" s="180"/>
      <c r="G51" s="181">
        <f t="shared" si="7"/>
        <v>0</v>
      </c>
      <c r="H51" s="180"/>
      <c r="I51" s="181">
        <f t="shared" si="8"/>
        <v>0</v>
      </c>
      <c r="J51" s="180"/>
      <c r="K51" s="181">
        <f t="shared" si="9"/>
        <v>0</v>
      </c>
      <c r="L51" s="181">
        <v>21</v>
      </c>
      <c r="M51" s="181">
        <f t="shared" si="10"/>
        <v>0</v>
      </c>
      <c r="N51" s="179">
        <v>0</v>
      </c>
      <c r="O51" s="179">
        <f t="shared" si="11"/>
        <v>0</v>
      </c>
      <c r="P51" s="179">
        <v>0</v>
      </c>
      <c r="Q51" s="179">
        <f t="shared" si="12"/>
        <v>0</v>
      </c>
      <c r="R51" s="181"/>
      <c r="S51" s="181" t="s">
        <v>164</v>
      </c>
      <c r="T51" s="182" t="s">
        <v>183</v>
      </c>
      <c r="U51" s="157">
        <v>0</v>
      </c>
      <c r="V51" s="157">
        <f t="shared" si="13"/>
        <v>0</v>
      </c>
      <c r="W51" s="157"/>
      <c r="X51" s="157" t="s">
        <v>166</v>
      </c>
      <c r="Y51" s="157" t="s">
        <v>167</v>
      </c>
      <c r="Z51" s="147"/>
      <c r="AA51" s="147"/>
      <c r="AB51" s="147"/>
      <c r="AC51" s="147"/>
      <c r="AD51" s="147"/>
      <c r="AE51" s="147"/>
      <c r="AF51" s="147"/>
      <c r="AG51" s="147" t="s">
        <v>306</v>
      </c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1" x14ac:dyDescent="0.25">
      <c r="A52" s="176">
        <v>39</v>
      </c>
      <c r="B52" s="177" t="s">
        <v>428</v>
      </c>
      <c r="C52" s="186" t="s">
        <v>429</v>
      </c>
      <c r="D52" s="178" t="s">
        <v>409</v>
      </c>
      <c r="E52" s="179">
        <v>1</v>
      </c>
      <c r="F52" s="180"/>
      <c r="G52" s="181">
        <f t="shared" si="7"/>
        <v>0</v>
      </c>
      <c r="H52" s="180"/>
      <c r="I52" s="181">
        <f t="shared" si="8"/>
        <v>0</v>
      </c>
      <c r="J52" s="180"/>
      <c r="K52" s="181">
        <f t="shared" si="9"/>
        <v>0</v>
      </c>
      <c r="L52" s="181">
        <v>21</v>
      </c>
      <c r="M52" s="181">
        <f t="shared" si="10"/>
        <v>0</v>
      </c>
      <c r="N52" s="179">
        <v>0</v>
      </c>
      <c r="O52" s="179">
        <f t="shared" si="11"/>
        <v>0</v>
      </c>
      <c r="P52" s="179">
        <v>0</v>
      </c>
      <c r="Q52" s="179">
        <f t="shared" si="12"/>
        <v>0</v>
      </c>
      <c r="R52" s="181"/>
      <c r="S52" s="181" t="s">
        <v>165</v>
      </c>
      <c r="T52" s="182" t="s">
        <v>183</v>
      </c>
      <c r="U52" s="157">
        <v>0</v>
      </c>
      <c r="V52" s="157">
        <f t="shared" si="13"/>
        <v>0</v>
      </c>
      <c r="W52" s="157"/>
      <c r="X52" s="157" t="s">
        <v>335</v>
      </c>
      <c r="Y52" s="157" t="s">
        <v>167</v>
      </c>
      <c r="Z52" s="147"/>
      <c r="AA52" s="147"/>
      <c r="AB52" s="147"/>
      <c r="AC52" s="147"/>
      <c r="AD52" s="147"/>
      <c r="AE52" s="147"/>
      <c r="AF52" s="147"/>
      <c r="AG52" s="147" t="s">
        <v>430</v>
      </c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ht="30.6" outlineLevel="1" x14ac:dyDescent="0.25">
      <c r="A53" s="176">
        <v>40</v>
      </c>
      <c r="B53" s="177" t="s">
        <v>431</v>
      </c>
      <c r="C53" s="186" t="s">
        <v>432</v>
      </c>
      <c r="D53" s="178" t="s">
        <v>409</v>
      </c>
      <c r="E53" s="179">
        <v>1</v>
      </c>
      <c r="F53" s="180"/>
      <c r="G53" s="181">
        <f t="shared" si="7"/>
        <v>0</v>
      </c>
      <c r="H53" s="180"/>
      <c r="I53" s="181">
        <f t="shared" si="8"/>
        <v>0</v>
      </c>
      <c r="J53" s="180"/>
      <c r="K53" s="181">
        <f t="shared" si="9"/>
        <v>0</v>
      </c>
      <c r="L53" s="181">
        <v>21</v>
      </c>
      <c r="M53" s="181">
        <f t="shared" si="10"/>
        <v>0</v>
      </c>
      <c r="N53" s="179">
        <v>0</v>
      </c>
      <c r="O53" s="179">
        <f t="shared" si="11"/>
        <v>0</v>
      </c>
      <c r="P53" s="179">
        <v>0</v>
      </c>
      <c r="Q53" s="179">
        <f t="shared" si="12"/>
        <v>0</v>
      </c>
      <c r="R53" s="181"/>
      <c r="S53" s="181" t="s">
        <v>164</v>
      </c>
      <c r="T53" s="182" t="s">
        <v>183</v>
      </c>
      <c r="U53" s="157">
        <v>0</v>
      </c>
      <c r="V53" s="157">
        <f t="shared" si="13"/>
        <v>0</v>
      </c>
      <c r="W53" s="157"/>
      <c r="X53" s="157" t="s">
        <v>166</v>
      </c>
      <c r="Y53" s="157" t="s">
        <v>167</v>
      </c>
      <c r="Z53" s="147"/>
      <c r="AA53" s="147"/>
      <c r="AB53" s="147"/>
      <c r="AC53" s="147"/>
      <c r="AD53" s="147"/>
      <c r="AE53" s="147"/>
      <c r="AF53" s="147"/>
      <c r="AG53" s="147" t="s">
        <v>306</v>
      </c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ht="20.399999999999999" outlineLevel="1" x14ac:dyDescent="0.25">
      <c r="A54" s="176">
        <v>41</v>
      </c>
      <c r="B54" s="177" t="s">
        <v>433</v>
      </c>
      <c r="C54" s="186" t="s">
        <v>434</v>
      </c>
      <c r="D54" s="178" t="s">
        <v>409</v>
      </c>
      <c r="E54" s="179">
        <v>1</v>
      </c>
      <c r="F54" s="180"/>
      <c r="G54" s="181">
        <f t="shared" si="7"/>
        <v>0</v>
      </c>
      <c r="H54" s="180"/>
      <c r="I54" s="181">
        <f t="shared" si="8"/>
        <v>0</v>
      </c>
      <c r="J54" s="180"/>
      <c r="K54" s="181">
        <f t="shared" si="9"/>
        <v>0</v>
      </c>
      <c r="L54" s="181">
        <v>21</v>
      </c>
      <c r="M54" s="181">
        <f t="shared" si="10"/>
        <v>0</v>
      </c>
      <c r="N54" s="179">
        <v>0</v>
      </c>
      <c r="O54" s="179">
        <f t="shared" si="11"/>
        <v>0</v>
      </c>
      <c r="P54" s="179">
        <v>0</v>
      </c>
      <c r="Q54" s="179">
        <f t="shared" si="12"/>
        <v>0</v>
      </c>
      <c r="R54" s="181"/>
      <c r="S54" s="181" t="s">
        <v>164</v>
      </c>
      <c r="T54" s="182" t="s">
        <v>183</v>
      </c>
      <c r="U54" s="157">
        <v>0</v>
      </c>
      <c r="V54" s="157">
        <f t="shared" si="13"/>
        <v>0</v>
      </c>
      <c r="W54" s="157"/>
      <c r="X54" s="157" t="s">
        <v>166</v>
      </c>
      <c r="Y54" s="157" t="s">
        <v>167</v>
      </c>
      <c r="Z54" s="147"/>
      <c r="AA54" s="147"/>
      <c r="AB54" s="147"/>
      <c r="AC54" s="147"/>
      <c r="AD54" s="147"/>
      <c r="AE54" s="147"/>
      <c r="AF54" s="147"/>
      <c r="AG54" s="147" t="s">
        <v>306</v>
      </c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ht="20.399999999999999" outlineLevel="1" x14ac:dyDescent="0.25">
      <c r="A55" s="176">
        <v>42</v>
      </c>
      <c r="B55" s="177" t="s">
        <v>435</v>
      </c>
      <c r="C55" s="186" t="s">
        <v>436</v>
      </c>
      <c r="D55" s="178" t="s">
        <v>409</v>
      </c>
      <c r="E55" s="179">
        <v>1</v>
      </c>
      <c r="F55" s="180"/>
      <c r="G55" s="181">
        <f t="shared" si="7"/>
        <v>0</v>
      </c>
      <c r="H55" s="180"/>
      <c r="I55" s="181">
        <f t="shared" si="8"/>
        <v>0</v>
      </c>
      <c r="J55" s="180"/>
      <c r="K55" s="181">
        <f t="shared" si="9"/>
        <v>0</v>
      </c>
      <c r="L55" s="181">
        <v>21</v>
      </c>
      <c r="M55" s="181">
        <f t="shared" si="10"/>
        <v>0</v>
      </c>
      <c r="N55" s="179">
        <v>0</v>
      </c>
      <c r="O55" s="179">
        <f t="shared" si="11"/>
        <v>0</v>
      </c>
      <c r="P55" s="179">
        <v>0</v>
      </c>
      <c r="Q55" s="179">
        <f t="shared" si="12"/>
        <v>0</v>
      </c>
      <c r="R55" s="181"/>
      <c r="S55" s="181" t="s">
        <v>164</v>
      </c>
      <c r="T55" s="182" t="s">
        <v>183</v>
      </c>
      <c r="U55" s="157">
        <v>0</v>
      </c>
      <c r="V55" s="157">
        <f t="shared" si="13"/>
        <v>0</v>
      </c>
      <c r="W55" s="157"/>
      <c r="X55" s="157" t="s">
        <v>166</v>
      </c>
      <c r="Y55" s="157" t="s">
        <v>167</v>
      </c>
      <c r="Z55" s="147"/>
      <c r="AA55" s="147"/>
      <c r="AB55" s="147"/>
      <c r="AC55" s="147"/>
      <c r="AD55" s="147"/>
      <c r="AE55" s="147"/>
      <c r="AF55" s="147"/>
      <c r="AG55" s="147" t="s">
        <v>306</v>
      </c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1" x14ac:dyDescent="0.25">
      <c r="A56" s="176">
        <v>43</v>
      </c>
      <c r="B56" s="177" t="s">
        <v>437</v>
      </c>
      <c r="C56" s="186" t="s">
        <v>438</v>
      </c>
      <c r="D56" s="178" t="s">
        <v>425</v>
      </c>
      <c r="E56" s="179">
        <v>4</v>
      </c>
      <c r="F56" s="180"/>
      <c r="G56" s="181">
        <f t="shared" si="7"/>
        <v>0</v>
      </c>
      <c r="H56" s="180"/>
      <c r="I56" s="181">
        <f t="shared" si="8"/>
        <v>0</v>
      </c>
      <c r="J56" s="180"/>
      <c r="K56" s="181">
        <f t="shared" si="9"/>
        <v>0</v>
      </c>
      <c r="L56" s="181">
        <v>21</v>
      </c>
      <c r="M56" s="181">
        <f t="shared" si="10"/>
        <v>0</v>
      </c>
      <c r="N56" s="179">
        <v>0</v>
      </c>
      <c r="O56" s="179">
        <f t="shared" si="11"/>
        <v>0</v>
      </c>
      <c r="P56" s="179">
        <v>0</v>
      </c>
      <c r="Q56" s="179">
        <f t="shared" si="12"/>
        <v>0</v>
      </c>
      <c r="R56" s="181"/>
      <c r="S56" s="181" t="s">
        <v>164</v>
      </c>
      <c r="T56" s="182" t="s">
        <v>183</v>
      </c>
      <c r="U56" s="157">
        <v>0</v>
      </c>
      <c r="V56" s="157">
        <f t="shared" si="13"/>
        <v>0</v>
      </c>
      <c r="W56" s="157"/>
      <c r="X56" s="157" t="s">
        <v>166</v>
      </c>
      <c r="Y56" s="157" t="s">
        <v>167</v>
      </c>
      <c r="Z56" s="147"/>
      <c r="AA56" s="147"/>
      <c r="AB56" s="147"/>
      <c r="AC56" s="147"/>
      <c r="AD56" s="147"/>
      <c r="AE56" s="147"/>
      <c r="AF56" s="147"/>
      <c r="AG56" s="147" t="s">
        <v>306</v>
      </c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1" x14ac:dyDescent="0.25">
      <c r="A57" s="176">
        <v>44</v>
      </c>
      <c r="B57" s="177" t="s">
        <v>439</v>
      </c>
      <c r="C57" s="186" t="s">
        <v>440</v>
      </c>
      <c r="D57" s="178" t="s">
        <v>409</v>
      </c>
      <c r="E57" s="179">
        <v>1</v>
      </c>
      <c r="F57" s="180"/>
      <c r="G57" s="181">
        <f t="shared" si="7"/>
        <v>0</v>
      </c>
      <c r="H57" s="180"/>
      <c r="I57" s="181">
        <f t="shared" si="8"/>
        <v>0</v>
      </c>
      <c r="J57" s="180"/>
      <c r="K57" s="181">
        <f t="shared" si="9"/>
        <v>0</v>
      </c>
      <c r="L57" s="181">
        <v>21</v>
      </c>
      <c r="M57" s="181">
        <f t="shared" si="10"/>
        <v>0</v>
      </c>
      <c r="N57" s="179">
        <v>0</v>
      </c>
      <c r="O57" s="179">
        <f t="shared" si="11"/>
        <v>0</v>
      </c>
      <c r="P57" s="179">
        <v>0</v>
      </c>
      <c r="Q57" s="179">
        <f t="shared" si="12"/>
        <v>0</v>
      </c>
      <c r="R57" s="181"/>
      <c r="S57" s="181" t="s">
        <v>164</v>
      </c>
      <c r="T57" s="182" t="s">
        <v>183</v>
      </c>
      <c r="U57" s="157">
        <v>0</v>
      </c>
      <c r="V57" s="157">
        <f t="shared" si="13"/>
        <v>0</v>
      </c>
      <c r="W57" s="157"/>
      <c r="X57" s="157" t="s">
        <v>166</v>
      </c>
      <c r="Y57" s="157" t="s">
        <v>167</v>
      </c>
      <c r="Z57" s="147"/>
      <c r="AA57" s="147"/>
      <c r="AB57" s="147"/>
      <c r="AC57" s="147"/>
      <c r="AD57" s="147"/>
      <c r="AE57" s="147"/>
      <c r="AF57" s="147"/>
      <c r="AG57" s="147" t="s">
        <v>306</v>
      </c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1" x14ac:dyDescent="0.25">
      <c r="A58" s="176">
        <v>45</v>
      </c>
      <c r="B58" s="177" t="s">
        <v>441</v>
      </c>
      <c r="C58" s="186" t="s">
        <v>442</v>
      </c>
      <c r="D58" s="178" t="s">
        <v>409</v>
      </c>
      <c r="E58" s="179">
        <v>1</v>
      </c>
      <c r="F58" s="180"/>
      <c r="G58" s="181">
        <f t="shared" si="7"/>
        <v>0</v>
      </c>
      <c r="H58" s="180"/>
      <c r="I58" s="181">
        <f t="shared" si="8"/>
        <v>0</v>
      </c>
      <c r="J58" s="180"/>
      <c r="K58" s="181">
        <f t="shared" si="9"/>
        <v>0</v>
      </c>
      <c r="L58" s="181">
        <v>21</v>
      </c>
      <c r="M58" s="181">
        <f t="shared" si="10"/>
        <v>0</v>
      </c>
      <c r="N58" s="179">
        <v>0</v>
      </c>
      <c r="O58" s="179">
        <f t="shared" si="11"/>
        <v>0</v>
      </c>
      <c r="P58" s="179">
        <v>0</v>
      </c>
      <c r="Q58" s="179">
        <f t="shared" si="12"/>
        <v>0</v>
      </c>
      <c r="R58" s="181"/>
      <c r="S58" s="181" t="s">
        <v>164</v>
      </c>
      <c r="T58" s="182" t="s">
        <v>183</v>
      </c>
      <c r="U58" s="157">
        <v>0</v>
      </c>
      <c r="V58" s="157">
        <f t="shared" si="13"/>
        <v>0</v>
      </c>
      <c r="W58" s="157"/>
      <c r="X58" s="157" t="s">
        <v>166</v>
      </c>
      <c r="Y58" s="157" t="s">
        <v>167</v>
      </c>
      <c r="Z58" s="147"/>
      <c r="AA58" s="147"/>
      <c r="AB58" s="147"/>
      <c r="AC58" s="147"/>
      <c r="AD58" s="147"/>
      <c r="AE58" s="147"/>
      <c r="AF58" s="147"/>
      <c r="AG58" s="147" t="s">
        <v>306</v>
      </c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x14ac:dyDescent="0.25">
      <c r="A59" s="161" t="s">
        <v>159</v>
      </c>
      <c r="B59" s="162" t="s">
        <v>88</v>
      </c>
      <c r="C59" s="183" t="s">
        <v>89</v>
      </c>
      <c r="D59" s="163"/>
      <c r="E59" s="164"/>
      <c r="F59" s="165"/>
      <c r="G59" s="165">
        <f>SUMIF(AG60:AG66,"&lt;&gt;NOR",G60:G66)</f>
        <v>0</v>
      </c>
      <c r="H59" s="165"/>
      <c r="I59" s="165">
        <f>SUM(I60:I66)</f>
        <v>0</v>
      </c>
      <c r="J59" s="165"/>
      <c r="K59" s="165">
        <f>SUM(K60:K66)</f>
        <v>0</v>
      </c>
      <c r="L59" s="165"/>
      <c r="M59" s="165">
        <f>SUM(M60:M66)</f>
        <v>0</v>
      </c>
      <c r="N59" s="164"/>
      <c r="O59" s="164">
        <f>SUM(O60:O66)</f>
        <v>0</v>
      </c>
      <c r="P59" s="164"/>
      <c r="Q59" s="164">
        <f>SUM(Q60:Q66)</f>
        <v>0</v>
      </c>
      <c r="R59" s="165"/>
      <c r="S59" s="165"/>
      <c r="T59" s="166"/>
      <c r="U59" s="160"/>
      <c r="V59" s="160">
        <f>SUM(V60:V66)</f>
        <v>6.64</v>
      </c>
      <c r="W59" s="160"/>
      <c r="X59" s="160"/>
      <c r="Y59" s="160"/>
      <c r="AG59" t="s">
        <v>160</v>
      </c>
    </row>
    <row r="60" spans="1:60" outlineLevel="1" x14ac:dyDescent="0.25">
      <c r="A60" s="176">
        <v>46</v>
      </c>
      <c r="B60" s="177" t="s">
        <v>443</v>
      </c>
      <c r="C60" s="186" t="s">
        <v>444</v>
      </c>
      <c r="D60" s="178" t="s">
        <v>409</v>
      </c>
      <c r="E60" s="179">
        <v>1</v>
      </c>
      <c r="F60" s="180"/>
      <c r="G60" s="181">
        <f t="shared" ref="G60:G66" si="14">ROUND(E60*F60,2)</f>
        <v>0</v>
      </c>
      <c r="H60" s="180"/>
      <c r="I60" s="181">
        <f t="shared" ref="I60:I66" si="15">ROUND(E60*H60,2)</f>
        <v>0</v>
      </c>
      <c r="J60" s="180"/>
      <c r="K60" s="181">
        <f t="shared" ref="K60:K66" si="16">ROUND(E60*J60,2)</f>
        <v>0</v>
      </c>
      <c r="L60" s="181">
        <v>21</v>
      </c>
      <c r="M60" s="181">
        <f t="shared" ref="M60:M66" si="17">G60*(1+L60/100)</f>
        <v>0</v>
      </c>
      <c r="N60" s="179">
        <v>0</v>
      </c>
      <c r="O60" s="179">
        <f t="shared" ref="O60:O66" si="18">ROUND(E60*N60,2)</f>
        <v>0</v>
      </c>
      <c r="P60" s="179">
        <v>0</v>
      </c>
      <c r="Q60" s="179">
        <f t="shared" ref="Q60:Q66" si="19">ROUND(E60*P60,2)</f>
        <v>0</v>
      </c>
      <c r="R60" s="181"/>
      <c r="S60" s="181" t="s">
        <v>165</v>
      </c>
      <c r="T60" s="182" t="s">
        <v>183</v>
      </c>
      <c r="U60" s="157">
        <v>2.95</v>
      </c>
      <c r="V60" s="157">
        <f t="shared" ref="V60:V66" si="20">ROUND(E60*U60,2)</f>
        <v>2.95</v>
      </c>
      <c r="W60" s="157"/>
      <c r="X60" s="157" t="s">
        <v>166</v>
      </c>
      <c r="Y60" s="157" t="s">
        <v>167</v>
      </c>
      <c r="Z60" s="147"/>
      <c r="AA60" s="147"/>
      <c r="AB60" s="147"/>
      <c r="AC60" s="147"/>
      <c r="AD60" s="147"/>
      <c r="AE60" s="147"/>
      <c r="AF60" s="147"/>
      <c r="AG60" s="147" t="s">
        <v>352</v>
      </c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1" x14ac:dyDescent="0.25">
      <c r="A61" s="176">
        <v>47</v>
      </c>
      <c r="B61" s="177" t="s">
        <v>445</v>
      </c>
      <c r="C61" s="186" t="s">
        <v>446</v>
      </c>
      <c r="D61" s="178" t="s">
        <v>409</v>
      </c>
      <c r="E61" s="179">
        <v>1</v>
      </c>
      <c r="F61" s="180"/>
      <c r="G61" s="181">
        <f t="shared" si="14"/>
        <v>0</v>
      </c>
      <c r="H61" s="180"/>
      <c r="I61" s="181">
        <f t="shared" si="15"/>
        <v>0</v>
      </c>
      <c r="J61" s="180"/>
      <c r="K61" s="181">
        <f t="shared" si="16"/>
        <v>0</v>
      </c>
      <c r="L61" s="181">
        <v>21</v>
      </c>
      <c r="M61" s="181">
        <f t="shared" si="17"/>
        <v>0</v>
      </c>
      <c r="N61" s="179">
        <v>0</v>
      </c>
      <c r="O61" s="179">
        <f t="shared" si="18"/>
        <v>0</v>
      </c>
      <c r="P61" s="179">
        <v>0</v>
      </c>
      <c r="Q61" s="179">
        <f t="shared" si="19"/>
        <v>0</v>
      </c>
      <c r="R61" s="181"/>
      <c r="S61" s="181" t="s">
        <v>165</v>
      </c>
      <c r="T61" s="182" t="s">
        <v>183</v>
      </c>
      <c r="U61" s="157">
        <v>0.65200000000000002</v>
      </c>
      <c r="V61" s="157">
        <f t="shared" si="20"/>
        <v>0.65</v>
      </c>
      <c r="W61" s="157"/>
      <c r="X61" s="157" t="s">
        <v>166</v>
      </c>
      <c r="Y61" s="157" t="s">
        <v>167</v>
      </c>
      <c r="Z61" s="147"/>
      <c r="AA61" s="147"/>
      <c r="AB61" s="147"/>
      <c r="AC61" s="147"/>
      <c r="AD61" s="147"/>
      <c r="AE61" s="147"/>
      <c r="AF61" s="147"/>
      <c r="AG61" s="147" t="s">
        <v>352</v>
      </c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1" x14ac:dyDescent="0.25">
      <c r="A62" s="176">
        <v>48</v>
      </c>
      <c r="B62" s="177" t="s">
        <v>447</v>
      </c>
      <c r="C62" s="186" t="s">
        <v>448</v>
      </c>
      <c r="D62" s="178" t="s">
        <v>409</v>
      </c>
      <c r="E62" s="179">
        <v>1</v>
      </c>
      <c r="F62" s="180"/>
      <c r="G62" s="181">
        <f t="shared" si="14"/>
        <v>0</v>
      </c>
      <c r="H62" s="180"/>
      <c r="I62" s="181">
        <f t="shared" si="15"/>
        <v>0</v>
      </c>
      <c r="J62" s="180"/>
      <c r="K62" s="181">
        <f t="shared" si="16"/>
        <v>0</v>
      </c>
      <c r="L62" s="181">
        <v>21</v>
      </c>
      <c r="M62" s="181">
        <f t="shared" si="17"/>
        <v>0</v>
      </c>
      <c r="N62" s="179">
        <v>0</v>
      </c>
      <c r="O62" s="179">
        <f t="shared" si="18"/>
        <v>0</v>
      </c>
      <c r="P62" s="179">
        <v>0</v>
      </c>
      <c r="Q62" s="179">
        <f t="shared" si="19"/>
        <v>0</v>
      </c>
      <c r="R62" s="181"/>
      <c r="S62" s="181" t="s">
        <v>165</v>
      </c>
      <c r="T62" s="182" t="s">
        <v>183</v>
      </c>
      <c r="U62" s="157">
        <v>1.204</v>
      </c>
      <c r="V62" s="157">
        <f t="shared" si="20"/>
        <v>1.2</v>
      </c>
      <c r="W62" s="157"/>
      <c r="X62" s="157" t="s">
        <v>166</v>
      </c>
      <c r="Y62" s="157" t="s">
        <v>167</v>
      </c>
      <c r="Z62" s="147"/>
      <c r="AA62" s="147"/>
      <c r="AB62" s="147"/>
      <c r="AC62" s="147"/>
      <c r="AD62" s="147"/>
      <c r="AE62" s="147"/>
      <c r="AF62" s="147"/>
      <c r="AG62" s="147" t="s">
        <v>352</v>
      </c>
      <c r="AH62" s="147"/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1" x14ac:dyDescent="0.25">
      <c r="A63" s="176">
        <v>49</v>
      </c>
      <c r="B63" s="177" t="s">
        <v>449</v>
      </c>
      <c r="C63" s="186" t="s">
        <v>450</v>
      </c>
      <c r="D63" s="178" t="s">
        <v>409</v>
      </c>
      <c r="E63" s="179">
        <v>1</v>
      </c>
      <c r="F63" s="180"/>
      <c r="G63" s="181">
        <f t="shared" si="14"/>
        <v>0</v>
      </c>
      <c r="H63" s="180"/>
      <c r="I63" s="181">
        <f t="shared" si="15"/>
        <v>0</v>
      </c>
      <c r="J63" s="180"/>
      <c r="K63" s="181">
        <f t="shared" si="16"/>
        <v>0</v>
      </c>
      <c r="L63" s="181">
        <v>21</v>
      </c>
      <c r="M63" s="181">
        <f t="shared" si="17"/>
        <v>0</v>
      </c>
      <c r="N63" s="179">
        <v>0</v>
      </c>
      <c r="O63" s="179">
        <f t="shared" si="18"/>
        <v>0</v>
      </c>
      <c r="P63" s="179">
        <v>0</v>
      </c>
      <c r="Q63" s="179">
        <f t="shared" si="19"/>
        <v>0</v>
      </c>
      <c r="R63" s="181"/>
      <c r="S63" s="181" t="s">
        <v>165</v>
      </c>
      <c r="T63" s="182" t="s">
        <v>183</v>
      </c>
      <c r="U63" s="157">
        <v>1.841</v>
      </c>
      <c r="V63" s="157">
        <f t="shared" si="20"/>
        <v>1.84</v>
      </c>
      <c r="W63" s="157"/>
      <c r="X63" s="157" t="s">
        <v>166</v>
      </c>
      <c r="Y63" s="157" t="s">
        <v>167</v>
      </c>
      <c r="Z63" s="147"/>
      <c r="AA63" s="147"/>
      <c r="AB63" s="147"/>
      <c r="AC63" s="147"/>
      <c r="AD63" s="147"/>
      <c r="AE63" s="147"/>
      <c r="AF63" s="147"/>
      <c r="AG63" s="147" t="s">
        <v>352</v>
      </c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ht="20.399999999999999" outlineLevel="1" x14ac:dyDescent="0.25">
      <c r="A64" s="176">
        <v>50</v>
      </c>
      <c r="B64" s="177" t="s">
        <v>451</v>
      </c>
      <c r="C64" s="186" t="s">
        <v>452</v>
      </c>
      <c r="D64" s="178" t="s">
        <v>409</v>
      </c>
      <c r="E64" s="179">
        <v>1</v>
      </c>
      <c r="F64" s="180"/>
      <c r="G64" s="181">
        <f t="shared" si="14"/>
        <v>0</v>
      </c>
      <c r="H64" s="180"/>
      <c r="I64" s="181">
        <f t="shared" si="15"/>
        <v>0</v>
      </c>
      <c r="J64" s="180"/>
      <c r="K64" s="181">
        <f t="shared" si="16"/>
        <v>0</v>
      </c>
      <c r="L64" s="181">
        <v>21</v>
      </c>
      <c r="M64" s="181">
        <f t="shared" si="17"/>
        <v>0</v>
      </c>
      <c r="N64" s="179">
        <v>0</v>
      </c>
      <c r="O64" s="179">
        <f t="shared" si="18"/>
        <v>0</v>
      </c>
      <c r="P64" s="179">
        <v>0</v>
      </c>
      <c r="Q64" s="179">
        <f t="shared" si="19"/>
        <v>0</v>
      </c>
      <c r="R64" s="181"/>
      <c r="S64" s="181" t="s">
        <v>164</v>
      </c>
      <c r="T64" s="182" t="s">
        <v>183</v>
      </c>
      <c r="U64" s="157">
        <v>0</v>
      </c>
      <c r="V64" s="157">
        <f t="shared" si="20"/>
        <v>0</v>
      </c>
      <c r="W64" s="157"/>
      <c r="X64" s="157" t="s">
        <v>166</v>
      </c>
      <c r="Y64" s="157" t="s">
        <v>167</v>
      </c>
      <c r="Z64" s="147"/>
      <c r="AA64" s="147"/>
      <c r="AB64" s="147"/>
      <c r="AC64" s="147"/>
      <c r="AD64" s="147"/>
      <c r="AE64" s="147"/>
      <c r="AF64" s="147"/>
      <c r="AG64" s="147" t="s">
        <v>352</v>
      </c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ht="20.399999999999999" outlineLevel="1" x14ac:dyDescent="0.25">
      <c r="A65" s="176">
        <v>51</v>
      </c>
      <c r="B65" s="177" t="s">
        <v>453</v>
      </c>
      <c r="C65" s="186" t="s">
        <v>454</v>
      </c>
      <c r="D65" s="178" t="s">
        <v>409</v>
      </c>
      <c r="E65" s="179">
        <v>1</v>
      </c>
      <c r="F65" s="180"/>
      <c r="G65" s="181">
        <f t="shared" si="14"/>
        <v>0</v>
      </c>
      <c r="H65" s="180"/>
      <c r="I65" s="181">
        <f t="shared" si="15"/>
        <v>0</v>
      </c>
      <c r="J65" s="180"/>
      <c r="K65" s="181">
        <f t="shared" si="16"/>
        <v>0</v>
      </c>
      <c r="L65" s="181">
        <v>21</v>
      </c>
      <c r="M65" s="181">
        <f t="shared" si="17"/>
        <v>0</v>
      </c>
      <c r="N65" s="179">
        <v>0</v>
      </c>
      <c r="O65" s="179">
        <f t="shared" si="18"/>
        <v>0</v>
      </c>
      <c r="P65" s="179">
        <v>0</v>
      </c>
      <c r="Q65" s="179">
        <f t="shared" si="19"/>
        <v>0</v>
      </c>
      <c r="R65" s="181"/>
      <c r="S65" s="181" t="s">
        <v>164</v>
      </c>
      <c r="T65" s="182" t="s">
        <v>183</v>
      </c>
      <c r="U65" s="157">
        <v>0</v>
      </c>
      <c r="V65" s="157">
        <f t="shared" si="20"/>
        <v>0</v>
      </c>
      <c r="W65" s="157"/>
      <c r="X65" s="157" t="s">
        <v>166</v>
      </c>
      <c r="Y65" s="157" t="s">
        <v>167</v>
      </c>
      <c r="Z65" s="147"/>
      <c r="AA65" s="147"/>
      <c r="AB65" s="147"/>
      <c r="AC65" s="147"/>
      <c r="AD65" s="147"/>
      <c r="AE65" s="147"/>
      <c r="AF65" s="147"/>
      <c r="AG65" s="147" t="s">
        <v>352</v>
      </c>
      <c r="AH65" s="147"/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ht="20.399999999999999" outlineLevel="1" x14ac:dyDescent="0.25">
      <c r="A66" s="168">
        <v>52</v>
      </c>
      <c r="B66" s="169" t="s">
        <v>455</v>
      </c>
      <c r="C66" s="184" t="s">
        <v>456</v>
      </c>
      <c r="D66" s="170" t="s">
        <v>409</v>
      </c>
      <c r="E66" s="171">
        <v>1</v>
      </c>
      <c r="F66" s="172"/>
      <c r="G66" s="173">
        <f t="shared" si="14"/>
        <v>0</v>
      </c>
      <c r="H66" s="172"/>
      <c r="I66" s="173">
        <f t="shared" si="15"/>
        <v>0</v>
      </c>
      <c r="J66" s="172"/>
      <c r="K66" s="173">
        <f t="shared" si="16"/>
        <v>0</v>
      </c>
      <c r="L66" s="173">
        <v>21</v>
      </c>
      <c r="M66" s="173">
        <f t="shared" si="17"/>
        <v>0</v>
      </c>
      <c r="N66" s="171">
        <v>0</v>
      </c>
      <c r="O66" s="171">
        <f t="shared" si="18"/>
        <v>0</v>
      </c>
      <c r="P66" s="171">
        <v>0</v>
      </c>
      <c r="Q66" s="171">
        <f t="shared" si="19"/>
        <v>0</v>
      </c>
      <c r="R66" s="173"/>
      <c r="S66" s="173" t="s">
        <v>164</v>
      </c>
      <c r="T66" s="174" t="s">
        <v>183</v>
      </c>
      <c r="U66" s="157">
        <v>0</v>
      </c>
      <c r="V66" s="157">
        <f t="shared" si="20"/>
        <v>0</v>
      </c>
      <c r="W66" s="157"/>
      <c r="X66" s="157" t="s">
        <v>166</v>
      </c>
      <c r="Y66" s="157" t="s">
        <v>167</v>
      </c>
      <c r="Z66" s="147"/>
      <c r="AA66" s="147"/>
      <c r="AB66" s="147"/>
      <c r="AC66" s="147"/>
      <c r="AD66" s="147"/>
      <c r="AE66" s="147"/>
      <c r="AF66" s="147"/>
      <c r="AG66" s="147" t="s">
        <v>352</v>
      </c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x14ac:dyDescent="0.25">
      <c r="A67" s="3"/>
      <c r="B67" s="4"/>
      <c r="C67" s="187"/>
      <c r="D67" s="6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AE67">
        <v>15</v>
      </c>
      <c r="AF67">
        <v>21</v>
      </c>
      <c r="AG67" t="s">
        <v>145</v>
      </c>
    </row>
    <row r="68" spans="1:60" x14ac:dyDescent="0.25">
      <c r="A68" s="150"/>
      <c r="B68" s="151" t="s">
        <v>31</v>
      </c>
      <c r="C68" s="188"/>
      <c r="D68" s="152"/>
      <c r="E68" s="153"/>
      <c r="F68" s="153"/>
      <c r="G68" s="167">
        <f>G8+G12+G18+G24+G38+G41+G59</f>
        <v>0</v>
      </c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AE68">
        <f>SUMIF(L7:L66,AE67,G7:G66)</f>
        <v>0</v>
      </c>
      <c r="AF68">
        <f>SUMIF(L7:L66,AF67,G7:G66)</f>
        <v>0</v>
      </c>
      <c r="AG68" t="s">
        <v>345</v>
      </c>
    </row>
    <row r="69" spans="1:60" x14ac:dyDescent="0.25">
      <c r="A69" s="3"/>
      <c r="B69" s="4"/>
      <c r="C69" s="187"/>
      <c r="D69" s="6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</row>
    <row r="70" spans="1:60" x14ac:dyDescent="0.25">
      <c r="A70" s="3"/>
      <c r="B70" s="4"/>
      <c r="C70" s="187"/>
      <c r="D70" s="6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</row>
    <row r="71" spans="1:60" x14ac:dyDescent="0.25">
      <c r="A71" s="255" t="s">
        <v>346</v>
      </c>
      <c r="B71" s="255"/>
      <c r="C71" s="256"/>
      <c r="D71" s="6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</row>
    <row r="72" spans="1:60" x14ac:dyDescent="0.25">
      <c r="A72" s="257"/>
      <c r="B72" s="258"/>
      <c r="C72" s="259"/>
      <c r="D72" s="258"/>
      <c r="E72" s="258"/>
      <c r="F72" s="258"/>
      <c r="G72" s="260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AG72" t="s">
        <v>347</v>
      </c>
    </row>
    <row r="73" spans="1:60" x14ac:dyDescent="0.25">
      <c r="A73" s="261"/>
      <c r="B73" s="262"/>
      <c r="C73" s="263"/>
      <c r="D73" s="262"/>
      <c r="E73" s="262"/>
      <c r="F73" s="262"/>
      <c r="G73" s="264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</row>
    <row r="74" spans="1:60" x14ac:dyDescent="0.25">
      <c r="A74" s="261"/>
      <c r="B74" s="262"/>
      <c r="C74" s="263"/>
      <c r="D74" s="262"/>
      <c r="E74" s="262"/>
      <c r="F74" s="262"/>
      <c r="G74" s="264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</row>
    <row r="75" spans="1:60" x14ac:dyDescent="0.25">
      <c r="A75" s="261"/>
      <c r="B75" s="262"/>
      <c r="C75" s="263"/>
      <c r="D75" s="262"/>
      <c r="E75" s="262"/>
      <c r="F75" s="262"/>
      <c r="G75" s="264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</row>
    <row r="76" spans="1:60" x14ac:dyDescent="0.25">
      <c r="A76" s="265"/>
      <c r="B76" s="266"/>
      <c r="C76" s="267"/>
      <c r="D76" s="266"/>
      <c r="E76" s="266"/>
      <c r="F76" s="266"/>
      <c r="G76" s="268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</row>
    <row r="77" spans="1:60" x14ac:dyDescent="0.25">
      <c r="A77" s="3"/>
      <c r="B77" s="4"/>
      <c r="C77" s="187"/>
      <c r="D77" s="6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</row>
    <row r="78" spans="1:60" x14ac:dyDescent="0.25">
      <c r="C78" s="189"/>
      <c r="D78" s="10"/>
      <c r="AG78" t="s">
        <v>348</v>
      </c>
    </row>
    <row r="79" spans="1:60" x14ac:dyDescent="0.25">
      <c r="D79" s="10"/>
    </row>
    <row r="80" spans="1:60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password="E93A" sheet="1" formatRows="0"/>
  <mergeCells count="6">
    <mergeCell ref="A72:G76"/>
    <mergeCell ref="A1:G1"/>
    <mergeCell ref="C2:G2"/>
    <mergeCell ref="C3:G3"/>
    <mergeCell ref="C4:G4"/>
    <mergeCell ref="A71:C71"/>
  </mergeCells>
  <pageMargins left="0.25" right="0.25" top="0.75" bottom="0.75" header="0.3" footer="0.3"/>
  <pageSetup paperSize="9" orientation="landscape" horizontalDpi="4294967294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</sheetPr>
  <dimension ref="A1:BH5000"/>
  <sheetViews>
    <sheetView workbookViewId="0">
      <pane ySplit="7" topLeftCell="A125" activePane="bottomLeft" state="frozen"/>
      <selection pane="bottomLeft" activeCell="T1" sqref="A1:T155"/>
    </sheetView>
  </sheetViews>
  <sheetFormatPr defaultRowHeight="13.2" outlineLevelRow="2" x14ac:dyDescent="0.25"/>
  <cols>
    <col min="1" max="1" width="3.44140625" customWidth="1"/>
    <col min="2" max="2" width="12.5546875" style="120" customWidth="1"/>
    <col min="3" max="3" width="38.33203125" style="120" customWidth="1"/>
    <col min="4" max="4" width="4.88671875" customWidth="1"/>
    <col min="5" max="5" width="10.5546875" customWidth="1"/>
    <col min="6" max="6" width="9.88671875" customWidth="1"/>
    <col min="7" max="7" width="12.6640625" customWidth="1"/>
    <col min="8" max="13" width="0" hidden="1" customWidth="1"/>
    <col min="18" max="18" width="0" hidden="1" customWidth="1"/>
    <col min="21" max="25" width="0" hidden="1" customWidth="1"/>
    <col min="29" max="29" width="0" hidden="1" customWidth="1"/>
    <col min="31" max="41" width="0" hidden="1" customWidth="1"/>
    <col min="53" max="53" width="73.6640625" customWidth="1"/>
  </cols>
  <sheetData>
    <row r="1" spans="1:60" ht="15.75" customHeight="1" x14ac:dyDescent="0.3">
      <c r="A1" s="248" t="s">
        <v>7</v>
      </c>
      <c r="B1" s="248"/>
      <c r="C1" s="248"/>
      <c r="D1" s="248"/>
      <c r="E1" s="248"/>
      <c r="F1" s="248"/>
      <c r="G1" s="248"/>
      <c r="AG1" t="s">
        <v>133</v>
      </c>
    </row>
    <row r="2" spans="1:60" ht="24.9" customHeight="1" x14ac:dyDescent="0.25">
      <c r="A2" s="139" t="s">
        <v>8</v>
      </c>
      <c r="B2" s="49" t="s">
        <v>43</v>
      </c>
      <c r="C2" s="249" t="s">
        <v>44</v>
      </c>
      <c r="D2" s="250"/>
      <c r="E2" s="250"/>
      <c r="F2" s="250"/>
      <c r="G2" s="251"/>
      <c r="AG2" t="s">
        <v>134</v>
      </c>
    </row>
    <row r="3" spans="1:60" ht="24.9" customHeight="1" x14ac:dyDescent="0.25">
      <c r="A3" s="139" t="s">
        <v>9</v>
      </c>
      <c r="B3" s="49" t="s">
        <v>46</v>
      </c>
      <c r="C3" s="249" t="s">
        <v>47</v>
      </c>
      <c r="D3" s="250"/>
      <c r="E3" s="250"/>
      <c r="F3" s="250"/>
      <c r="G3" s="251"/>
      <c r="AC3" s="120" t="s">
        <v>134</v>
      </c>
      <c r="AG3" t="s">
        <v>135</v>
      </c>
    </row>
    <row r="4" spans="1:60" ht="24.9" customHeight="1" x14ac:dyDescent="0.25">
      <c r="A4" s="140" t="s">
        <v>10</v>
      </c>
      <c r="B4" s="141" t="s">
        <v>51</v>
      </c>
      <c r="C4" s="252" t="s">
        <v>52</v>
      </c>
      <c r="D4" s="253"/>
      <c r="E4" s="253"/>
      <c r="F4" s="253"/>
      <c r="G4" s="254"/>
      <c r="AG4" t="s">
        <v>136</v>
      </c>
    </row>
    <row r="5" spans="1:60" x14ac:dyDescent="0.25">
      <c r="D5" s="10"/>
    </row>
    <row r="6" spans="1:60" ht="39.6" x14ac:dyDescent="0.25">
      <c r="A6" s="143" t="s">
        <v>137</v>
      </c>
      <c r="B6" s="145" t="s">
        <v>138</v>
      </c>
      <c r="C6" s="145" t="s">
        <v>139</v>
      </c>
      <c r="D6" s="144" t="s">
        <v>140</v>
      </c>
      <c r="E6" s="143" t="s">
        <v>141</v>
      </c>
      <c r="F6" s="142" t="s">
        <v>142</v>
      </c>
      <c r="G6" s="143" t="s">
        <v>31</v>
      </c>
      <c r="H6" s="146" t="s">
        <v>32</v>
      </c>
      <c r="I6" s="146" t="s">
        <v>143</v>
      </c>
      <c r="J6" s="146" t="s">
        <v>33</v>
      </c>
      <c r="K6" s="146" t="s">
        <v>144</v>
      </c>
      <c r="L6" s="146" t="s">
        <v>145</v>
      </c>
      <c r="M6" s="146" t="s">
        <v>146</v>
      </c>
      <c r="N6" s="146" t="s">
        <v>147</v>
      </c>
      <c r="O6" s="146" t="s">
        <v>148</v>
      </c>
      <c r="P6" s="146" t="s">
        <v>149</v>
      </c>
      <c r="Q6" s="146" t="s">
        <v>150</v>
      </c>
      <c r="R6" s="146" t="s">
        <v>151</v>
      </c>
      <c r="S6" s="146" t="s">
        <v>152</v>
      </c>
      <c r="T6" s="146" t="s">
        <v>153</v>
      </c>
      <c r="U6" s="146" t="s">
        <v>154</v>
      </c>
      <c r="V6" s="146" t="s">
        <v>155</v>
      </c>
      <c r="W6" s="146" t="s">
        <v>156</v>
      </c>
      <c r="X6" s="146" t="s">
        <v>157</v>
      </c>
      <c r="Y6" s="146" t="s">
        <v>158</v>
      </c>
    </row>
    <row r="7" spans="1:60" hidden="1" x14ac:dyDescent="0.25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ht="39.6" x14ac:dyDescent="0.25">
      <c r="A8" s="161" t="s">
        <v>159</v>
      </c>
      <c r="B8" s="162" t="s">
        <v>90</v>
      </c>
      <c r="C8" s="183" t="s">
        <v>71</v>
      </c>
      <c r="D8" s="163"/>
      <c r="E8" s="164"/>
      <c r="F8" s="165"/>
      <c r="G8" s="165">
        <f>SUMIF(AG9:AG32,"&lt;&gt;NOR",G9:G32)</f>
        <v>0</v>
      </c>
      <c r="H8" s="165"/>
      <c r="I8" s="165">
        <f>SUM(I9:I32)</f>
        <v>0</v>
      </c>
      <c r="J8" s="165"/>
      <c r="K8" s="165">
        <f>SUM(K9:K32)</f>
        <v>0</v>
      </c>
      <c r="L8" s="165"/>
      <c r="M8" s="165">
        <f>SUM(M9:M32)</f>
        <v>0</v>
      </c>
      <c r="N8" s="164"/>
      <c r="O8" s="164">
        <f>SUM(O9:O32)</f>
        <v>0</v>
      </c>
      <c r="P8" s="164"/>
      <c r="Q8" s="164">
        <f>SUM(Q9:Q32)</f>
        <v>0</v>
      </c>
      <c r="R8" s="165"/>
      <c r="S8" s="165"/>
      <c r="T8" s="166"/>
      <c r="U8" s="160"/>
      <c r="V8" s="160">
        <f>SUM(V9:V32)</f>
        <v>0</v>
      </c>
      <c r="W8" s="160"/>
      <c r="X8" s="160"/>
      <c r="Y8" s="160"/>
      <c r="AG8" t="s">
        <v>160</v>
      </c>
    </row>
    <row r="9" spans="1:60" ht="20.399999999999999" outlineLevel="1" x14ac:dyDescent="0.25">
      <c r="A9" s="176">
        <v>1</v>
      </c>
      <c r="B9" s="177" t="s">
        <v>349</v>
      </c>
      <c r="C9" s="186" t="s">
        <v>457</v>
      </c>
      <c r="D9" s="178" t="s">
        <v>194</v>
      </c>
      <c r="E9" s="179">
        <v>1</v>
      </c>
      <c r="F9" s="180"/>
      <c r="G9" s="181">
        <f t="shared" ref="G9:G32" si="0">ROUND(E9*F9,2)</f>
        <v>0</v>
      </c>
      <c r="H9" s="180"/>
      <c r="I9" s="181">
        <f t="shared" ref="I9:I32" si="1">ROUND(E9*H9,2)</f>
        <v>0</v>
      </c>
      <c r="J9" s="180"/>
      <c r="K9" s="181">
        <f t="shared" ref="K9:K32" si="2">ROUND(E9*J9,2)</f>
        <v>0</v>
      </c>
      <c r="L9" s="181">
        <v>21</v>
      </c>
      <c r="M9" s="181">
        <f t="shared" ref="M9:M32" si="3">G9*(1+L9/100)</f>
        <v>0</v>
      </c>
      <c r="N9" s="179">
        <v>0</v>
      </c>
      <c r="O9" s="179">
        <f t="shared" ref="O9:O32" si="4">ROUND(E9*N9,2)</f>
        <v>0</v>
      </c>
      <c r="P9" s="179">
        <v>0</v>
      </c>
      <c r="Q9" s="179">
        <f t="shared" ref="Q9:Q32" si="5">ROUND(E9*P9,2)</f>
        <v>0</v>
      </c>
      <c r="R9" s="181"/>
      <c r="S9" s="181" t="s">
        <v>164</v>
      </c>
      <c r="T9" s="182" t="s">
        <v>183</v>
      </c>
      <c r="U9" s="157">
        <v>0</v>
      </c>
      <c r="V9" s="157">
        <f t="shared" ref="V9:V32" si="6">ROUND(E9*U9,2)</f>
        <v>0</v>
      </c>
      <c r="W9" s="157"/>
      <c r="X9" s="157" t="s">
        <v>166</v>
      </c>
      <c r="Y9" s="157" t="s">
        <v>167</v>
      </c>
      <c r="Z9" s="147"/>
      <c r="AA9" s="147"/>
      <c r="AB9" s="147"/>
      <c r="AC9" s="147"/>
      <c r="AD9" s="147"/>
      <c r="AE9" s="147"/>
      <c r="AF9" s="147"/>
      <c r="AG9" s="147" t="s">
        <v>352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ht="20.399999999999999" outlineLevel="1" x14ac:dyDescent="0.25">
      <c r="A10" s="176">
        <v>2</v>
      </c>
      <c r="B10" s="177" t="s">
        <v>353</v>
      </c>
      <c r="C10" s="186" t="s">
        <v>458</v>
      </c>
      <c r="D10" s="178" t="s">
        <v>194</v>
      </c>
      <c r="E10" s="179">
        <v>1</v>
      </c>
      <c r="F10" s="180"/>
      <c r="G10" s="181">
        <f t="shared" si="0"/>
        <v>0</v>
      </c>
      <c r="H10" s="180"/>
      <c r="I10" s="181">
        <f t="shared" si="1"/>
        <v>0</v>
      </c>
      <c r="J10" s="180"/>
      <c r="K10" s="181">
        <f t="shared" si="2"/>
        <v>0</v>
      </c>
      <c r="L10" s="181">
        <v>21</v>
      </c>
      <c r="M10" s="181">
        <f t="shared" si="3"/>
        <v>0</v>
      </c>
      <c r="N10" s="179">
        <v>0</v>
      </c>
      <c r="O10" s="179">
        <f t="shared" si="4"/>
        <v>0</v>
      </c>
      <c r="P10" s="179">
        <v>0</v>
      </c>
      <c r="Q10" s="179">
        <f t="shared" si="5"/>
        <v>0</v>
      </c>
      <c r="R10" s="181"/>
      <c r="S10" s="181" t="s">
        <v>164</v>
      </c>
      <c r="T10" s="182" t="s">
        <v>183</v>
      </c>
      <c r="U10" s="157">
        <v>0</v>
      </c>
      <c r="V10" s="157">
        <f t="shared" si="6"/>
        <v>0</v>
      </c>
      <c r="W10" s="157"/>
      <c r="X10" s="157" t="s">
        <v>166</v>
      </c>
      <c r="Y10" s="157" t="s">
        <v>167</v>
      </c>
      <c r="Z10" s="147"/>
      <c r="AA10" s="147"/>
      <c r="AB10" s="147"/>
      <c r="AC10" s="147"/>
      <c r="AD10" s="147"/>
      <c r="AE10" s="147"/>
      <c r="AF10" s="147"/>
      <c r="AG10" s="147" t="s">
        <v>352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 x14ac:dyDescent="0.25">
      <c r="A11" s="176">
        <v>3</v>
      </c>
      <c r="B11" s="177" t="s">
        <v>355</v>
      </c>
      <c r="C11" s="186" t="s">
        <v>459</v>
      </c>
      <c r="D11" s="178" t="s">
        <v>194</v>
      </c>
      <c r="E11" s="179">
        <v>28</v>
      </c>
      <c r="F11" s="180"/>
      <c r="G11" s="181">
        <f t="shared" si="0"/>
        <v>0</v>
      </c>
      <c r="H11" s="180"/>
      <c r="I11" s="181">
        <f t="shared" si="1"/>
        <v>0</v>
      </c>
      <c r="J11" s="180"/>
      <c r="K11" s="181">
        <f t="shared" si="2"/>
        <v>0</v>
      </c>
      <c r="L11" s="181">
        <v>21</v>
      </c>
      <c r="M11" s="181">
        <f t="shared" si="3"/>
        <v>0</v>
      </c>
      <c r="N11" s="179">
        <v>0</v>
      </c>
      <c r="O11" s="179">
        <f t="shared" si="4"/>
        <v>0</v>
      </c>
      <c r="P11" s="179">
        <v>0</v>
      </c>
      <c r="Q11" s="179">
        <f t="shared" si="5"/>
        <v>0</v>
      </c>
      <c r="R11" s="181"/>
      <c r="S11" s="181" t="s">
        <v>164</v>
      </c>
      <c r="T11" s="182" t="s">
        <v>183</v>
      </c>
      <c r="U11" s="157">
        <v>0</v>
      </c>
      <c r="V11" s="157">
        <f t="shared" si="6"/>
        <v>0</v>
      </c>
      <c r="W11" s="157"/>
      <c r="X11" s="157" t="s">
        <v>166</v>
      </c>
      <c r="Y11" s="157" t="s">
        <v>167</v>
      </c>
      <c r="Z11" s="147"/>
      <c r="AA11" s="147"/>
      <c r="AB11" s="147"/>
      <c r="AC11" s="147"/>
      <c r="AD11" s="147"/>
      <c r="AE11" s="147"/>
      <c r="AF11" s="147"/>
      <c r="AG11" s="147" t="s">
        <v>352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1" x14ac:dyDescent="0.25">
      <c r="A12" s="176">
        <v>4</v>
      </c>
      <c r="B12" s="177" t="s">
        <v>357</v>
      </c>
      <c r="C12" s="186" t="s">
        <v>460</v>
      </c>
      <c r="D12" s="178" t="s">
        <v>194</v>
      </c>
      <c r="E12" s="179">
        <v>5</v>
      </c>
      <c r="F12" s="180"/>
      <c r="G12" s="181">
        <f t="shared" si="0"/>
        <v>0</v>
      </c>
      <c r="H12" s="180"/>
      <c r="I12" s="181">
        <f t="shared" si="1"/>
        <v>0</v>
      </c>
      <c r="J12" s="180"/>
      <c r="K12" s="181">
        <f t="shared" si="2"/>
        <v>0</v>
      </c>
      <c r="L12" s="181">
        <v>21</v>
      </c>
      <c r="M12" s="181">
        <f t="shared" si="3"/>
        <v>0</v>
      </c>
      <c r="N12" s="179">
        <v>0</v>
      </c>
      <c r="O12" s="179">
        <f t="shared" si="4"/>
        <v>0</v>
      </c>
      <c r="P12" s="179">
        <v>0</v>
      </c>
      <c r="Q12" s="179">
        <f t="shared" si="5"/>
        <v>0</v>
      </c>
      <c r="R12" s="181"/>
      <c r="S12" s="181" t="s">
        <v>164</v>
      </c>
      <c r="T12" s="182" t="s">
        <v>183</v>
      </c>
      <c r="U12" s="157">
        <v>0</v>
      </c>
      <c r="V12" s="157">
        <f t="shared" si="6"/>
        <v>0</v>
      </c>
      <c r="W12" s="157"/>
      <c r="X12" s="157" t="s">
        <v>166</v>
      </c>
      <c r="Y12" s="157" t="s">
        <v>167</v>
      </c>
      <c r="Z12" s="147"/>
      <c r="AA12" s="147"/>
      <c r="AB12" s="147"/>
      <c r="AC12" s="147"/>
      <c r="AD12" s="147"/>
      <c r="AE12" s="147"/>
      <c r="AF12" s="147"/>
      <c r="AG12" s="147" t="s">
        <v>352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ht="20.399999999999999" outlineLevel="1" x14ac:dyDescent="0.25">
      <c r="A13" s="176">
        <v>5</v>
      </c>
      <c r="B13" s="177" t="s">
        <v>359</v>
      </c>
      <c r="C13" s="186" t="s">
        <v>461</v>
      </c>
      <c r="D13" s="178" t="s">
        <v>194</v>
      </c>
      <c r="E13" s="179">
        <v>3</v>
      </c>
      <c r="F13" s="180"/>
      <c r="G13" s="181">
        <f t="shared" si="0"/>
        <v>0</v>
      </c>
      <c r="H13" s="180"/>
      <c r="I13" s="181">
        <f t="shared" si="1"/>
        <v>0</v>
      </c>
      <c r="J13" s="180"/>
      <c r="K13" s="181">
        <f t="shared" si="2"/>
        <v>0</v>
      </c>
      <c r="L13" s="181">
        <v>21</v>
      </c>
      <c r="M13" s="181">
        <f t="shared" si="3"/>
        <v>0</v>
      </c>
      <c r="N13" s="179">
        <v>0</v>
      </c>
      <c r="O13" s="179">
        <f t="shared" si="4"/>
        <v>0</v>
      </c>
      <c r="P13" s="179">
        <v>0</v>
      </c>
      <c r="Q13" s="179">
        <f t="shared" si="5"/>
        <v>0</v>
      </c>
      <c r="R13" s="181"/>
      <c r="S13" s="181" t="s">
        <v>164</v>
      </c>
      <c r="T13" s="182" t="s">
        <v>183</v>
      </c>
      <c r="U13" s="157">
        <v>0</v>
      </c>
      <c r="V13" s="157">
        <f t="shared" si="6"/>
        <v>0</v>
      </c>
      <c r="W13" s="157"/>
      <c r="X13" s="157" t="s">
        <v>166</v>
      </c>
      <c r="Y13" s="157" t="s">
        <v>167</v>
      </c>
      <c r="Z13" s="147"/>
      <c r="AA13" s="147"/>
      <c r="AB13" s="147"/>
      <c r="AC13" s="147"/>
      <c r="AD13" s="147"/>
      <c r="AE13" s="147"/>
      <c r="AF13" s="147"/>
      <c r="AG13" s="147" t="s">
        <v>352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ht="20.399999999999999" outlineLevel="1" x14ac:dyDescent="0.25">
      <c r="A14" s="176">
        <v>6</v>
      </c>
      <c r="B14" s="177" t="s">
        <v>361</v>
      </c>
      <c r="C14" s="186" t="s">
        <v>462</v>
      </c>
      <c r="D14" s="178" t="s">
        <v>351</v>
      </c>
      <c r="E14" s="179">
        <v>4</v>
      </c>
      <c r="F14" s="180"/>
      <c r="G14" s="181">
        <f t="shared" si="0"/>
        <v>0</v>
      </c>
      <c r="H14" s="180"/>
      <c r="I14" s="181">
        <f t="shared" si="1"/>
        <v>0</v>
      </c>
      <c r="J14" s="180"/>
      <c r="K14" s="181">
        <f t="shared" si="2"/>
        <v>0</v>
      </c>
      <c r="L14" s="181">
        <v>21</v>
      </c>
      <c r="M14" s="181">
        <f t="shared" si="3"/>
        <v>0</v>
      </c>
      <c r="N14" s="179">
        <v>0</v>
      </c>
      <c r="O14" s="179">
        <f t="shared" si="4"/>
        <v>0</v>
      </c>
      <c r="P14" s="179">
        <v>0</v>
      </c>
      <c r="Q14" s="179">
        <f t="shared" si="5"/>
        <v>0</v>
      </c>
      <c r="R14" s="181"/>
      <c r="S14" s="181" t="s">
        <v>164</v>
      </c>
      <c r="T14" s="182" t="s">
        <v>183</v>
      </c>
      <c r="U14" s="157">
        <v>0</v>
      </c>
      <c r="V14" s="157">
        <f t="shared" si="6"/>
        <v>0</v>
      </c>
      <c r="W14" s="157"/>
      <c r="X14" s="157" t="s">
        <v>166</v>
      </c>
      <c r="Y14" s="157" t="s">
        <v>167</v>
      </c>
      <c r="Z14" s="147"/>
      <c r="AA14" s="147"/>
      <c r="AB14" s="147"/>
      <c r="AC14" s="147"/>
      <c r="AD14" s="147"/>
      <c r="AE14" s="147"/>
      <c r="AF14" s="147"/>
      <c r="AG14" s="147" t="s">
        <v>352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1" x14ac:dyDescent="0.25">
      <c r="A15" s="176">
        <v>7</v>
      </c>
      <c r="B15" s="177" t="s">
        <v>363</v>
      </c>
      <c r="C15" s="186" t="s">
        <v>463</v>
      </c>
      <c r="D15" s="178" t="s">
        <v>194</v>
      </c>
      <c r="E15" s="179">
        <v>1</v>
      </c>
      <c r="F15" s="180"/>
      <c r="G15" s="181">
        <f t="shared" si="0"/>
        <v>0</v>
      </c>
      <c r="H15" s="180"/>
      <c r="I15" s="181">
        <f t="shared" si="1"/>
        <v>0</v>
      </c>
      <c r="J15" s="180"/>
      <c r="K15" s="181">
        <f t="shared" si="2"/>
        <v>0</v>
      </c>
      <c r="L15" s="181">
        <v>21</v>
      </c>
      <c r="M15" s="181">
        <f t="shared" si="3"/>
        <v>0</v>
      </c>
      <c r="N15" s="179">
        <v>0</v>
      </c>
      <c r="O15" s="179">
        <f t="shared" si="4"/>
        <v>0</v>
      </c>
      <c r="P15" s="179">
        <v>0</v>
      </c>
      <c r="Q15" s="179">
        <f t="shared" si="5"/>
        <v>0</v>
      </c>
      <c r="R15" s="181"/>
      <c r="S15" s="181" t="s">
        <v>164</v>
      </c>
      <c r="T15" s="182" t="s">
        <v>183</v>
      </c>
      <c r="U15" s="157">
        <v>0</v>
      </c>
      <c r="V15" s="157">
        <f t="shared" si="6"/>
        <v>0</v>
      </c>
      <c r="W15" s="157"/>
      <c r="X15" s="157" t="s">
        <v>166</v>
      </c>
      <c r="Y15" s="157" t="s">
        <v>167</v>
      </c>
      <c r="Z15" s="147"/>
      <c r="AA15" s="147"/>
      <c r="AB15" s="147"/>
      <c r="AC15" s="147"/>
      <c r="AD15" s="147"/>
      <c r="AE15" s="147"/>
      <c r="AF15" s="147"/>
      <c r="AG15" s="147" t="s">
        <v>352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ht="20.399999999999999" outlineLevel="1" x14ac:dyDescent="0.25">
      <c r="A16" s="176">
        <v>8</v>
      </c>
      <c r="B16" s="177" t="s">
        <v>365</v>
      </c>
      <c r="C16" s="186" t="s">
        <v>464</v>
      </c>
      <c r="D16" s="178" t="s">
        <v>194</v>
      </c>
      <c r="E16" s="179">
        <v>7</v>
      </c>
      <c r="F16" s="180"/>
      <c r="G16" s="181">
        <f t="shared" si="0"/>
        <v>0</v>
      </c>
      <c r="H16" s="180"/>
      <c r="I16" s="181">
        <f t="shared" si="1"/>
        <v>0</v>
      </c>
      <c r="J16" s="180"/>
      <c r="K16" s="181">
        <f t="shared" si="2"/>
        <v>0</v>
      </c>
      <c r="L16" s="181">
        <v>21</v>
      </c>
      <c r="M16" s="181">
        <f t="shared" si="3"/>
        <v>0</v>
      </c>
      <c r="N16" s="179">
        <v>0</v>
      </c>
      <c r="O16" s="179">
        <f t="shared" si="4"/>
        <v>0</v>
      </c>
      <c r="P16" s="179">
        <v>0</v>
      </c>
      <c r="Q16" s="179">
        <f t="shared" si="5"/>
        <v>0</v>
      </c>
      <c r="R16" s="181"/>
      <c r="S16" s="181" t="s">
        <v>164</v>
      </c>
      <c r="T16" s="182" t="s">
        <v>183</v>
      </c>
      <c r="U16" s="157">
        <v>0</v>
      </c>
      <c r="V16" s="157">
        <f t="shared" si="6"/>
        <v>0</v>
      </c>
      <c r="W16" s="157"/>
      <c r="X16" s="157" t="s">
        <v>166</v>
      </c>
      <c r="Y16" s="157" t="s">
        <v>167</v>
      </c>
      <c r="Z16" s="147"/>
      <c r="AA16" s="147"/>
      <c r="AB16" s="147"/>
      <c r="AC16" s="147"/>
      <c r="AD16" s="147"/>
      <c r="AE16" s="147"/>
      <c r="AF16" s="147"/>
      <c r="AG16" s="147" t="s">
        <v>352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ht="30.6" outlineLevel="1" x14ac:dyDescent="0.25">
      <c r="A17" s="176">
        <v>9</v>
      </c>
      <c r="B17" s="177" t="s">
        <v>367</v>
      </c>
      <c r="C17" s="186" t="s">
        <v>465</v>
      </c>
      <c r="D17" s="178" t="s">
        <v>194</v>
      </c>
      <c r="E17" s="179">
        <v>7</v>
      </c>
      <c r="F17" s="180"/>
      <c r="G17" s="181">
        <f t="shared" si="0"/>
        <v>0</v>
      </c>
      <c r="H17" s="180"/>
      <c r="I17" s="181">
        <f t="shared" si="1"/>
        <v>0</v>
      </c>
      <c r="J17" s="180"/>
      <c r="K17" s="181">
        <f t="shared" si="2"/>
        <v>0</v>
      </c>
      <c r="L17" s="181">
        <v>21</v>
      </c>
      <c r="M17" s="181">
        <f t="shared" si="3"/>
        <v>0</v>
      </c>
      <c r="N17" s="179">
        <v>0</v>
      </c>
      <c r="O17" s="179">
        <f t="shared" si="4"/>
        <v>0</v>
      </c>
      <c r="P17" s="179">
        <v>0</v>
      </c>
      <c r="Q17" s="179">
        <f t="shared" si="5"/>
        <v>0</v>
      </c>
      <c r="R17" s="181"/>
      <c r="S17" s="181" t="s">
        <v>164</v>
      </c>
      <c r="T17" s="182" t="s">
        <v>183</v>
      </c>
      <c r="U17" s="157">
        <v>0</v>
      </c>
      <c r="V17" s="157">
        <f t="shared" si="6"/>
        <v>0</v>
      </c>
      <c r="W17" s="157"/>
      <c r="X17" s="157" t="s">
        <v>166</v>
      </c>
      <c r="Y17" s="157" t="s">
        <v>167</v>
      </c>
      <c r="Z17" s="147"/>
      <c r="AA17" s="147"/>
      <c r="AB17" s="147"/>
      <c r="AC17" s="147"/>
      <c r="AD17" s="147"/>
      <c r="AE17" s="147"/>
      <c r="AF17" s="147"/>
      <c r="AG17" s="147" t="s">
        <v>352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1" x14ac:dyDescent="0.25">
      <c r="A18" s="176">
        <v>10</v>
      </c>
      <c r="B18" s="177" t="s">
        <v>369</v>
      </c>
      <c r="C18" s="186" t="s">
        <v>466</v>
      </c>
      <c r="D18" s="178" t="s">
        <v>194</v>
      </c>
      <c r="E18" s="179">
        <v>141</v>
      </c>
      <c r="F18" s="180"/>
      <c r="G18" s="181">
        <f t="shared" si="0"/>
        <v>0</v>
      </c>
      <c r="H18" s="180"/>
      <c r="I18" s="181">
        <f t="shared" si="1"/>
        <v>0</v>
      </c>
      <c r="J18" s="180"/>
      <c r="K18" s="181">
        <f t="shared" si="2"/>
        <v>0</v>
      </c>
      <c r="L18" s="181">
        <v>21</v>
      </c>
      <c r="M18" s="181">
        <f t="shared" si="3"/>
        <v>0</v>
      </c>
      <c r="N18" s="179">
        <v>0</v>
      </c>
      <c r="O18" s="179">
        <f t="shared" si="4"/>
        <v>0</v>
      </c>
      <c r="P18" s="179">
        <v>0</v>
      </c>
      <c r="Q18" s="179">
        <f t="shared" si="5"/>
        <v>0</v>
      </c>
      <c r="R18" s="181"/>
      <c r="S18" s="181" t="s">
        <v>164</v>
      </c>
      <c r="T18" s="182" t="s">
        <v>183</v>
      </c>
      <c r="U18" s="157">
        <v>0</v>
      </c>
      <c r="V18" s="157">
        <f t="shared" si="6"/>
        <v>0</v>
      </c>
      <c r="W18" s="157"/>
      <c r="X18" s="157" t="s">
        <v>166</v>
      </c>
      <c r="Y18" s="157" t="s">
        <v>167</v>
      </c>
      <c r="Z18" s="147"/>
      <c r="AA18" s="147"/>
      <c r="AB18" s="147"/>
      <c r="AC18" s="147"/>
      <c r="AD18" s="147"/>
      <c r="AE18" s="147"/>
      <c r="AF18" s="147"/>
      <c r="AG18" s="147" t="s">
        <v>352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1" x14ac:dyDescent="0.25">
      <c r="A19" s="176">
        <v>11</v>
      </c>
      <c r="B19" s="177" t="s">
        <v>371</v>
      </c>
      <c r="C19" s="186" t="s">
        <v>467</v>
      </c>
      <c r="D19" s="178" t="s">
        <v>194</v>
      </c>
      <c r="E19" s="179">
        <v>141</v>
      </c>
      <c r="F19" s="180"/>
      <c r="G19" s="181">
        <f t="shared" si="0"/>
        <v>0</v>
      </c>
      <c r="H19" s="180"/>
      <c r="I19" s="181">
        <f t="shared" si="1"/>
        <v>0</v>
      </c>
      <c r="J19" s="180"/>
      <c r="K19" s="181">
        <f t="shared" si="2"/>
        <v>0</v>
      </c>
      <c r="L19" s="181">
        <v>21</v>
      </c>
      <c r="M19" s="181">
        <f t="shared" si="3"/>
        <v>0</v>
      </c>
      <c r="N19" s="179">
        <v>0</v>
      </c>
      <c r="O19" s="179">
        <f t="shared" si="4"/>
        <v>0</v>
      </c>
      <c r="P19" s="179">
        <v>0</v>
      </c>
      <c r="Q19" s="179">
        <f t="shared" si="5"/>
        <v>0</v>
      </c>
      <c r="R19" s="181"/>
      <c r="S19" s="181" t="s">
        <v>164</v>
      </c>
      <c r="T19" s="182" t="s">
        <v>183</v>
      </c>
      <c r="U19" s="157">
        <v>0</v>
      </c>
      <c r="V19" s="157">
        <f t="shared" si="6"/>
        <v>0</v>
      </c>
      <c r="W19" s="157"/>
      <c r="X19" s="157" t="s">
        <v>166</v>
      </c>
      <c r="Y19" s="157" t="s">
        <v>167</v>
      </c>
      <c r="Z19" s="147"/>
      <c r="AA19" s="147"/>
      <c r="AB19" s="147"/>
      <c r="AC19" s="147"/>
      <c r="AD19" s="147"/>
      <c r="AE19" s="147"/>
      <c r="AF19" s="147"/>
      <c r="AG19" s="147" t="s">
        <v>352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1" x14ac:dyDescent="0.25">
      <c r="A20" s="176">
        <v>12</v>
      </c>
      <c r="B20" s="177" t="s">
        <v>373</v>
      </c>
      <c r="C20" s="186" t="s">
        <v>468</v>
      </c>
      <c r="D20" s="178" t="s">
        <v>194</v>
      </c>
      <c r="E20" s="179">
        <v>141</v>
      </c>
      <c r="F20" s="180"/>
      <c r="G20" s="181">
        <f t="shared" si="0"/>
        <v>0</v>
      </c>
      <c r="H20" s="180"/>
      <c r="I20" s="181">
        <f t="shared" si="1"/>
        <v>0</v>
      </c>
      <c r="J20" s="180"/>
      <c r="K20" s="181">
        <f t="shared" si="2"/>
        <v>0</v>
      </c>
      <c r="L20" s="181">
        <v>21</v>
      </c>
      <c r="M20" s="181">
        <f t="shared" si="3"/>
        <v>0</v>
      </c>
      <c r="N20" s="179">
        <v>0</v>
      </c>
      <c r="O20" s="179">
        <f t="shared" si="4"/>
        <v>0</v>
      </c>
      <c r="P20" s="179">
        <v>0</v>
      </c>
      <c r="Q20" s="179">
        <f t="shared" si="5"/>
        <v>0</v>
      </c>
      <c r="R20" s="181"/>
      <c r="S20" s="181" t="s">
        <v>164</v>
      </c>
      <c r="T20" s="182" t="s">
        <v>183</v>
      </c>
      <c r="U20" s="157">
        <v>0</v>
      </c>
      <c r="V20" s="157">
        <f t="shared" si="6"/>
        <v>0</v>
      </c>
      <c r="W20" s="157"/>
      <c r="X20" s="157" t="s">
        <v>166</v>
      </c>
      <c r="Y20" s="157" t="s">
        <v>167</v>
      </c>
      <c r="Z20" s="147"/>
      <c r="AA20" s="147"/>
      <c r="AB20" s="147"/>
      <c r="AC20" s="147"/>
      <c r="AD20" s="147"/>
      <c r="AE20" s="147"/>
      <c r="AF20" s="147"/>
      <c r="AG20" s="147" t="s">
        <v>352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1" x14ac:dyDescent="0.25">
      <c r="A21" s="176">
        <v>13</v>
      </c>
      <c r="B21" s="177" t="s">
        <v>375</v>
      </c>
      <c r="C21" s="186" t="s">
        <v>469</v>
      </c>
      <c r="D21" s="178" t="s">
        <v>194</v>
      </c>
      <c r="E21" s="179">
        <v>27</v>
      </c>
      <c r="F21" s="180"/>
      <c r="G21" s="181">
        <f t="shared" si="0"/>
        <v>0</v>
      </c>
      <c r="H21" s="180"/>
      <c r="I21" s="181">
        <f t="shared" si="1"/>
        <v>0</v>
      </c>
      <c r="J21" s="180"/>
      <c r="K21" s="181">
        <f t="shared" si="2"/>
        <v>0</v>
      </c>
      <c r="L21" s="181">
        <v>21</v>
      </c>
      <c r="M21" s="181">
        <f t="shared" si="3"/>
        <v>0</v>
      </c>
      <c r="N21" s="179">
        <v>0</v>
      </c>
      <c r="O21" s="179">
        <f t="shared" si="4"/>
        <v>0</v>
      </c>
      <c r="P21" s="179">
        <v>0</v>
      </c>
      <c r="Q21" s="179">
        <f t="shared" si="5"/>
        <v>0</v>
      </c>
      <c r="R21" s="181"/>
      <c r="S21" s="181" t="s">
        <v>164</v>
      </c>
      <c r="T21" s="182" t="s">
        <v>183</v>
      </c>
      <c r="U21" s="157">
        <v>0</v>
      </c>
      <c r="V21" s="157">
        <f t="shared" si="6"/>
        <v>0</v>
      </c>
      <c r="W21" s="157"/>
      <c r="X21" s="157" t="s">
        <v>166</v>
      </c>
      <c r="Y21" s="157" t="s">
        <v>167</v>
      </c>
      <c r="Z21" s="147"/>
      <c r="AA21" s="147"/>
      <c r="AB21" s="147"/>
      <c r="AC21" s="147"/>
      <c r="AD21" s="147"/>
      <c r="AE21" s="147"/>
      <c r="AF21" s="147"/>
      <c r="AG21" s="147" t="s">
        <v>352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1" x14ac:dyDescent="0.25">
      <c r="A22" s="176">
        <v>14</v>
      </c>
      <c r="B22" s="177" t="s">
        <v>377</v>
      </c>
      <c r="C22" s="186" t="s">
        <v>470</v>
      </c>
      <c r="D22" s="178" t="s">
        <v>194</v>
      </c>
      <c r="E22" s="179">
        <v>7</v>
      </c>
      <c r="F22" s="180"/>
      <c r="G22" s="181">
        <f t="shared" si="0"/>
        <v>0</v>
      </c>
      <c r="H22" s="180"/>
      <c r="I22" s="181">
        <f t="shared" si="1"/>
        <v>0</v>
      </c>
      <c r="J22" s="180"/>
      <c r="K22" s="181">
        <f t="shared" si="2"/>
        <v>0</v>
      </c>
      <c r="L22" s="181">
        <v>21</v>
      </c>
      <c r="M22" s="181">
        <f t="shared" si="3"/>
        <v>0</v>
      </c>
      <c r="N22" s="179">
        <v>0</v>
      </c>
      <c r="O22" s="179">
        <f t="shared" si="4"/>
        <v>0</v>
      </c>
      <c r="P22" s="179">
        <v>0</v>
      </c>
      <c r="Q22" s="179">
        <f t="shared" si="5"/>
        <v>0</v>
      </c>
      <c r="R22" s="181"/>
      <c r="S22" s="181" t="s">
        <v>164</v>
      </c>
      <c r="T22" s="182" t="s">
        <v>183</v>
      </c>
      <c r="U22" s="157">
        <v>0</v>
      </c>
      <c r="V22" s="157">
        <f t="shared" si="6"/>
        <v>0</v>
      </c>
      <c r="W22" s="157"/>
      <c r="X22" s="157" t="s">
        <v>166</v>
      </c>
      <c r="Y22" s="157" t="s">
        <v>167</v>
      </c>
      <c r="Z22" s="147"/>
      <c r="AA22" s="147"/>
      <c r="AB22" s="147"/>
      <c r="AC22" s="147"/>
      <c r="AD22" s="147"/>
      <c r="AE22" s="147"/>
      <c r="AF22" s="147"/>
      <c r="AG22" s="147" t="s">
        <v>352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ht="20.399999999999999" outlineLevel="1" x14ac:dyDescent="0.25">
      <c r="A23" s="176">
        <v>15</v>
      </c>
      <c r="B23" s="177" t="s">
        <v>379</v>
      </c>
      <c r="C23" s="186" t="s">
        <v>471</v>
      </c>
      <c r="D23" s="178" t="s">
        <v>194</v>
      </c>
      <c r="E23" s="179">
        <v>2</v>
      </c>
      <c r="F23" s="180"/>
      <c r="G23" s="181">
        <f t="shared" si="0"/>
        <v>0</v>
      </c>
      <c r="H23" s="180"/>
      <c r="I23" s="181">
        <f t="shared" si="1"/>
        <v>0</v>
      </c>
      <c r="J23" s="180"/>
      <c r="K23" s="181">
        <f t="shared" si="2"/>
        <v>0</v>
      </c>
      <c r="L23" s="181">
        <v>21</v>
      </c>
      <c r="M23" s="181">
        <f t="shared" si="3"/>
        <v>0</v>
      </c>
      <c r="N23" s="179">
        <v>0</v>
      </c>
      <c r="O23" s="179">
        <f t="shared" si="4"/>
        <v>0</v>
      </c>
      <c r="P23" s="179">
        <v>0</v>
      </c>
      <c r="Q23" s="179">
        <f t="shared" si="5"/>
        <v>0</v>
      </c>
      <c r="R23" s="181"/>
      <c r="S23" s="181" t="s">
        <v>164</v>
      </c>
      <c r="T23" s="182" t="s">
        <v>183</v>
      </c>
      <c r="U23" s="157">
        <v>0</v>
      </c>
      <c r="V23" s="157">
        <f t="shared" si="6"/>
        <v>0</v>
      </c>
      <c r="W23" s="157"/>
      <c r="X23" s="157" t="s">
        <v>166</v>
      </c>
      <c r="Y23" s="157" t="s">
        <v>167</v>
      </c>
      <c r="Z23" s="147"/>
      <c r="AA23" s="147"/>
      <c r="AB23" s="147"/>
      <c r="AC23" s="147"/>
      <c r="AD23" s="147"/>
      <c r="AE23" s="147"/>
      <c r="AF23" s="147"/>
      <c r="AG23" s="147" t="s">
        <v>352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1" x14ac:dyDescent="0.25">
      <c r="A24" s="176">
        <v>16</v>
      </c>
      <c r="B24" s="177" t="s">
        <v>381</v>
      </c>
      <c r="C24" s="186" t="s">
        <v>472</v>
      </c>
      <c r="D24" s="178" t="s">
        <v>194</v>
      </c>
      <c r="E24" s="179">
        <v>16</v>
      </c>
      <c r="F24" s="180"/>
      <c r="G24" s="181">
        <f t="shared" si="0"/>
        <v>0</v>
      </c>
      <c r="H24" s="180"/>
      <c r="I24" s="181">
        <f t="shared" si="1"/>
        <v>0</v>
      </c>
      <c r="J24" s="180"/>
      <c r="K24" s="181">
        <f t="shared" si="2"/>
        <v>0</v>
      </c>
      <c r="L24" s="181">
        <v>21</v>
      </c>
      <c r="M24" s="181">
        <f t="shared" si="3"/>
        <v>0</v>
      </c>
      <c r="N24" s="179">
        <v>0</v>
      </c>
      <c r="O24" s="179">
        <f t="shared" si="4"/>
        <v>0</v>
      </c>
      <c r="P24" s="179">
        <v>0</v>
      </c>
      <c r="Q24" s="179">
        <f t="shared" si="5"/>
        <v>0</v>
      </c>
      <c r="R24" s="181"/>
      <c r="S24" s="181" t="s">
        <v>164</v>
      </c>
      <c r="T24" s="182" t="s">
        <v>183</v>
      </c>
      <c r="U24" s="157">
        <v>0</v>
      </c>
      <c r="V24" s="157">
        <f t="shared" si="6"/>
        <v>0</v>
      </c>
      <c r="W24" s="157"/>
      <c r="X24" s="157" t="s">
        <v>166</v>
      </c>
      <c r="Y24" s="157" t="s">
        <v>167</v>
      </c>
      <c r="Z24" s="147"/>
      <c r="AA24" s="147"/>
      <c r="AB24" s="147"/>
      <c r="AC24" s="147"/>
      <c r="AD24" s="147"/>
      <c r="AE24" s="147"/>
      <c r="AF24" s="147"/>
      <c r="AG24" s="147" t="s">
        <v>352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1" x14ac:dyDescent="0.25">
      <c r="A25" s="176">
        <v>17</v>
      </c>
      <c r="B25" s="177" t="s">
        <v>383</v>
      </c>
      <c r="C25" s="186" t="s">
        <v>473</v>
      </c>
      <c r="D25" s="178" t="s">
        <v>194</v>
      </c>
      <c r="E25" s="179">
        <v>32</v>
      </c>
      <c r="F25" s="180"/>
      <c r="G25" s="181">
        <f t="shared" si="0"/>
        <v>0</v>
      </c>
      <c r="H25" s="180"/>
      <c r="I25" s="181">
        <f t="shared" si="1"/>
        <v>0</v>
      </c>
      <c r="J25" s="180"/>
      <c r="K25" s="181">
        <f t="shared" si="2"/>
        <v>0</v>
      </c>
      <c r="L25" s="181">
        <v>21</v>
      </c>
      <c r="M25" s="181">
        <f t="shared" si="3"/>
        <v>0</v>
      </c>
      <c r="N25" s="179">
        <v>0</v>
      </c>
      <c r="O25" s="179">
        <f t="shared" si="4"/>
        <v>0</v>
      </c>
      <c r="P25" s="179">
        <v>0</v>
      </c>
      <c r="Q25" s="179">
        <f t="shared" si="5"/>
        <v>0</v>
      </c>
      <c r="R25" s="181"/>
      <c r="S25" s="181" t="s">
        <v>164</v>
      </c>
      <c r="T25" s="182" t="s">
        <v>183</v>
      </c>
      <c r="U25" s="157">
        <v>0</v>
      </c>
      <c r="V25" s="157">
        <f t="shared" si="6"/>
        <v>0</v>
      </c>
      <c r="W25" s="157"/>
      <c r="X25" s="157" t="s">
        <v>166</v>
      </c>
      <c r="Y25" s="157" t="s">
        <v>167</v>
      </c>
      <c r="Z25" s="147"/>
      <c r="AA25" s="147"/>
      <c r="AB25" s="147"/>
      <c r="AC25" s="147"/>
      <c r="AD25" s="147"/>
      <c r="AE25" s="147"/>
      <c r="AF25" s="147"/>
      <c r="AG25" s="147" t="s">
        <v>352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1" x14ac:dyDescent="0.25">
      <c r="A26" s="176">
        <v>18</v>
      </c>
      <c r="B26" s="177" t="s">
        <v>385</v>
      </c>
      <c r="C26" s="186" t="s">
        <v>474</v>
      </c>
      <c r="D26" s="178" t="s">
        <v>194</v>
      </c>
      <c r="E26" s="179">
        <v>16</v>
      </c>
      <c r="F26" s="180"/>
      <c r="G26" s="181">
        <f t="shared" si="0"/>
        <v>0</v>
      </c>
      <c r="H26" s="180"/>
      <c r="I26" s="181">
        <f t="shared" si="1"/>
        <v>0</v>
      </c>
      <c r="J26" s="180"/>
      <c r="K26" s="181">
        <f t="shared" si="2"/>
        <v>0</v>
      </c>
      <c r="L26" s="181">
        <v>21</v>
      </c>
      <c r="M26" s="181">
        <f t="shared" si="3"/>
        <v>0</v>
      </c>
      <c r="N26" s="179">
        <v>0</v>
      </c>
      <c r="O26" s="179">
        <f t="shared" si="4"/>
        <v>0</v>
      </c>
      <c r="P26" s="179">
        <v>0</v>
      </c>
      <c r="Q26" s="179">
        <f t="shared" si="5"/>
        <v>0</v>
      </c>
      <c r="R26" s="181"/>
      <c r="S26" s="181" t="s">
        <v>164</v>
      </c>
      <c r="T26" s="182" t="s">
        <v>183</v>
      </c>
      <c r="U26" s="157">
        <v>0</v>
      </c>
      <c r="V26" s="157">
        <f t="shared" si="6"/>
        <v>0</v>
      </c>
      <c r="W26" s="157"/>
      <c r="X26" s="157" t="s">
        <v>166</v>
      </c>
      <c r="Y26" s="157" t="s">
        <v>167</v>
      </c>
      <c r="Z26" s="147"/>
      <c r="AA26" s="147"/>
      <c r="AB26" s="147"/>
      <c r="AC26" s="147"/>
      <c r="AD26" s="147"/>
      <c r="AE26" s="147"/>
      <c r="AF26" s="147"/>
      <c r="AG26" s="147" t="s">
        <v>352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1" x14ac:dyDescent="0.25">
      <c r="A27" s="176">
        <v>19</v>
      </c>
      <c r="B27" s="177" t="s">
        <v>387</v>
      </c>
      <c r="C27" s="186" t="s">
        <v>475</v>
      </c>
      <c r="D27" s="178" t="s">
        <v>194</v>
      </c>
      <c r="E27" s="179">
        <v>2</v>
      </c>
      <c r="F27" s="180"/>
      <c r="G27" s="181">
        <f t="shared" si="0"/>
        <v>0</v>
      </c>
      <c r="H27" s="180"/>
      <c r="I27" s="181">
        <f t="shared" si="1"/>
        <v>0</v>
      </c>
      <c r="J27" s="180"/>
      <c r="K27" s="181">
        <f t="shared" si="2"/>
        <v>0</v>
      </c>
      <c r="L27" s="181">
        <v>21</v>
      </c>
      <c r="M27" s="181">
        <f t="shared" si="3"/>
        <v>0</v>
      </c>
      <c r="N27" s="179">
        <v>0</v>
      </c>
      <c r="O27" s="179">
        <f t="shared" si="4"/>
        <v>0</v>
      </c>
      <c r="P27" s="179">
        <v>0</v>
      </c>
      <c r="Q27" s="179">
        <f t="shared" si="5"/>
        <v>0</v>
      </c>
      <c r="R27" s="181"/>
      <c r="S27" s="181" t="s">
        <v>164</v>
      </c>
      <c r="T27" s="182" t="s">
        <v>183</v>
      </c>
      <c r="U27" s="157">
        <v>0</v>
      </c>
      <c r="V27" s="157">
        <f t="shared" si="6"/>
        <v>0</v>
      </c>
      <c r="W27" s="157"/>
      <c r="X27" s="157" t="s">
        <v>166</v>
      </c>
      <c r="Y27" s="157" t="s">
        <v>167</v>
      </c>
      <c r="Z27" s="147"/>
      <c r="AA27" s="147"/>
      <c r="AB27" s="147"/>
      <c r="AC27" s="147"/>
      <c r="AD27" s="147"/>
      <c r="AE27" s="147"/>
      <c r="AF27" s="147"/>
      <c r="AG27" s="147" t="s">
        <v>352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1" x14ac:dyDescent="0.25">
      <c r="A28" s="176">
        <v>20</v>
      </c>
      <c r="B28" s="177" t="s">
        <v>389</v>
      </c>
      <c r="C28" s="186" t="s">
        <v>476</v>
      </c>
      <c r="D28" s="178" t="s">
        <v>194</v>
      </c>
      <c r="E28" s="179">
        <v>16</v>
      </c>
      <c r="F28" s="180"/>
      <c r="G28" s="181">
        <f t="shared" si="0"/>
        <v>0</v>
      </c>
      <c r="H28" s="180"/>
      <c r="I28" s="181">
        <f t="shared" si="1"/>
        <v>0</v>
      </c>
      <c r="J28" s="180"/>
      <c r="K28" s="181">
        <f t="shared" si="2"/>
        <v>0</v>
      </c>
      <c r="L28" s="181">
        <v>21</v>
      </c>
      <c r="M28" s="181">
        <f t="shared" si="3"/>
        <v>0</v>
      </c>
      <c r="N28" s="179">
        <v>0</v>
      </c>
      <c r="O28" s="179">
        <f t="shared" si="4"/>
        <v>0</v>
      </c>
      <c r="P28" s="179">
        <v>0</v>
      </c>
      <c r="Q28" s="179">
        <f t="shared" si="5"/>
        <v>0</v>
      </c>
      <c r="R28" s="181"/>
      <c r="S28" s="181" t="s">
        <v>164</v>
      </c>
      <c r="T28" s="182" t="s">
        <v>183</v>
      </c>
      <c r="U28" s="157">
        <v>0</v>
      </c>
      <c r="V28" s="157">
        <f t="shared" si="6"/>
        <v>0</v>
      </c>
      <c r="W28" s="157"/>
      <c r="X28" s="157" t="s">
        <v>166</v>
      </c>
      <c r="Y28" s="157" t="s">
        <v>167</v>
      </c>
      <c r="Z28" s="147"/>
      <c r="AA28" s="147"/>
      <c r="AB28" s="147"/>
      <c r="AC28" s="147"/>
      <c r="AD28" s="147"/>
      <c r="AE28" s="147"/>
      <c r="AF28" s="147"/>
      <c r="AG28" s="147" t="s">
        <v>352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1" x14ac:dyDescent="0.25">
      <c r="A29" s="176">
        <v>21</v>
      </c>
      <c r="B29" s="177" t="s">
        <v>391</v>
      </c>
      <c r="C29" s="186" t="s">
        <v>477</v>
      </c>
      <c r="D29" s="178" t="s">
        <v>194</v>
      </c>
      <c r="E29" s="179">
        <v>16</v>
      </c>
      <c r="F29" s="180"/>
      <c r="G29" s="181">
        <f t="shared" si="0"/>
        <v>0</v>
      </c>
      <c r="H29" s="180"/>
      <c r="I29" s="181">
        <f t="shared" si="1"/>
        <v>0</v>
      </c>
      <c r="J29" s="180"/>
      <c r="K29" s="181">
        <f t="shared" si="2"/>
        <v>0</v>
      </c>
      <c r="L29" s="181">
        <v>21</v>
      </c>
      <c r="M29" s="181">
        <f t="shared" si="3"/>
        <v>0</v>
      </c>
      <c r="N29" s="179">
        <v>0</v>
      </c>
      <c r="O29" s="179">
        <f t="shared" si="4"/>
        <v>0</v>
      </c>
      <c r="P29" s="179">
        <v>0</v>
      </c>
      <c r="Q29" s="179">
        <f t="shared" si="5"/>
        <v>0</v>
      </c>
      <c r="R29" s="181"/>
      <c r="S29" s="181" t="s">
        <v>164</v>
      </c>
      <c r="T29" s="182" t="s">
        <v>183</v>
      </c>
      <c r="U29" s="157">
        <v>0</v>
      </c>
      <c r="V29" s="157">
        <f t="shared" si="6"/>
        <v>0</v>
      </c>
      <c r="W29" s="157"/>
      <c r="X29" s="157" t="s">
        <v>166</v>
      </c>
      <c r="Y29" s="157" t="s">
        <v>167</v>
      </c>
      <c r="Z29" s="147"/>
      <c r="AA29" s="147"/>
      <c r="AB29" s="147"/>
      <c r="AC29" s="147"/>
      <c r="AD29" s="147"/>
      <c r="AE29" s="147"/>
      <c r="AF29" s="147"/>
      <c r="AG29" s="147" t="s">
        <v>352</v>
      </c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ht="20.399999999999999" outlineLevel="1" x14ac:dyDescent="0.25">
      <c r="A30" s="176">
        <v>22</v>
      </c>
      <c r="B30" s="177" t="s">
        <v>393</v>
      </c>
      <c r="C30" s="186" t="s">
        <v>478</v>
      </c>
      <c r="D30" s="178" t="s">
        <v>194</v>
      </c>
      <c r="E30" s="179">
        <v>1</v>
      </c>
      <c r="F30" s="180"/>
      <c r="G30" s="181">
        <f t="shared" si="0"/>
        <v>0</v>
      </c>
      <c r="H30" s="180"/>
      <c r="I30" s="181">
        <f t="shared" si="1"/>
        <v>0</v>
      </c>
      <c r="J30" s="180"/>
      <c r="K30" s="181">
        <f t="shared" si="2"/>
        <v>0</v>
      </c>
      <c r="L30" s="181">
        <v>21</v>
      </c>
      <c r="M30" s="181">
        <f t="shared" si="3"/>
        <v>0</v>
      </c>
      <c r="N30" s="179">
        <v>0</v>
      </c>
      <c r="O30" s="179">
        <f t="shared" si="4"/>
        <v>0</v>
      </c>
      <c r="P30" s="179">
        <v>0</v>
      </c>
      <c r="Q30" s="179">
        <f t="shared" si="5"/>
        <v>0</v>
      </c>
      <c r="R30" s="181"/>
      <c r="S30" s="181" t="s">
        <v>164</v>
      </c>
      <c r="T30" s="182" t="s">
        <v>183</v>
      </c>
      <c r="U30" s="157">
        <v>0</v>
      </c>
      <c r="V30" s="157">
        <f t="shared" si="6"/>
        <v>0</v>
      </c>
      <c r="W30" s="157"/>
      <c r="X30" s="157" t="s">
        <v>166</v>
      </c>
      <c r="Y30" s="157" t="s">
        <v>167</v>
      </c>
      <c r="Z30" s="147"/>
      <c r="AA30" s="147"/>
      <c r="AB30" s="147"/>
      <c r="AC30" s="147"/>
      <c r="AD30" s="147"/>
      <c r="AE30" s="147"/>
      <c r="AF30" s="147"/>
      <c r="AG30" s="147" t="s">
        <v>352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ht="20.399999999999999" outlineLevel="1" x14ac:dyDescent="0.25">
      <c r="A31" s="176">
        <v>23</v>
      </c>
      <c r="B31" s="177" t="s">
        <v>395</v>
      </c>
      <c r="C31" s="186" t="s">
        <v>479</v>
      </c>
      <c r="D31" s="178" t="s">
        <v>194</v>
      </c>
      <c r="E31" s="179">
        <v>1</v>
      </c>
      <c r="F31" s="180"/>
      <c r="G31" s="181">
        <f t="shared" si="0"/>
        <v>0</v>
      </c>
      <c r="H31" s="180"/>
      <c r="I31" s="181">
        <f t="shared" si="1"/>
        <v>0</v>
      </c>
      <c r="J31" s="180"/>
      <c r="K31" s="181">
        <f t="shared" si="2"/>
        <v>0</v>
      </c>
      <c r="L31" s="181">
        <v>21</v>
      </c>
      <c r="M31" s="181">
        <f t="shared" si="3"/>
        <v>0</v>
      </c>
      <c r="N31" s="179">
        <v>0</v>
      </c>
      <c r="O31" s="179">
        <f t="shared" si="4"/>
        <v>0</v>
      </c>
      <c r="P31" s="179">
        <v>0</v>
      </c>
      <c r="Q31" s="179">
        <f t="shared" si="5"/>
        <v>0</v>
      </c>
      <c r="R31" s="181"/>
      <c r="S31" s="181" t="s">
        <v>164</v>
      </c>
      <c r="T31" s="182" t="s">
        <v>183</v>
      </c>
      <c r="U31" s="157">
        <v>0</v>
      </c>
      <c r="V31" s="157">
        <f t="shared" si="6"/>
        <v>0</v>
      </c>
      <c r="W31" s="157"/>
      <c r="X31" s="157" t="s">
        <v>166</v>
      </c>
      <c r="Y31" s="157" t="s">
        <v>167</v>
      </c>
      <c r="Z31" s="147"/>
      <c r="AA31" s="147"/>
      <c r="AB31" s="147"/>
      <c r="AC31" s="147"/>
      <c r="AD31" s="147"/>
      <c r="AE31" s="147"/>
      <c r="AF31" s="147"/>
      <c r="AG31" s="147" t="s">
        <v>352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ht="20.399999999999999" outlineLevel="1" x14ac:dyDescent="0.25">
      <c r="A32" s="176">
        <v>24</v>
      </c>
      <c r="B32" s="177" t="s">
        <v>397</v>
      </c>
      <c r="C32" s="186" t="s">
        <v>480</v>
      </c>
      <c r="D32" s="178" t="s">
        <v>194</v>
      </c>
      <c r="E32" s="179">
        <v>141</v>
      </c>
      <c r="F32" s="180"/>
      <c r="G32" s="181">
        <f t="shared" si="0"/>
        <v>0</v>
      </c>
      <c r="H32" s="180"/>
      <c r="I32" s="181">
        <f t="shared" si="1"/>
        <v>0</v>
      </c>
      <c r="J32" s="180"/>
      <c r="K32" s="181">
        <f t="shared" si="2"/>
        <v>0</v>
      </c>
      <c r="L32" s="181">
        <v>21</v>
      </c>
      <c r="M32" s="181">
        <f t="shared" si="3"/>
        <v>0</v>
      </c>
      <c r="N32" s="179">
        <v>0</v>
      </c>
      <c r="O32" s="179">
        <f t="shared" si="4"/>
        <v>0</v>
      </c>
      <c r="P32" s="179">
        <v>0</v>
      </c>
      <c r="Q32" s="179">
        <f t="shared" si="5"/>
        <v>0</v>
      </c>
      <c r="R32" s="181"/>
      <c r="S32" s="181" t="s">
        <v>164</v>
      </c>
      <c r="T32" s="182" t="s">
        <v>183</v>
      </c>
      <c r="U32" s="157">
        <v>0</v>
      </c>
      <c r="V32" s="157">
        <f t="shared" si="6"/>
        <v>0</v>
      </c>
      <c r="W32" s="157"/>
      <c r="X32" s="157" t="s">
        <v>166</v>
      </c>
      <c r="Y32" s="157" t="s">
        <v>167</v>
      </c>
      <c r="Z32" s="147"/>
      <c r="AA32" s="147"/>
      <c r="AB32" s="147"/>
      <c r="AC32" s="147"/>
      <c r="AD32" s="147"/>
      <c r="AE32" s="147"/>
      <c r="AF32" s="147"/>
      <c r="AG32" s="147" t="s">
        <v>352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ht="39.6" x14ac:dyDescent="0.25">
      <c r="A33" s="161" t="s">
        <v>159</v>
      </c>
      <c r="B33" s="162" t="s">
        <v>91</v>
      </c>
      <c r="C33" s="183" t="s">
        <v>71</v>
      </c>
      <c r="D33" s="163"/>
      <c r="E33" s="164"/>
      <c r="F33" s="165"/>
      <c r="G33" s="165">
        <f>SUMIF(AG34:AG44,"&lt;&gt;NOR",G34:G44)</f>
        <v>0</v>
      </c>
      <c r="H33" s="165"/>
      <c r="I33" s="165">
        <f>SUM(I34:I44)</f>
        <v>0</v>
      </c>
      <c r="J33" s="165"/>
      <c r="K33" s="165">
        <f>SUM(K34:K44)</f>
        <v>0</v>
      </c>
      <c r="L33" s="165"/>
      <c r="M33" s="165">
        <f>SUM(M34:M44)</f>
        <v>0</v>
      </c>
      <c r="N33" s="164"/>
      <c r="O33" s="164">
        <f>SUM(O34:O44)</f>
        <v>0</v>
      </c>
      <c r="P33" s="164"/>
      <c r="Q33" s="164">
        <f>SUM(Q34:Q44)</f>
        <v>0</v>
      </c>
      <c r="R33" s="165"/>
      <c r="S33" s="165"/>
      <c r="T33" s="166"/>
      <c r="U33" s="160"/>
      <c r="V33" s="160">
        <f>SUM(V34:V44)</f>
        <v>0</v>
      </c>
      <c r="W33" s="160"/>
      <c r="X33" s="160"/>
      <c r="Y33" s="160"/>
      <c r="AG33" t="s">
        <v>160</v>
      </c>
    </row>
    <row r="34" spans="1:60" ht="20.399999999999999" outlineLevel="1" x14ac:dyDescent="0.25">
      <c r="A34" s="176">
        <v>25</v>
      </c>
      <c r="B34" s="177" t="s">
        <v>399</v>
      </c>
      <c r="C34" s="186" t="s">
        <v>481</v>
      </c>
      <c r="D34" s="178" t="s">
        <v>194</v>
      </c>
      <c r="E34" s="179">
        <v>65</v>
      </c>
      <c r="F34" s="180"/>
      <c r="G34" s="181">
        <f>ROUND(E34*F34,2)</f>
        <v>0</v>
      </c>
      <c r="H34" s="180"/>
      <c r="I34" s="181">
        <f>ROUND(E34*H34,2)</f>
        <v>0</v>
      </c>
      <c r="J34" s="180"/>
      <c r="K34" s="181">
        <f>ROUND(E34*J34,2)</f>
        <v>0</v>
      </c>
      <c r="L34" s="181">
        <v>21</v>
      </c>
      <c r="M34" s="181">
        <f>G34*(1+L34/100)</f>
        <v>0</v>
      </c>
      <c r="N34" s="179">
        <v>0</v>
      </c>
      <c r="O34" s="179">
        <f>ROUND(E34*N34,2)</f>
        <v>0</v>
      </c>
      <c r="P34" s="179">
        <v>0</v>
      </c>
      <c r="Q34" s="179">
        <f>ROUND(E34*P34,2)</f>
        <v>0</v>
      </c>
      <c r="R34" s="181"/>
      <c r="S34" s="181" t="s">
        <v>164</v>
      </c>
      <c r="T34" s="182" t="s">
        <v>183</v>
      </c>
      <c r="U34" s="157">
        <v>0</v>
      </c>
      <c r="V34" s="157">
        <f>ROUND(E34*U34,2)</f>
        <v>0</v>
      </c>
      <c r="W34" s="157"/>
      <c r="X34" s="157" t="s">
        <v>166</v>
      </c>
      <c r="Y34" s="157" t="s">
        <v>167</v>
      </c>
      <c r="Z34" s="147"/>
      <c r="AA34" s="147"/>
      <c r="AB34" s="147"/>
      <c r="AC34" s="147"/>
      <c r="AD34" s="147"/>
      <c r="AE34" s="147"/>
      <c r="AF34" s="147"/>
      <c r="AG34" s="147" t="s">
        <v>352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ht="40.799999999999997" outlineLevel="1" x14ac:dyDescent="0.25">
      <c r="A35" s="168">
        <v>26</v>
      </c>
      <c r="B35" s="169" t="s">
        <v>401</v>
      </c>
      <c r="C35" s="184" t="s">
        <v>482</v>
      </c>
      <c r="D35" s="170" t="s">
        <v>194</v>
      </c>
      <c r="E35" s="171">
        <v>15</v>
      </c>
      <c r="F35" s="172"/>
      <c r="G35" s="173">
        <f>ROUND(E35*F35,2)</f>
        <v>0</v>
      </c>
      <c r="H35" s="172"/>
      <c r="I35" s="173">
        <f>ROUND(E35*H35,2)</f>
        <v>0</v>
      </c>
      <c r="J35" s="172"/>
      <c r="K35" s="173">
        <f>ROUND(E35*J35,2)</f>
        <v>0</v>
      </c>
      <c r="L35" s="173">
        <v>21</v>
      </c>
      <c r="M35" s="173">
        <f>G35*(1+L35/100)</f>
        <v>0</v>
      </c>
      <c r="N35" s="171">
        <v>0</v>
      </c>
      <c r="O35" s="171">
        <f>ROUND(E35*N35,2)</f>
        <v>0</v>
      </c>
      <c r="P35" s="171">
        <v>0</v>
      </c>
      <c r="Q35" s="171">
        <f>ROUND(E35*P35,2)</f>
        <v>0</v>
      </c>
      <c r="R35" s="173"/>
      <c r="S35" s="173" t="s">
        <v>164</v>
      </c>
      <c r="T35" s="174" t="s">
        <v>183</v>
      </c>
      <c r="U35" s="157">
        <v>0</v>
      </c>
      <c r="V35" s="157">
        <f>ROUND(E35*U35,2)</f>
        <v>0</v>
      </c>
      <c r="W35" s="157"/>
      <c r="X35" s="157" t="s">
        <v>166</v>
      </c>
      <c r="Y35" s="157" t="s">
        <v>167</v>
      </c>
      <c r="Z35" s="147"/>
      <c r="AA35" s="147"/>
      <c r="AB35" s="147"/>
      <c r="AC35" s="147"/>
      <c r="AD35" s="147"/>
      <c r="AE35" s="147"/>
      <c r="AF35" s="147"/>
      <c r="AG35" s="147" t="s">
        <v>352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ht="21" outlineLevel="2" x14ac:dyDescent="0.25">
      <c r="A36" s="154"/>
      <c r="B36" s="155"/>
      <c r="C36" s="246" t="s">
        <v>483</v>
      </c>
      <c r="D36" s="247"/>
      <c r="E36" s="247"/>
      <c r="F36" s="247"/>
      <c r="G36" s="247"/>
      <c r="H36" s="157"/>
      <c r="I36" s="157"/>
      <c r="J36" s="157"/>
      <c r="K36" s="157"/>
      <c r="L36" s="157"/>
      <c r="M36" s="157"/>
      <c r="N36" s="156"/>
      <c r="O36" s="156"/>
      <c r="P36" s="156"/>
      <c r="Q36" s="156"/>
      <c r="R36" s="157"/>
      <c r="S36" s="157"/>
      <c r="T36" s="157"/>
      <c r="U36" s="157"/>
      <c r="V36" s="157"/>
      <c r="W36" s="157"/>
      <c r="X36" s="157"/>
      <c r="Y36" s="157"/>
      <c r="Z36" s="147"/>
      <c r="AA36" s="147"/>
      <c r="AB36" s="147"/>
      <c r="AC36" s="147"/>
      <c r="AD36" s="147"/>
      <c r="AE36" s="147"/>
      <c r="AF36" s="147"/>
      <c r="AG36" s="147" t="s">
        <v>170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75" t="str">
        <f>C36</f>
        <v>kameru) případně nad podhledem (pro vnitřní kameru), keystone modul osazen pro potřeby měření struktorované kabeláže a pro budoucí napojení kamery</v>
      </c>
      <c r="BB36" s="147"/>
      <c r="BC36" s="147"/>
      <c r="BD36" s="147"/>
      <c r="BE36" s="147"/>
      <c r="BF36" s="147"/>
      <c r="BG36" s="147"/>
      <c r="BH36" s="147"/>
    </row>
    <row r="37" spans="1:60" ht="40.799999999999997" outlineLevel="1" x14ac:dyDescent="0.25">
      <c r="A37" s="168">
        <v>27</v>
      </c>
      <c r="B37" s="169" t="s">
        <v>403</v>
      </c>
      <c r="C37" s="184" t="s">
        <v>484</v>
      </c>
      <c r="D37" s="170" t="s">
        <v>194</v>
      </c>
      <c r="E37" s="171">
        <v>10</v>
      </c>
      <c r="F37" s="172"/>
      <c r="G37" s="173">
        <f>ROUND(E37*F37,2)</f>
        <v>0</v>
      </c>
      <c r="H37" s="172"/>
      <c r="I37" s="173">
        <f>ROUND(E37*H37,2)</f>
        <v>0</v>
      </c>
      <c r="J37" s="172"/>
      <c r="K37" s="173">
        <f>ROUND(E37*J37,2)</f>
        <v>0</v>
      </c>
      <c r="L37" s="173">
        <v>21</v>
      </c>
      <c r="M37" s="173">
        <f>G37*(1+L37/100)</f>
        <v>0</v>
      </c>
      <c r="N37" s="171">
        <v>0</v>
      </c>
      <c r="O37" s="171">
        <f>ROUND(E37*N37,2)</f>
        <v>0</v>
      </c>
      <c r="P37" s="171">
        <v>0</v>
      </c>
      <c r="Q37" s="171">
        <f>ROUND(E37*P37,2)</f>
        <v>0</v>
      </c>
      <c r="R37" s="173"/>
      <c r="S37" s="173" t="s">
        <v>164</v>
      </c>
      <c r="T37" s="174" t="s">
        <v>183</v>
      </c>
      <c r="U37" s="157">
        <v>0</v>
      </c>
      <c r="V37" s="157">
        <f>ROUND(E37*U37,2)</f>
        <v>0</v>
      </c>
      <c r="W37" s="157"/>
      <c r="X37" s="157" t="s">
        <v>166</v>
      </c>
      <c r="Y37" s="157" t="s">
        <v>167</v>
      </c>
      <c r="Z37" s="147"/>
      <c r="AA37" s="147"/>
      <c r="AB37" s="147"/>
      <c r="AC37" s="147"/>
      <c r="AD37" s="147"/>
      <c r="AE37" s="147"/>
      <c r="AF37" s="147"/>
      <c r="AG37" s="147" t="s">
        <v>352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2" x14ac:dyDescent="0.25">
      <c r="A38" s="154"/>
      <c r="B38" s="155"/>
      <c r="C38" s="246" t="s">
        <v>485</v>
      </c>
      <c r="D38" s="247"/>
      <c r="E38" s="247"/>
      <c r="F38" s="247"/>
      <c r="G38" s="247"/>
      <c r="H38" s="157"/>
      <c r="I38" s="157"/>
      <c r="J38" s="157"/>
      <c r="K38" s="157"/>
      <c r="L38" s="157"/>
      <c r="M38" s="157"/>
      <c r="N38" s="156"/>
      <c r="O38" s="156"/>
      <c r="P38" s="156"/>
      <c r="Q38" s="156"/>
      <c r="R38" s="157"/>
      <c r="S38" s="157"/>
      <c r="T38" s="157"/>
      <c r="U38" s="157"/>
      <c r="V38" s="157"/>
      <c r="W38" s="157"/>
      <c r="X38" s="157"/>
      <c r="Y38" s="157"/>
      <c r="Z38" s="147"/>
      <c r="AA38" s="147"/>
      <c r="AB38" s="147"/>
      <c r="AC38" s="147"/>
      <c r="AD38" s="147"/>
      <c r="AE38" s="147"/>
      <c r="AF38" s="147"/>
      <c r="AG38" s="147" t="s">
        <v>170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1" x14ac:dyDescent="0.25">
      <c r="A39" s="176">
        <v>28</v>
      </c>
      <c r="B39" s="177" t="s">
        <v>405</v>
      </c>
      <c r="C39" s="186" t="s">
        <v>366</v>
      </c>
      <c r="D39" s="178" t="s">
        <v>351</v>
      </c>
      <c r="E39" s="179">
        <v>1</v>
      </c>
      <c r="F39" s="180"/>
      <c r="G39" s="181">
        <f t="shared" ref="G39:G44" si="7">ROUND(E39*F39,2)</f>
        <v>0</v>
      </c>
      <c r="H39" s="180"/>
      <c r="I39" s="181">
        <f t="shared" ref="I39:I44" si="8">ROUND(E39*H39,2)</f>
        <v>0</v>
      </c>
      <c r="J39" s="180"/>
      <c r="K39" s="181">
        <f t="shared" ref="K39:K44" si="9">ROUND(E39*J39,2)</f>
        <v>0</v>
      </c>
      <c r="L39" s="181">
        <v>21</v>
      </c>
      <c r="M39" s="181">
        <f t="shared" ref="M39:M44" si="10">G39*(1+L39/100)</f>
        <v>0</v>
      </c>
      <c r="N39" s="179">
        <v>0</v>
      </c>
      <c r="O39" s="179">
        <f t="shared" ref="O39:O44" si="11">ROUND(E39*N39,2)</f>
        <v>0</v>
      </c>
      <c r="P39" s="179">
        <v>0</v>
      </c>
      <c r="Q39" s="179">
        <f t="shared" ref="Q39:Q44" si="12">ROUND(E39*P39,2)</f>
        <v>0</v>
      </c>
      <c r="R39" s="181"/>
      <c r="S39" s="181" t="s">
        <v>164</v>
      </c>
      <c r="T39" s="182" t="s">
        <v>183</v>
      </c>
      <c r="U39" s="157">
        <v>0</v>
      </c>
      <c r="V39" s="157">
        <f t="shared" ref="V39:V44" si="13">ROUND(E39*U39,2)</f>
        <v>0</v>
      </c>
      <c r="W39" s="157"/>
      <c r="X39" s="157" t="s">
        <v>166</v>
      </c>
      <c r="Y39" s="157" t="s">
        <v>167</v>
      </c>
      <c r="Z39" s="147"/>
      <c r="AA39" s="147"/>
      <c r="AB39" s="147"/>
      <c r="AC39" s="147"/>
      <c r="AD39" s="147"/>
      <c r="AE39" s="147"/>
      <c r="AF39" s="147"/>
      <c r="AG39" s="147" t="s">
        <v>352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1" x14ac:dyDescent="0.25">
      <c r="A40" s="176">
        <v>29</v>
      </c>
      <c r="B40" s="177" t="s">
        <v>407</v>
      </c>
      <c r="C40" s="186" t="s">
        <v>468</v>
      </c>
      <c r="D40" s="178" t="s">
        <v>194</v>
      </c>
      <c r="E40" s="179">
        <v>282</v>
      </c>
      <c r="F40" s="180"/>
      <c r="G40" s="181">
        <f t="shared" si="7"/>
        <v>0</v>
      </c>
      <c r="H40" s="180"/>
      <c r="I40" s="181">
        <f t="shared" si="8"/>
        <v>0</v>
      </c>
      <c r="J40" s="180"/>
      <c r="K40" s="181">
        <f t="shared" si="9"/>
        <v>0</v>
      </c>
      <c r="L40" s="181">
        <v>21</v>
      </c>
      <c r="M40" s="181">
        <f t="shared" si="10"/>
        <v>0</v>
      </c>
      <c r="N40" s="179">
        <v>0</v>
      </c>
      <c r="O40" s="179">
        <f t="shared" si="11"/>
        <v>0</v>
      </c>
      <c r="P40" s="179">
        <v>0</v>
      </c>
      <c r="Q40" s="179">
        <f t="shared" si="12"/>
        <v>0</v>
      </c>
      <c r="R40" s="181"/>
      <c r="S40" s="181" t="s">
        <v>164</v>
      </c>
      <c r="T40" s="182" t="s">
        <v>183</v>
      </c>
      <c r="U40" s="157">
        <v>0</v>
      </c>
      <c r="V40" s="157">
        <f t="shared" si="13"/>
        <v>0</v>
      </c>
      <c r="W40" s="157"/>
      <c r="X40" s="157" t="s">
        <v>166</v>
      </c>
      <c r="Y40" s="157" t="s">
        <v>167</v>
      </c>
      <c r="Z40" s="147"/>
      <c r="AA40" s="147"/>
      <c r="AB40" s="147"/>
      <c r="AC40" s="147"/>
      <c r="AD40" s="147"/>
      <c r="AE40" s="147"/>
      <c r="AF40" s="147"/>
      <c r="AG40" s="147" t="s">
        <v>352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1" x14ac:dyDescent="0.25">
      <c r="A41" s="176">
        <v>30</v>
      </c>
      <c r="B41" s="177" t="s">
        <v>410</v>
      </c>
      <c r="C41" s="186" t="s">
        <v>486</v>
      </c>
      <c r="D41" s="178" t="s">
        <v>194</v>
      </c>
      <c r="E41" s="179">
        <v>65</v>
      </c>
      <c r="F41" s="180"/>
      <c r="G41" s="181">
        <f t="shared" si="7"/>
        <v>0</v>
      </c>
      <c r="H41" s="180"/>
      <c r="I41" s="181">
        <f t="shared" si="8"/>
        <v>0</v>
      </c>
      <c r="J41" s="180"/>
      <c r="K41" s="181">
        <f t="shared" si="9"/>
        <v>0</v>
      </c>
      <c r="L41" s="181">
        <v>21</v>
      </c>
      <c r="M41" s="181">
        <f t="shared" si="10"/>
        <v>0</v>
      </c>
      <c r="N41" s="179">
        <v>0</v>
      </c>
      <c r="O41" s="179">
        <f t="shared" si="11"/>
        <v>0</v>
      </c>
      <c r="P41" s="179">
        <v>0</v>
      </c>
      <c r="Q41" s="179">
        <f t="shared" si="12"/>
        <v>0</v>
      </c>
      <c r="R41" s="181"/>
      <c r="S41" s="181" t="s">
        <v>164</v>
      </c>
      <c r="T41" s="182" t="s">
        <v>183</v>
      </c>
      <c r="U41" s="157">
        <v>0</v>
      </c>
      <c r="V41" s="157">
        <f t="shared" si="13"/>
        <v>0</v>
      </c>
      <c r="W41" s="157"/>
      <c r="X41" s="157" t="s">
        <v>166</v>
      </c>
      <c r="Y41" s="157" t="s">
        <v>167</v>
      </c>
      <c r="Z41" s="147"/>
      <c r="AA41" s="147"/>
      <c r="AB41" s="147"/>
      <c r="AC41" s="147"/>
      <c r="AD41" s="147"/>
      <c r="AE41" s="147"/>
      <c r="AF41" s="147"/>
      <c r="AG41" s="147" t="s">
        <v>352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ht="20.399999999999999" outlineLevel="1" x14ac:dyDescent="0.25">
      <c r="A42" s="176">
        <v>31</v>
      </c>
      <c r="B42" s="177" t="s">
        <v>412</v>
      </c>
      <c r="C42" s="186" t="s">
        <v>487</v>
      </c>
      <c r="D42" s="178" t="s">
        <v>194</v>
      </c>
      <c r="E42" s="179">
        <v>141</v>
      </c>
      <c r="F42" s="180"/>
      <c r="G42" s="181">
        <f t="shared" si="7"/>
        <v>0</v>
      </c>
      <c r="H42" s="180"/>
      <c r="I42" s="181">
        <f t="shared" si="8"/>
        <v>0</v>
      </c>
      <c r="J42" s="180"/>
      <c r="K42" s="181">
        <f t="shared" si="9"/>
        <v>0</v>
      </c>
      <c r="L42" s="181">
        <v>21</v>
      </c>
      <c r="M42" s="181">
        <f t="shared" si="10"/>
        <v>0</v>
      </c>
      <c r="N42" s="179">
        <v>0</v>
      </c>
      <c r="O42" s="179">
        <f t="shared" si="11"/>
        <v>0</v>
      </c>
      <c r="P42" s="179">
        <v>0</v>
      </c>
      <c r="Q42" s="179">
        <f t="shared" si="12"/>
        <v>0</v>
      </c>
      <c r="R42" s="181"/>
      <c r="S42" s="181" t="s">
        <v>164</v>
      </c>
      <c r="T42" s="182" t="s">
        <v>183</v>
      </c>
      <c r="U42" s="157">
        <v>0</v>
      </c>
      <c r="V42" s="157">
        <f t="shared" si="13"/>
        <v>0</v>
      </c>
      <c r="W42" s="157"/>
      <c r="X42" s="157" t="s">
        <v>166</v>
      </c>
      <c r="Y42" s="157" t="s">
        <v>167</v>
      </c>
      <c r="Z42" s="147"/>
      <c r="AA42" s="147"/>
      <c r="AB42" s="147"/>
      <c r="AC42" s="147"/>
      <c r="AD42" s="147"/>
      <c r="AE42" s="147"/>
      <c r="AF42" s="147"/>
      <c r="AG42" s="147" t="s">
        <v>352</v>
      </c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ht="20.399999999999999" outlineLevel="1" x14ac:dyDescent="0.25">
      <c r="A43" s="176">
        <v>32</v>
      </c>
      <c r="B43" s="177" t="s">
        <v>414</v>
      </c>
      <c r="C43" s="186" t="s">
        <v>488</v>
      </c>
      <c r="D43" s="178" t="s">
        <v>409</v>
      </c>
      <c r="E43" s="179">
        <v>1</v>
      </c>
      <c r="F43" s="180"/>
      <c r="G43" s="181">
        <f t="shared" si="7"/>
        <v>0</v>
      </c>
      <c r="H43" s="180"/>
      <c r="I43" s="181">
        <f t="shared" si="8"/>
        <v>0</v>
      </c>
      <c r="J43" s="180"/>
      <c r="K43" s="181">
        <f t="shared" si="9"/>
        <v>0</v>
      </c>
      <c r="L43" s="181">
        <v>21</v>
      </c>
      <c r="M43" s="181">
        <f t="shared" si="10"/>
        <v>0</v>
      </c>
      <c r="N43" s="179">
        <v>0</v>
      </c>
      <c r="O43" s="179">
        <f t="shared" si="11"/>
        <v>0</v>
      </c>
      <c r="P43" s="179">
        <v>0</v>
      </c>
      <c r="Q43" s="179">
        <f t="shared" si="12"/>
        <v>0</v>
      </c>
      <c r="R43" s="181"/>
      <c r="S43" s="181" t="s">
        <v>164</v>
      </c>
      <c r="T43" s="182" t="s">
        <v>183</v>
      </c>
      <c r="U43" s="157">
        <v>0</v>
      </c>
      <c r="V43" s="157">
        <f t="shared" si="13"/>
        <v>0</v>
      </c>
      <c r="W43" s="157"/>
      <c r="X43" s="157" t="s">
        <v>166</v>
      </c>
      <c r="Y43" s="157" t="s">
        <v>167</v>
      </c>
      <c r="Z43" s="147"/>
      <c r="AA43" s="147"/>
      <c r="AB43" s="147"/>
      <c r="AC43" s="147"/>
      <c r="AD43" s="147"/>
      <c r="AE43" s="147"/>
      <c r="AF43" s="147"/>
      <c r="AG43" s="147" t="s">
        <v>352</v>
      </c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ht="20.399999999999999" outlineLevel="1" x14ac:dyDescent="0.25">
      <c r="A44" s="176">
        <v>33</v>
      </c>
      <c r="B44" s="177" t="s">
        <v>416</v>
      </c>
      <c r="C44" s="186" t="s">
        <v>489</v>
      </c>
      <c r="D44" s="178" t="s">
        <v>409</v>
      </c>
      <c r="E44" s="179">
        <v>1</v>
      </c>
      <c r="F44" s="180"/>
      <c r="G44" s="181">
        <f t="shared" si="7"/>
        <v>0</v>
      </c>
      <c r="H44" s="180"/>
      <c r="I44" s="181">
        <f t="shared" si="8"/>
        <v>0</v>
      </c>
      <c r="J44" s="180"/>
      <c r="K44" s="181">
        <f t="shared" si="9"/>
        <v>0</v>
      </c>
      <c r="L44" s="181">
        <v>21</v>
      </c>
      <c r="M44" s="181">
        <f t="shared" si="10"/>
        <v>0</v>
      </c>
      <c r="N44" s="179">
        <v>0</v>
      </c>
      <c r="O44" s="179">
        <f t="shared" si="11"/>
        <v>0</v>
      </c>
      <c r="P44" s="179">
        <v>0</v>
      </c>
      <c r="Q44" s="179">
        <f t="shared" si="12"/>
        <v>0</v>
      </c>
      <c r="R44" s="181"/>
      <c r="S44" s="181" t="s">
        <v>164</v>
      </c>
      <c r="T44" s="182" t="s">
        <v>183</v>
      </c>
      <c r="U44" s="157">
        <v>0</v>
      </c>
      <c r="V44" s="157">
        <f t="shared" si="13"/>
        <v>0</v>
      </c>
      <c r="W44" s="157"/>
      <c r="X44" s="157" t="s">
        <v>166</v>
      </c>
      <c r="Y44" s="157" t="s">
        <v>167</v>
      </c>
      <c r="Z44" s="147"/>
      <c r="AA44" s="147"/>
      <c r="AB44" s="147"/>
      <c r="AC44" s="147"/>
      <c r="AD44" s="147"/>
      <c r="AE44" s="147"/>
      <c r="AF44" s="147"/>
      <c r="AG44" s="147" t="s">
        <v>352</v>
      </c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ht="39.6" x14ac:dyDescent="0.25">
      <c r="A45" s="161" t="s">
        <v>159</v>
      </c>
      <c r="B45" s="162" t="s">
        <v>70</v>
      </c>
      <c r="C45" s="183" t="s">
        <v>71</v>
      </c>
      <c r="D45" s="163"/>
      <c r="E45" s="164"/>
      <c r="F45" s="165"/>
      <c r="G45" s="165">
        <f>SUMIF(AG46:AG64,"&lt;&gt;NOR",G46:G64)</f>
        <v>0</v>
      </c>
      <c r="H45" s="165"/>
      <c r="I45" s="165">
        <f>SUM(I46:I64)</f>
        <v>0</v>
      </c>
      <c r="J45" s="165"/>
      <c r="K45" s="165">
        <f>SUM(K46:K64)</f>
        <v>0</v>
      </c>
      <c r="L45" s="165"/>
      <c r="M45" s="165">
        <f>SUM(M46:M64)</f>
        <v>0</v>
      </c>
      <c r="N45" s="164"/>
      <c r="O45" s="164">
        <f>SUM(O46:O64)</f>
        <v>0</v>
      </c>
      <c r="P45" s="164"/>
      <c r="Q45" s="164">
        <f>SUM(Q46:Q64)</f>
        <v>0</v>
      </c>
      <c r="R45" s="165"/>
      <c r="S45" s="165"/>
      <c r="T45" s="166"/>
      <c r="U45" s="160"/>
      <c r="V45" s="160">
        <f>SUM(V46:V64)</f>
        <v>0</v>
      </c>
      <c r="W45" s="160"/>
      <c r="X45" s="160"/>
      <c r="Y45" s="160"/>
      <c r="AG45" t="s">
        <v>160</v>
      </c>
    </row>
    <row r="46" spans="1:60" ht="40.799999999999997" outlineLevel="1" x14ac:dyDescent="0.25">
      <c r="A46" s="176">
        <v>34</v>
      </c>
      <c r="B46" s="177" t="s">
        <v>418</v>
      </c>
      <c r="C46" s="186" t="s">
        <v>490</v>
      </c>
      <c r="D46" s="178" t="s">
        <v>163</v>
      </c>
      <c r="E46" s="179">
        <v>12850</v>
      </c>
      <c r="F46" s="180"/>
      <c r="G46" s="181">
        <f t="shared" ref="G46:G64" si="14">ROUND(E46*F46,2)</f>
        <v>0</v>
      </c>
      <c r="H46" s="180"/>
      <c r="I46" s="181">
        <f t="shared" ref="I46:I64" si="15">ROUND(E46*H46,2)</f>
        <v>0</v>
      </c>
      <c r="J46" s="180"/>
      <c r="K46" s="181">
        <f t="shared" ref="K46:K64" si="16">ROUND(E46*J46,2)</f>
        <v>0</v>
      </c>
      <c r="L46" s="181">
        <v>21</v>
      </c>
      <c r="M46" s="181">
        <f t="shared" ref="M46:M64" si="17">G46*(1+L46/100)</f>
        <v>0</v>
      </c>
      <c r="N46" s="179">
        <v>0</v>
      </c>
      <c r="O46" s="179">
        <f t="shared" ref="O46:O64" si="18">ROUND(E46*N46,2)</f>
        <v>0</v>
      </c>
      <c r="P46" s="179">
        <v>0</v>
      </c>
      <c r="Q46" s="179">
        <f t="shared" ref="Q46:Q64" si="19">ROUND(E46*P46,2)</f>
        <v>0</v>
      </c>
      <c r="R46" s="181"/>
      <c r="S46" s="181" t="s">
        <v>164</v>
      </c>
      <c r="T46" s="182" t="s">
        <v>183</v>
      </c>
      <c r="U46" s="157">
        <v>0</v>
      </c>
      <c r="V46" s="157">
        <f t="shared" ref="V46:V64" si="20">ROUND(E46*U46,2)</f>
        <v>0</v>
      </c>
      <c r="W46" s="157"/>
      <c r="X46" s="157" t="s">
        <v>166</v>
      </c>
      <c r="Y46" s="157" t="s">
        <v>167</v>
      </c>
      <c r="Z46" s="147"/>
      <c r="AA46" s="147"/>
      <c r="AB46" s="147"/>
      <c r="AC46" s="147"/>
      <c r="AD46" s="147"/>
      <c r="AE46" s="147"/>
      <c r="AF46" s="147"/>
      <c r="AG46" s="147" t="s">
        <v>352</v>
      </c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1" x14ac:dyDescent="0.25">
      <c r="A47" s="176">
        <v>35</v>
      </c>
      <c r="B47" s="177" t="s">
        <v>420</v>
      </c>
      <c r="C47" s="186" t="s">
        <v>491</v>
      </c>
      <c r="D47" s="178" t="s">
        <v>163</v>
      </c>
      <c r="E47" s="179">
        <v>12850</v>
      </c>
      <c r="F47" s="180"/>
      <c r="G47" s="181">
        <f t="shared" si="14"/>
        <v>0</v>
      </c>
      <c r="H47" s="180"/>
      <c r="I47" s="181">
        <f t="shared" si="15"/>
        <v>0</v>
      </c>
      <c r="J47" s="180"/>
      <c r="K47" s="181">
        <f t="shared" si="16"/>
        <v>0</v>
      </c>
      <c r="L47" s="181">
        <v>21</v>
      </c>
      <c r="M47" s="181">
        <f t="shared" si="17"/>
        <v>0</v>
      </c>
      <c r="N47" s="179">
        <v>0</v>
      </c>
      <c r="O47" s="179">
        <f t="shared" si="18"/>
        <v>0</v>
      </c>
      <c r="P47" s="179">
        <v>0</v>
      </c>
      <c r="Q47" s="179">
        <f t="shared" si="19"/>
        <v>0</v>
      </c>
      <c r="R47" s="181"/>
      <c r="S47" s="181" t="s">
        <v>164</v>
      </c>
      <c r="T47" s="182" t="s">
        <v>183</v>
      </c>
      <c r="U47" s="157">
        <v>0</v>
      </c>
      <c r="V47" s="157">
        <f t="shared" si="20"/>
        <v>0</v>
      </c>
      <c r="W47" s="157"/>
      <c r="X47" s="157" t="s">
        <v>166</v>
      </c>
      <c r="Y47" s="157" t="s">
        <v>167</v>
      </c>
      <c r="Z47" s="147"/>
      <c r="AA47" s="147"/>
      <c r="AB47" s="147"/>
      <c r="AC47" s="147"/>
      <c r="AD47" s="147"/>
      <c r="AE47" s="147"/>
      <c r="AF47" s="147"/>
      <c r="AG47" s="147" t="s">
        <v>352</v>
      </c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1" x14ac:dyDescent="0.25">
      <c r="A48" s="176">
        <v>36</v>
      </c>
      <c r="B48" s="177" t="s">
        <v>492</v>
      </c>
      <c r="C48" s="186" t="s">
        <v>493</v>
      </c>
      <c r="D48" s="178" t="s">
        <v>163</v>
      </c>
      <c r="E48" s="179">
        <v>270</v>
      </c>
      <c r="F48" s="180"/>
      <c r="G48" s="181">
        <f t="shared" si="14"/>
        <v>0</v>
      </c>
      <c r="H48" s="180"/>
      <c r="I48" s="181">
        <f t="shared" si="15"/>
        <v>0</v>
      </c>
      <c r="J48" s="180"/>
      <c r="K48" s="181">
        <f t="shared" si="16"/>
        <v>0</v>
      </c>
      <c r="L48" s="181">
        <v>21</v>
      </c>
      <c r="M48" s="181">
        <f t="shared" si="17"/>
        <v>0</v>
      </c>
      <c r="N48" s="179">
        <v>0</v>
      </c>
      <c r="O48" s="179">
        <f t="shared" si="18"/>
        <v>0</v>
      </c>
      <c r="P48" s="179">
        <v>0</v>
      </c>
      <c r="Q48" s="179">
        <f t="shared" si="19"/>
        <v>0</v>
      </c>
      <c r="R48" s="181"/>
      <c r="S48" s="181" t="s">
        <v>164</v>
      </c>
      <c r="T48" s="182" t="s">
        <v>183</v>
      </c>
      <c r="U48" s="157">
        <v>0</v>
      </c>
      <c r="V48" s="157">
        <f t="shared" si="20"/>
        <v>0</v>
      </c>
      <c r="W48" s="157"/>
      <c r="X48" s="157" t="s">
        <v>166</v>
      </c>
      <c r="Y48" s="157" t="s">
        <v>167</v>
      </c>
      <c r="Z48" s="147"/>
      <c r="AA48" s="147"/>
      <c r="AB48" s="147"/>
      <c r="AC48" s="147"/>
      <c r="AD48" s="147"/>
      <c r="AE48" s="147"/>
      <c r="AF48" s="147"/>
      <c r="AG48" s="147" t="s">
        <v>352</v>
      </c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1" x14ac:dyDescent="0.25">
      <c r="A49" s="176">
        <v>37</v>
      </c>
      <c r="B49" s="177" t="s">
        <v>423</v>
      </c>
      <c r="C49" s="186" t="s">
        <v>494</v>
      </c>
      <c r="D49" s="178" t="s">
        <v>163</v>
      </c>
      <c r="E49" s="179">
        <v>270</v>
      </c>
      <c r="F49" s="180"/>
      <c r="G49" s="181">
        <f t="shared" si="14"/>
        <v>0</v>
      </c>
      <c r="H49" s="180"/>
      <c r="I49" s="181">
        <f t="shared" si="15"/>
        <v>0</v>
      </c>
      <c r="J49" s="180"/>
      <c r="K49" s="181">
        <f t="shared" si="16"/>
        <v>0</v>
      </c>
      <c r="L49" s="181">
        <v>21</v>
      </c>
      <c r="M49" s="181">
        <f t="shared" si="17"/>
        <v>0</v>
      </c>
      <c r="N49" s="179">
        <v>0</v>
      </c>
      <c r="O49" s="179">
        <f t="shared" si="18"/>
        <v>0</v>
      </c>
      <c r="P49" s="179">
        <v>0</v>
      </c>
      <c r="Q49" s="179">
        <f t="shared" si="19"/>
        <v>0</v>
      </c>
      <c r="R49" s="181"/>
      <c r="S49" s="181" t="s">
        <v>164</v>
      </c>
      <c r="T49" s="182" t="s">
        <v>183</v>
      </c>
      <c r="U49" s="157">
        <v>0</v>
      </c>
      <c r="V49" s="157">
        <f t="shared" si="20"/>
        <v>0</v>
      </c>
      <c r="W49" s="157"/>
      <c r="X49" s="157" t="s">
        <v>166</v>
      </c>
      <c r="Y49" s="157" t="s">
        <v>167</v>
      </c>
      <c r="Z49" s="147"/>
      <c r="AA49" s="147"/>
      <c r="AB49" s="147"/>
      <c r="AC49" s="147"/>
      <c r="AD49" s="147"/>
      <c r="AE49" s="147"/>
      <c r="AF49" s="147"/>
      <c r="AG49" s="147" t="s">
        <v>352</v>
      </c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1" x14ac:dyDescent="0.25">
      <c r="A50" s="176">
        <v>38</v>
      </c>
      <c r="B50" s="177" t="s">
        <v>426</v>
      </c>
      <c r="C50" s="186" t="s">
        <v>495</v>
      </c>
      <c r="D50" s="178" t="s">
        <v>163</v>
      </c>
      <c r="E50" s="179">
        <v>3580</v>
      </c>
      <c r="F50" s="180"/>
      <c r="G50" s="181">
        <f t="shared" si="14"/>
        <v>0</v>
      </c>
      <c r="H50" s="180"/>
      <c r="I50" s="181">
        <f t="shared" si="15"/>
        <v>0</v>
      </c>
      <c r="J50" s="180"/>
      <c r="K50" s="181">
        <f t="shared" si="16"/>
        <v>0</v>
      </c>
      <c r="L50" s="181">
        <v>21</v>
      </c>
      <c r="M50" s="181">
        <f t="shared" si="17"/>
        <v>0</v>
      </c>
      <c r="N50" s="179">
        <v>0</v>
      </c>
      <c r="O50" s="179">
        <f t="shared" si="18"/>
        <v>0</v>
      </c>
      <c r="P50" s="179">
        <v>0</v>
      </c>
      <c r="Q50" s="179">
        <f t="shared" si="19"/>
        <v>0</v>
      </c>
      <c r="R50" s="181"/>
      <c r="S50" s="181" t="s">
        <v>164</v>
      </c>
      <c r="T50" s="182" t="s">
        <v>183</v>
      </c>
      <c r="U50" s="157">
        <v>0</v>
      </c>
      <c r="V50" s="157">
        <f t="shared" si="20"/>
        <v>0</v>
      </c>
      <c r="W50" s="157"/>
      <c r="X50" s="157" t="s">
        <v>166</v>
      </c>
      <c r="Y50" s="157" t="s">
        <v>167</v>
      </c>
      <c r="Z50" s="147"/>
      <c r="AA50" s="147"/>
      <c r="AB50" s="147"/>
      <c r="AC50" s="147"/>
      <c r="AD50" s="147"/>
      <c r="AE50" s="147"/>
      <c r="AF50" s="147"/>
      <c r="AG50" s="147" t="s">
        <v>352</v>
      </c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1" x14ac:dyDescent="0.25">
      <c r="A51" s="176">
        <v>39</v>
      </c>
      <c r="B51" s="177" t="s">
        <v>496</v>
      </c>
      <c r="C51" s="186" t="s">
        <v>497</v>
      </c>
      <c r="D51" s="178" t="s">
        <v>163</v>
      </c>
      <c r="E51" s="179">
        <v>1650</v>
      </c>
      <c r="F51" s="180"/>
      <c r="G51" s="181">
        <f t="shared" si="14"/>
        <v>0</v>
      </c>
      <c r="H51" s="180"/>
      <c r="I51" s="181">
        <f t="shared" si="15"/>
        <v>0</v>
      </c>
      <c r="J51" s="180"/>
      <c r="K51" s="181">
        <f t="shared" si="16"/>
        <v>0</v>
      </c>
      <c r="L51" s="181">
        <v>21</v>
      </c>
      <c r="M51" s="181">
        <f t="shared" si="17"/>
        <v>0</v>
      </c>
      <c r="N51" s="179">
        <v>0</v>
      </c>
      <c r="O51" s="179">
        <f t="shared" si="18"/>
        <v>0</v>
      </c>
      <c r="P51" s="179">
        <v>0</v>
      </c>
      <c r="Q51" s="179">
        <f t="shared" si="19"/>
        <v>0</v>
      </c>
      <c r="R51" s="181"/>
      <c r="S51" s="181" t="s">
        <v>164</v>
      </c>
      <c r="T51" s="182" t="s">
        <v>183</v>
      </c>
      <c r="U51" s="157">
        <v>0</v>
      </c>
      <c r="V51" s="157">
        <f t="shared" si="20"/>
        <v>0</v>
      </c>
      <c r="W51" s="157"/>
      <c r="X51" s="157" t="s">
        <v>166</v>
      </c>
      <c r="Y51" s="157" t="s">
        <v>167</v>
      </c>
      <c r="Z51" s="147"/>
      <c r="AA51" s="147"/>
      <c r="AB51" s="147"/>
      <c r="AC51" s="147"/>
      <c r="AD51" s="147"/>
      <c r="AE51" s="147"/>
      <c r="AF51" s="147"/>
      <c r="AG51" s="147" t="s">
        <v>352</v>
      </c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1" x14ac:dyDescent="0.25">
      <c r="A52" s="176">
        <v>40</v>
      </c>
      <c r="B52" s="177" t="s">
        <v>431</v>
      </c>
      <c r="C52" s="186" t="s">
        <v>498</v>
      </c>
      <c r="D52" s="178" t="s">
        <v>194</v>
      </c>
      <c r="E52" s="179">
        <v>2200</v>
      </c>
      <c r="F52" s="180"/>
      <c r="G52" s="181">
        <f t="shared" si="14"/>
        <v>0</v>
      </c>
      <c r="H52" s="180"/>
      <c r="I52" s="181">
        <f t="shared" si="15"/>
        <v>0</v>
      </c>
      <c r="J52" s="180"/>
      <c r="K52" s="181">
        <f t="shared" si="16"/>
        <v>0</v>
      </c>
      <c r="L52" s="181">
        <v>21</v>
      </c>
      <c r="M52" s="181">
        <f t="shared" si="17"/>
        <v>0</v>
      </c>
      <c r="N52" s="179">
        <v>0</v>
      </c>
      <c r="O52" s="179">
        <f t="shared" si="18"/>
        <v>0</v>
      </c>
      <c r="P52" s="179">
        <v>0</v>
      </c>
      <c r="Q52" s="179">
        <f t="shared" si="19"/>
        <v>0</v>
      </c>
      <c r="R52" s="181"/>
      <c r="S52" s="181" t="s">
        <v>164</v>
      </c>
      <c r="T52" s="182" t="s">
        <v>183</v>
      </c>
      <c r="U52" s="157">
        <v>0</v>
      </c>
      <c r="V52" s="157">
        <f t="shared" si="20"/>
        <v>0</v>
      </c>
      <c r="W52" s="157"/>
      <c r="X52" s="157" t="s">
        <v>166</v>
      </c>
      <c r="Y52" s="157" t="s">
        <v>167</v>
      </c>
      <c r="Z52" s="147"/>
      <c r="AA52" s="147"/>
      <c r="AB52" s="147"/>
      <c r="AC52" s="147"/>
      <c r="AD52" s="147"/>
      <c r="AE52" s="147"/>
      <c r="AF52" s="147"/>
      <c r="AG52" s="147" t="s">
        <v>352</v>
      </c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1" x14ac:dyDescent="0.25">
      <c r="A53" s="176">
        <v>41</v>
      </c>
      <c r="B53" s="177" t="s">
        <v>433</v>
      </c>
      <c r="C53" s="186" t="s">
        <v>499</v>
      </c>
      <c r="D53" s="178" t="s">
        <v>194</v>
      </c>
      <c r="E53" s="179">
        <v>1680</v>
      </c>
      <c r="F53" s="180"/>
      <c r="G53" s="181">
        <f t="shared" si="14"/>
        <v>0</v>
      </c>
      <c r="H53" s="180"/>
      <c r="I53" s="181">
        <f t="shared" si="15"/>
        <v>0</v>
      </c>
      <c r="J53" s="180"/>
      <c r="K53" s="181">
        <f t="shared" si="16"/>
        <v>0</v>
      </c>
      <c r="L53" s="181">
        <v>21</v>
      </c>
      <c r="M53" s="181">
        <f t="shared" si="17"/>
        <v>0</v>
      </c>
      <c r="N53" s="179">
        <v>0</v>
      </c>
      <c r="O53" s="179">
        <f t="shared" si="18"/>
        <v>0</v>
      </c>
      <c r="P53" s="179">
        <v>0</v>
      </c>
      <c r="Q53" s="179">
        <f t="shared" si="19"/>
        <v>0</v>
      </c>
      <c r="R53" s="181"/>
      <c r="S53" s="181" t="s">
        <v>164</v>
      </c>
      <c r="T53" s="182" t="s">
        <v>183</v>
      </c>
      <c r="U53" s="157">
        <v>0</v>
      </c>
      <c r="V53" s="157">
        <f t="shared" si="20"/>
        <v>0</v>
      </c>
      <c r="W53" s="157"/>
      <c r="X53" s="157" t="s">
        <v>166</v>
      </c>
      <c r="Y53" s="157" t="s">
        <v>167</v>
      </c>
      <c r="Z53" s="147"/>
      <c r="AA53" s="147"/>
      <c r="AB53" s="147"/>
      <c r="AC53" s="147"/>
      <c r="AD53" s="147"/>
      <c r="AE53" s="147"/>
      <c r="AF53" s="147"/>
      <c r="AG53" s="147" t="s">
        <v>352</v>
      </c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1" x14ac:dyDescent="0.25">
      <c r="A54" s="176">
        <v>42</v>
      </c>
      <c r="B54" s="177" t="s">
        <v>435</v>
      </c>
      <c r="C54" s="186" t="s">
        <v>500</v>
      </c>
      <c r="D54" s="178" t="s">
        <v>163</v>
      </c>
      <c r="E54" s="179">
        <v>3580</v>
      </c>
      <c r="F54" s="180"/>
      <c r="G54" s="181">
        <f t="shared" si="14"/>
        <v>0</v>
      </c>
      <c r="H54" s="180"/>
      <c r="I54" s="181">
        <f t="shared" si="15"/>
        <v>0</v>
      </c>
      <c r="J54" s="180"/>
      <c r="K54" s="181">
        <f t="shared" si="16"/>
        <v>0</v>
      </c>
      <c r="L54" s="181">
        <v>21</v>
      </c>
      <c r="M54" s="181">
        <f t="shared" si="17"/>
        <v>0</v>
      </c>
      <c r="N54" s="179">
        <v>0</v>
      </c>
      <c r="O54" s="179">
        <f t="shared" si="18"/>
        <v>0</v>
      </c>
      <c r="P54" s="179">
        <v>0</v>
      </c>
      <c r="Q54" s="179">
        <f t="shared" si="19"/>
        <v>0</v>
      </c>
      <c r="R54" s="181"/>
      <c r="S54" s="181" t="s">
        <v>164</v>
      </c>
      <c r="T54" s="182" t="s">
        <v>183</v>
      </c>
      <c r="U54" s="157">
        <v>0</v>
      </c>
      <c r="V54" s="157">
        <f t="shared" si="20"/>
        <v>0</v>
      </c>
      <c r="W54" s="157"/>
      <c r="X54" s="157" t="s">
        <v>166</v>
      </c>
      <c r="Y54" s="157" t="s">
        <v>167</v>
      </c>
      <c r="Z54" s="147"/>
      <c r="AA54" s="147"/>
      <c r="AB54" s="147"/>
      <c r="AC54" s="147"/>
      <c r="AD54" s="147"/>
      <c r="AE54" s="147"/>
      <c r="AF54" s="147"/>
      <c r="AG54" s="147" t="s">
        <v>352</v>
      </c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1" x14ac:dyDescent="0.25">
      <c r="A55" s="176">
        <v>43</v>
      </c>
      <c r="B55" s="177" t="s">
        <v>437</v>
      </c>
      <c r="C55" s="186" t="s">
        <v>501</v>
      </c>
      <c r="D55" s="178" t="s">
        <v>163</v>
      </c>
      <c r="E55" s="179">
        <v>1650</v>
      </c>
      <c r="F55" s="180"/>
      <c r="G55" s="181">
        <f t="shared" si="14"/>
        <v>0</v>
      </c>
      <c r="H55" s="180"/>
      <c r="I55" s="181">
        <f t="shared" si="15"/>
        <v>0</v>
      </c>
      <c r="J55" s="180"/>
      <c r="K55" s="181">
        <f t="shared" si="16"/>
        <v>0</v>
      </c>
      <c r="L55" s="181">
        <v>21</v>
      </c>
      <c r="M55" s="181">
        <f t="shared" si="17"/>
        <v>0</v>
      </c>
      <c r="N55" s="179">
        <v>0</v>
      </c>
      <c r="O55" s="179">
        <f t="shared" si="18"/>
        <v>0</v>
      </c>
      <c r="P55" s="179">
        <v>0</v>
      </c>
      <c r="Q55" s="179">
        <f t="shared" si="19"/>
        <v>0</v>
      </c>
      <c r="R55" s="181"/>
      <c r="S55" s="181" t="s">
        <v>164</v>
      </c>
      <c r="T55" s="182" t="s">
        <v>183</v>
      </c>
      <c r="U55" s="157">
        <v>0</v>
      </c>
      <c r="V55" s="157">
        <f t="shared" si="20"/>
        <v>0</v>
      </c>
      <c r="W55" s="157"/>
      <c r="X55" s="157" t="s">
        <v>166</v>
      </c>
      <c r="Y55" s="157" t="s">
        <v>167</v>
      </c>
      <c r="Z55" s="147"/>
      <c r="AA55" s="147"/>
      <c r="AB55" s="147"/>
      <c r="AC55" s="147"/>
      <c r="AD55" s="147"/>
      <c r="AE55" s="147"/>
      <c r="AF55" s="147"/>
      <c r="AG55" s="147" t="s">
        <v>352</v>
      </c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1" x14ac:dyDescent="0.25">
      <c r="A56" s="176">
        <v>44</v>
      </c>
      <c r="B56" s="177" t="s">
        <v>439</v>
      </c>
      <c r="C56" s="186" t="s">
        <v>502</v>
      </c>
      <c r="D56" s="178" t="s">
        <v>163</v>
      </c>
      <c r="E56" s="179">
        <v>690</v>
      </c>
      <c r="F56" s="180"/>
      <c r="G56" s="181">
        <f t="shared" si="14"/>
        <v>0</v>
      </c>
      <c r="H56" s="180"/>
      <c r="I56" s="181">
        <f t="shared" si="15"/>
        <v>0</v>
      </c>
      <c r="J56" s="180"/>
      <c r="K56" s="181">
        <f t="shared" si="16"/>
        <v>0</v>
      </c>
      <c r="L56" s="181">
        <v>21</v>
      </c>
      <c r="M56" s="181">
        <f t="shared" si="17"/>
        <v>0</v>
      </c>
      <c r="N56" s="179">
        <v>0</v>
      </c>
      <c r="O56" s="179">
        <f t="shared" si="18"/>
        <v>0</v>
      </c>
      <c r="P56" s="179">
        <v>0</v>
      </c>
      <c r="Q56" s="179">
        <f t="shared" si="19"/>
        <v>0</v>
      </c>
      <c r="R56" s="181"/>
      <c r="S56" s="181" t="s">
        <v>164</v>
      </c>
      <c r="T56" s="182" t="s">
        <v>183</v>
      </c>
      <c r="U56" s="157">
        <v>0</v>
      </c>
      <c r="V56" s="157">
        <f t="shared" si="20"/>
        <v>0</v>
      </c>
      <c r="W56" s="157"/>
      <c r="X56" s="157" t="s">
        <v>166</v>
      </c>
      <c r="Y56" s="157" t="s">
        <v>167</v>
      </c>
      <c r="Z56" s="147"/>
      <c r="AA56" s="147"/>
      <c r="AB56" s="147"/>
      <c r="AC56" s="147"/>
      <c r="AD56" s="147"/>
      <c r="AE56" s="147"/>
      <c r="AF56" s="147"/>
      <c r="AG56" s="147" t="s">
        <v>352</v>
      </c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1" x14ac:dyDescent="0.25">
      <c r="A57" s="176">
        <v>45</v>
      </c>
      <c r="B57" s="177" t="s">
        <v>441</v>
      </c>
      <c r="C57" s="186" t="s">
        <v>503</v>
      </c>
      <c r="D57" s="178" t="s">
        <v>163</v>
      </c>
      <c r="E57" s="179">
        <v>120</v>
      </c>
      <c r="F57" s="180"/>
      <c r="G57" s="181">
        <f t="shared" si="14"/>
        <v>0</v>
      </c>
      <c r="H57" s="180"/>
      <c r="I57" s="181">
        <f t="shared" si="15"/>
        <v>0</v>
      </c>
      <c r="J57" s="180"/>
      <c r="K57" s="181">
        <f t="shared" si="16"/>
        <v>0</v>
      </c>
      <c r="L57" s="181">
        <v>21</v>
      </c>
      <c r="M57" s="181">
        <f t="shared" si="17"/>
        <v>0</v>
      </c>
      <c r="N57" s="179">
        <v>0</v>
      </c>
      <c r="O57" s="179">
        <f t="shared" si="18"/>
        <v>0</v>
      </c>
      <c r="P57" s="179">
        <v>0</v>
      </c>
      <c r="Q57" s="179">
        <f t="shared" si="19"/>
        <v>0</v>
      </c>
      <c r="R57" s="181"/>
      <c r="S57" s="181" t="s">
        <v>164</v>
      </c>
      <c r="T57" s="182" t="s">
        <v>183</v>
      </c>
      <c r="U57" s="157">
        <v>0</v>
      </c>
      <c r="V57" s="157">
        <f t="shared" si="20"/>
        <v>0</v>
      </c>
      <c r="W57" s="157"/>
      <c r="X57" s="157" t="s">
        <v>166</v>
      </c>
      <c r="Y57" s="157" t="s">
        <v>167</v>
      </c>
      <c r="Z57" s="147"/>
      <c r="AA57" s="147"/>
      <c r="AB57" s="147"/>
      <c r="AC57" s="147"/>
      <c r="AD57" s="147"/>
      <c r="AE57" s="147"/>
      <c r="AF57" s="147"/>
      <c r="AG57" s="147" t="s">
        <v>352</v>
      </c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1" x14ac:dyDescent="0.25">
      <c r="A58" s="176">
        <v>46</v>
      </c>
      <c r="B58" s="177" t="s">
        <v>504</v>
      </c>
      <c r="C58" s="186" t="s">
        <v>505</v>
      </c>
      <c r="D58" s="178" t="s">
        <v>194</v>
      </c>
      <c r="E58" s="179">
        <v>450</v>
      </c>
      <c r="F58" s="180"/>
      <c r="G58" s="181">
        <f t="shared" si="14"/>
        <v>0</v>
      </c>
      <c r="H58" s="180"/>
      <c r="I58" s="181">
        <f t="shared" si="15"/>
        <v>0</v>
      </c>
      <c r="J58" s="180"/>
      <c r="K58" s="181">
        <f t="shared" si="16"/>
        <v>0</v>
      </c>
      <c r="L58" s="181">
        <v>21</v>
      </c>
      <c r="M58" s="181">
        <f t="shared" si="17"/>
        <v>0</v>
      </c>
      <c r="N58" s="179">
        <v>0</v>
      </c>
      <c r="O58" s="179">
        <f t="shared" si="18"/>
        <v>0</v>
      </c>
      <c r="P58" s="179">
        <v>0</v>
      </c>
      <c r="Q58" s="179">
        <f t="shared" si="19"/>
        <v>0</v>
      </c>
      <c r="R58" s="181"/>
      <c r="S58" s="181" t="s">
        <v>164</v>
      </c>
      <c r="T58" s="182" t="s">
        <v>183</v>
      </c>
      <c r="U58" s="157">
        <v>0</v>
      </c>
      <c r="V58" s="157">
        <f t="shared" si="20"/>
        <v>0</v>
      </c>
      <c r="W58" s="157"/>
      <c r="X58" s="157" t="s">
        <v>166</v>
      </c>
      <c r="Y58" s="157" t="s">
        <v>167</v>
      </c>
      <c r="Z58" s="147"/>
      <c r="AA58" s="147"/>
      <c r="AB58" s="147"/>
      <c r="AC58" s="147"/>
      <c r="AD58" s="147"/>
      <c r="AE58" s="147"/>
      <c r="AF58" s="147"/>
      <c r="AG58" s="147" t="s">
        <v>352</v>
      </c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outlineLevel="1" x14ac:dyDescent="0.25">
      <c r="A59" s="176">
        <v>47</v>
      </c>
      <c r="B59" s="177" t="s">
        <v>506</v>
      </c>
      <c r="C59" s="186" t="s">
        <v>507</v>
      </c>
      <c r="D59" s="178" t="s">
        <v>194</v>
      </c>
      <c r="E59" s="179">
        <v>290</v>
      </c>
      <c r="F59" s="180"/>
      <c r="G59" s="181">
        <f t="shared" si="14"/>
        <v>0</v>
      </c>
      <c r="H59" s="180"/>
      <c r="I59" s="181">
        <f t="shared" si="15"/>
        <v>0</v>
      </c>
      <c r="J59" s="180"/>
      <c r="K59" s="181">
        <f t="shared" si="16"/>
        <v>0</v>
      </c>
      <c r="L59" s="181">
        <v>21</v>
      </c>
      <c r="M59" s="181">
        <f t="shared" si="17"/>
        <v>0</v>
      </c>
      <c r="N59" s="179">
        <v>0</v>
      </c>
      <c r="O59" s="179">
        <f t="shared" si="18"/>
        <v>0</v>
      </c>
      <c r="P59" s="179">
        <v>0</v>
      </c>
      <c r="Q59" s="179">
        <f t="shared" si="19"/>
        <v>0</v>
      </c>
      <c r="R59" s="181"/>
      <c r="S59" s="181" t="s">
        <v>164</v>
      </c>
      <c r="T59" s="182" t="s">
        <v>183</v>
      </c>
      <c r="U59" s="157">
        <v>0</v>
      </c>
      <c r="V59" s="157">
        <f t="shared" si="20"/>
        <v>0</v>
      </c>
      <c r="W59" s="157"/>
      <c r="X59" s="157" t="s">
        <v>166</v>
      </c>
      <c r="Y59" s="157" t="s">
        <v>167</v>
      </c>
      <c r="Z59" s="147"/>
      <c r="AA59" s="147"/>
      <c r="AB59" s="147"/>
      <c r="AC59" s="147"/>
      <c r="AD59" s="147"/>
      <c r="AE59" s="147"/>
      <c r="AF59" s="147"/>
      <c r="AG59" s="147" t="s">
        <v>352</v>
      </c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1" x14ac:dyDescent="0.25">
      <c r="A60" s="176">
        <v>48</v>
      </c>
      <c r="B60" s="177" t="s">
        <v>508</v>
      </c>
      <c r="C60" s="186" t="s">
        <v>509</v>
      </c>
      <c r="D60" s="178" t="s">
        <v>409</v>
      </c>
      <c r="E60" s="179">
        <v>1</v>
      </c>
      <c r="F60" s="180"/>
      <c r="G60" s="181">
        <f t="shared" si="14"/>
        <v>0</v>
      </c>
      <c r="H60" s="180"/>
      <c r="I60" s="181">
        <f t="shared" si="15"/>
        <v>0</v>
      </c>
      <c r="J60" s="180"/>
      <c r="K60" s="181">
        <f t="shared" si="16"/>
        <v>0</v>
      </c>
      <c r="L60" s="181">
        <v>21</v>
      </c>
      <c r="M60" s="181">
        <f t="shared" si="17"/>
        <v>0</v>
      </c>
      <c r="N60" s="179">
        <v>0</v>
      </c>
      <c r="O60" s="179">
        <f t="shared" si="18"/>
        <v>0</v>
      </c>
      <c r="P60" s="179">
        <v>0</v>
      </c>
      <c r="Q60" s="179">
        <f t="shared" si="19"/>
        <v>0</v>
      </c>
      <c r="R60" s="181"/>
      <c r="S60" s="181" t="s">
        <v>164</v>
      </c>
      <c r="T60" s="182" t="s">
        <v>183</v>
      </c>
      <c r="U60" s="157">
        <v>0</v>
      </c>
      <c r="V60" s="157">
        <f t="shared" si="20"/>
        <v>0</v>
      </c>
      <c r="W60" s="157"/>
      <c r="X60" s="157" t="s">
        <v>166</v>
      </c>
      <c r="Y60" s="157" t="s">
        <v>167</v>
      </c>
      <c r="Z60" s="147"/>
      <c r="AA60" s="147"/>
      <c r="AB60" s="147"/>
      <c r="AC60" s="147"/>
      <c r="AD60" s="147"/>
      <c r="AE60" s="147"/>
      <c r="AF60" s="147"/>
      <c r="AG60" s="147" t="s">
        <v>352</v>
      </c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1" x14ac:dyDescent="0.25">
      <c r="A61" s="176">
        <v>49</v>
      </c>
      <c r="B61" s="177" t="s">
        <v>510</v>
      </c>
      <c r="C61" s="186" t="s">
        <v>511</v>
      </c>
      <c r="D61" s="178" t="s">
        <v>194</v>
      </c>
      <c r="E61" s="179">
        <v>20</v>
      </c>
      <c r="F61" s="180"/>
      <c r="G61" s="181">
        <f t="shared" si="14"/>
        <v>0</v>
      </c>
      <c r="H61" s="180"/>
      <c r="I61" s="181">
        <f t="shared" si="15"/>
        <v>0</v>
      </c>
      <c r="J61" s="180"/>
      <c r="K61" s="181">
        <f t="shared" si="16"/>
        <v>0</v>
      </c>
      <c r="L61" s="181">
        <v>21</v>
      </c>
      <c r="M61" s="181">
        <f t="shared" si="17"/>
        <v>0</v>
      </c>
      <c r="N61" s="179">
        <v>0</v>
      </c>
      <c r="O61" s="179">
        <f t="shared" si="18"/>
        <v>0</v>
      </c>
      <c r="P61" s="179">
        <v>0</v>
      </c>
      <c r="Q61" s="179">
        <f t="shared" si="19"/>
        <v>0</v>
      </c>
      <c r="R61" s="181"/>
      <c r="S61" s="181" t="s">
        <v>164</v>
      </c>
      <c r="T61" s="182" t="s">
        <v>183</v>
      </c>
      <c r="U61" s="157">
        <v>0</v>
      </c>
      <c r="V61" s="157">
        <f t="shared" si="20"/>
        <v>0</v>
      </c>
      <c r="W61" s="157"/>
      <c r="X61" s="157" t="s">
        <v>166</v>
      </c>
      <c r="Y61" s="157" t="s">
        <v>167</v>
      </c>
      <c r="Z61" s="147"/>
      <c r="AA61" s="147"/>
      <c r="AB61" s="147"/>
      <c r="AC61" s="147"/>
      <c r="AD61" s="147"/>
      <c r="AE61" s="147"/>
      <c r="AF61" s="147"/>
      <c r="AG61" s="147" t="s">
        <v>352</v>
      </c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1" x14ac:dyDescent="0.25">
      <c r="A62" s="176">
        <v>50</v>
      </c>
      <c r="B62" s="177" t="s">
        <v>451</v>
      </c>
      <c r="C62" s="186" t="s">
        <v>512</v>
      </c>
      <c r="D62" s="178" t="s">
        <v>513</v>
      </c>
      <c r="E62" s="179">
        <v>45</v>
      </c>
      <c r="F62" s="180"/>
      <c r="G62" s="181">
        <f t="shared" si="14"/>
        <v>0</v>
      </c>
      <c r="H62" s="180"/>
      <c r="I62" s="181">
        <f t="shared" si="15"/>
        <v>0</v>
      </c>
      <c r="J62" s="180"/>
      <c r="K62" s="181">
        <f t="shared" si="16"/>
        <v>0</v>
      </c>
      <c r="L62" s="181">
        <v>21</v>
      </c>
      <c r="M62" s="181">
        <f t="shared" si="17"/>
        <v>0</v>
      </c>
      <c r="N62" s="179">
        <v>0</v>
      </c>
      <c r="O62" s="179">
        <f t="shared" si="18"/>
        <v>0</v>
      </c>
      <c r="P62" s="179">
        <v>0</v>
      </c>
      <c r="Q62" s="179">
        <f t="shared" si="19"/>
        <v>0</v>
      </c>
      <c r="R62" s="181"/>
      <c r="S62" s="181" t="s">
        <v>164</v>
      </c>
      <c r="T62" s="182" t="s">
        <v>183</v>
      </c>
      <c r="U62" s="157">
        <v>0</v>
      </c>
      <c r="V62" s="157">
        <f t="shared" si="20"/>
        <v>0</v>
      </c>
      <c r="W62" s="157"/>
      <c r="X62" s="157" t="s">
        <v>166</v>
      </c>
      <c r="Y62" s="157" t="s">
        <v>167</v>
      </c>
      <c r="Z62" s="147"/>
      <c r="AA62" s="147"/>
      <c r="AB62" s="147"/>
      <c r="AC62" s="147"/>
      <c r="AD62" s="147"/>
      <c r="AE62" s="147"/>
      <c r="AF62" s="147"/>
      <c r="AG62" s="147" t="s">
        <v>352</v>
      </c>
      <c r="AH62" s="147"/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1" x14ac:dyDescent="0.25">
      <c r="A63" s="176">
        <v>51</v>
      </c>
      <c r="B63" s="177" t="s">
        <v>453</v>
      </c>
      <c r="C63" s="186" t="s">
        <v>386</v>
      </c>
      <c r="D63" s="178" t="s">
        <v>513</v>
      </c>
      <c r="E63" s="179">
        <v>25</v>
      </c>
      <c r="F63" s="180"/>
      <c r="G63" s="181">
        <f t="shared" si="14"/>
        <v>0</v>
      </c>
      <c r="H63" s="180"/>
      <c r="I63" s="181">
        <f t="shared" si="15"/>
        <v>0</v>
      </c>
      <c r="J63" s="180"/>
      <c r="K63" s="181">
        <f t="shared" si="16"/>
        <v>0</v>
      </c>
      <c r="L63" s="181">
        <v>21</v>
      </c>
      <c r="M63" s="181">
        <f t="shared" si="17"/>
        <v>0</v>
      </c>
      <c r="N63" s="179">
        <v>0</v>
      </c>
      <c r="O63" s="179">
        <f t="shared" si="18"/>
        <v>0</v>
      </c>
      <c r="P63" s="179">
        <v>0</v>
      </c>
      <c r="Q63" s="179">
        <f t="shared" si="19"/>
        <v>0</v>
      </c>
      <c r="R63" s="181"/>
      <c r="S63" s="181" t="s">
        <v>164</v>
      </c>
      <c r="T63" s="182" t="s">
        <v>183</v>
      </c>
      <c r="U63" s="157">
        <v>0</v>
      </c>
      <c r="V63" s="157">
        <f t="shared" si="20"/>
        <v>0</v>
      </c>
      <c r="W63" s="157"/>
      <c r="X63" s="157" t="s">
        <v>166</v>
      </c>
      <c r="Y63" s="157" t="s">
        <v>167</v>
      </c>
      <c r="Z63" s="147"/>
      <c r="AA63" s="147"/>
      <c r="AB63" s="147"/>
      <c r="AC63" s="147"/>
      <c r="AD63" s="147"/>
      <c r="AE63" s="147"/>
      <c r="AF63" s="147"/>
      <c r="AG63" s="147" t="s">
        <v>352</v>
      </c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ht="20.399999999999999" outlineLevel="1" x14ac:dyDescent="0.25">
      <c r="A64" s="176">
        <v>52</v>
      </c>
      <c r="B64" s="177" t="s">
        <v>455</v>
      </c>
      <c r="C64" s="186" t="s">
        <v>402</v>
      </c>
      <c r="D64" s="178" t="s">
        <v>409</v>
      </c>
      <c r="E64" s="179">
        <v>1</v>
      </c>
      <c r="F64" s="180"/>
      <c r="G64" s="181">
        <f t="shared" si="14"/>
        <v>0</v>
      </c>
      <c r="H64" s="180"/>
      <c r="I64" s="181">
        <f t="shared" si="15"/>
        <v>0</v>
      </c>
      <c r="J64" s="180"/>
      <c r="K64" s="181">
        <f t="shared" si="16"/>
        <v>0</v>
      </c>
      <c r="L64" s="181">
        <v>21</v>
      </c>
      <c r="M64" s="181">
        <f t="shared" si="17"/>
        <v>0</v>
      </c>
      <c r="N64" s="179">
        <v>0</v>
      </c>
      <c r="O64" s="179">
        <f t="shared" si="18"/>
        <v>0</v>
      </c>
      <c r="P64" s="179">
        <v>0</v>
      </c>
      <c r="Q64" s="179">
        <f t="shared" si="19"/>
        <v>0</v>
      </c>
      <c r="R64" s="181"/>
      <c r="S64" s="181" t="s">
        <v>164</v>
      </c>
      <c r="T64" s="182" t="s">
        <v>183</v>
      </c>
      <c r="U64" s="157">
        <v>0</v>
      </c>
      <c r="V64" s="157">
        <f t="shared" si="20"/>
        <v>0</v>
      </c>
      <c r="W64" s="157"/>
      <c r="X64" s="157" t="s">
        <v>166</v>
      </c>
      <c r="Y64" s="157" t="s">
        <v>167</v>
      </c>
      <c r="Z64" s="147"/>
      <c r="AA64" s="147"/>
      <c r="AB64" s="147"/>
      <c r="AC64" s="147"/>
      <c r="AD64" s="147"/>
      <c r="AE64" s="147"/>
      <c r="AF64" s="147"/>
      <c r="AG64" s="147" t="s">
        <v>352</v>
      </c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ht="26.4" x14ac:dyDescent="0.25">
      <c r="A65" s="161" t="s">
        <v>159</v>
      </c>
      <c r="B65" s="162" t="s">
        <v>72</v>
      </c>
      <c r="C65" s="183" t="s">
        <v>73</v>
      </c>
      <c r="D65" s="163"/>
      <c r="E65" s="164"/>
      <c r="F65" s="165"/>
      <c r="G65" s="165">
        <f>SUMIF(AG66:AG91,"&lt;&gt;NOR",G66:G91)</f>
        <v>0</v>
      </c>
      <c r="H65" s="165"/>
      <c r="I65" s="165">
        <f>SUM(I66:I91)</f>
        <v>0</v>
      </c>
      <c r="J65" s="165"/>
      <c r="K65" s="165">
        <f>SUM(K66:K91)</f>
        <v>0</v>
      </c>
      <c r="L65" s="165"/>
      <c r="M65" s="165">
        <f>SUM(M66:M91)</f>
        <v>0</v>
      </c>
      <c r="N65" s="164"/>
      <c r="O65" s="164">
        <f>SUM(O66:O91)</f>
        <v>0</v>
      </c>
      <c r="P65" s="164"/>
      <c r="Q65" s="164">
        <f>SUM(Q66:Q91)</f>
        <v>0</v>
      </c>
      <c r="R65" s="165"/>
      <c r="S65" s="165"/>
      <c r="T65" s="166"/>
      <c r="U65" s="160"/>
      <c r="V65" s="160">
        <f>SUM(V66:V91)</f>
        <v>0</v>
      </c>
      <c r="W65" s="160"/>
      <c r="X65" s="160"/>
      <c r="Y65" s="160"/>
      <c r="AG65" t="s">
        <v>160</v>
      </c>
    </row>
    <row r="66" spans="1:60" outlineLevel="1" x14ac:dyDescent="0.25">
      <c r="A66" s="176">
        <v>53</v>
      </c>
      <c r="B66" s="177" t="s">
        <v>514</v>
      </c>
      <c r="C66" s="186" t="s">
        <v>515</v>
      </c>
      <c r="D66" s="178" t="s">
        <v>194</v>
      </c>
      <c r="E66" s="179">
        <v>2</v>
      </c>
      <c r="F66" s="180"/>
      <c r="G66" s="181">
        <f t="shared" ref="G66:G89" si="21">ROUND(E66*F66,2)</f>
        <v>0</v>
      </c>
      <c r="H66" s="180"/>
      <c r="I66" s="181">
        <f t="shared" ref="I66:I89" si="22">ROUND(E66*H66,2)</f>
        <v>0</v>
      </c>
      <c r="J66" s="180"/>
      <c r="K66" s="181">
        <f t="shared" ref="K66:K89" si="23">ROUND(E66*J66,2)</f>
        <v>0</v>
      </c>
      <c r="L66" s="181">
        <v>21</v>
      </c>
      <c r="M66" s="181">
        <f t="shared" ref="M66:M89" si="24">G66*(1+L66/100)</f>
        <v>0</v>
      </c>
      <c r="N66" s="179">
        <v>0</v>
      </c>
      <c r="O66" s="179">
        <f t="shared" ref="O66:O89" si="25">ROUND(E66*N66,2)</f>
        <v>0</v>
      </c>
      <c r="P66" s="179">
        <v>0</v>
      </c>
      <c r="Q66" s="179">
        <f t="shared" ref="Q66:Q89" si="26">ROUND(E66*P66,2)</f>
        <v>0</v>
      </c>
      <c r="R66" s="181"/>
      <c r="S66" s="181" t="s">
        <v>164</v>
      </c>
      <c r="T66" s="182" t="s">
        <v>183</v>
      </c>
      <c r="U66" s="157">
        <v>0</v>
      </c>
      <c r="V66" s="157">
        <f t="shared" ref="V66:V89" si="27">ROUND(E66*U66,2)</f>
        <v>0</v>
      </c>
      <c r="W66" s="157"/>
      <c r="X66" s="157" t="s">
        <v>166</v>
      </c>
      <c r="Y66" s="157" t="s">
        <v>167</v>
      </c>
      <c r="Z66" s="147"/>
      <c r="AA66" s="147"/>
      <c r="AB66" s="147"/>
      <c r="AC66" s="147"/>
      <c r="AD66" s="147"/>
      <c r="AE66" s="147"/>
      <c r="AF66" s="147"/>
      <c r="AG66" s="147" t="s">
        <v>352</v>
      </c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1" x14ac:dyDescent="0.25">
      <c r="A67" s="176">
        <v>54</v>
      </c>
      <c r="B67" s="177" t="s">
        <v>516</v>
      </c>
      <c r="C67" s="186" t="s">
        <v>517</v>
      </c>
      <c r="D67" s="178" t="s">
        <v>194</v>
      </c>
      <c r="E67" s="179">
        <v>1</v>
      </c>
      <c r="F67" s="180"/>
      <c r="G67" s="181">
        <f t="shared" si="21"/>
        <v>0</v>
      </c>
      <c r="H67" s="180"/>
      <c r="I67" s="181">
        <f t="shared" si="22"/>
        <v>0</v>
      </c>
      <c r="J67" s="180"/>
      <c r="K67" s="181">
        <f t="shared" si="23"/>
        <v>0</v>
      </c>
      <c r="L67" s="181">
        <v>21</v>
      </c>
      <c r="M67" s="181">
        <f t="shared" si="24"/>
        <v>0</v>
      </c>
      <c r="N67" s="179">
        <v>0</v>
      </c>
      <c r="O67" s="179">
        <f t="shared" si="25"/>
        <v>0</v>
      </c>
      <c r="P67" s="179">
        <v>0</v>
      </c>
      <c r="Q67" s="179">
        <f t="shared" si="26"/>
        <v>0</v>
      </c>
      <c r="R67" s="181"/>
      <c r="S67" s="181" t="s">
        <v>164</v>
      </c>
      <c r="T67" s="182" t="s">
        <v>183</v>
      </c>
      <c r="U67" s="157">
        <v>0</v>
      </c>
      <c r="V67" s="157">
        <f t="shared" si="27"/>
        <v>0</v>
      </c>
      <c r="W67" s="157"/>
      <c r="X67" s="157" t="s">
        <v>166</v>
      </c>
      <c r="Y67" s="157" t="s">
        <v>167</v>
      </c>
      <c r="Z67" s="147"/>
      <c r="AA67" s="147"/>
      <c r="AB67" s="147"/>
      <c r="AC67" s="147"/>
      <c r="AD67" s="147"/>
      <c r="AE67" s="147"/>
      <c r="AF67" s="147"/>
      <c r="AG67" s="147" t="s">
        <v>352</v>
      </c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1" x14ac:dyDescent="0.25">
      <c r="A68" s="176">
        <v>55</v>
      </c>
      <c r="B68" s="177" t="s">
        <v>518</v>
      </c>
      <c r="C68" s="186" t="s">
        <v>519</v>
      </c>
      <c r="D68" s="178" t="s">
        <v>194</v>
      </c>
      <c r="E68" s="179">
        <v>1</v>
      </c>
      <c r="F68" s="180"/>
      <c r="G68" s="181">
        <f t="shared" si="21"/>
        <v>0</v>
      </c>
      <c r="H68" s="180"/>
      <c r="I68" s="181">
        <f t="shared" si="22"/>
        <v>0</v>
      </c>
      <c r="J68" s="180"/>
      <c r="K68" s="181">
        <f t="shared" si="23"/>
        <v>0</v>
      </c>
      <c r="L68" s="181">
        <v>21</v>
      </c>
      <c r="M68" s="181">
        <f t="shared" si="24"/>
        <v>0</v>
      </c>
      <c r="N68" s="179">
        <v>0</v>
      </c>
      <c r="O68" s="179">
        <f t="shared" si="25"/>
        <v>0</v>
      </c>
      <c r="P68" s="179">
        <v>0</v>
      </c>
      <c r="Q68" s="179">
        <f t="shared" si="26"/>
        <v>0</v>
      </c>
      <c r="R68" s="181"/>
      <c r="S68" s="181" t="s">
        <v>164</v>
      </c>
      <c r="T68" s="182" t="s">
        <v>183</v>
      </c>
      <c r="U68" s="157">
        <v>0</v>
      </c>
      <c r="V68" s="157">
        <f t="shared" si="27"/>
        <v>0</v>
      </c>
      <c r="W68" s="157"/>
      <c r="X68" s="157" t="s">
        <v>166</v>
      </c>
      <c r="Y68" s="157" t="s">
        <v>167</v>
      </c>
      <c r="Z68" s="147"/>
      <c r="AA68" s="147"/>
      <c r="AB68" s="147"/>
      <c r="AC68" s="147"/>
      <c r="AD68" s="147"/>
      <c r="AE68" s="147"/>
      <c r="AF68" s="147"/>
      <c r="AG68" s="147" t="s">
        <v>352</v>
      </c>
      <c r="AH68" s="147"/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1" x14ac:dyDescent="0.25">
      <c r="A69" s="176">
        <v>56</v>
      </c>
      <c r="B69" s="177" t="s">
        <v>520</v>
      </c>
      <c r="C69" s="186" t="s">
        <v>521</v>
      </c>
      <c r="D69" s="178" t="s">
        <v>194</v>
      </c>
      <c r="E69" s="179">
        <v>1</v>
      </c>
      <c r="F69" s="180"/>
      <c r="G69" s="181">
        <f t="shared" si="21"/>
        <v>0</v>
      </c>
      <c r="H69" s="180"/>
      <c r="I69" s="181">
        <f t="shared" si="22"/>
        <v>0</v>
      </c>
      <c r="J69" s="180"/>
      <c r="K69" s="181">
        <f t="shared" si="23"/>
        <v>0</v>
      </c>
      <c r="L69" s="181">
        <v>21</v>
      </c>
      <c r="M69" s="181">
        <f t="shared" si="24"/>
        <v>0</v>
      </c>
      <c r="N69" s="179">
        <v>0</v>
      </c>
      <c r="O69" s="179">
        <f t="shared" si="25"/>
        <v>0</v>
      </c>
      <c r="P69" s="179">
        <v>0</v>
      </c>
      <c r="Q69" s="179">
        <f t="shared" si="26"/>
        <v>0</v>
      </c>
      <c r="R69" s="181"/>
      <c r="S69" s="181" t="s">
        <v>164</v>
      </c>
      <c r="T69" s="182" t="s">
        <v>183</v>
      </c>
      <c r="U69" s="157">
        <v>0</v>
      </c>
      <c r="V69" s="157">
        <f t="shared" si="27"/>
        <v>0</v>
      </c>
      <c r="W69" s="157"/>
      <c r="X69" s="157" t="s">
        <v>166</v>
      </c>
      <c r="Y69" s="157" t="s">
        <v>167</v>
      </c>
      <c r="Z69" s="147"/>
      <c r="AA69" s="147"/>
      <c r="AB69" s="147"/>
      <c r="AC69" s="147"/>
      <c r="AD69" s="147"/>
      <c r="AE69" s="147"/>
      <c r="AF69" s="147"/>
      <c r="AG69" s="147" t="s">
        <v>352</v>
      </c>
      <c r="AH69" s="147"/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outlineLevel="1" x14ac:dyDescent="0.25">
      <c r="A70" s="176">
        <v>57</v>
      </c>
      <c r="B70" s="177" t="s">
        <v>522</v>
      </c>
      <c r="C70" s="186" t="s">
        <v>523</v>
      </c>
      <c r="D70" s="178" t="s">
        <v>194</v>
      </c>
      <c r="E70" s="179">
        <v>2</v>
      </c>
      <c r="F70" s="180"/>
      <c r="G70" s="181">
        <f t="shared" si="21"/>
        <v>0</v>
      </c>
      <c r="H70" s="180"/>
      <c r="I70" s="181">
        <f t="shared" si="22"/>
        <v>0</v>
      </c>
      <c r="J70" s="180"/>
      <c r="K70" s="181">
        <f t="shared" si="23"/>
        <v>0</v>
      </c>
      <c r="L70" s="181">
        <v>21</v>
      </c>
      <c r="M70" s="181">
        <f t="shared" si="24"/>
        <v>0</v>
      </c>
      <c r="N70" s="179">
        <v>0</v>
      </c>
      <c r="O70" s="179">
        <f t="shared" si="25"/>
        <v>0</v>
      </c>
      <c r="P70" s="179">
        <v>0</v>
      </c>
      <c r="Q70" s="179">
        <f t="shared" si="26"/>
        <v>0</v>
      </c>
      <c r="R70" s="181"/>
      <c r="S70" s="181" t="s">
        <v>164</v>
      </c>
      <c r="T70" s="182" t="s">
        <v>183</v>
      </c>
      <c r="U70" s="157">
        <v>0</v>
      </c>
      <c r="V70" s="157">
        <f t="shared" si="27"/>
        <v>0</v>
      </c>
      <c r="W70" s="157"/>
      <c r="X70" s="157" t="s">
        <v>166</v>
      </c>
      <c r="Y70" s="157" t="s">
        <v>167</v>
      </c>
      <c r="Z70" s="147"/>
      <c r="AA70" s="147"/>
      <c r="AB70" s="147"/>
      <c r="AC70" s="147"/>
      <c r="AD70" s="147"/>
      <c r="AE70" s="147"/>
      <c r="AF70" s="147"/>
      <c r="AG70" s="147" t="s">
        <v>352</v>
      </c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1" x14ac:dyDescent="0.25">
      <c r="A71" s="176">
        <v>58</v>
      </c>
      <c r="B71" s="177" t="s">
        <v>524</v>
      </c>
      <c r="C71" s="186" t="s">
        <v>525</v>
      </c>
      <c r="D71" s="178" t="s">
        <v>194</v>
      </c>
      <c r="E71" s="179">
        <v>2</v>
      </c>
      <c r="F71" s="180"/>
      <c r="G71" s="181">
        <f t="shared" si="21"/>
        <v>0</v>
      </c>
      <c r="H71" s="180"/>
      <c r="I71" s="181">
        <f t="shared" si="22"/>
        <v>0</v>
      </c>
      <c r="J71" s="180"/>
      <c r="K71" s="181">
        <f t="shared" si="23"/>
        <v>0</v>
      </c>
      <c r="L71" s="181">
        <v>21</v>
      </c>
      <c r="M71" s="181">
        <f t="shared" si="24"/>
        <v>0</v>
      </c>
      <c r="N71" s="179">
        <v>0</v>
      </c>
      <c r="O71" s="179">
        <f t="shared" si="25"/>
        <v>0</v>
      </c>
      <c r="P71" s="179">
        <v>0</v>
      </c>
      <c r="Q71" s="179">
        <f t="shared" si="26"/>
        <v>0</v>
      </c>
      <c r="R71" s="181"/>
      <c r="S71" s="181" t="s">
        <v>164</v>
      </c>
      <c r="T71" s="182" t="s">
        <v>183</v>
      </c>
      <c r="U71" s="157">
        <v>0</v>
      </c>
      <c r="V71" s="157">
        <f t="shared" si="27"/>
        <v>0</v>
      </c>
      <c r="W71" s="157"/>
      <c r="X71" s="157" t="s">
        <v>166</v>
      </c>
      <c r="Y71" s="157" t="s">
        <v>167</v>
      </c>
      <c r="Z71" s="147"/>
      <c r="AA71" s="147"/>
      <c r="AB71" s="147"/>
      <c r="AC71" s="147"/>
      <c r="AD71" s="147"/>
      <c r="AE71" s="147"/>
      <c r="AF71" s="147"/>
      <c r="AG71" s="147" t="s">
        <v>352</v>
      </c>
      <c r="AH71" s="147"/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1" x14ac:dyDescent="0.25">
      <c r="A72" s="176">
        <v>59</v>
      </c>
      <c r="B72" s="177" t="s">
        <v>526</v>
      </c>
      <c r="C72" s="186" t="s">
        <v>527</v>
      </c>
      <c r="D72" s="178" t="s">
        <v>194</v>
      </c>
      <c r="E72" s="179">
        <v>2</v>
      </c>
      <c r="F72" s="180"/>
      <c r="G72" s="181">
        <f t="shared" si="21"/>
        <v>0</v>
      </c>
      <c r="H72" s="180"/>
      <c r="I72" s="181">
        <f t="shared" si="22"/>
        <v>0</v>
      </c>
      <c r="J72" s="180"/>
      <c r="K72" s="181">
        <f t="shared" si="23"/>
        <v>0</v>
      </c>
      <c r="L72" s="181">
        <v>21</v>
      </c>
      <c r="M72" s="181">
        <f t="shared" si="24"/>
        <v>0</v>
      </c>
      <c r="N72" s="179">
        <v>0</v>
      </c>
      <c r="O72" s="179">
        <f t="shared" si="25"/>
        <v>0</v>
      </c>
      <c r="P72" s="179">
        <v>0</v>
      </c>
      <c r="Q72" s="179">
        <f t="shared" si="26"/>
        <v>0</v>
      </c>
      <c r="R72" s="181"/>
      <c r="S72" s="181" t="s">
        <v>164</v>
      </c>
      <c r="T72" s="182" t="s">
        <v>183</v>
      </c>
      <c r="U72" s="157">
        <v>0</v>
      </c>
      <c r="V72" s="157">
        <f t="shared" si="27"/>
        <v>0</v>
      </c>
      <c r="W72" s="157"/>
      <c r="X72" s="157" t="s">
        <v>166</v>
      </c>
      <c r="Y72" s="157" t="s">
        <v>167</v>
      </c>
      <c r="Z72" s="147"/>
      <c r="AA72" s="147"/>
      <c r="AB72" s="147"/>
      <c r="AC72" s="147"/>
      <c r="AD72" s="147"/>
      <c r="AE72" s="147"/>
      <c r="AF72" s="147"/>
      <c r="AG72" s="147" t="s">
        <v>352</v>
      </c>
      <c r="AH72" s="147"/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outlineLevel="1" x14ac:dyDescent="0.25">
      <c r="A73" s="176">
        <v>60</v>
      </c>
      <c r="B73" s="177" t="s">
        <v>528</v>
      </c>
      <c r="C73" s="186" t="s">
        <v>529</v>
      </c>
      <c r="D73" s="178" t="s">
        <v>194</v>
      </c>
      <c r="E73" s="179">
        <v>1</v>
      </c>
      <c r="F73" s="180"/>
      <c r="G73" s="181">
        <f t="shared" si="21"/>
        <v>0</v>
      </c>
      <c r="H73" s="180"/>
      <c r="I73" s="181">
        <f t="shared" si="22"/>
        <v>0</v>
      </c>
      <c r="J73" s="180"/>
      <c r="K73" s="181">
        <f t="shared" si="23"/>
        <v>0</v>
      </c>
      <c r="L73" s="181">
        <v>21</v>
      </c>
      <c r="M73" s="181">
        <f t="shared" si="24"/>
        <v>0</v>
      </c>
      <c r="N73" s="179">
        <v>0</v>
      </c>
      <c r="O73" s="179">
        <f t="shared" si="25"/>
        <v>0</v>
      </c>
      <c r="P73" s="179">
        <v>0</v>
      </c>
      <c r="Q73" s="179">
        <f t="shared" si="26"/>
        <v>0</v>
      </c>
      <c r="R73" s="181"/>
      <c r="S73" s="181" t="s">
        <v>164</v>
      </c>
      <c r="T73" s="182" t="s">
        <v>183</v>
      </c>
      <c r="U73" s="157">
        <v>0</v>
      </c>
      <c r="V73" s="157">
        <f t="shared" si="27"/>
        <v>0</v>
      </c>
      <c r="W73" s="157"/>
      <c r="X73" s="157" t="s">
        <v>166</v>
      </c>
      <c r="Y73" s="157" t="s">
        <v>167</v>
      </c>
      <c r="Z73" s="147"/>
      <c r="AA73" s="147"/>
      <c r="AB73" s="147"/>
      <c r="AC73" s="147"/>
      <c r="AD73" s="147"/>
      <c r="AE73" s="147"/>
      <c r="AF73" s="147"/>
      <c r="AG73" s="147" t="s">
        <v>352</v>
      </c>
      <c r="AH73" s="147"/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outlineLevel="1" x14ac:dyDescent="0.25">
      <c r="A74" s="176">
        <v>61</v>
      </c>
      <c r="B74" s="177" t="s">
        <v>530</v>
      </c>
      <c r="C74" s="186" t="s">
        <v>531</v>
      </c>
      <c r="D74" s="178" t="s">
        <v>194</v>
      </c>
      <c r="E74" s="179">
        <v>1</v>
      </c>
      <c r="F74" s="180"/>
      <c r="G74" s="181">
        <f t="shared" si="21"/>
        <v>0</v>
      </c>
      <c r="H74" s="180"/>
      <c r="I74" s="181">
        <f t="shared" si="22"/>
        <v>0</v>
      </c>
      <c r="J74" s="180"/>
      <c r="K74" s="181">
        <f t="shared" si="23"/>
        <v>0</v>
      </c>
      <c r="L74" s="181">
        <v>21</v>
      </c>
      <c r="M74" s="181">
        <f t="shared" si="24"/>
        <v>0</v>
      </c>
      <c r="N74" s="179">
        <v>0</v>
      </c>
      <c r="O74" s="179">
        <f t="shared" si="25"/>
        <v>0</v>
      </c>
      <c r="P74" s="179">
        <v>0</v>
      </c>
      <c r="Q74" s="179">
        <f t="shared" si="26"/>
        <v>0</v>
      </c>
      <c r="R74" s="181"/>
      <c r="S74" s="181" t="s">
        <v>164</v>
      </c>
      <c r="T74" s="182" t="s">
        <v>183</v>
      </c>
      <c r="U74" s="157">
        <v>0</v>
      </c>
      <c r="V74" s="157">
        <f t="shared" si="27"/>
        <v>0</v>
      </c>
      <c r="W74" s="157"/>
      <c r="X74" s="157" t="s">
        <v>166</v>
      </c>
      <c r="Y74" s="157" t="s">
        <v>167</v>
      </c>
      <c r="Z74" s="147"/>
      <c r="AA74" s="147"/>
      <c r="AB74" s="147"/>
      <c r="AC74" s="147"/>
      <c r="AD74" s="147"/>
      <c r="AE74" s="147"/>
      <c r="AF74" s="147"/>
      <c r="AG74" s="147" t="s">
        <v>352</v>
      </c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outlineLevel="1" x14ac:dyDescent="0.25">
      <c r="A75" s="176">
        <v>62</v>
      </c>
      <c r="B75" s="177" t="s">
        <v>532</v>
      </c>
      <c r="C75" s="186" t="s">
        <v>533</v>
      </c>
      <c r="D75" s="178" t="s">
        <v>194</v>
      </c>
      <c r="E75" s="179">
        <v>1</v>
      </c>
      <c r="F75" s="180"/>
      <c r="G75" s="181">
        <f t="shared" si="21"/>
        <v>0</v>
      </c>
      <c r="H75" s="180"/>
      <c r="I75" s="181">
        <f t="shared" si="22"/>
        <v>0</v>
      </c>
      <c r="J75" s="180"/>
      <c r="K75" s="181">
        <f t="shared" si="23"/>
        <v>0</v>
      </c>
      <c r="L75" s="181">
        <v>21</v>
      </c>
      <c r="M75" s="181">
        <f t="shared" si="24"/>
        <v>0</v>
      </c>
      <c r="N75" s="179">
        <v>0</v>
      </c>
      <c r="O75" s="179">
        <f t="shared" si="25"/>
        <v>0</v>
      </c>
      <c r="P75" s="179">
        <v>0</v>
      </c>
      <c r="Q75" s="179">
        <f t="shared" si="26"/>
        <v>0</v>
      </c>
      <c r="R75" s="181"/>
      <c r="S75" s="181" t="s">
        <v>164</v>
      </c>
      <c r="T75" s="182" t="s">
        <v>183</v>
      </c>
      <c r="U75" s="157">
        <v>0</v>
      </c>
      <c r="V75" s="157">
        <f t="shared" si="27"/>
        <v>0</v>
      </c>
      <c r="W75" s="157"/>
      <c r="X75" s="157" t="s">
        <v>166</v>
      </c>
      <c r="Y75" s="157" t="s">
        <v>167</v>
      </c>
      <c r="Z75" s="147"/>
      <c r="AA75" s="147"/>
      <c r="AB75" s="147"/>
      <c r="AC75" s="147"/>
      <c r="AD75" s="147"/>
      <c r="AE75" s="147"/>
      <c r="AF75" s="147"/>
      <c r="AG75" s="147" t="s">
        <v>352</v>
      </c>
      <c r="AH75" s="147"/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outlineLevel="1" x14ac:dyDescent="0.25">
      <c r="A76" s="176">
        <v>63</v>
      </c>
      <c r="B76" s="177" t="s">
        <v>534</v>
      </c>
      <c r="C76" s="186" t="s">
        <v>535</v>
      </c>
      <c r="D76" s="178" t="s">
        <v>194</v>
      </c>
      <c r="E76" s="179">
        <v>1</v>
      </c>
      <c r="F76" s="180"/>
      <c r="G76" s="181">
        <f t="shared" si="21"/>
        <v>0</v>
      </c>
      <c r="H76" s="180"/>
      <c r="I76" s="181">
        <f t="shared" si="22"/>
        <v>0</v>
      </c>
      <c r="J76" s="180"/>
      <c r="K76" s="181">
        <f t="shared" si="23"/>
        <v>0</v>
      </c>
      <c r="L76" s="181">
        <v>21</v>
      </c>
      <c r="M76" s="181">
        <f t="shared" si="24"/>
        <v>0</v>
      </c>
      <c r="N76" s="179">
        <v>0</v>
      </c>
      <c r="O76" s="179">
        <f t="shared" si="25"/>
        <v>0</v>
      </c>
      <c r="P76" s="179">
        <v>0</v>
      </c>
      <c r="Q76" s="179">
        <f t="shared" si="26"/>
        <v>0</v>
      </c>
      <c r="R76" s="181"/>
      <c r="S76" s="181" t="s">
        <v>164</v>
      </c>
      <c r="T76" s="182" t="s">
        <v>183</v>
      </c>
      <c r="U76" s="157">
        <v>0</v>
      </c>
      <c r="V76" s="157">
        <f t="shared" si="27"/>
        <v>0</v>
      </c>
      <c r="W76" s="157"/>
      <c r="X76" s="157" t="s">
        <v>166</v>
      </c>
      <c r="Y76" s="157" t="s">
        <v>167</v>
      </c>
      <c r="Z76" s="147"/>
      <c r="AA76" s="147"/>
      <c r="AB76" s="147"/>
      <c r="AC76" s="147"/>
      <c r="AD76" s="147"/>
      <c r="AE76" s="147"/>
      <c r="AF76" s="147"/>
      <c r="AG76" s="147" t="s">
        <v>352</v>
      </c>
      <c r="AH76" s="147"/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outlineLevel="1" x14ac:dyDescent="0.25">
      <c r="A77" s="176">
        <v>64</v>
      </c>
      <c r="B77" s="177" t="s">
        <v>536</v>
      </c>
      <c r="C77" s="186" t="s">
        <v>537</v>
      </c>
      <c r="D77" s="178" t="s">
        <v>194</v>
      </c>
      <c r="E77" s="179">
        <v>1</v>
      </c>
      <c r="F77" s="180"/>
      <c r="G77" s="181">
        <f t="shared" si="21"/>
        <v>0</v>
      </c>
      <c r="H77" s="180"/>
      <c r="I77" s="181">
        <f t="shared" si="22"/>
        <v>0</v>
      </c>
      <c r="J77" s="180"/>
      <c r="K77" s="181">
        <f t="shared" si="23"/>
        <v>0</v>
      </c>
      <c r="L77" s="181">
        <v>21</v>
      </c>
      <c r="M77" s="181">
        <f t="shared" si="24"/>
        <v>0</v>
      </c>
      <c r="N77" s="179">
        <v>0</v>
      </c>
      <c r="O77" s="179">
        <f t="shared" si="25"/>
        <v>0</v>
      </c>
      <c r="P77" s="179">
        <v>0</v>
      </c>
      <c r="Q77" s="179">
        <f t="shared" si="26"/>
        <v>0</v>
      </c>
      <c r="R77" s="181"/>
      <c r="S77" s="181" t="s">
        <v>164</v>
      </c>
      <c r="T77" s="182" t="s">
        <v>183</v>
      </c>
      <c r="U77" s="157">
        <v>0</v>
      </c>
      <c r="V77" s="157">
        <f t="shared" si="27"/>
        <v>0</v>
      </c>
      <c r="W77" s="157"/>
      <c r="X77" s="157" t="s">
        <v>166</v>
      </c>
      <c r="Y77" s="157" t="s">
        <v>167</v>
      </c>
      <c r="Z77" s="147"/>
      <c r="AA77" s="147"/>
      <c r="AB77" s="147"/>
      <c r="AC77" s="147"/>
      <c r="AD77" s="147"/>
      <c r="AE77" s="147"/>
      <c r="AF77" s="147"/>
      <c r="AG77" s="147" t="s">
        <v>352</v>
      </c>
      <c r="AH77" s="147"/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ht="20.399999999999999" outlineLevel="1" x14ac:dyDescent="0.25">
      <c r="A78" s="176">
        <v>65</v>
      </c>
      <c r="B78" s="177" t="s">
        <v>538</v>
      </c>
      <c r="C78" s="186" t="s">
        <v>539</v>
      </c>
      <c r="D78" s="178" t="s">
        <v>194</v>
      </c>
      <c r="E78" s="179">
        <v>1</v>
      </c>
      <c r="F78" s="180"/>
      <c r="G78" s="181">
        <f t="shared" si="21"/>
        <v>0</v>
      </c>
      <c r="H78" s="180"/>
      <c r="I78" s="181">
        <f t="shared" si="22"/>
        <v>0</v>
      </c>
      <c r="J78" s="180"/>
      <c r="K78" s="181">
        <f t="shared" si="23"/>
        <v>0</v>
      </c>
      <c r="L78" s="181">
        <v>21</v>
      </c>
      <c r="M78" s="181">
        <f t="shared" si="24"/>
        <v>0</v>
      </c>
      <c r="N78" s="179">
        <v>0</v>
      </c>
      <c r="O78" s="179">
        <f t="shared" si="25"/>
        <v>0</v>
      </c>
      <c r="P78" s="179">
        <v>0</v>
      </c>
      <c r="Q78" s="179">
        <f t="shared" si="26"/>
        <v>0</v>
      </c>
      <c r="R78" s="181"/>
      <c r="S78" s="181" t="s">
        <v>164</v>
      </c>
      <c r="T78" s="182" t="s">
        <v>183</v>
      </c>
      <c r="U78" s="157">
        <v>0</v>
      </c>
      <c r="V78" s="157">
        <f t="shared" si="27"/>
        <v>0</v>
      </c>
      <c r="W78" s="157"/>
      <c r="X78" s="157" t="s">
        <v>166</v>
      </c>
      <c r="Y78" s="157" t="s">
        <v>167</v>
      </c>
      <c r="Z78" s="147"/>
      <c r="AA78" s="147"/>
      <c r="AB78" s="147"/>
      <c r="AC78" s="147"/>
      <c r="AD78" s="147"/>
      <c r="AE78" s="147"/>
      <c r="AF78" s="147"/>
      <c r="AG78" s="147" t="s">
        <v>352</v>
      </c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ht="40.799999999999997" outlineLevel="1" x14ac:dyDescent="0.25">
      <c r="A79" s="176">
        <v>66</v>
      </c>
      <c r="B79" s="177" t="s">
        <v>540</v>
      </c>
      <c r="C79" s="186" t="s">
        <v>541</v>
      </c>
      <c r="D79" s="178" t="s">
        <v>194</v>
      </c>
      <c r="E79" s="179">
        <v>2</v>
      </c>
      <c r="F79" s="180"/>
      <c r="G79" s="181">
        <f t="shared" si="21"/>
        <v>0</v>
      </c>
      <c r="H79" s="180"/>
      <c r="I79" s="181">
        <f t="shared" si="22"/>
        <v>0</v>
      </c>
      <c r="J79" s="180"/>
      <c r="K79" s="181">
        <f t="shared" si="23"/>
        <v>0</v>
      </c>
      <c r="L79" s="181">
        <v>21</v>
      </c>
      <c r="M79" s="181">
        <f t="shared" si="24"/>
        <v>0</v>
      </c>
      <c r="N79" s="179">
        <v>0</v>
      </c>
      <c r="O79" s="179">
        <f t="shared" si="25"/>
        <v>0</v>
      </c>
      <c r="P79" s="179">
        <v>0</v>
      </c>
      <c r="Q79" s="179">
        <f t="shared" si="26"/>
        <v>0</v>
      </c>
      <c r="R79" s="181"/>
      <c r="S79" s="181" t="s">
        <v>164</v>
      </c>
      <c r="T79" s="182" t="s">
        <v>183</v>
      </c>
      <c r="U79" s="157">
        <v>0</v>
      </c>
      <c r="V79" s="157">
        <f t="shared" si="27"/>
        <v>0</v>
      </c>
      <c r="W79" s="157"/>
      <c r="X79" s="157" t="s">
        <v>166</v>
      </c>
      <c r="Y79" s="157" t="s">
        <v>167</v>
      </c>
      <c r="Z79" s="147"/>
      <c r="AA79" s="147"/>
      <c r="AB79" s="147"/>
      <c r="AC79" s="147"/>
      <c r="AD79" s="147"/>
      <c r="AE79" s="147"/>
      <c r="AF79" s="147"/>
      <c r="AG79" s="147" t="s">
        <v>352</v>
      </c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ht="20.399999999999999" outlineLevel="1" x14ac:dyDescent="0.25">
      <c r="A80" s="176">
        <v>67</v>
      </c>
      <c r="B80" s="177" t="s">
        <v>542</v>
      </c>
      <c r="C80" s="186" t="s">
        <v>543</v>
      </c>
      <c r="D80" s="178" t="s">
        <v>425</v>
      </c>
      <c r="E80" s="179">
        <v>4</v>
      </c>
      <c r="F80" s="180"/>
      <c r="G80" s="181">
        <f t="shared" si="21"/>
        <v>0</v>
      </c>
      <c r="H80" s="180"/>
      <c r="I80" s="181">
        <f t="shared" si="22"/>
        <v>0</v>
      </c>
      <c r="J80" s="180"/>
      <c r="K80" s="181">
        <f t="shared" si="23"/>
        <v>0</v>
      </c>
      <c r="L80" s="181">
        <v>21</v>
      </c>
      <c r="M80" s="181">
        <f t="shared" si="24"/>
        <v>0</v>
      </c>
      <c r="N80" s="179">
        <v>0</v>
      </c>
      <c r="O80" s="179">
        <f t="shared" si="25"/>
        <v>0</v>
      </c>
      <c r="P80" s="179">
        <v>0</v>
      </c>
      <c r="Q80" s="179">
        <f t="shared" si="26"/>
        <v>0</v>
      </c>
      <c r="R80" s="181"/>
      <c r="S80" s="181" t="s">
        <v>164</v>
      </c>
      <c r="T80" s="182" t="s">
        <v>183</v>
      </c>
      <c r="U80" s="157">
        <v>0</v>
      </c>
      <c r="V80" s="157">
        <f t="shared" si="27"/>
        <v>0</v>
      </c>
      <c r="W80" s="157"/>
      <c r="X80" s="157" t="s">
        <v>166</v>
      </c>
      <c r="Y80" s="157" t="s">
        <v>167</v>
      </c>
      <c r="Z80" s="147"/>
      <c r="AA80" s="147"/>
      <c r="AB80" s="147"/>
      <c r="AC80" s="147"/>
      <c r="AD80" s="147"/>
      <c r="AE80" s="147"/>
      <c r="AF80" s="147"/>
      <c r="AG80" s="147" t="s">
        <v>352</v>
      </c>
      <c r="AH80" s="147"/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ht="20.399999999999999" outlineLevel="1" x14ac:dyDescent="0.25">
      <c r="A81" s="176">
        <v>68</v>
      </c>
      <c r="B81" s="177" t="s">
        <v>544</v>
      </c>
      <c r="C81" s="186" t="s">
        <v>545</v>
      </c>
      <c r="D81" s="178" t="s">
        <v>194</v>
      </c>
      <c r="E81" s="179">
        <v>1</v>
      </c>
      <c r="F81" s="180"/>
      <c r="G81" s="181">
        <f t="shared" si="21"/>
        <v>0</v>
      </c>
      <c r="H81" s="180"/>
      <c r="I81" s="181">
        <f t="shared" si="22"/>
        <v>0</v>
      </c>
      <c r="J81" s="180"/>
      <c r="K81" s="181">
        <f t="shared" si="23"/>
        <v>0</v>
      </c>
      <c r="L81" s="181">
        <v>21</v>
      </c>
      <c r="M81" s="181">
        <f t="shared" si="24"/>
        <v>0</v>
      </c>
      <c r="N81" s="179">
        <v>0</v>
      </c>
      <c r="O81" s="179">
        <f t="shared" si="25"/>
        <v>0</v>
      </c>
      <c r="P81" s="179">
        <v>0</v>
      </c>
      <c r="Q81" s="179">
        <f t="shared" si="26"/>
        <v>0</v>
      </c>
      <c r="R81" s="181"/>
      <c r="S81" s="181" t="s">
        <v>164</v>
      </c>
      <c r="T81" s="182" t="s">
        <v>183</v>
      </c>
      <c r="U81" s="157">
        <v>0</v>
      </c>
      <c r="V81" s="157">
        <f t="shared" si="27"/>
        <v>0</v>
      </c>
      <c r="W81" s="157"/>
      <c r="X81" s="157" t="s">
        <v>166</v>
      </c>
      <c r="Y81" s="157" t="s">
        <v>167</v>
      </c>
      <c r="Z81" s="147"/>
      <c r="AA81" s="147"/>
      <c r="AB81" s="147"/>
      <c r="AC81" s="147"/>
      <c r="AD81" s="147"/>
      <c r="AE81" s="147"/>
      <c r="AF81" s="147"/>
      <c r="AG81" s="147" t="s">
        <v>352</v>
      </c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ht="20.399999999999999" outlineLevel="1" x14ac:dyDescent="0.25">
      <c r="A82" s="176">
        <v>69</v>
      </c>
      <c r="B82" s="177" t="s">
        <v>546</v>
      </c>
      <c r="C82" s="186" t="s">
        <v>547</v>
      </c>
      <c r="D82" s="178" t="s">
        <v>425</v>
      </c>
      <c r="E82" s="179">
        <v>10</v>
      </c>
      <c r="F82" s="180"/>
      <c r="G82" s="181">
        <f t="shared" si="21"/>
        <v>0</v>
      </c>
      <c r="H82" s="180"/>
      <c r="I82" s="181">
        <f t="shared" si="22"/>
        <v>0</v>
      </c>
      <c r="J82" s="180"/>
      <c r="K82" s="181">
        <f t="shared" si="23"/>
        <v>0</v>
      </c>
      <c r="L82" s="181">
        <v>21</v>
      </c>
      <c r="M82" s="181">
        <f t="shared" si="24"/>
        <v>0</v>
      </c>
      <c r="N82" s="179">
        <v>0</v>
      </c>
      <c r="O82" s="179">
        <f t="shared" si="25"/>
        <v>0</v>
      </c>
      <c r="P82" s="179">
        <v>0</v>
      </c>
      <c r="Q82" s="179">
        <f t="shared" si="26"/>
        <v>0</v>
      </c>
      <c r="R82" s="181"/>
      <c r="S82" s="181" t="s">
        <v>164</v>
      </c>
      <c r="T82" s="182" t="s">
        <v>183</v>
      </c>
      <c r="U82" s="157">
        <v>0</v>
      </c>
      <c r="V82" s="157">
        <f t="shared" si="27"/>
        <v>0</v>
      </c>
      <c r="W82" s="157"/>
      <c r="X82" s="157" t="s">
        <v>166</v>
      </c>
      <c r="Y82" s="157" t="s">
        <v>167</v>
      </c>
      <c r="Z82" s="147"/>
      <c r="AA82" s="147"/>
      <c r="AB82" s="147"/>
      <c r="AC82" s="147"/>
      <c r="AD82" s="147"/>
      <c r="AE82" s="147"/>
      <c r="AF82" s="147"/>
      <c r="AG82" s="147" t="s">
        <v>352</v>
      </c>
      <c r="AH82" s="147"/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ht="20.399999999999999" outlineLevel="1" x14ac:dyDescent="0.25">
      <c r="A83" s="176">
        <v>70</v>
      </c>
      <c r="B83" s="177" t="s">
        <v>548</v>
      </c>
      <c r="C83" s="186" t="s">
        <v>549</v>
      </c>
      <c r="D83" s="178" t="s">
        <v>194</v>
      </c>
      <c r="E83" s="179">
        <v>1</v>
      </c>
      <c r="F83" s="180"/>
      <c r="G83" s="181">
        <f t="shared" si="21"/>
        <v>0</v>
      </c>
      <c r="H83" s="180"/>
      <c r="I83" s="181">
        <f t="shared" si="22"/>
        <v>0</v>
      </c>
      <c r="J83" s="180"/>
      <c r="K83" s="181">
        <f t="shared" si="23"/>
        <v>0</v>
      </c>
      <c r="L83" s="181">
        <v>21</v>
      </c>
      <c r="M83" s="181">
        <f t="shared" si="24"/>
        <v>0</v>
      </c>
      <c r="N83" s="179">
        <v>0</v>
      </c>
      <c r="O83" s="179">
        <f t="shared" si="25"/>
        <v>0</v>
      </c>
      <c r="P83" s="179">
        <v>0</v>
      </c>
      <c r="Q83" s="179">
        <f t="shared" si="26"/>
        <v>0</v>
      </c>
      <c r="R83" s="181"/>
      <c r="S83" s="181" t="s">
        <v>164</v>
      </c>
      <c r="T83" s="182" t="s">
        <v>183</v>
      </c>
      <c r="U83" s="157">
        <v>0</v>
      </c>
      <c r="V83" s="157">
        <f t="shared" si="27"/>
        <v>0</v>
      </c>
      <c r="W83" s="157"/>
      <c r="X83" s="157" t="s">
        <v>166</v>
      </c>
      <c r="Y83" s="157" t="s">
        <v>167</v>
      </c>
      <c r="Z83" s="147"/>
      <c r="AA83" s="147"/>
      <c r="AB83" s="147"/>
      <c r="AC83" s="147"/>
      <c r="AD83" s="147"/>
      <c r="AE83" s="147"/>
      <c r="AF83" s="147"/>
      <c r="AG83" s="147" t="s">
        <v>352</v>
      </c>
      <c r="AH83" s="147"/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outlineLevel="1" x14ac:dyDescent="0.25">
      <c r="A84" s="176">
        <v>71</v>
      </c>
      <c r="B84" s="177" t="s">
        <v>550</v>
      </c>
      <c r="C84" s="186" t="s">
        <v>551</v>
      </c>
      <c r="D84" s="178" t="s">
        <v>409</v>
      </c>
      <c r="E84" s="179">
        <v>1</v>
      </c>
      <c r="F84" s="180"/>
      <c r="G84" s="181">
        <f t="shared" si="21"/>
        <v>0</v>
      </c>
      <c r="H84" s="180"/>
      <c r="I84" s="181">
        <f t="shared" si="22"/>
        <v>0</v>
      </c>
      <c r="J84" s="180"/>
      <c r="K84" s="181">
        <f t="shared" si="23"/>
        <v>0</v>
      </c>
      <c r="L84" s="181">
        <v>21</v>
      </c>
      <c r="M84" s="181">
        <f t="shared" si="24"/>
        <v>0</v>
      </c>
      <c r="N84" s="179">
        <v>0</v>
      </c>
      <c r="O84" s="179">
        <f t="shared" si="25"/>
        <v>0</v>
      </c>
      <c r="P84" s="179">
        <v>0</v>
      </c>
      <c r="Q84" s="179">
        <f t="shared" si="26"/>
        <v>0</v>
      </c>
      <c r="R84" s="181"/>
      <c r="S84" s="181" t="s">
        <v>164</v>
      </c>
      <c r="T84" s="182" t="s">
        <v>183</v>
      </c>
      <c r="U84" s="157">
        <v>0</v>
      </c>
      <c r="V84" s="157">
        <f t="shared" si="27"/>
        <v>0</v>
      </c>
      <c r="W84" s="157"/>
      <c r="X84" s="157" t="s">
        <v>166</v>
      </c>
      <c r="Y84" s="157" t="s">
        <v>167</v>
      </c>
      <c r="Z84" s="147"/>
      <c r="AA84" s="147"/>
      <c r="AB84" s="147"/>
      <c r="AC84" s="147"/>
      <c r="AD84" s="147"/>
      <c r="AE84" s="147"/>
      <c r="AF84" s="147"/>
      <c r="AG84" s="147" t="s">
        <v>352</v>
      </c>
      <c r="AH84" s="147"/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ht="30.6" outlineLevel="1" x14ac:dyDescent="0.25">
      <c r="A85" s="176">
        <v>72</v>
      </c>
      <c r="B85" s="177" t="s">
        <v>552</v>
      </c>
      <c r="C85" s="186" t="s">
        <v>553</v>
      </c>
      <c r="D85" s="178" t="s">
        <v>409</v>
      </c>
      <c r="E85" s="179">
        <v>1</v>
      </c>
      <c r="F85" s="180"/>
      <c r="G85" s="181">
        <f t="shared" si="21"/>
        <v>0</v>
      </c>
      <c r="H85" s="180"/>
      <c r="I85" s="181">
        <f t="shared" si="22"/>
        <v>0</v>
      </c>
      <c r="J85" s="180"/>
      <c r="K85" s="181">
        <f t="shared" si="23"/>
        <v>0</v>
      </c>
      <c r="L85" s="181">
        <v>21</v>
      </c>
      <c r="M85" s="181">
        <f t="shared" si="24"/>
        <v>0</v>
      </c>
      <c r="N85" s="179">
        <v>0</v>
      </c>
      <c r="O85" s="179">
        <f t="shared" si="25"/>
        <v>0</v>
      </c>
      <c r="P85" s="179">
        <v>0</v>
      </c>
      <c r="Q85" s="179">
        <f t="shared" si="26"/>
        <v>0</v>
      </c>
      <c r="R85" s="181"/>
      <c r="S85" s="181" t="s">
        <v>164</v>
      </c>
      <c r="T85" s="182" t="s">
        <v>183</v>
      </c>
      <c r="U85" s="157">
        <v>0</v>
      </c>
      <c r="V85" s="157">
        <f t="shared" si="27"/>
        <v>0</v>
      </c>
      <c r="W85" s="157"/>
      <c r="X85" s="157" t="s">
        <v>166</v>
      </c>
      <c r="Y85" s="157" t="s">
        <v>167</v>
      </c>
      <c r="Z85" s="147"/>
      <c r="AA85" s="147"/>
      <c r="AB85" s="147"/>
      <c r="AC85" s="147"/>
      <c r="AD85" s="147"/>
      <c r="AE85" s="147"/>
      <c r="AF85" s="147"/>
      <c r="AG85" s="147" t="s">
        <v>352</v>
      </c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outlineLevel="1" x14ac:dyDescent="0.25">
      <c r="A86" s="176">
        <v>73</v>
      </c>
      <c r="B86" s="177" t="s">
        <v>554</v>
      </c>
      <c r="C86" s="186" t="s">
        <v>555</v>
      </c>
      <c r="D86" s="178" t="s">
        <v>409</v>
      </c>
      <c r="E86" s="179">
        <v>1</v>
      </c>
      <c r="F86" s="180"/>
      <c r="G86" s="181">
        <f t="shared" si="21"/>
        <v>0</v>
      </c>
      <c r="H86" s="180"/>
      <c r="I86" s="181">
        <f t="shared" si="22"/>
        <v>0</v>
      </c>
      <c r="J86" s="180"/>
      <c r="K86" s="181">
        <f t="shared" si="23"/>
        <v>0</v>
      </c>
      <c r="L86" s="181">
        <v>21</v>
      </c>
      <c r="M86" s="181">
        <f t="shared" si="24"/>
        <v>0</v>
      </c>
      <c r="N86" s="179">
        <v>0</v>
      </c>
      <c r="O86" s="179">
        <f t="shared" si="25"/>
        <v>0</v>
      </c>
      <c r="P86" s="179">
        <v>0</v>
      </c>
      <c r="Q86" s="179">
        <f t="shared" si="26"/>
        <v>0</v>
      </c>
      <c r="R86" s="181"/>
      <c r="S86" s="181" t="s">
        <v>164</v>
      </c>
      <c r="T86" s="182" t="s">
        <v>183</v>
      </c>
      <c r="U86" s="157">
        <v>0</v>
      </c>
      <c r="V86" s="157">
        <f t="shared" si="27"/>
        <v>0</v>
      </c>
      <c r="W86" s="157"/>
      <c r="X86" s="157" t="s">
        <v>166</v>
      </c>
      <c r="Y86" s="157" t="s">
        <v>167</v>
      </c>
      <c r="Z86" s="147"/>
      <c r="AA86" s="147"/>
      <c r="AB86" s="147"/>
      <c r="AC86" s="147"/>
      <c r="AD86" s="147"/>
      <c r="AE86" s="147"/>
      <c r="AF86" s="147"/>
      <c r="AG86" s="147" t="s">
        <v>352</v>
      </c>
      <c r="AH86" s="147"/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outlineLevel="1" x14ac:dyDescent="0.25">
      <c r="A87" s="176">
        <v>74</v>
      </c>
      <c r="B87" s="177" t="s">
        <v>556</v>
      </c>
      <c r="C87" s="186" t="s">
        <v>557</v>
      </c>
      <c r="D87" s="178" t="s">
        <v>409</v>
      </c>
      <c r="E87" s="179">
        <v>1</v>
      </c>
      <c r="F87" s="180"/>
      <c r="G87" s="181">
        <f t="shared" si="21"/>
        <v>0</v>
      </c>
      <c r="H87" s="180"/>
      <c r="I87" s="181">
        <f t="shared" si="22"/>
        <v>0</v>
      </c>
      <c r="J87" s="180"/>
      <c r="K87" s="181">
        <f t="shared" si="23"/>
        <v>0</v>
      </c>
      <c r="L87" s="181">
        <v>21</v>
      </c>
      <c r="M87" s="181">
        <f t="shared" si="24"/>
        <v>0</v>
      </c>
      <c r="N87" s="179">
        <v>0</v>
      </c>
      <c r="O87" s="179">
        <f t="shared" si="25"/>
        <v>0</v>
      </c>
      <c r="P87" s="179">
        <v>0</v>
      </c>
      <c r="Q87" s="179">
        <f t="shared" si="26"/>
        <v>0</v>
      </c>
      <c r="R87" s="181"/>
      <c r="S87" s="181" t="s">
        <v>164</v>
      </c>
      <c r="T87" s="182" t="s">
        <v>183</v>
      </c>
      <c r="U87" s="157">
        <v>0</v>
      </c>
      <c r="V87" s="157">
        <f t="shared" si="27"/>
        <v>0</v>
      </c>
      <c r="W87" s="157"/>
      <c r="X87" s="157" t="s">
        <v>166</v>
      </c>
      <c r="Y87" s="157" t="s">
        <v>167</v>
      </c>
      <c r="Z87" s="147"/>
      <c r="AA87" s="147"/>
      <c r="AB87" s="147"/>
      <c r="AC87" s="147"/>
      <c r="AD87" s="147"/>
      <c r="AE87" s="147"/>
      <c r="AF87" s="147"/>
      <c r="AG87" s="147" t="s">
        <v>352</v>
      </c>
      <c r="AH87" s="147"/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1" x14ac:dyDescent="0.25">
      <c r="A88" s="176">
        <v>75</v>
      </c>
      <c r="B88" s="177" t="s">
        <v>558</v>
      </c>
      <c r="C88" s="186" t="s">
        <v>559</v>
      </c>
      <c r="D88" s="178" t="s">
        <v>425</v>
      </c>
      <c r="E88" s="179">
        <v>3</v>
      </c>
      <c r="F88" s="180"/>
      <c r="G88" s="181">
        <f t="shared" si="21"/>
        <v>0</v>
      </c>
      <c r="H88" s="180"/>
      <c r="I88" s="181">
        <f t="shared" si="22"/>
        <v>0</v>
      </c>
      <c r="J88" s="180"/>
      <c r="K88" s="181">
        <f t="shared" si="23"/>
        <v>0</v>
      </c>
      <c r="L88" s="181">
        <v>21</v>
      </c>
      <c r="M88" s="181">
        <f t="shared" si="24"/>
        <v>0</v>
      </c>
      <c r="N88" s="179">
        <v>0</v>
      </c>
      <c r="O88" s="179">
        <f t="shared" si="25"/>
        <v>0</v>
      </c>
      <c r="P88" s="179">
        <v>0</v>
      </c>
      <c r="Q88" s="179">
        <f t="shared" si="26"/>
        <v>0</v>
      </c>
      <c r="R88" s="181"/>
      <c r="S88" s="181" t="s">
        <v>164</v>
      </c>
      <c r="T88" s="182" t="s">
        <v>183</v>
      </c>
      <c r="U88" s="157">
        <v>0</v>
      </c>
      <c r="V88" s="157">
        <f t="shared" si="27"/>
        <v>0</v>
      </c>
      <c r="W88" s="157"/>
      <c r="X88" s="157" t="s">
        <v>166</v>
      </c>
      <c r="Y88" s="157" t="s">
        <v>167</v>
      </c>
      <c r="Z88" s="147"/>
      <c r="AA88" s="147"/>
      <c r="AB88" s="147"/>
      <c r="AC88" s="147"/>
      <c r="AD88" s="147"/>
      <c r="AE88" s="147"/>
      <c r="AF88" s="147"/>
      <c r="AG88" s="147" t="s">
        <v>352</v>
      </c>
      <c r="AH88" s="147"/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ht="40.799999999999997" outlineLevel="1" x14ac:dyDescent="0.25">
      <c r="A89" s="168">
        <v>76</v>
      </c>
      <c r="B89" s="169" t="s">
        <v>560</v>
      </c>
      <c r="C89" s="184" t="s">
        <v>561</v>
      </c>
      <c r="D89" s="170" t="s">
        <v>409</v>
      </c>
      <c r="E89" s="171">
        <v>1</v>
      </c>
      <c r="F89" s="172"/>
      <c r="G89" s="173">
        <f t="shared" si="21"/>
        <v>0</v>
      </c>
      <c r="H89" s="172"/>
      <c r="I89" s="173">
        <f t="shared" si="22"/>
        <v>0</v>
      </c>
      <c r="J89" s="172"/>
      <c r="K89" s="173">
        <f t="shared" si="23"/>
        <v>0</v>
      </c>
      <c r="L89" s="173">
        <v>21</v>
      </c>
      <c r="M89" s="173">
        <f t="shared" si="24"/>
        <v>0</v>
      </c>
      <c r="N89" s="171">
        <v>0</v>
      </c>
      <c r="O89" s="171">
        <f t="shared" si="25"/>
        <v>0</v>
      </c>
      <c r="P89" s="171">
        <v>0</v>
      </c>
      <c r="Q89" s="171">
        <f t="shared" si="26"/>
        <v>0</v>
      </c>
      <c r="R89" s="173"/>
      <c r="S89" s="173" t="s">
        <v>164</v>
      </c>
      <c r="T89" s="174" t="s">
        <v>183</v>
      </c>
      <c r="U89" s="157">
        <v>0</v>
      </c>
      <c r="V89" s="157">
        <f t="shared" si="27"/>
        <v>0</v>
      </c>
      <c r="W89" s="157"/>
      <c r="X89" s="157" t="s">
        <v>166</v>
      </c>
      <c r="Y89" s="157" t="s">
        <v>167</v>
      </c>
      <c r="Z89" s="147"/>
      <c r="AA89" s="147"/>
      <c r="AB89" s="147"/>
      <c r="AC89" s="147"/>
      <c r="AD89" s="147"/>
      <c r="AE89" s="147"/>
      <c r="AF89" s="147"/>
      <c r="AG89" s="147" t="s">
        <v>352</v>
      </c>
      <c r="AH89" s="147"/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ht="31.2" outlineLevel="2" x14ac:dyDescent="0.25">
      <c r="A90" s="154"/>
      <c r="B90" s="155"/>
      <c r="C90" s="246" t="s">
        <v>562</v>
      </c>
      <c r="D90" s="247"/>
      <c r="E90" s="247"/>
      <c r="F90" s="247"/>
      <c r="G90" s="247"/>
      <c r="H90" s="157"/>
      <c r="I90" s="157"/>
      <c r="J90" s="157"/>
      <c r="K90" s="157"/>
      <c r="L90" s="157"/>
      <c r="M90" s="157"/>
      <c r="N90" s="156"/>
      <c r="O90" s="156"/>
      <c r="P90" s="156"/>
      <c r="Q90" s="156"/>
      <c r="R90" s="157"/>
      <c r="S90" s="157"/>
      <c r="T90" s="157"/>
      <c r="U90" s="157"/>
      <c r="V90" s="157"/>
      <c r="W90" s="157"/>
      <c r="X90" s="157"/>
      <c r="Y90" s="157"/>
      <c r="Z90" s="147"/>
      <c r="AA90" s="147"/>
      <c r="AB90" s="147"/>
      <c r="AC90" s="147"/>
      <c r="AD90" s="147"/>
      <c r="AE90" s="147"/>
      <c r="AF90" s="147"/>
      <c r="AG90" s="147" t="s">
        <v>170</v>
      </c>
      <c r="AH90" s="147"/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75" t="str">
        <f>C90</f>
        <v>informace z této části instalace přenášeny na pult PCO ale budou evidovány a zaznamenávány do historie událostí. Zkušební provoz bude po stanovené době ukončen sepsáním předávacího protokolu s provozovatelem objektu bez zjevných vad a nedodělků.</v>
      </c>
      <c r="BB90" s="147"/>
      <c r="BC90" s="147"/>
      <c r="BD90" s="147"/>
      <c r="BE90" s="147"/>
      <c r="BF90" s="147"/>
      <c r="BG90" s="147"/>
      <c r="BH90" s="147"/>
    </row>
    <row r="91" spans="1:60" outlineLevel="1" x14ac:dyDescent="0.25">
      <c r="A91" s="176">
        <v>77</v>
      </c>
      <c r="B91" s="177" t="s">
        <v>563</v>
      </c>
      <c r="C91" s="186" t="s">
        <v>564</v>
      </c>
      <c r="D91" s="178" t="s">
        <v>409</v>
      </c>
      <c r="E91" s="179">
        <v>1</v>
      </c>
      <c r="F91" s="180"/>
      <c r="G91" s="181">
        <f>ROUND(E91*F91,2)</f>
        <v>0</v>
      </c>
      <c r="H91" s="180"/>
      <c r="I91" s="181">
        <f>ROUND(E91*H91,2)</f>
        <v>0</v>
      </c>
      <c r="J91" s="180"/>
      <c r="K91" s="181">
        <f>ROUND(E91*J91,2)</f>
        <v>0</v>
      </c>
      <c r="L91" s="181">
        <v>21</v>
      </c>
      <c r="M91" s="181">
        <f>G91*(1+L91/100)</f>
        <v>0</v>
      </c>
      <c r="N91" s="179">
        <v>0</v>
      </c>
      <c r="O91" s="179">
        <f>ROUND(E91*N91,2)</f>
        <v>0</v>
      </c>
      <c r="P91" s="179">
        <v>0</v>
      </c>
      <c r="Q91" s="179">
        <f>ROUND(E91*P91,2)</f>
        <v>0</v>
      </c>
      <c r="R91" s="181"/>
      <c r="S91" s="181" t="s">
        <v>164</v>
      </c>
      <c r="T91" s="182" t="s">
        <v>183</v>
      </c>
      <c r="U91" s="157">
        <v>0</v>
      </c>
      <c r="V91" s="157">
        <f>ROUND(E91*U91,2)</f>
        <v>0</v>
      </c>
      <c r="W91" s="157"/>
      <c r="X91" s="157" t="s">
        <v>166</v>
      </c>
      <c r="Y91" s="157" t="s">
        <v>167</v>
      </c>
      <c r="Z91" s="147"/>
      <c r="AA91" s="147"/>
      <c r="AB91" s="147"/>
      <c r="AC91" s="147"/>
      <c r="AD91" s="147"/>
      <c r="AE91" s="147"/>
      <c r="AF91" s="147"/>
      <c r="AG91" s="147" t="s">
        <v>352</v>
      </c>
      <c r="AH91" s="147"/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ht="26.4" x14ac:dyDescent="0.25">
      <c r="A92" s="161" t="s">
        <v>159</v>
      </c>
      <c r="B92" s="162" t="s">
        <v>74</v>
      </c>
      <c r="C92" s="183" t="s">
        <v>75</v>
      </c>
      <c r="D92" s="163"/>
      <c r="E92" s="164"/>
      <c r="F92" s="165"/>
      <c r="G92" s="165">
        <f>SUMIF(AG93:AG115,"&lt;&gt;NOR",G93:G115)</f>
        <v>0</v>
      </c>
      <c r="H92" s="165"/>
      <c r="I92" s="165">
        <f>SUM(I93:I115)</f>
        <v>0</v>
      </c>
      <c r="J92" s="165"/>
      <c r="K92" s="165">
        <f>SUM(K93:K115)</f>
        <v>0</v>
      </c>
      <c r="L92" s="165"/>
      <c r="M92" s="165">
        <f>SUM(M93:M115)</f>
        <v>0</v>
      </c>
      <c r="N92" s="164"/>
      <c r="O92" s="164">
        <f>SUM(O93:O115)</f>
        <v>0</v>
      </c>
      <c r="P92" s="164"/>
      <c r="Q92" s="164">
        <f>SUM(Q93:Q115)</f>
        <v>0</v>
      </c>
      <c r="R92" s="165"/>
      <c r="S92" s="165"/>
      <c r="T92" s="166"/>
      <c r="U92" s="160"/>
      <c r="V92" s="160">
        <f>SUM(V93:V115)</f>
        <v>0</v>
      </c>
      <c r="W92" s="160"/>
      <c r="X92" s="160"/>
      <c r="Y92" s="160"/>
      <c r="AG92" t="s">
        <v>160</v>
      </c>
    </row>
    <row r="93" spans="1:60" ht="30.6" outlineLevel="1" x14ac:dyDescent="0.25">
      <c r="A93" s="176">
        <v>78</v>
      </c>
      <c r="B93" s="177" t="s">
        <v>565</v>
      </c>
      <c r="C93" s="186" t="s">
        <v>566</v>
      </c>
      <c r="D93" s="178" t="s">
        <v>163</v>
      </c>
      <c r="E93" s="179">
        <v>220</v>
      </c>
      <c r="F93" s="180"/>
      <c r="G93" s="181">
        <f>ROUND(E93*F93,2)</f>
        <v>0</v>
      </c>
      <c r="H93" s="180"/>
      <c r="I93" s="181">
        <f>ROUND(E93*H93,2)</f>
        <v>0</v>
      </c>
      <c r="J93" s="180"/>
      <c r="K93" s="181">
        <f>ROUND(E93*J93,2)</f>
        <v>0</v>
      </c>
      <c r="L93" s="181">
        <v>21</v>
      </c>
      <c r="M93" s="181">
        <f>G93*(1+L93/100)</f>
        <v>0</v>
      </c>
      <c r="N93" s="179">
        <v>0</v>
      </c>
      <c r="O93" s="179">
        <f>ROUND(E93*N93,2)</f>
        <v>0</v>
      </c>
      <c r="P93" s="179">
        <v>0</v>
      </c>
      <c r="Q93" s="179">
        <f>ROUND(E93*P93,2)</f>
        <v>0</v>
      </c>
      <c r="R93" s="181"/>
      <c r="S93" s="181" t="s">
        <v>164</v>
      </c>
      <c r="T93" s="182" t="s">
        <v>183</v>
      </c>
      <c r="U93" s="157">
        <v>0</v>
      </c>
      <c r="V93" s="157">
        <f>ROUND(E93*U93,2)</f>
        <v>0</v>
      </c>
      <c r="W93" s="157"/>
      <c r="X93" s="157" t="s">
        <v>166</v>
      </c>
      <c r="Y93" s="157" t="s">
        <v>167</v>
      </c>
      <c r="Z93" s="147"/>
      <c r="AA93" s="147"/>
      <c r="AB93" s="147"/>
      <c r="AC93" s="147"/>
      <c r="AD93" s="147"/>
      <c r="AE93" s="147"/>
      <c r="AF93" s="147"/>
      <c r="AG93" s="147" t="s">
        <v>352</v>
      </c>
      <c r="AH93" s="147"/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ht="20.399999999999999" outlineLevel="1" x14ac:dyDescent="0.25">
      <c r="A94" s="176">
        <v>79</v>
      </c>
      <c r="B94" s="177" t="s">
        <v>567</v>
      </c>
      <c r="C94" s="186" t="s">
        <v>568</v>
      </c>
      <c r="D94" s="178" t="s">
        <v>163</v>
      </c>
      <c r="E94" s="179">
        <v>65</v>
      </c>
      <c r="F94" s="180"/>
      <c r="G94" s="181">
        <f>ROUND(E94*F94,2)</f>
        <v>0</v>
      </c>
      <c r="H94" s="180"/>
      <c r="I94" s="181">
        <f>ROUND(E94*H94,2)</f>
        <v>0</v>
      </c>
      <c r="J94" s="180"/>
      <c r="K94" s="181">
        <f>ROUND(E94*J94,2)</f>
        <v>0</v>
      </c>
      <c r="L94" s="181">
        <v>21</v>
      </c>
      <c r="M94" s="181">
        <f>G94*(1+L94/100)</f>
        <v>0</v>
      </c>
      <c r="N94" s="179">
        <v>0</v>
      </c>
      <c r="O94" s="179">
        <f>ROUND(E94*N94,2)</f>
        <v>0</v>
      </c>
      <c r="P94" s="179">
        <v>0</v>
      </c>
      <c r="Q94" s="179">
        <f>ROUND(E94*P94,2)</f>
        <v>0</v>
      </c>
      <c r="R94" s="181"/>
      <c r="S94" s="181" t="s">
        <v>164</v>
      </c>
      <c r="T94" s="182" t="s">
        <v>183</v>
      </c>
      <c r="U94" s="157">
        <v>0</v>
      </c>
      <c r="V94" s="157">
        <f>ROUND(E94*U94,2)</f>
        <v>0</v>
      </c>
      <c r="W94" s="157"/>
      <c r="X94" s="157" t="s">
        <v>166</v>
      </c>
      <c r="Y94" s="157" t="s">
        <v>167</v>
      </c>
      <c r="Z94" s="147"/>
      <c r="AA94" s="147"/>
      <c r="AB94" s="147"/>
      <c r="AC94" s="147"/>
      <c r="AD94" s="147"/>
      <c r="AE94" s="147"/>
      <c r="AF94" s="147"/>
      <c r="AG94" s="147" t="s">
        <v>352</v>
      </c>
      <c r="AH94" s="147"/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ht="40.799999999999997" outlineLevel="1" x14ac:dyDescent="0.25">
      <c r="A95" s="168">
        <v>80</v>
      </c>
      <c r="B95" s="169" t="s">
        <v>569</v>
      </c>
      <c r="C95" s="184" t="s">
        <v>570</v>
      </c>
      <c r="D95" s="170" t="s">
        <v>163</v>
      </c>
      <c r="E95" s="171">
        <v>105</v>
      </c>
      <c r="F95" s="172"/>
      <c r="G95" s="173">
        <f>ROUND(E95*F95,2)</f>
        <v>0</v>
      </c>
      <c r="H95" s="172"/>
      <c r="I95" s="173">
        <f>ROUND(E95*H95,2)</f>
        <v>0</v>
      </c>
      <c r="J95" s="172"/>
      <c r="K95" s="173">
        <f>ROUND(E95*J95,2)</f>
        <v>0</v>
      </c>
      <c r="L95" s="173">
        <v>21</v>
      </c>
      <c r="M95" s="173">
        <f>G95*(1+L95/100)</f>
        <v>0</v>
      </c>
      <c r="N95" s="171">
        <v>0</v>
      </c>
      <c r="O95" s="171">
        <f>ROUND(E95*N95,2)</f>
        <v>0</v>
      </c>
      <c r="P95" s="171">
        <v>0</v>
      </c>
      <c r="Q95" s="171">
        <f>ROUND(E95*P95,2)</f>
        <v>0</v>
      </c>
      <c r="R95" s="173"/>
      <c r="S95" s="173" t="s">
        <v>164</v>
      </c>
      <c r="T95" s="174" t="s">
        <v>183</v>
      </c>
      <c r="U95" s="157">
        <v>0</v>
      </c>
      <c r="V95" s="157">
        <f>ROUND(E95*U95,2)</f>
        <v>0</v>
      </c>
      <c r="W95" s="157"/>
      <c r="X95" s="157" t="s">
        <v>166</v>
      </c>
      <c r="Y95" s="157" t="s">
        <v>167</v>
      </c>
      <c r="Z95" s="147"/>
      <c r="AA95" s="147"/>
      <c r="AB95" s="147"/>
      <c r="AC95" s="147"/>
      <c r="AD95" s="147"/>
      <c r="AE95" s="147"/>
      <c r="AF95" s="147"/>
      <c r="AG95" s="147" t="s">
        <v>352</v>
      </c>
      <c r="AH95" s="147"/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outlineLevel="2" x14ac:dyDescent="0.25">
      <c r="A96" s="154"/>
      <c r="B96" s="155"/>
      <c r="C96" s="246" t="s">
        <v>571</v>
      </c>
      <c r="D96" s="247"/>
      <c r="E96" s="247"/>
      <c r="F96" s="247"/>
      <c r="G96" s="247"/>
      <c r="H96" s="157"/>
      <c r="I96" s="157"/>
      <c r="J96" s="157"/>
      <c r="K96" s="157"/>
      <c r="L96" s="157"/>
      <c r="M96" s="157"/>
      <c r="N96" s="156"/>
      <c r="O96" s="156"/>
      <c r="P96" s="156"/>
      <c r="Q96" s="156"/>
      <c r="R96" s="157"/>
      <c r="S96" s="157"/>
      <c r="T96" s="157"/>
      <c r="U96" s="157"/>
      <c r="V96" s="157"/>
      <c r="W96" s="157"/>
      <c r="X96" s="157"/>
      <c r="Y96" s="157"/>
      <c r="Z96" s="147"/>
      <c r="AA96" s="147"/>
      <c r="AB96" s="147"/>
      <c r="AC96" s="147"/>
      <c r="AD96" s="147"/>
      <c r="AE96" s="147"/>
      <c r="AF96" s="147"/>
      <c r="AG96" s="147" t="s">
        <v>170</v>
      </c>
      <c r="AH96" s="147"/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outlineLevel="1" x14ac:dyDescent="0.25">
      <c r="A97" s="176">
        <v>81</v>
      </c>
      <c r="B97" s="177" t="s">
        <v>572</v>
      </c>
      <c r="C97" s="186" t="s">
        <v>573</v>
      </c>
      <c r="D97" s="178" t="s">
        <v>163</v>
      </c>
      <c r="E97" s="179">
        <v>105</v>
      </c>
      <c r="F97" s="180"/>
      <c r="G97" s="181">
        <f t="shared" ref="G97:G115" si="28">ROUND(E97*F97,2)</f>
        <v>0</v>
      </c>
      <c r="H97" s="180"/>
      <c r="I97" s="181">
        <f t="shared" ref="I97:I115" si="29">ROUND(E97*H97,2)</f>
        <v>0</v>
      </c>
      <c r="J97" s="180"/>
      <c r="K97" s="181">
        <f t="shared" ref="K97:K115" si="30">ROUND(E97*J97,2)</f>
        <v>0</v>
      </c>
      <c r="L97" s="181">
        <v>21</v>
      </c>
      <c r="M97" s="181">
        <f t="shared" ref="M97:M115" si="31">G97*(1+L97/100)</f>
        <v>0</v>
      </c>
      <c r="N97" s="179">
        <v>0</v>
      </c>
      <c r="O97" s="179">
        <f t="shared" ref="O97:O115" si="32">ROUND(E97*N97,2)</f>
        <v>0</v>
      </c>
      <c r="P97" s="179">
        <v>0</v>
      </c>
      <c r="Q97" s="179">
        <f t="shared" ref="Q97:Q115" si="33">ROUND(E97*P97,2)</f>
        <v>0</v>
      </c>
      <c r="R97" s="181"/>
      <c r="S97" s="181" t="s">
        <v>164</v>
      </c>
      <c r="T97" s="182" t="s">
        <v>183</v>
      </c>
      <c r="U97" s="157">
        <v>0</v>
      </c>
      <c r="V97" s="157">
        <f t="shared" ref="V97:V115" si="34">ROUND(E97*U97,2)</f>
        <v>0</v>
      </c>
      <c r="W97" s="157"/>
      <c r="X97" s="157" t="s">
        <v>166</v>
      </c>
      <c r="Y97" s="157" t="s">
        <v>167</v>
      </c>
      <c r="Z97" s="147"/>
      <c r="AA97" s="147"/>
      <c r="AB97" s="147"/>
      <c r="AC97" s="147"/>
      <c r="AD97" s="147"/>
      <c r="AE97" s="147"/>
      <c r="AF97" s="147"/>
      <c r="AG97" s="147" t="s">
        <v>352</v>
      </c>
      <c r="AH97" s="147"/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outlineLevel="1" x14ac:dyDescent="0.25">
      <c r="A98" s="176">
        <v>82</v>
      </c>
      <c r="B98" s="177" t="s">
        <v>574</v>
      </c>
      <c r="C98" s="186" t="s">
        <v>575</v>
      </c>
      <c r="D98" s="178" t="s">
        <v>163</v>
      </c>
      <c r="E98" s="179">
        <v>85</v>
      </c>
      <c r="F98" s="180"/>
      <c r="G98" s="181">
        <f t="shared" si="28"/>
        <v>0</v>
      </c>
      <c r="H98" s="180"/>
      <c r="I98" s="181">
        <f t="shared" si="29"/>
        <v>0</v>
      </c>
      <c r="J98" s="180"/>
      <c r="K98" s="181">
        <f t="shared" si="30"/>
        <v>0</v>
      </c>
      <c r="L98" s="181">
        <v>21</v>
      </c>
      <c r="M98" s="181">
        <f t="shared" si="31"/>
        <v>0</v>
      </c>
      <c r="N98" s="179">
        <v>0</v>
      </c>
      <c r="O98" s="179">
        <f t="shared" si="32"/>
        <v>0</v>
      </c>
      <c r="P98" s="179">
        <v>0</v>
      </c>
      <c r="Q98" s="179">
        <f t="shared" si="33"/>
        <v>0</v>
      </c>
      <c r="R98" s="181"/>
      <c r="S98" s="181" t="s">
        <v>164</v>
      </c>
      <c r="T98" s="182" t="s">
        <v>183</v>
      </c>
      <c r="U98" s="157">
        <v>0</v>
      </c>
      <c r="V98" s="157">
        <f t="shared" si="34"/>
        <v>0</v>
      </c>
      <c r="W98" s="157"/>
      <c r="X98" s="157" t="s">
        <v>166</v>
      </c>
      <c r="Y98" s="157" t="s">
        <v>167</v>
      </c>
      <c r="Z98" s="147"/>
      <c r="AA98" s="147"/>
      <c r="AB98" s="147"/>
      <c r="AC98" s="147"/>
      <c r="AD98" s="147"/>
      <c r="AE98" s="147"/>
      <c r="AF98" s="147"/>
      <c r="AG98" s="147" t="s">
        <v>352</v>
      </c>
      <c r="AH98" s="147"/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outlineLevel="1" x14ac:dyDescent="0.25">
      <c r="A99" s="176">
        <v>83</v>
      </c>
      <c r="B99" s="177" t="s">
        <v>576</v>
      </c>
      <c r="C99" s="186" t="s">
        <v>577</v>
      </c>
      <c r="D99" s="178" t="s">
        <v>163</v>
      </c>
      <c r="E99" s="179">
        <v>85</v>
      </c>
      <c r="F99" s="180"/>
      <c r="G99" s="181">
        <f t="shared" si="28"/>
        <v>0</v>
      </c>
      <c r="H99" s="180"/>
      <c r="I99" s="181">
        <f t="shared" si="29"/>
        <v>0</v>
      </c>
      <c r="J99" s="180"/>
      <c r="K99" s="181">
        <f t="shared" si="30"/>
        <v>0</v>
      </c>
      <c r="L99" s="181">
        <v>21</v>
      </c>
      <c r="M99" s="181">
        <f t="shared" si="31"/>
        <v>0</v>
      </c>
      <c r="N99" s="179">
        <v>0</v>
      </c>
      <c r="O99" s="179">
        <f t="shared" si="32"/>
        <v>0</v>
      </c>
      <c r="P99" s="179">
        <v>0</v>
      </c>
      <c r="Q99" s="179">
        <f t="shared" si="33"/>
        <v>0</v>
      </c>
      <c r="R99" s="181"/>
      <c r="S99" s="181" t="s">
        <v>164</v>
      </c>
      <c r="T99" s="182" t="s">
        <v>183</v>
      </c>
      <c r="U99" s="157">
        <v>0</v>
      </c>
      <c r="V99" s="157">
        <f t="shared" si="34"/>
        <v>0</v>
      </c>
      <c r="W99" s="157"/>
      <c r="X99" s="157" t="s">
        <v>166</v>
      </c>
      <c r="Y99" s="157" t="s">
        <v>167</v>
      </c>
      <c r="Z99" s="147"/>
      <c r="AA99" s="147"/>
      <c r="AB99" s="147"/>
      <c r="AC99" s="147"/>
      <c r="AD99" s="147"/>
      <c r="AE99" s="147"/>
      <c r="AF99" s="147"/>
      <c r="AG99" s="147" t="s">
        <v>352</v>
      </c>
      <c r="AH99" s="147"/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outlineLevel="1" x14ac:dyDescent="0.25">
      <c r="A100" s="176">
        <v>84</v>
      </c>
      <c r="B100" s="177" t="s">
        <v>578</v>
      </c>
      <c r="C100" s="186" t="s">
        <v>394</v>
      </c>
      <c r="D100" s="178" t="s">
        <v>163</v>
      </c>
      <c r="E100" s="179">
        <v>69</v>
      </c>
      <c r="F100" s="180"/>
      <c r="G100" s="181">
        <f t="shared" si="28"/>
        <v>0</v>
      </c>
      <c r="H100" s="180"/>
      <c r="I100" s="181">
        <f t="shared" si="29"/>
        <v>0</v>
      </c>
      <c r="J100" s="180"/>
      <c r="K100" s="181">
        <f t="shared" si="30"/>
        <v>0</v>
      </c>
      <c r="L100" s="181">
        <v>21</v>
      </c>
      <c r="M100" s="181">
        <f t="shared" si="31"/>
        <v>0</v>
      </c>
      <c r="N100" s="179">
        <v>0</v>
      </c>
      <c r="O100" s="179">
        <f t="shared" si="32"/>
        <v>0</v>
      </c>
      <c r="P100" s="179">
        <v>0</v>
      </c>
      <c r="Q100" s="179">
        <f t="shared" si="33"/>
        <v>0</v>
      </c>
      <c r="R100" s="181"/>
      <c r="S100" s="181" t="s">
        <v>164</v>
      </c>
      <c r="T100" s="182" t="s">
        <v>183</v>
      </c>
      <c r="U100" s="157">
        <v>0</v>
      </c>
      <c r="V100" s="157">
        <f t="shared" si="34"/>
        <v>0</v>
      </c>
      <c r="W100" s="157"/>
      <c r="X100" s="157" t="s">
        <v>166</v>
      </c>
      <c r="Y100" s="157" t="s">
        <v>167</v>
      </c>
      <c r="Z100" s="147"/>
      <c r="AA100" s="147"/>
      <c r="AB100" s="147"/>
      <c r="AC100" s="147"/>
      <c r="AD100" s="147"/>
      <c r="AE100" s="147"/>
      <c r="AF100" s="147"/>
      <c r="AG100" s="147" t="s">
        <v>352</v>
      </c>
      <c r="AH100" s="147"/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outlineLevel="1" x14ac:dyDescent="0.25">
      <c r="A101" s="176">
        <v>85</v>
      </c>
      <c r="B101" s="177" t="s">
        <v>579</v>
      </c>
      <c r="C101" s="186" t="s">
        <v>580</v>
      </c>
      <c r="D101" s="178" t="s">
        <v>163</v>
      </c>
      <c r="E101" s="179">
        <v>25</v>
      </c>
      <c r="F101" s="180"/>
      <c r="G101" s="181">
        <f t="shared" si="28"/>
        <v>0</v>
      </c>
      <c r="H101" s="180"/>
      <c r="I101" s="181">
        <f t="shared" si="29"/>
        <v>0</v>
      </c>
      <c r="J101" s="180"/>
      <c r="K101" s="181">
        <f t="shared" si="30"/>
        <v>0</v>
      </c>
      <c r="L101" s="181">
        <v>21</v>
      </c>
      <c r="M101" s="181">
        <f t="shared" si="31"/>
        <v>0</v>
      </c>
      <c r="N101" s="179">
        <v>0</v>
      </c>
      <c r="O101" s="179">
        <f t="shared" si="32"/>
        <v>0</v>
      </c>
      <c r="P101" s="179">
        <v>0</v>
      </c>
      <c r="Q101" s="179">
        <f t="shared" si="33"/>
        <v>0</v>
      </c>
      <c r="R101" s="181"/>
      <c r="S101" s="181" t="s">
        <v>164</v>
      </c>
      <c r="T101" s="182" t="s">
        <v>183</v>
      </c>
      <c r="U101" s="157">
        <v>0</v>
      </c>
      <c r="V101" s="157">
        <f t="shared" si="34"/>
        <v>0</v>
      </c>
      <c r="W101" s="157"/>
      <c r="X101" s="157" t="s">
        <v>166</v>
      </c>
      <c r="Y101" s="157" t="s">
        <v>167</v>
      </c>
      <c r="Z101" s="147"/>
      <c r="AA101" s="147"/>
      <c r="AB101" s="147"/>
      <c r="AC101" s="147"/>
      <c r="AD101" s="147"/>
      <c r="AE101" s="147"/>
      <c r="AF101" s="147"/>
      <c r="AG101" s="147" t="s">
        <v>352</v>
      </c>
      <c r="AH101" s="147"/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outlineLevel="1" x14ac:dyDescent="0.25">
      <c r="A102" s="176">
        <v>86</v>
      </c>
      <c r="B102" s="177" t="s">
        <v>581</v>
      </c>
      <c r="C102" s="186" t="s">
        <v>582</v>
      </c>
      <c r="D102" s="178" t="s">
        <v>194</v>
      </c>
      <c r="E102" s="179">
        <v>45</v>
      </c>
      <c r="F102" s="180"/>
      <c r="G102" s="181">
        <f t="shared" si="28"/>
        <v>0</v>
      </c>
      <c r="H102" s="180"/>
      <c r="I102" s="181">
        <f t="shared" si="29"/>
        <v>0</v>
      </c>
      <c r="J102" s="180"/>
      <c r="K102" s="181">
        <f t="shared" si="30"/>
        <v>0</v>
      </c>
      <c r="L102" s="181">
        <v>21</v>
      </c>
      <c r="M102" s="181">
        <f t="shared" si="31"/>
        <v>0</v>
      </c>
      <c r="N102" s="179">
        <v>0</v>
      </c>
      <c r="O102" s="179">
        <f t="shared" si="32"/>
        <v>0</v>
      </c>
      <c r="P102" s="179">
        <v>0</v>
      </c>
      <c r="Q102" s="179">
        <f t="shared" si="33"/>
        <v>0</v>
      </c>
      <c r="R102" s="181"/>
      <c r="S102" s="181" t="s">
        <v>164</v>
      </c>
      <c r="T102" s="182" t="s">
        <v>183</v>
      </c>
      <c r="U102" s="157">
        <v>0</v>
      </c>
      <c r="V102" s="157">
        <f t="shared" si="34"/>
        <v>0</v>
      </c>
      <c r="W102" s="157"/>
      <c r="X102" s="157" t="s">
        <v>166</v>
      </c>
      <c r="Y102" s="157" t="s">
        <v>167</v>
      </c>
      <c r="Z102" s="147"/>
      <c r="AA102" s="147"/>
      <c r="AB102" s="147"/>
      <c r="AC102" s="147"/>
      <c r="AD102" s="147"/>
      <c r="AE102" s="147"/>
      <c r="AF102" s="147"/>
      <c r="AG102" s="147" t="s">
        <v>352</v>
      </c>
      <c r="AH102" s="147"/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outlineLevel="1" x14ac:dyDescent="0.25">
      <c r="A103" s="176">
        <v>87</v>
      </c>
      <c r="B103" s="177" t="s">
        <v>583</v>
      </c>
      <c r="C103" s="186" t="s">
        <v>584</v>
      </c>
      <c r="D103" s="178" t="s">
        <v>194</v>
      </c>
      <c r="E103" s="179">
        <v>30</v>
      </c>
      <c r="F103" s="180"/>
      <c r="G103" s="181">
        <f t="shared" si="28"/>
        <v>0</v>
      </c>
      <c r="H103" s="180"/>
      <c r="I103" s="181">
        <f t="shared" si="29"/>
        <v>0</v>
      </c>
      <c r="J103" s="180"/>
      <c r="K103" s="181">
        <f t="shared" si="30"/>
        <v>0</v>
      </c>
      <c r="L103" s="181">
        <v>21</v>
      </c>
      <c r="M103" s="181">
        <f t="shared" si="31"/>
        <v>0</v>
      </c>
      <c r="N103" s="179">
        <v>0</v>
      </c>
      <c r="O103" s="179">
        <f t="shared" si="32"/>
        <v>0</v>
      </c>
      <c r="P103" s="179">
        <v>0</v>
      </c>
      <c r="Q103" s="179">
        <f t="shared" si="33"/>
        <v>0</v>
      </c>
      <c r="R103" s="181"/>
      <c r="S103" s="181" t="s">
        <v>164</v>
      </c>
      <c r="T103" s="182" t="s">
        <v>183</v>
      </c>
      <c r="U103" s="157">
        <v>0</v>
      </c>
      <c r="V103" s="157">
        <f t="shared" si="34"/>
        <v>0</v>
      </c>
      <c r="W103" s="157"/>
      <c r="X103" s="157" t="s">
        <v>166</v>
      </c>
      <c r="Y103" s="157" t="s">
        <v>167</v>
      </c>
      <c r="Z103" s="147"/>
      <c r="AA103" s="147"/>
      <c r="AB103" s="147"/>
      <c r="AC103" s="147"/>
      <c r="AD103" s="147"/>
      <c r="AE103" s="147"/>
      <c r="AF103" s="147"/>
      <c r="AG103" s="147" t="s">
        <v>352</v>
      </c>
      <c r="AH103" s="147"/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outlineLevel="1" x14ac:dyDescent="0.25">
      <c r="A104" s="176">
        <v>88</v>
      </c>
      <c r="B104" s="177" t="s">
        <v>585</v>
      </c>
      <c r="C104" s="186" t="s">
        <v>586</v>
      </c>
      <c r="D104" s="178" t="s">
        <v>163</v>
      </c>
      <c r="E104" s="179">
        <v>69</v>
      </c>
      <c r="F104" s="180"/>
      <c r="G104" s="181">
        <f t="shared" si="28"/>
        <v>0</v>
      </c>
      <c r="H104" s="180"/>
      <c r="I104" s="181">
        <f t="shared" si="29"/>
        <v>0</v>
      </c>
      <c r="J104" s="180"/>
      <c r="K104" s="181">
        <f t="shared" si="30"/>
        <v>0</v>
      </c>
      <c r="L104" s="181">
        <v>21</v>
      </c>
      <c r="M104" s="181">
        <f t="shared" si="31"/>
        <v>0</v>
      </c>
      <c r="N104" s="179">
        <v>0</v>
      </c>
      <c r="O104" s="179">
        <f t="shared" si="32"/>
        <v>0</v>
      </c>
      <c r="P104" s="179">
        <v>0</v>
      </c>
      <c r="Q104" s="179">
        <f t="shared" si="33"/>
        <v>0</v>
      </c>
      <c r="R104" s="181"/>
      <c r="S104" s="181" t="s">
        <v>164</v>
      </c>
      <c r="T104" s="182" t="s">
        <v>183</v>
      </c>
      <c r="U104" s="157">
        <v>0</v>
      </c>
      <c r="V104" s="157">
        <f t="shared" si="34"/>
        <v>0</v>
      </c>
      <c r="W104" s="157"/>
      <c r="X104" s="157" t="s">
        <v>166</v>
      </c>
      <c r="Y104" s="157" t="s">
        <v>167</v>
      </c>
      <c r="Z104" s="147"/>
      <c r="AA104" s="147"/>
      <c r="AB104" s="147"/>
      <c r="AC104" s="147"/>
      <c r="AD104" s="147"/>
      <c r="AE104" s="147"/>
      <c r="AF104" s="147"/>
      <c r="AG104" s="147" t="s">
        <v>352</v>
      </c>
      <c r="AH104" s="147"/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outlineLevel="1" x14ac:dyDescent="0.25">
      <c r="A105" s="176">
        <v>89</v>
      </c>
      <c r="B105" s="177" t="s">
        <v>587</v>
      </c>
      <c r="C105" s="186" t="s">
        <v>588</v>
      </c>
      <c r="D105" s="178" t="s">
        <v>163</v>
      </c>
      <c r="E105" s="179">
        <v>25</v>
      </c>
      <c r="F105" s="180"/>
      <c r="G105" s="181">
        <f t="shared" si="28"/>
        <v>0</v>
      </c>
      <c r="H105" s="180"/>
      <c r="I105" s="181">
        <f t="shared" si="29"/>
        <v>0</v>
      </c>
      <c r="J105" s="180"/>
      <c r="K105" s="181">
        <f t="shared" si="30"/>
        <v>0</v>
      </c>
      <c r="L105" s="181">
        <v>21</v>
      </c>
      <c r="M105" s="181">
        <f t="shared" si="31"/>
        <v>0</v>
      </c>
      <c r="N105" s="179">
        <v>0</v>
      </c>
      <c r="O105" s="179">
        <f t="shared" si="32"/>
        <v>0</v>
      </c>
      <c r="P105" s="179">
        <v>0</v>
      </c>
      <c r="Q105" s="179">
        <f t="shared" si="33"/>
        <v>0</v>
      </c>
      <c r="R105" s="181"/>
      <c r="S105" s="181" t="s">
        <v>164</v>
      </c>
      <c r="T105" s="182" t="s">
        <v>183</v>
      </c>
      <c r="U105" s="157">
        <v>0</v>
      </c>
      <c r="V105" s="157">
        <f t="shared" si="34"/>
        <v>0</v>
      </c>
      <c r="W105" s="157"/>
      <c r="X105" s="157" t="s">
        <v>166</v>
      </c>
      <c r="Y105" s="157" t="s">
        <v>167</v>
      </c>
      <c r="Z105" s="147"/>
      <c r="AA105" s="147"/>
      <c r="AB105" s="147"/>
      <c r="AC105" s="147"/>
      <c r="AD105" s="147"/>
      <c r="AE105" s="147"/>
      <c r="AF105" s="147"/>
      <c r="AG105" s="147" t="s">
        <v>352</v>
      </c>
      <c r="AH105" s="147"/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 outlineLevel="1" x14ac:dyDescent="0.25">
      <c r="A106" s="176">
        <v>90</v>
      </c>
      <c r="B106" s="177" t="s">
        <v>589</v>
      </c>
      <c r="C106" s="186" t="s">
        <v>502</v>
      </c>
      <c r="D106" s="178" t="s">
        <v>163</v>
      </c>
      <c r="E106" s="179">
        <v>0</v>
      </c>
      <c r="F106" s="180"/>
      <c r="G106" s="181">
        <f t="shared" si="28"/>
        <v>0</v>
      </c>
      <c r="H106" s="180"/>
      <c r="I106" s="181">
        <f t="shared" si="29"/>
        <v>0</v>
      </c>
      <c r="J106" s="180"/>
      <c r="K106" s="181">
        <f t="shared" si="30"/>
        <v>0</v>
      </c>
      <c r="L106" s="181">
        <v>21</v>
      </c>
      <c r="M106" s="181">
        <f t="shared" si="31"/>
        <v>0</v>
      </c>
      <c r="N106" s="179">
        <v>0</v>
      </c>
      <c r="O106" s="179">
        <f t="shared" si="32"/>
        <v>0</v>
      </c>
      <c r="P106" s="179">
        <v>0</v>
      </c>
      <c r="Q106" s="179">
        <f t="shared" si="33"/>
        <v>0</v>
      </c>
      <c r="R106" s="181"/>
      <c r="S106" s="181" t="s">
        <v>164</v>
      </c>
      <c r="T106" s="182" t="s">
        <v>183</v>
      </c>
      <c r="U106" s="157">
        <v>0</v>
      </c>
      <c r="V106" s="157">
        <f t="shared" si="34"/>
        <v>0</v>
      </c>
      <c r="W106" s="157"/>
      <c r="X106" s="157" t="s">
        <v>166</v>
      </c>
      <c r="Y106" s="157" t="s">
        <v>167</v>
      </c>
      <c r="Z106" s="147"/>
      <c r="AA106" s="147"/>
      <c r="AB106" s="147"/>
      <c r="AC106" s="147"/>
      <c r="AD106" s="147"/>
      <c r="AE106" s="147"/>
      <c r="AF106" s="147"/>
      <c r="AG106" s="147" t="s">
        <v>352</v>
      </c>
      <c r="AH106" s="147"/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outlineLevel="1" x14ac:dyDescent="0.25">
      <c r="A107" s="176">
        <v>91</v>
      </c>
      <c r="B107" s="177" t="s">
        <v>590</v>
      </c>
      <c r="C107" s="186" t="s">
        <v>503</v>
      </c>
      <c r="D107" s="178" t="s">
        <v>163</v>
      </c>
      <c r="E107" s="179">
        <v>0</v>
      </c>
      <c r="F107" s="180"/>
      <c r="G107" s="181">
        <f t="shared" si="28"/>
        <v>0</v>
      </c>
      <c r="H107" s="180"/>
      <c r="I107" s="181">
        <f t="shared" si="29"/>
        <v>0</v>
      </c>
      <c r="J107" s="180"/>
      <c r="K107" s="181">
        <f t="shared" si="30"/>
        <v>0</v>
      </c>
      <c r="L107" s="181">
        <v>21</v>
      </c>
      <c r="M107" s="181">
        <f t="shared" si="31"/>
        <v>0</v>
      </c>
      <c r="N107" s="179">
        <v>0</v>
      </c>
      <c r="O107" s="179">
        <f t="shared" si="32"/>
        <v>0</v>
      </c>
      <c r="P107" s="179">
        <v>0</v>
      </c>
      <c r="Q107" s="179">
        <f t="shared" si="33"/>
        <v>0</v>
      </c>
      <c r="R107" s="181"/>
      <c r="S107" s="181" t="s">
        <v>164</v>
      </c>
      <c r="T107" s="182" t="s">
        <v>183</v>
      </c>
      <c r="U107" s="157">
        <v>0</v>
      </c>
      <c r="V107" s="157">
        <f t="shared" si="34"/>
        <v>0</v>
      </c>
      <c r="W107" s="157"/>
      <c r="X107" s="157" t="s">
        <v>166</v>
      </c>
      <c r="Y107" s="157" t="s">
        <v>167</v>
      </c>
      <c r="Z107" s="147"/>
      <c r="AA107" s="147"/>
      <c r="AB107" s="147"/>
      <c r="AC107" s="147"/>
      <c r="AD107" s="147"/>
      <c r="AE107" s="147"/>
      <c r="AF107" s="147"/>
      <c r="AG107" s="147" t="s">
        <v>352</v>
      </c>
      <c r="AH107" s="147"/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  <c r="BH107" s="147"/>
    </row>
    <row r="108" spans="1:60" outlineLevel="1" x14ac:dyDescent="0.25">
      <c r="A108" s="176">
        <v>92</v>
      </c>
      <c r="B108" s="177" t="s">
        <v>591</v>
      </c>
      <c r="C108" s="186" t="s">
        <v>505</v>
      </c>
      <c r="D108" s="178" t="s">
        <v>194</v>
      </c>
      <c r="E108" s="179">
        <v>0</v>
      </c>
      <c r="F108" s="180"/>
      <c r="G108" s="181">
        <f t="shared" si="28"/>
        <v>0</v>
      </c>
      <c r="H108" s="180"/>
      <c r="I108" s="181">
        <f t="shared" si="29"/>
        <v>0</v>
      </c>
      <c r="J108" s="180"/>
      <c r="K108" s="181">
        <f t="shared" si="30"/>
        <v>0</v>
      </c>
      <c r="L108" s="181">
        <v>21</v>
      </c>
      <c r="M108" s="181">
        <f t="shared" si="31"/>
        <v>0</v>
      </c>
      <c r="N108" s="179">
        <v>0</v>
      </c>
      <c r="O108" s="179">
        <f t="shared" si="32"/>
        <v>0</v>
      </c>
      <c r="P108" s="179">
        <v>0</v>
      </c>
      <c r="Q108" s="179">
        <f t="shared" si="33"/>
        <v>0</v>
      </c>
      <c r="R108" s="181"/>
      <c r="S108" s="181" t="s">
        <v>164</v>
      </c>
      <c r="T108" s="182" t="s">
        <v>183</v>
      </c>
      <c r="U108" s="157">
        <v>0</v>
      </c>
      <c r="V108" s="157">
        <f t="shared" si="34"/>
        <v>0</v>
      </c>
      <c r="W108" s="157"/>
      <c r="X108" s="157" t="s">
        <v>166</v>
      </c>
      <c r="Y108" s="157" t="s">
        <v>167</v>
      </c>
      <c r="Z108" s="147"/>
      <c r="AA108" s="147"/>
      <c r="AB108" s="147"/>
      <c r="AC108" s="147"/>
      <c r="AD108" s="147"/>
      <c r="AE108" s="147"/>
      <c r="AF108" s="147"/>
      <c r="AG108" s="147" t="s">
        <v>352</v>
      </c>
      <c r="AH108" s="147"/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outlineLevel="1" x14ac:dyDescent="0.25">
      <c r="A109" s="176">
        <v>93</v>
      </c>
      <c r="B109" s="177" t="s">
        <v>592</v>
      </c>
      <c r="C109" s="186" t="s">
        <v>507</v>
      </c>
      <c r="D109" s="178" t="s">
        <v>194</v>
      </c>
      <c r="E109" s="179">
        <v>0</v>
      </c>
      <c r="F109" s="180"/>
      <c r="G109" s="181">
        <f t="shared" si="28"/>
        <v>0</v>
      </c>
      <c r="H109" s="180"/>
      <c r="I109" s="181">
        <f t="shared" si="29"/>
        <v>0</v>
      </c>
      <c r="J109" s="180"/>
      <c r="K109" s="181">
        <f t="shared" si="30"/>
        <v>0</v>
      </c>
      <c r="L109" s="181">
        <v>21</v>
      </c>
      <c r="M109" s="181">
        <f t="shared" si="31"/>
        <v>0</v>
      </c>
      <c r="N109" s="179">
        <v>0</v>
      </c>
      <c r="O109" s="179">
        <f t="shared" si="32"/>
        <v>0</v>
      </c>
      <c r="P109" s="179">
        <v>0</v>
      </c>
      <c r="Q109" s="179">
        <f t="shared" si="33"/>
        <v>0</v>
      </c>
      <c r="R109" s="181"/>
      <c r="S109" s="181" t="s">
        <v>164</v>
      </c>
      <c r="T109" s="182" t="s">
        <v>183</v>
      </c>
      <c r="U109" s="157">
        <v>0</v>
      </c>
      <c r="V109" s="157">
        <f t="shared" si="34"/>
        <v>0</v>
      </c>
      <c r="W109" s="157"/>
      <c r="X109" s="157" t="s">
        <v>166</v>
      </c>
      <c r="Y109" s="157" t="s">
        <v>167</v>
      </c>
      <c r="Z109" s="147"/>
      <c r="AA109" s="147"/>
      <c r="AB109" s="147"/>
      <c r="AC109" s="147"/>
      <c r="AD109" s="147"/>
      <c r="AE109" s="147"/>
      <c r="AF109" s="147"/>
      <c r="AG109" s="147" t="s">
        <v>352</v>
      </c>
      <c r="AH109" s="147"/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  <c r="BH109" s="147"/>
    </row>
    <row r="110" spans="1:60" outlineLevel="1" x14ac:dyDescent="0.25">
      <c r="A110" s="176">
        <v>94</v>
      </c>
      <c r="B110" s="177" t="s">
        <v>593</v>
      </c>
      <c r="C110" s="186" t="s">
        <v>594</v>
      </c>
      <c r="D110" s="178" t="s">
        <v>163</v>
      </c>
      <c r="E110" s="179">
        <v>0</v>
      </c>
      <c r="F110" s="180"/>
      <c r="G110" s="181">
        <f t="shared" si="28"/>
        <v>0</v>
      </c>
      <c r="H110" s="180"/>
      <c r="I110" s="181">
        <f t="shared" si="29"/>
        <v>0</v>
      </c>
      <c r="J110" s="180"/>
      <c r="K110" s="181">
        <f t="shared" si="30"/>
        <v>0</v>
      </c>
      <c r="L110" s="181">
        <v>21</v>
      </c>
      <c r="M110" s="181">
        <f t="shared" si="31"/>
        <v>0</v>
      </c>
      <c r="N110" s="179">
        <v>0</v>
      </c>
      <c r="O110" s="179">
        <f t="shared" si="32"/>
        <v>0</v>
      </c>
      <c r="P110" s="179">
        <v>0</v>
      </c>
      <c r="Q110" s="179">
        <f t="shared" si="33"/>
        <v>0</v>
      </c>
      <c r="R110" s="181"/>
      <c r="S110" s="181" t="s">
        <v>164</v>
      </c>
      <c r="T110" s="182" t="s">
        <v>183</v>
      </c>
      <c r="U110" s="157">
        <v>0</v>
      </c>
      <c r="V110" s="157">
        <f t="shared" si="34"/>
        <v>0</v>
      </c>
      <c r="W110" s="157"/>
      <c r="X110" s="157" t="s">
        <v>166</v>
      </c>
      <c r="Y110" s="157" t="s">
        <v>167</v>
      </c>
      <c r="Z110" s="147"/>
      <c r="AA110" s="147"/>
      <c r="AB110" s="147"/>
      <c r="AC110" s="147"/>
      <c r="AD110" s="147"/>
      <c r="AE110" s="147"/>
      <c r="AF110" s="147"/>
      <c r="AG110" s="147" t="s">
        <v>352</v>
      </c>
      <c r="AH110" s="147"/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  <c r="BH110" s="147"/>
    </row>
    <row r="111" spans="1:60" outlineLevel="1" x14ac:dyDescent="0.25">
      <c r="A111" s="176">
        <v>95</v>
      </c>
      <c r="B111" s="177" t="s">
        <v>595</v>
      </c>
      <c r="C111" s="186" t="s">
        <v>596</v>
      </c>
      <c r="D111" s="178" t="s">
        <v>163</v>
      </c>
      <c r="E111" s="179">
        <v>0</v>
      </c>
      <c r="F111" s="180"/>
      <c r="G111" s="181">
        <f t="shared" si="28"/>
        <v>0</v>
      </c>
      <c r="H111" s="180"/>
      <c r="I111" s="181">
        <f t="shared" si="29"/>
        <v>0</v>
      </c>
      <c r="J111" s="180"/>
      <c r="K111" s="181">
        <f t="shared" si="30"/>
        <v>0</v>
      </c>
      <c r="L111" s="181">
        <v>21</v>
      </c>
      <c r="M111" s="181">
        <f t="shared" si="31"/>
        <v>0</v>
      </c>
      <c r="N111" s="179">
        <v>0</v>
      </c>
      <c r="O111" s="179">
        <f t="shared" si="32"/>
        <v>0</v>
      </c>
      <c r="P111" s="179">
        <v>0</v>
      </c>
      <c r="Q111" s="179">
        <f t="shared" si="33"/>
        <v>0</v>
      </c>
      <c r="R111" s="181"/>
      <c r="S111" s="181" t="s">
        <v>164</v>
      </c>
      <c r="T111" s="182" t="s">
        <v>183</v>
      </c>
      <c r="U111" s="157">
        <v>0</v>
      </c>
      <c r="V111" s="157">
        <f t="shared" si="34"/>
        <v>0</v>
      </c>
      <c r="W111" s="157"/>
      <c r="X111" s="157" t="s">
        <v>166</v>
      </c>
      <c r="Y111" s="157" t="s">
        <v>167</v>
      </c>
      <c r="Z111" s="147"/>
      <c r="AA111" s="147"/>
      <c r="AB111" s="147"/>
      <c r="AC111" s="147"/>
      <c r="AD111" s="147"/>
      <c r="AE111" s="147"/>
      <c r="AF111" s="147"/>
      <c r="AG111" s="147" t="s">
        <v>352</v>
      </c>
      <c r="AH111" s="147"/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BH111" s="147"/>
    </row>
    <row r="112" spans="1:60" outlineLevel="1" x14ac:dyDescent="0.25">
      <c r="A112" s="176">
        <v>96</v>
      </c>
      <c r="B112" s="177" t="s">
        <v>597</v>
      </c>
      <c r="C112" s="186" t="s">
        <v>509</v>
      </c>
      <c r="D112" s="178" t="s">
        <v>409</v>
      </c>
      <c r="E112" s="179">
        <v>1</v>
      </c>
      <c r="F112" s="180"/>
      <c r="G112" s="181">
        <f t="shared" si="28"/>
        <v>0</v>
      </c>
      <c r="H112" s="180"/>
      <c r="I112" s="181">
        <f t="shared" si="29"/>
        <v>0</v>
      </c>
      <c r="J112" s="180"/>
      <c r="K112" s="181">
        <f t="shared" si="30"/>
        <v>0</v>
      </c>
      <c r="L112" s="181">
        <v>21</v>
      </c>
      <c r="M112" s="181">
        <f t="shared" si="31"/>
        <v>0</v>
      </c>
      <c r="N112" s="179">
        <v>0</v>
      </c>
      <c r="O112" s="179">
        <f t="shared" si="32"/>
        <v>0</v>
      </c>
      <c r="P112" s="179">
        <v>0</v>
      </c>
      <c r="Q112" s="179">
        <f t="shared" si="33"/>
        <v>0</v>
      </c>
      <c r="R112" s="181"/>
      <c r="S112" s="181" t="s">
        <v>164</v>
      </c>
      <c r="T112" s="182" t="s">
        <v>183</v>
      </c>
      <c r="U112" s="157">
        <v>0</v>
      </c>
      <c r="V112" s="157">
        <f t="shared" si="34"/>
        <v>0</v>
      </c>
      <c r="W112" s="157"/>
      <c r="X112" s="157" t="s">
        <v>166</v>
      </c>
      <c r="Y112" s="157" t="s">
        <v>167</v>
      </c>
      <c r="Z112" s="147"/>
      <c r="AA112" s="147"/>
      <c r="AB112" s="147"/>
      <c r="AC112" s="147"/>
      <c r="AD112" s="147"/>
      <c r="AE112" s="147"/>
      <c r="AF112" s="147"/>
      <c r="AG112" s="147" t="s">
        <v>352</v>
      </c>
      <c r="AH112" s="147"/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  <c r="BH112" s="147"/>
    </row>
    <row r="113" spans="1:60" outlineLevel="1" x14ac:dyDescent="0.25">
      <c r="A113" s="176">
        <v>97</v>
      </c>
      <c r="B113" s="177" t="s">
        <v>598</v>
      </c>
      <c r="C113" s="186" t="s">
        <v>511</v>
      </c>
      <c r="D113" s="178" t="s">
        <v>194</v>
      </c>
      <c r="E113" s="179">
        <v>3</v>
      </c>
      <c r="F113" s="180"/>
      <c r="G113" s="181">
        <f t="shared" si="28"/>
        <v>0</v>
      </c>
      <c r="H113" s="180"/>
      <c r="I113" s="181">
        <f t="shared" si="29"/>
        <v>0</v>
      </c>
      <c r="J113" s="180"/>
      <c r="K113" s="181">
        <f t="shared" si="30"/>
        <v>0</v>
      </c>
      <c r="L113" s="181">
        <v>21</v>
      </c>
      <c r="M113" s="181">
        <f t="shared" si="31"/>
        <v>0</v>
      </c>
      <c r="N113" s="179">
        <v>0</v>
      </c>
      <c r="O113" s="179">
        <f t="shared" si="32"/>
        <v>0</v>
      </c>
      <c r="P113" s="179">
        <v>0</v>
      </c>
      <c r="Q113" s="179">
        <f t="shared" si="33"/>
        <v>0</v>
      </c>
      <c r="R113" s="181"/>
      <c r="S113" s="181" t="s">
        <v>164</v>
      </c>
      <c r="T113" s="182" t="s">
        <v>183</v>
      </c>
      <c r="U113" s="157">
        <v>0</v>
      </c>
      <c r="V113" s="157">
        <f t="shared" si="34"/>
        <v>0</v>
      </c>
      <c r="W113" s="157"/>
      <c r="X113" s="157" t="s">
        <v>166</v>
      </c>
      <c r="Y113" s="157" t="s">
        <v>167</v>
      </c>
      <c r="Z113" s="147"/>
      <c r="AA113" s="147"/>
      <c r="AB113" s="147"/>
      <c r="AC113" s="147"/>
      <c r="AD113" s="147"/>
      <c r="AE113" s="147"/>
      <c r="AF113" s="147"/>
      <c r="AG113" s="147" t="s">
        <v>352</v>
      </c>
      <c r="AH113" s="147"/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BH113" s="147"/>
    </row>
    <row r="114" spans="1:60" outlineLevel="1" x14ac:dyDescent="0.25">
      <c r="A114" s="176">
        <v>98</v>
      </c>
      <c r="B114" s="177" t="s">
        <v>599</v>
      </c>
      <c r="C114" s="186" t="s">
        <v>386</v>
      </c>
      <c r="D114" s="178" t="s">
        <v>513</v>
      </c>
      <c r="E114" s="179">
        <v>2</v>
      </c>
      <c r="F114" s="180"/>
      <c r="G114" s="181">
        <f t="shared" si="28"/>
        <v>0</v>
      </c>
      <c r="H114" s="180"/>
      <c r="I114" s="181">
        <f t="shared" si="29"/>
        <v>0</v>
      </c>
      <c r="J114" s="180"/>
      <c r="K114" s="181">
        <f t="shared" si="30"/>
        <v>0</v>
      </c>
      <c r="L114" s="181">
        <v>21</v>
      </c>
      <c r="M114" s="181">
        <f t="shared" si="31"/>
        <v>0</v>
      </c>
      <c r="N114" s="179">
        <v>0</v>
      </c>
      <c r="O114" s="179">
        <f t="shared" si="32"/>
        <v>0</v>
      </c>
      <c r="P114" s="179">
        <v>0</v>
      </c>
      <c r="Q114" s="179">
        <f t="shared" si="33"/>
        <v>0</v>
      </c>
      <c r="R114" s="181"/>
      <c r="S114" s="181" t="s">
        <v>164</v>
      </c>
      <c r="T114" s="182" t="s">
        <v>183</v>
      </c>
      <c r="U114" s="157">
        <v>0</v>
      </c>
      <c r="V114" s="157">
        <f t="shared" si="34"/>
        <v>0</v>
      </c>
      <c r="W114" s="157"/>
      <c r="X114" s="157" t="s">
        <v>166</v>
      </c>
      <c r="Y114" s="157" t="s">
        <v>167</v>
      </c>
      <c r="Z114" s="147"/>
      <c r="AA114" s="147"/>
      <c r="AB114" s="147"/>
      <c r="AC114" s="147"/>
      <c r="AD114" s="147"/>
      <c r="AE114" s="147"/>
      <c r="AF114" s="147"/>
      <c r="AG114" s="147" t="s">
        <v>352</v>
      </c>
      <c r="AH114" s="147"/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  <c r="BH114" s="147"/>
    </row>
    <row r="115" spans="1:60" ht="20.399999999999999" outlineLevel="1" x14ac:dyDescent="0.25">
      <c r="A115" s="176">
        <v>99</v>
      </c>
      <c r="B115" s="177" t="s">
        <v>600</v>
      </c>
      <c r="C115" s="186" t="s">
        <v>402</v>
      </c>
      <c r="D115" s="178" t="s">
        <v>409</v>
      </c>
      <c r="E115" s="179">
        <v>1</v>
      </c>
      <c r="F115" s="180"/>
      <c r="G115" s="181">
        <f t="shared" si="28"/>
        <v>0</v>
      </c>
      <c r="H115" s="180"/>
      <c r="I115" s="181">
        <f t="shared" si="29"/>
        <v>0</v>
      </c>
      <c r="J115" s="180"/>
      <c r="K115" s="181">
        <f t="shared" si="30"/>
        <v>0</v>
      </c>
      <c r="L115" s="181">
        <v>21</v>
      </c>
      <c r="M115" s="181">
        <f t="shared" si="31"/>
        <v>0</v>
      </c>
      <c r="N115" s="179">
        <v>0</v>
      </c>
      <c r="O115" s="179">
        <f t="shared" si="32"/>
        <v>0</v>
      </c>
      <c r="P115" s="179">
        <v>0</v>
      </c>
      <c r="Q115" s="179">
        <f t="shared" si="33"/>
        <v>0</v>
      </c>
      <c r="R115" s="181"/>
      <c r="S115" s="181" t="s">
        <v>164</v>
      </c>
      <c r="T115" s="182" t="s">
        <v>183</v>
      </c>
      <c r="U115" s="157">
        <v>0</v>
      </c>
      <c r="V115" s="157">
        <f t="shared" si="34"/>
        <v>0</v>
      </c>
      <c r="W115" s="157"/>
      <c r="X115" s="157" t="s">
        <v>166</v>
      </c>
      <c r="Y115" s="157" t="s">
        <v>167</v>
      </c>
      <c r="Z115" s="147"/>
      <c r="AA115" s="147"/>
      <c r="AB115" s="147"/>
      <c r="AC115" s="147"/>
      <c r="AD115" s="147"/>
      <c r="AE115" s="147"/>
      <c r="AF115" s="147"/>
      <c r="AG115" s="147" t="s">
        <v>352</v>
      </c>
      <c r="AH115" s="147"/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  <c r="BH115" s="147"/>
    </row>
    <row r="116" spans="1:60" x14ac:dyDescent="0.25">
      <c r="A116" s="161" t="s">
        <v>159</v>
      </c>
      <c r="B116" s="162" t="s">
        <v>76</v>
      </c>
      <c r="C116" s="183" t="s">
        <v>77</v>
      </c>
      <c r="D116" s="163"/>
      <c r="E116" s="164"/>
      <c r="F116" s="165"/>
      <c r="G116" s="165">
        <f>SUMIF(AG117:AG119,"&lt;&gt;NOR",G117:G119)</f>
        <v>0</v>
      </c>
      <c r="H116" s="165"/>
      <c r="I116" s="165">
        <f>SUM(I117:I119)</f>
        <v>0</v>
      </c>
      <c r="J116" s="165"/>
      <c r="K116" s="165">
        <f>SUM(K117:K119)</f>
        <v>0</v>
      </c>
      <c r="L116" s="165"/>
      <c r="M116" s="165">
        <f>SUM(M117:M119)</f>
        <v>0</v>
      </c>
      <c r="N116" s="164"/>
      <c r="O116" s="164">
        <f>SUM(O117:O119)</f>
        <v>0</v>
      </c>
      <c r="P116" s="164"/>
      <c r="Q116" s="164">
        <f>SUM(Q117:Q119)</f>
        <v>0</v>
      </c>
      <c r="R116" s="165"/>
      <c r="S116" s="165"/>
      <c r="T116" s="166"/>
      <c r="U116" s="160"/>
      <c r="V116" s="160">
        <f>SUM(V117:V119)</f>
        <v>0</v>
      </c>
      <c r="W116" s="160"/>
      <c r="X116" s="160"/>
      <c r="Y116" s="160"/>
      <c r="AG116" t="s">
        <v>160</v>
      </c>
    </row>
    <row r="117" spans="1:60" ht="20.399999999999999" outlineLevel="1" x14ac:dyDescent="0.25">
      <c r="A117" s="176">
        <v>100</v>
      </c>
      <c r="B117" s="177" t="s">
        <v>601</v>
      </c>
      <c r="C117" s="186" t="s">
        <v>602</v>
      </c>
      <c r="D117" s="178" t="s">
        <v>163</v>
      </c>
      <c r="E117" s="179">
        <v>90</v>
      </c>
      <c r="F117" s="180"/>
      <c r="G117" s="181">
        <f>ROUND(E117*F117,2)</f>
        <v>0</v>
      </c>
      <c r="H117" s="180"/>
      <c r="I117" s="181">
        <f>ROUND(E117*H117,2)</f>
        <v>0</v>
      </c>
      <c r="J117" s="180"/>
      <c r="K117" s="181">
        <f>ROUND(E117*J117,2)</f>
        <v>0</v>
      </c>
      <c r="L117" s="181">
        <v>21</v>
      </c>
      <c r="M117" s="181">
        <f>G117*(1+L117/100)</f>
        <v>0</v>
      </c>
      <c r="N117" s="179">
        <v>0</v>
      </c>
      <c r="O117" s="179">
        <f>ROUND(E117*N117,2)</f>
        <v>0</v>
      </c>
      <c r="P117" s="179">
        <v>0</v>
      </c>
      <c r="Q117" s="179">
        <f>ROUND(E117*P117,2)</f>
        <v>0</v>
      </c>
      <c r="R117" s="181"/>
      <c r="S117" s="181" t="s">
        <v>164</v>
      </c>
      <c r="T117" s="182" t="s">
        <v>183</v>
      </c>
      <c r="U117" s="157">
        <v>0</v>
      </c>
      <c r="V117" s="157">
        <f>ROUND(E117*U117,2)</f>
        <v>0</v>
      </c>
      <c r="W117" s="157"/>
      <c r="X117" s="157" t="s">
        <v>166</v>
      </c>
      <c r="Y117" s="157" t="s">
        <v>167</v>
      </c>
      <c r="Z117" s="147"/>
      <c r="AA117" s="147"/>
      <c r="AB117" s="147"/>
      <c r="AC117" s="147"/>
      <c r="AD117" s="147"/>
      <c r="AE117" s="147"/>
      <c r="AF117" s="147"/>
      <c r="AG117" s="147" t="s">
        <v>352</v>
      </c>
      <c r="AH117" s="147"/>
      <c r="AI117" s="147"/>
      <c r="AJ117" s="147"/>
      <c r="AK117" s="147"/>
      <c r="AL117" s="147"/>
      <c r="AM117" s="147"/>
      <c r="AN117" s="147"/>
      <c r="AO117" s="147"/>
      <c r="AP117" s="147"/>
      <c r="AQ117" s="147"/>
      <c r="AR117" s="147"/>
      <c r="AS117" s="147"/>
      <c r="AT117" s="147"/>
      <c r="AU117" s="147"/>
      <c r="AV117" s="147"/>
      <c r="AW117" s="147"/>
      <c r="AX117" s="147"/>
      <c r="AY117" s="147"/>
      <c r="AZ117" s="147"/>
      <c r="BA117" s="147"/>
      <c r="BB117" s="147"/>
      <c r="BC117" s="147"/>
      <c r="BD117" s="147"/>
      <c r="BE117" s="147"/>
      <c r="BF117" s="147"/>
      <c r="BG117" s="147"/>
      <c r="BH117" s="147"/>
    </row>
    <row r="118" spans="1:60" ht="20.399999999999999" outlineLevel="1" x14ac:dyDescent="0.25">
      <c r="A118" s="176">
        <v>101</v>
      </c>
      <c r="B118" s="177" t="s">
        <v>603</v>
      </c>
      <c r="C118" s="186" t="s">
        <v>604</v>
      </c>
      <c r="D118" s="178" t="s">
        <v>163</v>
      </c>
      <c r="E118" s="179">
        <v>125</v>
      </c>
      <c r="F118" s="180"/>
      <c r="G118" s="181">
        <f>ROUND(E118*F118,2)</f>
        <v>0</v>
      </c>
      <c r="H118" s="180"/>
      <c r="I118" s="181">
        <f>ROUND(E118*H118,2)</f>
        <v>0</v>
      </c>
      <c r="J118" s="180"/>
      <c r="K118" s="181">
        <f>ROUND(E118*J118,2)</f>
        <v>0</v>
      </c>
      <c r="L118" s="181">
        <v>21</v>
      </c>
      <c r="M118" s="181">
        <f>G118*(1+L118/100)</f>
        <v>0</v>
      </c>
      <c r="N118" s="179">
        <v>0</v>
      </c>
      <c r="O118" s="179">
        <f>ROUND(E118*N118,2)</f>
        <v>0</v>
      </c>
      <c r="P118" s="179">
        <v>0</v>
      </c>
      <c r="Q118" s="179">
        <f>ROUND(E118*P118,2)</f>
        <v>0</v>
      </c>
      <c r="R118" s="181"/>
      <c r="S118" s="181" t="s">
        <v>164</v>
      </c>
      <c r="T118" s="182" t="s">
        <v>183</v>
      </c>
      <c r="U118" s="157">
        <v>0</v>
      </c>
      <c r="V118" s="157">
        <f>ROUND(E118*U118,2)</f>
        <v>0</v>
      </c>
      <c r="W118" s="157"/>
      <c r="X118" s="157" t="s">
        <v>166</v>
      </c>
      <c r="Y118" s="157" t="s">
        <v>167</v>
      </c>
      <c r="Z118" s="147"/>
      <c r="AA118" s="147"/>
      <c r="AB118" s="147"/>
      <c r="AC118" s="147"/>
      <c r="AD118" s="147"/>
      <c r="AE118" s="147"/>
      <c r="AF118" s="147"/>
      <c r="AG118" s="147" t="s">
        <v>352</v>
      </c>
      <c r="AH118" s="147"/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  <c r="BH118" s="147"/>
    </row>
    <row r="119" spans="1:60" ht="20.399999999999999" outlineLevel="1" x14ac:dyDescent="0.25">
      <c r="A119" s="176">
        <v>102</v>
      </c>
      <c r="B119" s="177" t="s">
        <v>605</v>
      </c>
      <c r="C119" s="186" t="s">
        <v>606</v>
      </c>
      <c r="D119" s="178" t="s">
        <v>163</v>
      </c>
      <c r="E119" s="179">
        <v>95</v>
      </c>
      <c r="F119" s="180"/>
      <c r="G119" s="181">
        <f>ROUND(E119*F119,2)</f>
        <v>0</v>
      </c>
      <c r="H119" s="180"/>
      <c r="I119" s="181">
        <f>ROUND(E119*H119,2)</f>
        <v>0</v>
      </c>
      <c r="J119" s="180"/>
      <c r="K119" s="181">
        <f>ROUND(E119*J119,2)</f>
        <v>0</v>
      </c>
      <c r="L119" s="181">
        <v>21</v>
      </c>
      <c r="M119" s="181">
        <f>G119*(1+L119/100)</f>
        <v>0</v>
      </c>
      <c r="N119" s="179">
        <v>0</v>
      </c>
      <c r="O119" s="179">
        <f>ROUND(E119*N119,2)</f>
        <v>0</v>
      </c>
      <c r="P119" s="179">
        <v>0</v>
      </c>
      <c r="Q119" s="179">
        <f>ROUND(E119*P119,2)</f>
        <v>0</v>
      </c>
      <c r="R119" s="181"/>
      <c r="S119" s="181" t="s">
        <v>164</v>
      </c>
      <c r="T119" s="182" t="s">
        <v>183</v>
      </c>
      <c r="U119" s="157">
        <v>0</v>
      </c>
      <c r="V119" s="157">
        <f>ROUND(E119*U119,2)</f>
        <v>0</v>
      </c>
      <c r="W119" s="157"/>
      <c r="X119" s="157" t="s">
        <v>166</v>
      </c>
      <c r="Y119" s="157" t="s">
        <v>167</v>
      </c>
      <c r="Z119" s="147"/>
      <c r="AA119" s="147"/>
      <c r="AB119" s="147"/>
      <c r="AC119" s="147"/>
      <c r="AD119" s="147"/>
      <c r="AE119" s="147"/>
      <c r="AF119" s="147"/>
      <c r="AG119" s="147" t="s">
        <v>352</v>
      </c>
      <c r="AH119" s="147"/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  <c r="BH119" s="147"/>
    </row>
    <row r="120" spans="1:60" x14ac:dyDescent="0.25">
      <c r="A120" s="161" t="s">
        <v>159</v>
      </c>
      <c r="B120" s="162" t="s">
        <v>124</v>
      </c>
      <c r="C120" s="183" t="s">
        <v>125</v>
      </c>
      <c r="D120" s="163"/>
      <c r="E120" s="164"/>
      <c r="F120" s="165"/>
      <c r="G120" s="165">
        <f>SUMIF(AG121:AG136,"&lt;&gt;NOR",G121:G136)</f>
        <v>0</v>
      </c>
      <c r="H120" s="165"/>
      <c r="I120" s="165">
        <f>SUM(I121:I136)</f>
        <v>0</v>
      </c>
      <c r="J120" s="165"/>
      <c r="K120" s="165">
        <f>SUM(K121:K136)</f>
        <v>0</v>
      </c>
      <c r="L120" s="165"/>
      <c r="M120" s="165">
        <f>SUM(M121:M136)</f>
        <v>0</v>
      </c>
      <c r="N120" s="164"/>
      <c r="O120" s="164">
        <f>SUM(O121:O136)</f>
        <v>0</v>
      </c>
      <c r="P120" s="164"/>
      <c r="Q120" s="164">
        <f>SUM(Q121:Q136)</f>
        <v>0</v>
      </c>
      <c r="R120" s="165"/>
      <c r="S120" s="165"/>
      <c r="T120" s="166"/>
      <c r="U120" s="160"/>
      <c r="V120" s="160">
        <f>SUM(V121:V136)</f>
        <v>0</v>
      </c>
      <c r="W120" s="160"/>
      <c r="X120" s="160"/>
      <c r="Y120" s="160"/>
      <c r="AG120" t="s">
        <v>160</v>
      </c>
    </row>
    <row r="121" spans="1:60" outlineLevel="1" x14ac:dyDescent="0.25">
      <c r="A121" s="176">
        <v>103</v>
      </c>
      <c r="B121" s="177" t="s">
        <v>607</v>
      </c>
      <c r="C121" s="186" t="s">
        <v>408</v>
      </c>
      <c r="D121" s="178" t="s">
        <v>409</v>
      </c>
      <c r="E121" s="179">
        <v>1</v>
      </c>
      <c r="F121" s="180"/>
      <c r="G121" s="181">
        <f t="shared" ref="G121:G136" si="35">ROUND(E121*F121,2)</f>
        <v>0</v>
      </c>
      <c r="H121" s="180"/>
      <c r="I121" s="181">
        <f t="shared" ref="I121:I136" si="36">ROUND(E121*H121,2)</f>
        <v>0</v>
      </c>
      <c r="J121" s="180"/>
      <c r="K121" s="181">
        <f t="shared" ref="K121:K136" si="37">ROUND(E121*J121,2)</f>
        <v>0</v>
      </c>
      <c r="L121" s="181">
        <v>21</v>
      </c>
      <c r="M121" s="181">
        <f t="shared" ref="M121:M136" si="38">G121*(1+L121/100)</f>
        <v>0</v>
      </c>
      <c r="N121" s="179">
        <v>0</v>
      </c>
      <c r="O121" s="179">
        <f t="shared" ref="O121:O136" si="39">ROUND(E121*N121,2)</f>
        <v>0</v>
      </c>
      <c r="P121" s="179">
        <v>0</v>
      </c>
      <c r="Q121" s="179">
        <f t="shared" ref="Q121:Q136" si="40">ROUND(E121*P121,2)</f>
        <v>0</v>
      </c>
      <c r="R121" s="181"/>
      <c r="S121" s="181" t="s">
        <v>164</v>
      </c>
      <c r="T121" s="182" t="s">
        <v>183</v>
      </c>
      <c r="U121" s="157">
        <v>0</v>
      </c>
      <c r="V121" s="157">
        <f t="shared" ref="V121:V136" si="41">ROUND(E121*U121,2)</f>
        <v>0</v>
      </c>
      <c r="W121" s="157"/>
      <c r="X121" s="157" t="s">
        <v>166</v>
      </c>
      <c r="Y121" s="157" t="s">
        <v>167</v>
      </c>
      <c r="Z121" s="147"/>
      <c r="AA121" s="147"/>
      <c r="AB121" s="147"/>
      <c r="AC121" s="147"/>
      <c r="AD121" s="147"/>
      <c r="AE121" s="147"/>
      <c r="AF121" s="147"/>
      <c r="AG121" s="147" t="s">
        <v>306</v>
      </c>
      <c r="AH121" s="147"/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</row>
    <row r="122" spans="1:60" outlineLevel="1" x14ac:dyDescent="0.25">
      <c r="A122" s="176">
        <v>104</v>
      </c>
      <c r="B122" s="177" t="s">
        <v>608</v>
      </c>
      <c r="C122" s="186" t="s">
        <v>411</v>
      </c>
      <c r="D122" s="178" t="s">
        <v>409</v>
      </c>
      <c r="E122" s="179">
        <v>1</v>
      </c>
      <c r="F122" s="180"/>
      <c r="G122" s="181">
        <f t="shared" si="35"/>
        <v>0</v>
      </c>
      <c r="H122" s="180"/>
      <c r="I122" s="181">
        <f t="shared" si="36"/>
        <v>0</v>
      </c>
      <c r="J122" s="180"/>
      <c r="K122" s="181">
        <f t="shared" si="37"/>
        <v>0</v>
      </c>
      <c r="L122" s="181">
        <v>21</v>
      </c>
      <c r="M122" s="181">
        <f t="shared" si="38"/>
        <v>0</v>
      </c>
      <c r="N122" s="179">
        <v>0</v>
      </c>
      <c r="O122" s="179">
        <f t="shared" si="39"/>
        <v>0</v>
      </c>
      <c r="P122" s="179">
        <v>0</v>
      </c>
      <c r="Q122" s="179">
        <f t="shared" si="40"/>
        <v>0</v>
      </c>
      <c r="R122" s="181"/>
      <c r="S122" s="181" t="s">
        <v>164</v>
      </c>
      <c r="T122" s="182" t="s">
        <v>183</v>
      </c>
      <c r="U122" s="157">
        <v>0</v>
      </c>
      <c r="V122" s="157">
        <f t="shared" si="41"/>
        <v>0</v>
      </c>
      <c r="W122" s="157"/>
      <c r="X122" s="157" t="s">
        <v>166</v>
      </c>
      <c r="Y122" s="157" t="s">
        <v>167</v>
      </c>
      <c r="Z122" s="147"/>
      <c r="AA122" s="147"/>
      <c r="AB122" s="147"/>
      <c r="AC122" s="147"/>
      <c r="AD122" s="147"/>
      <c r="AE122" s="147"/>
      <c r="AF122" s="147"/>
      <c r="AG122" s="147" t="s">
        <v>306</v>
      </c>
      <c r="AH122" s="147"/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  <c r="BF122" s="147"/>
      <c r="BG122" s="147"/>
      <c r="BH122" s="147"/>
    </row>
    <row r="123" spans="1:60" outlineLevel="1" x14ac:dyDescent="0.25">
      <c r="A123" s="176">
        <v>105</v>
      </c>
      <c r="B123" s="177" t="s">
        <v>609</v>
      </c>
      <c r="C123" s="186" t="s">
        <v>413</v>
      </c>
      <c r="D123" s="178" t="s">
        <v>409</v>
      </c>
      <c r="E123" s="179">
        <v>1</v>
      </c>
      <c r="F123" s="180"/>
      <c r="G123" s="181">
        <f t="shared" si="35"/>
        <v>0</v>
      </c>
      <c r="H123" s="180"/>
      <c r="I123" s="181">
        <f t="shared" si="36"/>
        <v>0</v>
      </c>
      <c r="J123" s="180"/>
      <c r="K123" s="181">
        <f t="shared" si="37"/>
        <v>0</v>
      </c>
      <c r="L123" s="181">
        <v>21</v>
      </c>
      <c r="M123" s="181">
        <f t="shared" si="38"/>
        <v>0</v>
      </c>
      <c r="N123" s="179">
        <v>0</v>
      </c>
      <c r="O123" s="179">
        <f t="shared" si="39"/>
        <v>0</v>
      </c>
      <c r="P123" s="179">
        <v>0</v>
      </c>
      <c r="Q123" s="179">
        <f t="shared" si="40"/>
        <v>0</v>
      </c>
      <c r="R123" s="181"/>
      <c r="S123" s="181" t="s">
        <v>164</v>
      </c>
      <c r="T123" s="182" t="s">
        <v>183</v>
      </c>
      <c r="U123" s="157">
        <v>0</v>
      </c>
      <c r="V123" s="157">
        <f t="shared" si="41"/>
        <v>0</v>
      </c>
      <c r="W123" s="157"/>
      <c r="X123" s="157" t="s">
        <v>166</v>
      </c>
      <c r="Y123" s="157" t="s">
        <v>167</v>
      </c>
      <c r="Z123" s="147"/>
      <c r="AA123" s="147"/>
      <c r="AB123" s="147"/>
      <c r="AC123" s="147"/>
      <c r="AD123" s="147"/>
      <c r="AE123" s="147"/>
      <c r="AF123" s="147"/>
      <c r="AG123" s="147" t="s">
        <v>306</v>
      </c>
      <c r="AH123" s="147"/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  <c r="BH123" s="147"/>
    </row>
    <row r="124" spans="1:60" outlineLevel="1" x14ac:dyDescent="0.25">
      <c r="A124" s="176">
        <v>106</v>
      </c>
      <c r="B124" s="177" t="s">
        <v>610</v>
      </c>
      <c r="C124" s="186" t="s">
        <v>415</v>
      </c>
      <c r="D124" s="178" t="s">
        <v>409</v>
      </c>
      <c r="E124" s="179">
        <v>1</v>
      </c>
      <c r="F124" s="180"/>
      <c r="G124" s="181">
        <f t="shared" si="35"/>
        <v>0</v>
      </c>
      <c r="H124" s="180"/>
      <c r="I124" s="181">
        <f t="shared" si="36"/>
        <v>0</v>
      </c>
      <c r="J124" s="180"/>
      <c r="K124" s="181">
        <f t="shared" si="37"/>
        <v>0</v>
      </c>
      <c r="L124" s="181">
        <v>21</v>
      </c>
      <c r="M124" s="181">
        <f t="shared" si="38"/>
        <v>0</v>
      </c>
      <c r="N124" s="179">
        <v>0</v>
      </c>
      <c r="O124" s="179">
        <f t="shared" si="39"/>
        <v>0</v>
      </c>
      <c r="P124" s="179">
        <v>0</v>
      </c>
      <c r="Q124" s="179">
        <f t="shared" si="40"/>
        <v>0</v>
      </c>
      <c r="R124" s="181"/>
      <c r="S124" s="181" t="s">
        <v>164</v>
      </c>
      <c r="T124" s="182" t="s">
        <v>183</v>
      </c>
      <c r="U124" s="157">
        <v>0</v>
      </c>
      <c r="V124" s="157">
        <f t="shared" si="41"/>
        <v>0</v>
      </c>
      <c r="W124" s="157"/>
      <c r="X124" s="157" t="s">
        <v>166</v>
      </c>
      <c r="Y124" s="157" t="s">
        <v>167</v>
      </c>
      <c r="Z124" s="147"/>
      <c r="AA124" s="147"/>
      <c r="AB124" s="147"/>
      <c r="AC124" s="147"/>
      <c r="AD124" s="147"/>
      <c r="AE124" s="147"/>
      <c r="AF124" s="147"/>
      <c r="AG124" s="147" t="s">
        <v>306</v>
      </c>
      <c r="AH124" s="147"/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  <c r="BH124" s="147"/>
    </row>
    <row r="125" spans="1:60" ht="20.399999999999999" outlineLevel="1" x14ac:dyDescent="0.25">
      <c r="A125" s="176">
        <v>107</v>
      </c>
      <c r="B125" s="177" t="s">
        <v>611</v>
      </c>
      <c r="C125" s="186" t="s">
        <v>612</v>
      </c>
      <c r="D125" s="178" t="s">
        <v>409</v>
      </c>
      <c r="E125" s="179">
        <v>1</v>
      </c>
      <c r="F125" s="180"/>
      <c r="G125" s="181">
        <f t="shared" si="35"/>
        <v>0</v>
      </c>
      <c r="H125" s="180"/>
      <c r="I125" s="181">
        <f t="shared" si="36"/>
        <v>0</v>
      </c>
      <c r="J125" s="180"/>
      <c r="K125" s="181">
        <f t="shared" si="37"/>
        <v>0</v>
      </c>
      <c r="L125" s="181">
        <v>21</v>
      </c>
      <c r="M125" s="181">
        <f t="shared" si="38"/>
        <v>0</v>
      </c>
      <c r="N125" s="179">
        <v>0</v>
      </c>
      <c r="O125" s="179">
        <f t="shared" si="39"/>
        <v>0</v>
      </c>
      <c r="P125" s="179">
        <v>0</v>
      </c>
      <c r="Q125" s="179">
        <f t="shared" si="40"/>
        <v>0</v>
      </c>
      <c r="R125" s="181"/>
      <c r="S125" s="181" t="s">
        <v>164</v>
      </c>
      <c r="T125" s="182" t="s">
        <v>183</v>
      </c>
      <c r="U125" s="157">
        <v>0</v>
      </c>
      <c r="V125" s="157">
        <f t="shared" si="41"/>
        <v>0</v>
      </c>
      <c r="W125" s="157"/>
      <c r="X125" s="157" t="s">
        <v>166</v>
      </c>
      <c r="Y125" s="157" t="s">
        <v>167</v>
      </c>
      <c r="Z125" s="147"/>
      <c r="AA125" s="147"/>
      <c r="AB125" s="147"/>
      <c r="AC125" s="147"/>
      <c r="AD125" s="147"/>
      <c r="AE125" s="147"/>
      <c r="AF125" s="147"/>
      <c r="AG125" s="147" t="s">
        <v>306</v>
      </c>
      <c r="AH125" s="147"/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  <c r="BF125" s="147"/>
      <c r="BG125" s="147"/>
      <c r="BH125" s="147"/>
    </row>
    <row r="126" spans="1:60" outlineLevel="1" x14ac:dyDescent="0.25">
      <c r="A126" s="176">
        <v>108</v>
      </c>
      <c r="B126" s="177" t="s">
        <v>613</v>
      </c>
      <c r="C126" s="186" t="s">
        <v>419</v>
      </c>
      <c r="D126" s="178" t="s">
        <v>409</v>
      </c>
      <c r="E126" s="179">
        <v>1</v>
      </c>
      <c r="F126" s="180"/>
      <c r="G126" s="181">
        <f t="shared" si="35"/>
        <v>0</v>
      </c>
      <c r="H126" s="180"/>
      <c r="I126" s="181">
        <f t="shared" si="36"/>
        <v>0</v>
      </c>
      <c r="J126" s="180"/>
      <c r="K126" s="181">
        <f t="shared" si="37"/>
        <v>0</v>
      </c>
      <c r="L126" s="181">
        <v>21</v>
      </c>
      <c r="M126" s="181">
        <f t="shared" si="38"/>
        <v>0</v>
      </c>
      <c r="N126" s="179">
        <v>0</v>
      </c>
      <c r="O126" s="179">
        <f t="shared" si="39"/>
        <v>0</v>
      </c>
      <c r="P126" s="179">
        <v>0</v>
      </c>
      <c r="Q126" s="179">
        <f t="shared" si="40"/>
        <v>0</v>
      </c>
      <c r="R126" s="181"/>
      <c r="S126" s="181" t="s">
        <v>164</v>
      </c>
      <c r="T126" s="182" t="s">
        <v>183</v>
      </c>
      <c r="U126" s="157">
        <v>0</v>
      </c>
      <c r="V126" s="157">
        <f t="shared" si="41"/>
        <v>0</v>
      </c>
      <c r="W126" s="157"/>
      <c r="X126" s="157" t="s">
        <v>166</v>
      </c>
      <c r="Y126" s="157" t="s">
        <v>167</v>
      </c>
      <c r="Z126" s="147"/>
      <c r="AA126" s="147"/>
      <c r="AB126" s="147"/>
      <c r="AC126" s="147"/>
      <c r="AD126" s="147"/>
      <c r="AE126" s="147"/>
      <c r="AF126" s="147"/>
      <c r="AG126" s="147" t="s">
        <v>306</v>
      </c>
      <c r="AH126" s="147"/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BH126" s="147"/>
    </row>
    <row r="127" spans="1:60" ht="20.399999999999999" outlineLevel="1" x14ac:dyDescent="0.25">
      <c r="A127" s="176">
        <v>109</v>
      </c>
      <c r="B127" s="177" t="s">
        <v>614</v>
      </c>
      <c r="C127" s="186" t="s">
        <v>421</v>
      </c>
      <c r="D127" s="178" t="s">
        <v>268</v>
      </c>
      <c r="E127" s="179">
        <v>0.15</v>
      </c>
      <c r="F127" s="180"/>
      <c r="G127" s="181">
        <f t="shared" si="35"/>
        <v>0</v>
      </c>
      <c r="H127" s="180"/>
      <c r="I127" s="181">
        <f t="shared" si="36"/>
        <v>0</v>
      </c>
      <c r="J127" s="180"/>
      <c r="K127" s="181">
        <f t="shared" si="37"/>
        <v>0</v>
      </c>
      <c r="L127" s="181">
        <v>21</v>
      </c>
      <c r="M127" s="181">
        <f t="shared" si="38"/>
        <v>0</v>
      </c>
      <c r="N127" s="179">
        <v>0</v>
      </c>
      <c r="O127" s="179">
        <f t="shared" si="39"/>
        <v>0</v>
      </c>
      <c r="P127" s="179">
        <v>0</v>
      </c>
      <c r="Q127" s="179">
        <f t="shared" si="40"/>
        <v>0</v>
      </c>
      <c r="R127" s="181"/>
      <c r="S127" s="181" t="s">
        <v>164</v>
      </c>
      <c r="T127" s="182" t="s">
        <v>183</v>
      </c>
      <c r="U127" s="157">
        <v>0</v>
      </c>
      <c r="V127" s="157">
        <f t="shared" si="41"/>
        <v>0</v>
      </c>
      <c r="W127" s="157"/>
      <c r="X127" s="157" t="s">
        <v>166</v>
      </c>
      <c r="Y127" s="157" t="s">
        <v>167</v>
      </c>
      <c r="Z127" s="147"/>
      <c r="AA127" s="147"/>
      <c r="AB127" s="147"/>
      <c r="AC127" s="147"/>
      <c r="AD127" s="147"/>
      <c r="AE127" s="147"/>
      <c r="AF127" s="147"/>
      <c r="AG127" s="147" t="s">
        <v>306</v>
      </c>
      <c r="AH127" s="147"/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47"/>
      <c r="BB127" s="147"/>
      <c r="BC127" s="147"/>
      <c r="BD127" s="147"/>
      <c r="BE127" s="147"/>
      <c r="BF127" s="147"/>
      <c r="BG127" s="147"/>
      <c r="BH127" s="147"/>
    </row>
    <row r="128" spans="1:60" outlineLevel="1" x14ac:dyDescent="0.25">
      <c r="A128" s="176">
        <v>110</v>
      </c>
      <c r="B128" s="177" t="s">
        <v>324</v>
      </c>
      <c r="C128" s="186" t="s">
        <v>325</v>
      </c>
      <c r="D128" s="178" t="s">
        <v>422</v>
      </c>
      <c r="E128" s="179">
        <v>20</v>
      </c>
      <c r="F128" s="180"/>
      <c r="G128" s="181">
        <f t="shared" si="35"/>
        <v>0</v>
      </c>
      <c r="H128" s="180"/>
      <c r="I128" s="181">
        <f t="shared" si="36"/>
        <v>0</v>
      </c>
      <c r="J128" s="180"/>
      <c r="K128" s="181">
        <f t="shared" si="37"/>
        <v>0</v>
      </c>
      <c r="L128" s="181">
        <v>21</v>
      </c>
      <c r="M128" s="181">
        <f t="shared" si="38"/>
        <v>0</v>
      </c>
      <c r="N128" s="179">
        <v>0</v>
      </c>
      <c r="O128" s="179">
        <f t="shared" si="39"/>
        <v>0</v>
      </c>
      <c r="P128" s="179">
        <v>0</v>
      </c>
      <c r="Q128" s="179">
        <f t="shared" si="40"/>
        <v>0</v>
      </c>
      <c r="R128" s="181"/>
      <c r="S128" s="181" t="s">
        <v>165</v>
      </c>
      <c r="T128" s="182" t="s">
        <v>183</v>
      </c>
      <c r="U128" s="157">
        <v>0</v>
      </c>
      <c r="V128" s="157">
        <f t="shared" si="41"/>
        <v>0</v>
      </c>
      <c r="W128" s="157"/>
      <c r="X128" s="157" t="s">
        <v>166</v>
      </c>
      <c r="Y128" s="157" t="s">
        <v>167</v>
      </c>
      <c r="Z128" s="147"/>
      <c r="AA128" s="147"/>
      <c r="AB128" s="147"/>
      <c r="AC128" s="147"/>
      <c r="AD128" s="147"/>
      <c r="AE128" s="147"/>
      <c r="AF128" s="147"/>
      <c r="AG128" s="147" t="s">
        <v>306</v>
      </c>
      <c r="AH128" s="147"/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  <c r="BH128" s="147"/>
    </row>
    <row r="129" spans="1:60" outlineLevel="1" x14ac:dyDescent="0.25">
      <c r="A129" s="176">
        <v>111</v>
      </c>
      <c r="B129" s="177" t="s">
        <v>615</v>
      </c>
      <c r="C129" s="186" t="s">
        <v>424</v>
      </c>
      <c r="D129" s="178" t="s">
        <v>425</v>
      </c>
      <c r="E129" s="179">
        <v>35</v>
      </c>
      <c r="F129" s="180"/>
      <c r="G129" s="181">
        <f t="shared" si="35"/>
        <v>0</v>
      </c>
      <c r="H129" s="180"/>
      <c r="I129" s="181">
        <f t="shared" si="36"/>
        <v>0</v>
      </c>
      <c r="J129" s="180"/>
      <c r="K129" s="181">
        <f t="shared" si="37"/>
        <v>0</v>
      </c>
      <c r="L129" s="181">
        <v>21</v>
      </c>
      <c r="M129" s="181">
        <f t="shared" si="38"/>
        <v>0</v>
      </c>
      <c r="N129" s="179">
        <v>0</v>
      </c>
      <c r="O129" s="179">
        <f t="shared" si="39"/>
        <v>0</v>
      </c>
      <c r="P129" s="179">
        <v>0</v>
      </c>
      <c r="Q129" s="179">
        <f t="shared" si="40"/>
        <v>0</v>
      </c>
      <c r="R129" s="181"/>
      <c r="S129" s="181" t="s">
        <v>164</v>
      </c>
      <c r="T129" s="182" t="s">
        <v>183</v>
      </c>
      <c r="U129" s="157">
        <v>0</v>
      </c>
      <c r="V129" s="157">
        <f t="shared" si="41"/>
        <v>0</v>
      </c>
      <c r="W129" s="157"/>
      <c r="X129" s="157" t="s">
        <v>166</v>
      </c>
      <c r="Y129" s="157" t="s">
        <v>167</v>
      </c>
      <c r="Z129" s="147"/>
      <c r="AA129" s="147"/>
      <c r="AB129" s="147"/>
      <c r="AC129" s="147"/>
      <c r="AD129" s="147"/>
      <c r="AE129" s="147"/>
      <c r="AF129" s="147"/>
      <c r="AG129" s="147" t="s">
        <v>306</v>
      </c>
      <c r="AH129" s="147"/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  <c r="BH129" s="147"/>
    </row>
    <row r="130" spans="1:60" outlineLevel="1" x14ac:dyDescent="0.25">
      <c r="A130" s="176">
        <v>112</v>
      </c>
      <c r="B130" s="177" t="s">
        <v>616</v>
      </c>
      <c r="C130" s="186" t="s">
        <v>427</v>
      </c>
      <c r="D130" s="178" t="s">
        <v>425</v>
      </c>
      <c r="E130" s="179">
        <v>60</v>
      </c>
      <c r="F130" s="180"/>
      <c r="G130" s="181">
        <f t="shared" si="35"/>
        <v>0</v>
      </c>
      <c r="H130" s="180"/>
      <c r="I130" s="181">
        <f t="shared" si="36"/>
        <v>0</v>
      </c>
      <c r="J130" s="180"/>
      <c r="K130" s="181">
        <f t="shared" si="37"/>
        <v>0</v>
      </c>
      <c r="L130" s="181">
        <v>21</v>
      </c>
      <c r="M130" s="181">
        <f t="shared" si="38"/>
        <v>0</v>
      </c>
      <c r="N130" s="179">
        <v>0</v>
      </c>
      <c r="O130" s="179">
        <f t="shared" si="39"/>
        <v>0</v>
      </c>
      <c r="P130" s="179">
        <v>0</v>
      </c>
      <c r="Q130" s="179">
        <f t="shared" si="40"/>
        <v>0</v>
      </c>
      <c r="R130" s="181"/>
      <c r="S130" s="181" t="s">
        <v>164</v>
      </c>
      <c r="T130" s="182" t="s">
        <v>183</v>
      </c>
      <c r="U130" s="157">
        <v>0</v>
      </c>
      <c r="V130" s="157">
        <f t="shared" si="41"/>
        <v>0</v>
      </c>
      <c r="W130" s="157"/>
      <c r="X130" s="157" t="s">
        <v>166</v>
      </c>
      <c r="Y130" s="157" t="s">
        <v>167</v>
      </c>
      <c r="Z130" s="147"/>
      <c r="AA130" s="147"/>
      <c r="AB130" s="147"/>
      <c r="AC130" s="147"/>
      <c r="AD130" s="147"/>
      <c r="AE130" s="147"/>
      <c r="AF130" s="147"/>
      <c r="AG130" s="147" t="s">
        <v>306</v>
      </c>
      <c r="AH130" s="147"/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  <c r="BH130" s="147"/>
    </row>
    <row r="131" spans="1:60" outlineLevel="1" x14ac:dyDescent="0.25">
      <c r="A131" s="176">
        <v>113</v>
      </c>
      <c r="B131" s="177" t="s">
        <v>428</v>
      </c>
      <c r="C131" s="186" t="s">
        <v>429</v>
      </c>
      <c r="D131" s="178" t="s">
        <v>409</v>
      </c>
      <c r="E131" s="179">
        <v>1</v>
      </c>
      <c r="F131" s="180"/>
      <c r="G131" s="181">
        <f t="shared" si="35"/>
        <v>0</v>
      </c>
      <c r="H131" s="180"/>
      <c r="I131" s="181">
        <f t="shared" si="36"/>
        <v>0</v>
      </c>
      <c r="J131" s="180"/>
      <c r="K131" s="181">
        <f t="shared" si="37"/>
        <v>0</v>
      </c>
      <c r="L131" s="181">
        <v>21</v>
      </c>
      <c r="M131" s="181">
        <f t="shared" si="38"/>
        <v>0</v>
      </c>
      <c r="N131" s="179">
        <v>0</v>
      </c>
      <c r="O131" s="179">
        <f t="shared" si="39"/>
        <v>0</v>
      </c>
      <c r="P131" s="179">
        <v>0</v>
      </c>
      <c r="Q131" s="179">
        <f t="shared" si="40"/>
        <v>0</v>
      </c>
      <c r="R131" s="181"/>
      <c r="S131" s="181" t="s">
        <v>165</v>
      </c>
      <c r="T131" s="182" t="s">
        <v>183</v>
      </c>
      <c r="U131" s="157">
        <v>0</v>
      </c>
      <c r="V131" s="157">
        <f t="shared" si="41"/>
        <v>0</v>
      </c>
      <c r="W131" s="157"/>
      <c r="X131" s="157" t="s">
        <v>335</v>
      </c>
      <c r="Y131" s="157" t="s">
        <v>167</v>
      </c>
      <c r="Z131" s="147"/>
      <c r="AA131" s="147"/>
      <c r="AB131" s="147"/>
      <c r="AC131" s="147"/>
      <c r="AD131" s="147"/>
      <c r="AE131" s="147"/>
      <c r="AF131" s="147"/>
      <c r="AG131" s="147" t="s">
        <v>430</v>
      </c>
      <c r="AH131" s="147"/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  <c r="BH131" s="147"/>
    </row>
    <row r="132" spans="1:60" ht="30.6" outlineLevel="1" x14ac:dyDescent="0.25">
      <c r="A132" s="176">
        <v>114</v>
      </c>
      <c r="B132" s="177" t="s">
        <v>617</v>
      </c>
      <c r="C132" s="186" t="s">
        <v>432</v>
      </c>
      <c r="D132" s="178" t="s">
        <v>409</v>
      </c>
      <c r="E132" s="179">
        <v>1</v>
      </c>
      <c r="F132" s="180"/>
      <c r="G132" s="181">
        <f t="shared" si="35"/>
        <v>0</v>
      </c>
      <c r="H132" s="180"/>
      <c r="I132" s="181">
        <f t="shared" si="36"/>
        <v>0</v>
      </c>
      <c r="J132" s="180"/>
      <c r="K132" s="181">
        <f t="shared" si="37"/>
        <v>0</v>
      </c>
      <c r="L132" s="181">
        <v>21</v>
      </c>
      <c r="M132" s="181">
        <f t="shared" si="38"/>
        <v>0</v>
      </c>
      <c r="N132" s="179">
        <v>0</v>
      </c>
      <c r="O132" s="179">
        <f t="shared" si="39"/>
        <v>0</v>
      </c>
      <c r="P132" s="179">
        <v>0</v>
      </c>
      <c r="Q132" s="179">
        <f t="shared" si="40"/>
        <v>0</v>
      </c>
      <c r="R132" s="181"/>
      <c r="S132" s="181" t="s">
        <v>164</v>
      </c>
      <c r="T132" s="182" t="s">
        <v>183</v>
      </c>
      <c r="U132" s="157">
        <v>0</v>
      </c>
      <c r="V132" s="157">
        <f t="shared" si="41"/>
        <v>0</v>
      </c>
      <c r="W132" s="157"/>
      <c r="X132" s="157" t="s">
        <v>166</v>
      </c>
      <c r="Y132" s="157" t="s">
        <v>167</v>
      </c>
      <c r="Z132" s="147"/>
      <c r="AA132" s="147"/>
      <c r="AB132" s="147"/>
      <c r="AC132" s="147"/>
      <c r="AD132" s="147"/>
      <c r="AE132" s="147"/>
      <c r="AF132" s="147"/>
      <c r="AG132" s="147" t="s">
        <v>306</v>
      </c>
      <c r="AH132" s="147"/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  <c r="BH132" s="147"/>
    </row>
    <row r="133" spans="1:60" ht="20.399999999999999" outlineLevel="1" x14ac:dyDescent="0.25">
      <c r="A133" s="176">
        <v>115</v>
      </c>
      <c r="B133" s="177" t="s">
        <v>618</v>
      </c>
      <c r="C133" s="186" t="s">
        <v>434</v>
      </c>
      <c r="D133" s="178" t="s">
        <v>409</v>
      </c>
      <c r="E133" s="179">
        <v>1</v>
      </c>
      <c r="F133" s="180"/>
      <c r="G133" s="181">
        <f t="shared" si="35"/>
        <v>0</v>
      </c>
      <c r="H133" s="180"/>
      <c r="I133" s="181">
        <f t="shared" si="36"/>
        <v>0</v>
      </c>
      <c r="J133" s="180"/>
      <c r="K133" s="181">
        <f t="shared" si="37"/>
        <v>0</v>
      </c>
      <c r="L133" s="181">
        <v>21</v>
      </c>
      <c r="M133" s="181">
        <f t="shared" si="38"/>
        <v>0</v>
      </c>
      <c r="N133" s="179">
        <v>0</v>
      </c>
      <c r="O133" s="179">
        <f t="shared" si="39"/>
        <v>0</v>
      </c>
      <c r="P133" s="179">
        <v>0</v>
      </c>
      <c r="Q133" s="179">
        <f t="shared" si="40"/>
        <v>0</v>
      </c>
      <c r="R133" s="181"/>
      <c r="S133" s="181" t="s">
        <v>164</v>
      </c>
      <c r="T133" s="182" t="s">
        <v>183</v>
      </c>
      <c r="U133" s="157">
        <v>0</v>
      </c>
      <c r="V133" s="157">
        <f t="shared" si="41"/>
        <v>0</v>
      </c>
      <c r="W133" s="157"/>
      <c r="X133" s="157" t="s">
        <v>166</v>
      </c>
      <c r="Y133" s="157" t="s">
        <v>167</v>
      </c>
      <c r="Z133" s="147"/>
      <c r="AA133" s="147"/>
      <c r="AB133" s="147"/>
      <c r="AC133" s="147"/>
      <c r="AD133" s="147"/>
      <c r="AE133" s="147"/>
      <c r="AF133" s="147"/>
      <c r="AG133" s="147" t="s">
        <v>306</v>
      </c>
      <c r="AH133" s="147"/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  <c r="BH133" s="147"/>
    </row>
    <row r="134" spans="1:60" outlineLevel="1" x14ac:dyDescent="0.25">
      <c r="A134" s="176">
        <v>116</v>
      </c>
      <c r="B134" s="177" t="s">
        <v>619</v>
      </c>
      <c r="C134" s="186" t="s">
        <v>438</v>
      </c>
      <c r="D134" s="178" t="s">
        <v>425</v>
      </c>
      <c r="E134" s="179">
        <v>8</v>
      </c>
      <c r="F134" s="180"/>
      <c r="G134" s="181">
        <f t="shared" si="35"/>
        <v>0</v>
      </c>
      <c r="H134" s="180"/>
      <c r="I134" s="181">
        <f t="shared" si="36"/>
        <v>0</v>
      </c>
      <c r="J134" s="180"/>
      <c r="K134" s="181">
        <f t="shared" si="37"/>
        <v>0</v>
      </c>
      <c r="L134" s="181">
        <v>21</v>
      </c>
      <c r="M134" s="181">
        <f t="shared" si="38"/>
        <v>0</v>
      </c>
      <c r="N134" s="179">
        <v>0</v>
      </c>
      <c r="O134" s="179">
        <f t="shared" si="39"/>
        <v>0</v>
      </c>
      <c r="P134" s="179">
        <v>0</v>
      </c>
      <c r="Q134" s="179">
        <f t="shared" si="40"/>
        <v>0</v>
      </c>
      <c r="R134" s="181"/>
      <c r="S134" s="181" t="s">
        <v>164</v>
      </c>
      <c r="T134" s="182" t="s">
        <v>183</v>
      </c>
      <c r="U134" s="157">
        <v>0</v>
      </c>
      <c r="V134" s="157">
        <f t="shared" si="41"/>
        <v>0</v>
      </c>
      <c r="W134" s="157"/>
      <c r="X134" s="157" t="s">
        <v>166</v>
      </c>
      <c r="Y134" s="157" t="s">
        <v>167</v>
      </c>
      <c r="Z134" s="147"/>
      <c r="AA134" s="147"/>
      <c r="AB134" s="147"/>
      <c r="AC134" s="147"/>
      <c r="AD134" s="147"/>
      <c r="AE134" s="147"/>
      <c r="AF134" s="147"/>
      <c r="AG134" s="147" t="s">
        <v>306</v>
      </c>
      <c r="AH134" s="147"/>
      <c r="AI134" s="147"/>
      <c r="AJ134" s="147"/>
      <c r="AK134" s="147"/>
      <c r="AL134" s="147"/>
      <c r="AM134" s="147"/>
      <c r="AN134" s="147"/>
      <c r="AO134" s="147"/>
      <c r="AP134" s="147"/>
      <c r="AQ134" s="147"/>
      <c r="AR134" s="147"/>
      <c r="AS134" s="147"/>
      <c r="AT134" s="147"/>
      <c r="AU134" s="147"/>
      <c r="AV134" s="147"/>
      <c r="AW134" s="147"/>
      <c r="AX134" s="147"/>
      <c r="AY134" s="147"/>
      <c r="AZ134" s="147"/>
      <c r="BA134" s="147"/>
      <c r="BB134" s="147"/>
      <c r="BC134" s="147"/>
      <c r="BD134" s="147"/>
      <c r="BE134" s="147"/>
      <c r="BF134" s="147"/>
      <c r="BG134" s="147"/>
      <c r="BH134" s="147"/>
    </row>
    <row r="135" spans="1:60" ht="20.399999999999999" outlineLevel="1" x14ac:dyDescent="0.25">
      <c r="A135" s="176">
        <v>117</v>
      </c>
      <c r="B135" s="177" t="s">
        <v>620</v>
      </c>
      <c r="C135" s="186" t="s">
        <v>436</v>
      </c>
      <c r="D135" s="178" t="s">
        <v>409</v>
      </c>
      <c r="E135" s="179">
        <v>1</v>
      </c>
      <c r="F135" s="180"/>
      <c r="G135" s="181">
        <f t="shared" si="35"/>
        <v>0</v>
      </c>
      <c r="H135" s="180"/>
      <c r="I135" s="181">
        <f t="shared" si="36"/>
        <v>0</v>
      </c>
      <c r="J135" s="180"/>
      <c r="K135" s="181">
        <f t="shared" si="37"/>
        <v>0</v>
      </c>
      <c r="L135" s="181">
        <v>21</v>
      </c>
      <c r="M135" s="181">
        <f t="shared" si="38"/>
        <v>0</v>
      </c>
      <c r="N135" s="179">
        <v>0</v>
      </c>
      <c r="O135" s="179">
        <f t="shared" si="39"/>
        <v>0</v>
      </c>
      <c r="P135" s="179">
        <v>0</v>
      </c>
      <c r="Q135" s="179">
        <f t="shared" si="40"/>
        <v>0</v>
      </c>
      <c r="R135" s="181"/>
      <c r="S135" s="181" t="s">
        <v>164</v>
      </c>
      <c r="T135" s="182" t="s">
        <v>183</v>
      </c>
      <c r="U135" s="157">
        <v>0</v>
      </c>
      <c r="V135" s="157">
        <f t="shared" si="41"/>
        <v>0</v>
      </c>
      <c r="W135" s="157"/>
      <c r="X135" s="157" t="s">
        <v>166</v>
      </c>
      <c r="Y135" s="157" t="s">
        <v>167</v>
      </c>
      <c r="Z135" s="147"/>
      <c r="AA135" s="147"/>
      <c r="AB135" s="147"/>
      <c r="AC135" s="147"/>
      <c r="AD135" s="147"/>
      <c r="AE135" s="147"/>
      <c r="AF135" s="147"/>
      <c r="AG135" s="147" t="s">
        <v>306</v>
      </c>
      <c r="AH135" s="147"/>
      <c r="AI135" s="147"/>
      <c r="AJ135" s="147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47"/>
      <c r="AV135" s="147"/>
      <c r="AW135" s="147"/>
      <c r="AX135" s="147"/>
      <c r="AY135" s="147"/>
      <c r="AZ135" s="147"/>
      <c r="BA135" s="147"/>
      <c r="BB135" s="147"/>
      <c r="BC135" s="147"/>
      <c r="BD135" s="147"/>
      <c r="BE135" s="147"/>
      <c r="BF135" s="147"/>
      <c r="BG135" s="147"/>
      <c r="BH135" s="147"/>
    </row>
    <row r="136" spans="1:60" outlineLevel="1" x14ac:dyDescent="0.25">
      <c r="A136" s="176">
        <v>118</v>
      </c>
      <c r="B136" s="177" t="s">
        <v>621</v>
      </c>
      <c r="C136" s="186" t="s">
        <v>622</v>
      </c>
      <c r="D136" s="178" t="s">
        <v>409</v>
      </c>
      <c r="E136" s="179">
        <v>1</v>
      </c>
      <c r="F136" s="180"/>
      <c r="G136" s="181">
        <f t="shared" si="35"/>
        <v>0</v>
      </c>
      <c r="H136" s="180"/>
      <c r="I136" s="181">
        <f t="shared" si="36"/>
        <v>0</v>
      </c>
      <c r="J136" s="180"/>
      <c r="K136" s="181">
        <f t="shared" si="37"/>
        <v>0</v>
      </c>
      <c r="L136" s="181">
        <v>21</v>
      </c>
      <c r="M136" s="181">
        <f t="shared" si="38"/>
        <v>0</v>
      </c>
      <c r="N136" s="179">
        <v>0</v>
      </c>
      <c r="O136" s="179">
        <f t="shared" si="39"/>
        <v>0</v>
      </c>
      <c r="P136" s="179">
        <v>0</v>
      </c>
      <c r="Q136" s="179">
        <f t="shared" si="40"/>
        <v>0</v>
      </c>
      <c r="R136" s="181"/>
      <c r="S136" s="181" t="s">
        <v>164</v>
      </c>
      <c r="T136" s="182" t="s">
        <v>183</v>
      </c>
      <c r="U136" s="157">
        <v>0</v>
      </c>
      <c r="V136" s="157">
        <f t="shared" si="41"/>
        <v>0</v>
      </c>
      <c r="W136" s="157"/>
      <c r="X136" s="157" t="s">
        <v>166</v>
      </c>
      <c r="Y136" s="157" t="s">
        <v>167</v>
      </c>
      <c r="Z136" s="147"/>
      <c r="AA136" s="147"/>
      <c r="AB136" s="147"/>
      <c r="AC136" s="147"/>
      <c r="AD136" s="147"/>
      <c r="AE136" s="147"/>
      <c r="AF136" s="147"/>
      <c r="AG136" s="147" t="s">
        <v>306</v>
      </c>
      <c r="AH136" s="147"/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  <c r="BF136" s="147"/>
      <c r="BG136" s="147"/>
      <c r="BH136" s="147"/>
    </row>
    <row r="137" spans="1:60" x14ac:dyDescent="0.25">
      <c r="A137" s="161" t="s">
        <v>159</v>
      </c>
      <c r="B137" s="162" t="s">
        <v>78</v>
      </c>
      <c r="C137" s="183" t="s">
        <v>79</v>
      </c>
      <c r="D137" s="163"/>
      <c r="E137" s="164"/>
      <c r="F137" s="165"/>
      <c r="G137" s="165">
        <f>SUMIF(AG138:AG143,"&lt;&gt;NOR",G138:G143)</f>
        <v>0</v>
      </c>
      <c r="H137" s="165"/>
      <c r="I137" s="165">
        <f>SUM(I138:I143)</f>
        <v>0</v>
      </c>
      <c r="J137" s="165"/>
      <c r="K137" s="165">
        <f>SUM(K138:K143)</f>
        <v>0</v>
      </c>
      <c r="L137" s="165"/>
      <c r="M137" s="165">
        <f>SUM(M138:M143)</f>
        <v>0</v>
      </c>
      <c r="N137" s="164"/>
      <c r="O137" s="164">
        <f>SUM(O138:O143)</f>
        <v>0</v>
      </c>
      <c r="P137" s="164"/>
      <c r="Q137" s="164">
        <f>SUM(Q138:Q143)</f>
        <v>0</v>
      </c>
      <c r="R137" s="165"/>
      <c r="S137" s="165"/>
      <c r="T137" s="166"/>
      <c r="U137" s="160"/>
      <c r="V137" s="160">
        <f>SUM(V138:V143)</f>
        <v>3.6900000000000004</v>
      </c>
      <c r="W137" s="160"/>
      <c r="X137" s="160"/>
      <c r="Y137" s="160"/>
      <c r="AG137" t="s">
        <v>160</v>
      </c>
    </row>
    <row r="138" spans="1:60" outlineLevel="1" x14ac:dyDescent="0.25">
      <c r="A138" s="176">
        <v>119</v>
      </c>
      <c r="B138" s="177" t="s">
        <v>445</v>
      </c>
      <c r="C138" s="186" t="s">
        <v>446</v>
      </c>
      <c r="D138" s="178" t="s">
        <v>409</v>
      </c>
      <c r="E138" s="179">
        <v>1</v>
      </c>
      <c r="F138" s="180"/>
      <c r="G138" s="181">
        <f t="shared" ref="G138:G143" si="42">ROUND(E138*F138,2)</f>
        <v>0</v>
      </c>
      <c r="H138" s="180"/>
      <c r="I138" s="181">
        <f t="shared" ref="I138:I143" si="43">ROUND(E138*H138,2)</f>
        <v>0</v>
      </c>
      <c r="J138" s="180"/>
      <c r="K138" s="181">
        <f t="shared" ref="K138:K143" si="44">ROUND(E138*J138,2)</f>
        <v>0</v>
      </c>
      <c r="L138" s="181">
        <v>21</v>
      </c>
      <c r="M138" s="181">
        <f t="shared" ref="M138:M143" si="45">G138*(1+L138/100)</f>
        <v>0</v>
      </c>
      <c r="N138" s="179">
        <v>0</v>
      </c>
      <c r="O138" s="179">
        <f t="shared" ref="O138:O143" si="46">ROUND(E138*N138,2)</f>
        <v>0</v>
      </c>
      <c r="P138" s="179">
        <v>0</v>
      </c>
      <c r="Q138" s="179">
        <f t="shared" ref="Q138:Q143" si="47">ROUND(E138*P138,2)</f>
        <v>0</v>
      </c>
      <c r="R138" s="181"/>
      <c r="S138" s="181" t="s">
        <v>165</v>
      </c>
      <c r="T138" s="182" t="s">
        <v>183</v>
      </c>
      <c r="U138" s="157">
        <v>0.65200000000000002</v>
      </c>
      <c r="V138" s="157">
        <f t="shared" ref="V138:V143" si="48">ROUND(E138*U138,2)</f>
        <v>0.65</v>
      </c>
      <c r="W138" s="157"/>
      <c r="X138" s="157" t="s">
        <v>166</v>
      </c>
      <c r="Y138" s="157" t="s">
        <v>167</v>
      </c>
      <c r="Z138" s="147"/>
      <c r="AA138" s="147"/>
      <c r="AB138" s="147"/>
      <c r="AC138" s="147"/>
      <c r="AD138" s="147"/>
      <c r="AE138" s="147"/>
      <c r="AF138" s="147"/>
      <c r="AG138" s="147" t="s">
        <v>352</v>
      </c>
      <c r="AH138" s="147"/>
      <c r="AI138" s="147"/>
      <c r="AJ138" s="147"/>
      <c r="AK138" s="147"/>
      <c r="AL138" s="147"/>
      <c r="AM138" s="147"/>
      <c r="AN138" s="147"/>
      <c r="AO138" s="147"/>
      <c r="AP138" s="147"/>
      <c r="AQ138" s="147"/>
      <c r="AR138" s="147"/>
      <c r="AS138" s="147"/>
      <c r="AT138" s="147"/>
      <c r="AU138" s="147"/>
      <c r="AV138" s="147"/>
      <c r="AW138" s="147"/>
      <c r="AX138" s="147"/>
      <c r="AY138" s="147"/>
      <c r="AZ138" s="147"/>
      <c r="BA138" s="147"/>
      <c r="BB138" s="147"/>
      <c r="BC138" s="147"/>
      <c r="BD138" s="147"/>
      <c r="BE138" s="147"/>
      <c r="BF138" s="147"/>
      <c r="BG138" s="147"/>
      <c r="BH138" s="147"/>
    </row>
    <row r="139" spans="1:60" outlineLevel="1" x14ac:dyDescent="0.25">
      <c r="A139" s="176">
        <v>120</v>
      </c>
      <c r="B139" s="177" t="s">
        <v>447</v>
      </c>
      <c r="C139" s="186" t="s">
        <v>448</v>
      </c>
      <c r="D139" s="178" t="s">
        <v>409</v>
      </c>
      <c r="E139" s="179">
        <v>1</v>
      </c>
      <c r="F139" s="180"/>
      <c r="G139" s="181">
        <f t="shared" si="42"/>
        <v>0</v>
      </c>
      <c r="H139" s="180"/>
      <c r="I139" s="181">
        <f t="shared" si="43"/>
        <v>0</v>
      </c>
      <c r="J139" s="180"/>
      <c r="K139" s="181">
        <f t="shared" si="44"/>
        <v>0</v>
      </c>
      <c r="L139" s="181">
        <v>21</v>
      </c>
      <c r="M139" s="181">
        <f t="shared" si="45"/>
        <v>0</v>
      </c>
      <c r="N139" s="179">
        <v>0</v>
      </c>
      <c r="O139" s="179">
        <f t="shared" si="46"/>
        <v>0</v>
      </c>
      <c r="P139" s="179">
        <v>0</v>
      </c>
      <c r="Q139" s="179">
        <f t="shared" si="47"/>
        <v>0</v>
      </c>
      <c r="R139" s="181"/>
      <c r="S139" s="181" t="s">
        <v>165</v>
      </c>
      <c r="T139" s="182" t="s">
        <v>183</v>
      </c>
      <c r="U139" s="157">
        <v>1.204</v>
      </c>
      <c r="V139" s="157">
        <f t="shared" si="48"/>
        <v>1.2</v>
      </c>
      <c r="W139" s="157"/>
      <c r="X139" s="157" t="s">
        <v>166</v>
      </c>
      <c r="Y139" s="157" t="s">
        <v>167</v>
      </c>
      <c r="Z139" s="147"/>
      <c r="AA139" s="147"/>
      <c r="AB139" s="147"/>
      <c r="AC139" s="147"/>
      <c r="AD139" s="147"/>
      <c r="AE139" s="147"/>
      <c r="AF139" s="147"/>
      <c r="AG139" s="147" t="s">
        <v>352</v>
      </c>
      <c r="AH139" s="147"/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  <c r="BF139" s="147"/>
      <c r="BG139" s="147"/>
      <c r="BH139" s="147"/>
    </row>
    <row r="140" spans="1:60" outlineLevel="1" x14ac:dyDescent="0.25">
      <c r="A140" s="176">
        <v>121</v>
      </c>
      <c r="B140" s="177" t="s">
        <v>449</v>
      </c>
      <c r="C140" s="186" t="s">
        <v>450</v>
      </c>
      <c r="D140" s="178" t="s">
        <v>409</v>
      </c>
      <c r="E140" s="179">
        <v>1</v>
      </c>
      <c r="F140" s="180"/>
      <c r="G140" s="181">
        <f t="shared" si="42"/>
        <v>0</v>
      </c>
      <c r="H140" s="180"/>
      <c r="I140" s="181">
        <f t="shared" si="43"/>
        <v>0</v>
      </c>
      <c r="J140" s="180"/>
      <c r="K140" s="181">
        <f t="shared" si="44"/>
        <v>0</v>
      </c>
      <c r="L140" s="181">
        <v>21</v>
      </c>
      <c r="M140" s="181">
        <f t="shared" si="45"/>
        <v>0</v>
      </c>
      <c r="N140" s="179">
        <v>0</v>
      </c>
      <c r="O140" s="179">
        <f t="shared" si="46"/>
        <v>0</v>
      </c>
      <c r="P140" s="179">
        <v>0</v>
      </c>
      <c r="Q140" s="179">
        <f t="shared" si="47"/>
        <v>0</v>
      </c>
      <c r="R140" s="181"/>
      <c r="S140" s="181" t="s">
        <v>165</v>
      </c>
      <c r="T140" s="182" t="s">
        <v>183</v>
      </c>
      <c r="U140" s="157">
        <v>1.841</v>
      </c>
      <c r="V140" s="157">
        <f t="shared" si="48"/>
        <v>1.84</v>
      </c>
      <c r="W140" s="157"/>
      <c r="X140" s="157" t="s">
        <v>166</v>
      </c>
      <c r="Y140" s="157" t="s">
        <v>167</v>
      </c>
      <c r="Z140" s="147"/>
      <c r="AA140" s="147"/>
      <c r="AB140" s="147"/>
      <c r="AC140" s="147"/>
      <c r="AD140" s="147"/>
      <c r="AE140" s="147"/>
      <c r="AF140" s="147"/>
      <c r="AG140" s="147" t="s">
        <v>352</v>
      </c>
      <c r="AH140" s="147"/>
      <c r="AI140" s="147"/>
      <c r="AJ140" s="147"/>
      <c r="AK140" s="147"/>
      <c r="AL140" s="147"/>
      <c r="AM140" s="147"/>
      <c r="AN140" s="147"/>
      <c r="AO140" s="147"/>
      <c r="AP140" s="147"/>
      <c r="AQ140" s="147"/>
      <c r="AR140" s="147"/>
      <c r="AS140" s="147"/>
      <c r="AT140" s="147"/>
      <c r="AU140" s="147"/>
      <c r="AV140" s="147"/>
      <c r="AW140" s="147"/>
      <c r="AX140" s="147"/>
      <c r="AY140" s="147"/>
      <c r="AZ140" s="147"/>
      <c r="BA140" s="147"/>
      <c r="BB140" s="147"/>
      <c r="BC140" s="147"/>
      <c r="BD140" s="147"/>
      <c r="BE140" s="147"/>
      <c r="BF140" s="147"/>
      <c r="BG140" s="147"/>
      <c r="BH140" s="147"/>
    </row>
    <row r="141" spans="1:60" ht="20.399999999999999" outlineLevel="1" x14ac:dyDescent="0.25">
      <c r="A141" s="176">
        <v>122</v>
      </c>
      <c r="B141" s="177" t="s">
        <v>623</v>
      </c>
      <c r="C141" s="186" t="s">
        <v>452</v>
      </c>
      <c r="D141" s="178" t="s">
        <v>409</v>
      </c>
      <c r="E141" s="179">
        <v>1</v>
      </c>
      <c r="F141" s="180"/>
      <c r="G141" s="181">
        <f t="shared" si="42"/>
        <v>0</v>
      </c>
      <c r="H141" s="180"/>
      <c r="I141" s="181">
        <f t="shared" si="43"/>
        <v>0</v>
      </c>
      <c r="J141" s="180"/>
      <c r="K141" s="181">
        <f t="shared" si="44"/>
        <v>0</v>
      </c>
      <c r="L141" s="181">
        <v>21</v>
      </c>
      <c r="M141" s="181">
        <f t="shared" si="45"/>
        <v>0</v>
      </c>
      <c r="N141" s="179">
        <v>0</v>
      </c>
      <c r="O141" s="179">
        <f t="shared" si="46"/>
        <v>0</v>
      </c>
      <c r="P141" s="179">
        <v>0</v>
      </c>
      <c r="Q141" s="179">
        <f t="shared" si="47"/>
        <v>0</v>
      </c>
      <c r="R141" s="181"/>
      <c r="S141" s="181" t="s">
        <v>164</v>
      </c>
      <c r="T141" s="182" t="s">
        <v>183</v>
      </c>
      <c r="U141" s="157">
        <v>0</v>
      </c>
      <c r="V141" s="157">
        <f t="shared" si="48"/>
        <v>0</v>
      </c>
      <c r="W141" s="157"/>
      <c r="X141" s="157" t="s">
        <v>166</v>
      </c>
      <c r="Y141" s="157" t="s">
        <v>167</v>
      </c>
      <c r="Z141" s="147"/>
      <c r="AA141" s="147"/>
      <c r="AB141" s="147"/>
      <c r="AC141" s="147"/>
      <c r="AD141" s="147"/>
      <c r="AE141" s="147"/>
      <c r="AF141" s="147"/>
      <c r="AG141" s="147" t="s">
        <v>352</v>
      </c>
      <c r="AH141" s="147"/>
      <c r="AI141" s="147"/>
      <c r="AJ141" s="147"/>
      <c r="AK141" s="147"/>
      <c r="AL141" s="147"/>
      <c r="AM141" s="147"/>
      <c r="AN141" s="147"/>
      <c r="AO141" s="147"/>
      <c r="AP141" s="147"/>
      <c r="AQ141" s="147"/>
      <c r="AR141" s="147"/>
      <c r="AS141" s="147"/>
      <c r="AT141" s="147"/>
      <c r="AU141" s="147"/>
      <c r="AV141" s="147"/>
      <c r="AW141" s="147"/>
      <c r="AX141" s="147"/>
      <c r="AY141" s="147"/>
      <c r="AZ141" s="147"/>
      <c r="BA141" s="147"/>
      <c r="BB141" s="147"/>
      <c r="BC141" s="147"/>
      <c r="BD141" s="147"/>
      <c r="BE141" s="147"/>
      <c r="BF141" s="147"/>
      <c r="BG141" s="147"/>
      <c r="BH141" s="147"/>
    </row>
    <row r="142" spans="1:60" ht="20.399999999999999" outlineLevel="1" x14ac:dyDescent="0.25">
      <c r="A142" s="176">
        <v>123</v>
      </c>
      <c r="B142" s="177" t="s">
        <v>624</v>
      </c>
      <c r="C142" s="186" t="s">
        <v>454</v>
      </c>
      <c r="D142" s="178" t="s">
        <v>409</v>
      </c>
      <c r="E142" s="179">
        <v>1</v>
      </c>
      <c r="F142" s="180"/>
      <c r="G142" s="181">
        <f t="shared" si="42"/>
        <v>0</v>
      </c>
      <c r="H142" s="180"/>
      <c r="I142" s="181">
        <f t="shared" si="43"/>
        <v>0</v>
      </c>
      <c r="J142" s="180"/>
      <c r="K142" s="181">
        <f t="shared" si="44"/>
        <v>0</v>
      </c>
      <c r="L142" s="181">
        <v>21</v>
      </c>
      <c r="M142" s="181">
        <f t="shared" si="45"/>
        <v>0</v>
      </c>
      <c r="N142" s="179">
        <v>0</v>
      </c>
      <c r="O142" s="179">
        <f t="shared" si="46"/>
        <v>0</v>
      </c>
      <c r="P142" s="179">
        <v>0</v>
      </c>
      <c r="Q142" s="179">
        <f t="shared" si="47"/>
        <v>0</v>
      </c>
      <c r="R142" s="181"/>
      <c r="S142" s="181" t="s">
        <v>164</v>
      </c>
      <c r="T142" s="182" t="s">
        <v>183</v>
      </c>
      <c r="U142" s="157">
        <v>0</v>
      </c>
      <c r="V142" s="157">
        <f t="shared" si="48"/>
        <v>0</v>
      </c>
      <c r="W142" s="157"/>
      <c r="X142" s="157" t="s">
        <v>166</v>
      </c>
      <c r="Y142" s="157" t="s">
        <v>167</v>
      </c>
      <c r="Z142" s="147"/>
      <c r="AA142" s="147"/>
      <c r="AB142" s="147"/>
      <c r="AC142" s="147"/>
      <c r="AD142" s="147"/>
      <c r="AE142" s="147"/>
      <c r="AF142" s="147"/>
      <c r="AG142" s="147" t="s">
        <v>352</v>
      </c>
      <c r="AH142" s="147"/>
      <c r="AI142" s="147"/>
      <c r="AJ142" s="147"/>
      <c r="AK142" s="147"/>
      <c r="AL142" s="147"/>
      <c r="AM142" s="147"/>
      <c r="AN142" s="147"/>
      <c r="AO142" s="147"/>
      <c r="AP142" s="147"/>
      <c r="AQ142" s="147"/>
      <c r="AR142" s="147"/>
      <c r="AS142" s="147"/>
      <c r="AT142" s="147"/>
      <c r="AU142" s="147"/>
      <c r="AV142" s="147"/>
      <c r="AW142" s="147"/>
      <c r="AX142" s="147"/>
      <c r="AY142" s="147"/>
      <c r="AZ142" s="147"/>
      <c r="BA142" s="147"/>
      <c r="BB142" s="147"/>
      <c r="BC142" s="147"/>
      <c r="BD142" s="147"/>
      <c r="BE142" s="147"/>
      <c r="BF142" s="147"/>
      <c r="BG142" s="147"/>
      <c r="BH142" s="147"/>
    </row>
    <row r="143" spans="1:60" ht="20.399999999999999" outlineLevel="1" x14ac:dyDescent="0.25">
      <c r="A143" s="168">
        <v>124</v>
      </c>
      <c r="B143" s="169" t="s">
        <v>625</v>
      </c>
      <c r="C143" s="184" t="s">
        <v>456</v>
      </c>
      <c r="D143" s="170" t="s">
        <v>409</v>
      </c>
      <c r="E143" s="171">
        <v>1</v>
      </c>
      <c r="F143" s="172"/>
      <c r="G143" s="173">
        <f t="shared" si="42"/>
        <v>0</v>
      </c>
      <c r="H143" s="172"/>
      <c r="I143" s="173">
        <f t="shared" si="43"/>
        <v>0</v>
      </c>
      <c r="J143" s="172"/>
      <c r="K143" s="173">
        <f t="shared" si="44"/>
        <v>0</v>
      </c>
      <c r="L143" s="173">
        <v>21</v>
      </c>
      <c r="M143" s="173">
        <f t="shared" si="45"/>
        <v>0</v>
      </c>
      <c r="N143" s="171">
        <v>0</v>
      </c>
      <c r="O143" s="171">
        <f t="shared" si="46"/>
        <v>0</v>
      </c>
      <c r="P143" s="171">
        <v>0</v>
      </c>
      <c r="Q143" s="171">
        <f t="shared" si="47"/>
        <v>0</v>
      </c>
      <c r="R143" s="173"/>
      <c r="S143" s="173" t="s">
        <v>164</v>
      </c>
      <c r="T143" s="174" t="s">
        <v>183</v>
      </c>
      <c r="U143" s="157">
        <v>0</v>
      </c>
      <c r="V143" s="157">
        <f t="shared" si="48"/>
        <v>0</v>
      </c>
      <c r="W143" s="157"/>
      <c r="X143" s="157" t="s">
        <v>166</v>
      </c>
      <c r="Y143" s="157" t="s">
        <v>167</v>
      </c>
      <c r="Z143" s="147"/>
      <c r="AA143" s="147"/>
      <c r="AB143" s="147"/>
      <c r="AC143" s="147"/>
      <c r="AD143" s="147"/>
      <c r="AE143" s="147"/>
      <c r="AF143" s="147"/>
      <c r="AG143" s="147" t="s">
        <v>352</v>
      </c>
      <c r="AH143" s="147"/>
      <c r="AI143" s="147"/>
      <c r="AJ143" s="147"/>
      <c r="AK143" s="147"/>
      <c r="AL143" s="147"/>
      <c r="AM143" s="147"/>
      <c r="AN143" s="147"/>
      <c r="AO143" s="147"/>
      <c r="AP143" s="147"/>
      <c r="AQ143" s="147"/>
      <c r="AR143" s="147"/>
      <c r="AS143" s="147"/>
      <c r="AT143" s="147"/>
      <c r="AU143" s="147"/>
      <c r="AV143" s="147"/>
      <c r="AW143" s="147"/>
      <c r="AX143" s="147"/>
      <c r="AY143" s="147"/>
      <c r="AZ143" s="147"/>
      <c r="BA143" s="147"/>
      <c r="BB143" s="147"/>
      <c r="BC143" s="147"/>
      <c r="BD143" s="147"/>
      <c r="BE143" s="147"/>
      <c r="BF143" s="147"/>
      <c r="BG143" s="147"/>
      <c r="BH143" s="147"/>
    </row>
    <row r="144" spans="1:60" x14ac:dyDescent="0.25">
      <c r="A144" s="3"/>
      <c r="B144" s="4"/>
      <c r="C144" s="187"/>
      <c r="D144" s="6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AE144">
        <v>15</v>
      </c>
      <c r="AF144">
        <v>21</v>
      </c>
      <c r="AG144" t="s">
        <v>145</v>
      </c>
    </row>
    <row r="145" spans="1:33" x14ac:dyDescent="0.25">
      <c r="A145" s="150"/>
      <c r="B145" s="151" t="s">
        <v>31</v>
      </c>
      <c r="C145" s="188"/>
      <c r="D145" s="152"/>
      <c r="E145" s="153"/>
      <c r="F145" s="153"/>
      <c r="G145" s="167">
        <f>G8+G33+G45+G65+G92+G116+G120+G137</f>
        <v>0</v>
      </c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AE145">
        <f>SUMIF(L7:L143,AE144,G7:G143)</f>
        <v>0</v>
      </c>
      <c r="AF145">
        <f>SUMIF(L7:L143,AF144,G7:G143)</f>
        <v>0</v>
      </c>
      <c r="AG145" t="s">
        <v>345</v>
      </c>
    </row>
    <row r="146" spans="1:33" x14ac:dyDescent="0.25">
      <c r="A146" s="3"/>
      <c r="B146" s="4"/>
      <c r="C146" s="187"/>
      <c r="D146" s="6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</row>
    <row r="147" spans="1:33" x14ac:dyDescent="0.25">
      <c r="A147" s="3"/>
      <c r="B147" s="4"/>
      <c r="C147" s="187"/>
      <c r="D147" s="6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</row>
    <row r="148" spans="1:33" x14ac:dyDescent="0.25">
      <c r="A148" s="255" t="s">
        <v>346</v>
      </c>
      <c r="B148" s="255"/>
      <c r="C148" s="256"/>
      <c r="D148" s="6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</row>
    <row r="149" spans="1:33" x14ac:dyDescent="0.25">
      <c r="A149" s="257"/>
      <c r="B149" s="258"/>
      <c r="C149" s="259"/>
      <c r="D149" s="258"/>
      <c r="E149" s="258"/>
      <c r="F149" s="258"/>
      <c r="G149" s="260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AG149" t="s">
        <v>347</v>
      </c>
    </row>
    <row r="150" spans="1:33" x14ac:dyDescent="0.25">
      <c r="A150" s="261"/>
      <c r="B150" s="262"/>
      <c r="C150" s="263"/>
      <c r="D150" s="262"/>
      <c r="E150" s="262"/>
      <c r="F150" s="262"/>
      <c r="G150" s="264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</row>
    <row r="151" spans="1:33" x14ac:dyDescent="0.25">
      <c r="A151" s="261"/>
      <c r="B151" s="262"/>
      <c r="C151" s="263"/>
      <c r="D151" s="262"/>
      <c r="E151" s="262"/>
      <c r="F151" s="262"/>
      <c r="G151" s="264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</row>
    <row r="152" spans="1:33" x14ac:dyDescent="0.25">
      <c r="A152" s="261"/>
      <c r="B152" s="262"/>
      <c r="C152" s="263"/>
      <c r="D152" s="262"/>
      <c r="E152" s="262"/>
      <c r="F152" s="262"/>
      <c r="G152" s="264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</row>
    <row r="153" spans="1:33" x14ac:dyDescent="0.25">
      <c r="A153" s="265"/>
      <c r="B153" s="266"/>
      <c r="C153" s="267"/>
      <c r="D153" s="266"/>
      <c r="E153" s="266"/>
      <c r="F153" s="266"/>
      <c r="G153" s="268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</row>
    <row r="154" spans="1:33" x14ac:dyDescent="0.25">
      <c r="A154" s="3"/>
      <c r="B154" s="4"/>
      <c r="C154" s="187"/>
      <c r="D154" s="6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</row>
    <row r="155" spans="1:33" x14ac:dyDescent="0.25">
      <c r="C155" s="189"/>
      <c r="D155" s="10"/>
      <c r="AG155" t="s">
        <v>348</v>
      </c>
    </row>
    <row r="156" spans="1:33" x14ac:dyDescent="0.25">
      <c r="D156" s="10"/>
    </row>
    <row r="157" spans="1:33" x14ac:dyDescent="0.25">
      <c r="D157" s="10"/>
    </row>
    <row r="158" spans="1:33" x14ac:dyDescent="0.25">
      <c r="D158" s="10"/>
    </row>
    <row r="159" spans="1:33" x14ac:dyDescent="0.25">
      <c r="D159" s="10"/>
    </row>
    <row r="160" spans="1:33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password="E93A" sheet="1" formatRows="0"/>
  <mergeCells count="10">
    <mergeCell ref="A149:G153"/>
    <mergeCell ref="C36:G36"/>
    <mergeCell ref="C38:G38"/>
    <mergeCell ref="C90:G90"/>
    <mergeCell ref="C96:G96"/>
    <mergeCell ref="A1:G1"/>
    <mergeCell ref="C2:G2"/>
    <mergeCell ref="C3:G3"/>
    <mergeCell ref="C4:G4"/>
    <mergeCell ref="A148:C148"/>
  </mergeCells>
  <pageMargins left="0.25" right="0.25" top="0.75" bottom="0.75" header="0.3" footer="0.3"/>
  <pageSetup paperSize="9" orientation="landscape" horizontalDpi="4294967294" r:id="rId1"/>
  <headerFooter>
    <oddFooter>&amp;RStránka &amp;P z &amp;N&amp;LZpracováno programem BUILDpower S,  © RTS, a.s.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T31" sqref="A1:T31"/>
    </sheetView>
  </sheetViews>
  <sheetFormatPr defaultRowHeight="13.2" outlineLevelRow="1" x14ac:dyDescent="0.25"/>
  <cols>
    <col min="1" max="1" width="3.44140625" customWidth="1"/>
    <col min="2" max="2" width="12.5546875" style="120" customWidth="1"/>
    <col min="3" max="3" width="38.33203125" style="120" customWidth="1"/>
    <col min="4" max="4" width="4.88671875" customWidth="1"/>
    <col min="5" max="5" width="10.5546875" customWidth="1"/>
    <col min="6" max="6" width="9.88671875" customWidth="1"/>
    <col min="7" max="7" width="12.6640625" customWidth="1"/>
    <col min="8" max="13" width="0" hidden="1" customWidth="1"/>
    <col min="18" max="18" width="0" hidden="1" customWidth="1"/>
    <col min="21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248" t="s">
        <v>7</v>
      </c>
      <c r="B1" s="248"/>
      <c r="C1" s="248"/>
      <c r="D1" s="248"/>
      <c r="E1" s="248"/>
      <c r="F1" s="248"/>
      <c r="G1" s="248"/>
      <c r="AG1" t="s">
        <v>133</v>
      </c>
    </row>
    <row r="2" spans="1:60" ht="24.9" customHeight="1" x14ac:dyDescent="0.25">
      <c r="A2" s="139" t="s">
        <v>8</v>
      </c>
      <c r="B2" s="49" t="s">
        <v>43</v>
      </c>
      <c r="C2" s="249" t="s">
        <v>44</v>
      </c>
      <c r="D2" s="250"/>
      <c r="E2" s="250"/>
      <c r="F2" s="250"/>
      <c r="G2" s="251"/>
      <c r="AG2" t="s">
        <v>134</v>
      </c>
    </row>
    <row r="3" spans="1:60" ht="24.9" customHeight="1" x14ac:dyDescent="0.25">
      <c r="A3" s="139" t="s">
        <v>9</v>
      </c>
      <c r="B3" s="49" t="s">
        <v>46</v>
      </c>
      <c r="C3" s="249" t="s">
        <v>47</v>
      </c>
      <c r="D3" s="250"/>
      <c r="E3" s="250"/>
      <c r="F3" s="250"/>
      <c r="G3" s="251"/>
      <c r="AC3" s="120" t="s">
        <v>134</v>
      </c>
      <c r="AG3" t="s">
        <v>135</v>
      </c>
    </row>
    <row r="4" spans="1:60" ht="24.9" customHeight="1" x14ac:dyDescent="0.25">
      <c r="A4" s="140" t="s">
        <v>10</v>
      </c>
      <c r="B4" s="141" t="s">
        <v>53</v>
      </c>
      <c r="C4" s="252" t="s">
        <v>54</v>
      </c>
      <c r="D4" s="253"/>
      <c r="E4" s="253"/>
      <c r="F4" s="253"/>
      <c r="G4" s="254"/>
      <c r="AG4" t="s">
        <v>136</v>
      </c>
    </row>
    <row r="5" spans="1:60" x14ac:dyDescent="0.25">
      <c r="D5" s="10"/>
    </row>
    <row r="6" spans="1:60" ht="39.6" x14ac:dyDescent="0.25">
      <c r="A6" s="143" t="s">
        <v>137</v>
      </c>
      <c r="B6" s="145" t="s">
        <v>138</v>
      </c>
      <c r="C6" s="145" t="s">
        <v>139</v>
      </c>
      <c r="D6" s="144" t="s">
        <v>140</v>
      </c>
      <c r="E6" s="143" t="s">
        <v>141</v>
      </c>
      <c r="F6" s="142" t="s">
        <v>142</v>
      </c>
      <c r="G6" s="143" t="s">
        <v>31</v>
      </c>
      <c r="H6" s="146" t="s">
        <v>32</v>
      </c>
      <c r="I6" s="146" t="s">
        <v>143</v>
      </c>
      <c r="J6" s="146" t="s">
        <v>33</v>
      </c>
      <c r="K6" s="146" t="s">
        <v>144</v>
      </c>
      <c r="L6" s="146" t="s">
        <v>145</v>
      </c>
      <c r="M6" s="146" t="s">
        <v>146</v>
      </c>
      <c r="N6" s="146" t="s">
        <v>147</v>
      </c>
      <c r="O6" s="146" t="s">
        <v>148</v>
      </c>
      <c r="P6" s="146" t="s">
        <v>149</v>
      </c>
      <c r="Q6" s="146" t="s">
        <v>150</v>
      </c>
      <c r="R6" s="146" t="s">
        <v>151</v>
      </c>
      <c r="S6" s="146" t="s">
        <v>152</v>
      </c>
      <c r="T6" s="146" t="s">
        <v>153</v>
      </c>
      <c r="U6" s="146" t="s">
        <v>154</v>
      </c>
      <c r="V6" s="146" t="s">
        <v>155</v>
      </c>
      <c r="W6" s="146" t="s">
        <v>156</v>
      </c>
      <c r="X6" s="146" t="s">
        <v>157</v>
      </c>
      <c r="Y6" s="146" t="s">
        <v>158</v>
      </c>
    </row>
    <row r="7" spans="1:60" hidden="1" x14ac:dyDescent="0.25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5">
      <c r="A8" s="161" t="s">
        <v>159</v>
      </c>
      <c r="B8" s="162" t="s">
        <v>110</v>
      </c>
      <c r="C8" s="183" t="s">
        <v>111</v>
      </c>
      <c r="D8" s="163"/>
      <c r="E8" s="164"/>
      <c r="F8" s="165"/>
      <c r="G8" s="165">
        <f>SUMIF(AG9:AG16,"&lt;&gt;NOR",G9:G16)</f>
        <v>0</v>
      </c>
      <c r="H8" s="165"/>
      <c r="I8" s="165">
        <f>SUM(I9:I16)</f>
        <v>0</v>
      </c>
      <c r="J8" s="165"/>
      <c r="K8" s="165">
        <f>SUM(K9:K16)</f>
        <v>0</v>
      </c>
      <c r="L8" s="165"/>
      <c r="M8" s="165">
        <f>SUM(M9:M16)</f>
        <v>0</v>
      </c>
      <c r="N8" s="164"/>
      <c r="O8" s="164">
        <f>SUM(O9:O16)</f>
        <v>0</v>
      </c>
      <c r="P8" s="164"/>
      <c r="Q8" s="164">
        <f>SUM(Q9:Q16)</f>
        <v>0</v>
      </c>
      <c r="R8" s="165"/>
      <c r="S8" s="165"/>
      <c r="T8" s="166"/>
      <c r="U8" s="160"/>
      <c r="V8" s="160">
        <f>SUM(V9:V16)</f>
        <v>0</v>
      </c>
      <c r="W8" s="160"/>
      <c r="X8" s="160"/>
      <c r="Y8" s="160"/>
      <c r="AG8" t="s">
        <v>160</v>
      </c>
    </row>
    <row r="9" spans="1:60" outlineLevel="1" x14ac:dyDescent="0.25">
      <c r="A9" s="176">
        <v>1</v>
      </c>
      <c r="B9" s="177" t="s">
        <v>349</v>
      </c>
      <c r="C9" s="186" t="s">
        <v>626</v>
      </c>
      <c r="D9" s="178"/>
      <c r="E9" s="179">
        <v>2</v>
      </c>
      <c r="F9" s="180"/>
      <c r="G9" s="181">
        <f t="shared" ref="G9:G16" si="0">ROUND(E9*F9,2)</f>
        <v>0</v>
      </c>
      <c r="H9" s="180"/>
      <c r="I9" s="181">
        <f t="shared" ref="I9:I16" si="1">ROUND(E9*H9,2)</f>
        <v>0</v>
      </c>
      <c r="J9" s="180"/>
      <c r="K9" s="181">
        <f t="shared" ref="K9:K16" si="2">ROUND(E9*J9,2)</f>
        <v>0</v>
      </c>
      <c r="L9" s="181">
        <v>21</v>
      </c>
      <c r="M9" s="181">
        <f t="shared" ref="M9:M16" si="3">G9*(1+L9/100)</f>
        <v>0</v>
      </c>
      <c r="N9" s="179">
        <v>0</v>
      </c>
      <c r="O9" s="179">
        <f t="shared" ref="O9:O16" si="4">ROUND(E9*N9,2)</f>
        <v>0</v>
      </c>
      <c r="P9" s="179">
        <v>0</v>
      </c>
      <c r="Q9" s="179">
        <f t="shared" ref="Q9:Q16" si="5">ROUND(E9*P9,2)</f>
        <v>0</v>
      </c>
      <c r="R9" s="181"/>
      <c r="S9" s="181" t="s">
        <v>164</v>
      </c>
      <c r="T9" s="182" t="s">
        <v>183</v>
      </c>
      <c r="U9" s="157">
        <v>0</v>
      </c>
      <c r="V9" s="157">
        <f t="shared" ref="V9:V16" si="6">ROUND(E9*U9,2)</f>
        <v>0</v>
      </c>
      <c r="W9" s="157"/>
      <c r="X9" s="157" t="s">
        <v>166</v>
      </c>
      <c r="Y9" s="157" t="s">
        <v>167</v>
      </c>
      <c r="Z9" s="147"/>
      <c r="AA9" s="147"/>
      <c r="AB9" s="147"/>
      <c r="AC9" s="147"/>
      <c r="AD9" s="147"/>
      <c r="AE9" s="147"/>
      <c r="AF9" s="147"/>
      <c r="AG9" s="147" t="s">
        <v>352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1" x14ac:dyDescent="0.25">
      <c r="A10" s="176">
        <v>2</v>
      </c>
      <c r="B10" s="177" t="s">
        <v>353</v>
      </c>
      <c r="C10" s="186" t="s">
        <v>627</v>
      </c>
      <c r="D10" s="178"/>
      <c r="E10" s="179">
        <v>1</v>
      </c>
      <c r="F10" s="180"/>
      <c r="G10" s="181">
        <f t="shared" si="0"/>
        <v>0</v>
      </c>
      <c r="H10" s="180"/>
      <c r="I10" s="181">
        <f t="shared" si="1"/>
        <v>0</v>
      </c>
      <c r="J10" s="180"/>
      <c r="K10" s="181">
        <f t="shared" si="2"/>
        <v>0</v>
      </c>
      <c r="L10" s="181">
        <v>21</v>
      </c>
      <c r="M10" s="181">
        <f t="shared" si="3"/>
        <v>0</v>
      </c>
      <c r="N10" s="179">
        <v>0</v>
      </c>
      <c r="O10" s="179">
        <f t="shared" si="4"/>
        <v>0</v>
      </c>
      <c r="P10" s="179">
        <v>0</v>
      </c>
      <c r="Q10" s="179">
        <f t="shared" si="5"/>
        <v>0</v>
      </c>
      <c r="R10" s="181"/>
      <c r="S10" s="181" t="s">
        <v>164</v>
      </c>
      <c r="T10" s="182" t="s">
        <v>183</v>
      </c>
      <c r="U10" s="157">
        <v>0</v>
      </c>
      <c r="V10" s="157">
        <f t="shared" si="6"/>
        <v>0</v>
      </c>
      <c r="W10" s="157"/>
      <c r="X10" s="157" t="s">
        <v>166</v>
      </c>
      <c r="Y10" s="157" t="s">
        <v>167</v>
      </c>
      <c r="Z10" s="147"/>
      <c r="AA10" s="147"/>
      <c r="AB10" s="147"/>
      <c r="AC10" s="147"/>
      <c r="AD10" s="147"/>
      <c r="AE10" s="147"/>
      <c r="AF10" s="147"/>
      <c r="AG10" s="147" t="s">
        <v>352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 x14ac:dyDescent="0.25">
      <c r="A11" s="176">
        <v>3</v>
      </c>
      <c r="B11" s="177" t="s">
        <v>355</v>
      </c>
      <c r="C11" s="186" t="s">
        <v>628</v>
      </c>
      <c r="D11" s="178"/>
      <c r="E11" s="179">
        <v>1</v>
      </c>
      <c r="F11" s="180"/>
      <c r="G11" s="181">
        <f t="shared" si="0"/>
        <v>0</v>
      </c>
      <c r="H11" s="180"/>
      <c r="I11" s="181">
        <f t="shared" si="1"/>
        <v>0</v>
      </c>
      <c r="J11" s="180"/>
      <c r="K11" s="181">
        <f t="shared" si="2"/>
        <v>0</v>
      </c>
      <c r="L11" s="181">
        <v>21</v>
      </c>
      <c r="M11" s="181">
        <f t="shared" si="3"/>
        <v>0</v>
      </c>
      <c r="N11" s="179">
        <v>0</v>
      </c>
      <c r="O11" s="179">
        <f t="shared" si="4"/>
        <v>0</v>
      </c>
      <c r="P11" s="179">
        <v>0</v>
      </c>
      <c r="Q11" s="179">
        <f t="shared" si="5"/>
        <v>0</v>
      </c>
      <c r="R11" s="181"/>
      <c r="S11" s="181" t="s">
        <v>164</v>
      </c>
      <c r="T11" s="182" t="s">
        <v>183</v>
      </c>
      <c r="U11" s="157">
        <v>0</v>
      </c>
      <c r="V11" s="157">
        <f t="shared" si="6"/>
        <v>0</v>
      </c>
      <c r="W11" s="157"/>
      <c r="X11" s="157" t="s">
        <v>166</v>
      </c>
      <c r="Y11" s="157" t="s">
        <v>167</v>
      </c>
      <c r="Z11" s="147"/>
      <c r="AA11" s="147"/>
      <c r="AB11" s="147"/>
      <c r="AC11" s="147"/>
      <c r="AD11" s="147"/>
      <c r="AE11" s="147"/>
      <c r="AF11" s="147"/>
      <c r="AG11" s="147" t="s">
        <v>352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1" x14ac:dyDescent="0.25">
      <c r="A12" s="176">
        <v>4</v>
      </c>
      <c r="B12" s="177" t="s">
        <v>357</v>
      </c>
      <c r="C12" s="186" t="s">
        <v>629</v>
      </c>
      <c r="D12" s="178"/>
      <c r="E12" s="179">
        <v>1</v>
      </c>
      <c r="F12" s="180"/>
      <c r="G12" s="181">
        <f t="shared" si="0"/>
        <v>0</v>
      </c>
      <c r="H12" s="180"/>
      <c r="I12" s="181">
        <f t="shared" si="1"/>
        <v>0</v>
      </c>
      <c r="J12" s="180"/>
      <c r="K12" s="181">
        <f t="shared" si="2"/>
        <v>0</v>
      </c>
      <c r="L12" s="181">
        <v>21</v>
      </c>
      <c r="M12" s="181">
        <f t="shared" si="3"/>
        <v>0</v>
      </c>
      <c r="N12" s="179">
        <v>0</v>
      </c>
      <c r="O12" s="179">
        <f t="shared" si="4"/>
        <v>0</v>
      </c>
      <c r="P12" s="179">
        <v>0</v>
      </c>
      <c r="Q12" s="179">
        <f t="shared" si="5"/>
        <v>0</v>
      </c>
      <c r="R12" s="181"/>
      <c r="S12" s="181" t="s">
        <v>164</v>
      </c>
      <c r="T12" s="182" t="s">
        <v>183</v>
      </c>
      <c r="U12" s="157">
        <v>0</v>
      </c>
      <c r="V12" s="157">
        <f t="shared" si="6"/>
        <v>0</v>
      </c>
      <c r="W12" s="157"/>
      <c r="X12" s="157" t="s">
        <v>166</v>
      </c>
      <c r="Y12" s="157" t="s">
        <v>167</v>
      </c>
      <c r="Z12" s="147"/>
      <c r="AA12" s="147"/>
      <c r="AB12" s="147"/>
      <c r="AC12" s="147"/>
      <c r="AD12" s="147"/>
      <c r="AE12" s="147"/>
      <c r="AF12" s="147"/>
      <c r="AG12" s="147" t="s">
        <v>352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ht="20.399999999999999" outlineLevel="1" x14ac:dyDescent="0.25">
      <c r="A13" s="176">
        <v>5</v>
      </c>
      <c r="B13" s="177" t="s">
        <v>359</v>
      </c>
      <c r="C13" s="186" t="s">
        <v>630</v>
      </c>
      <c r="D13" s="178"/>
      <c r="E13" s="179">
        <v>1</v>
      </c>
      <c r="F13" s="180"/>
      <c r="G13" s="181">
        <f t="shared" si="0"/>
        <v>0</v>
      </c>
      <c r="H13" s="180"/>
      <c r="I13" s="181">
        <f t="shared" si="1"/>
        <v>0</v>
      </c>
      <c r="J13" s="180"/>
      <c r="K13" s="181">
        <f t="shared" si="2"/>
        <v>0</v>
      </c>
      <c r="L13" s="181">
        <v>21</v>
      </c>
      <c r="M13" s="181">
        <f t="shared" si="3"/>
        <v>0</v>
      </c>
      <c r="N13" s="179">
        <v>0</v>
      </c>
      <c r="O13" s="179">
        <f t="shared" si="4"/>
        <v>0</v>
      </c>
      <c r="P13" s="179">
        <v>0</v>
      </c>
      <c r="Q13" s="179">
        <f t="shared" si="5"/>
        <v>0</v>
      </c>
      <c r="R13" s="181"/>
      <c r="S13" s="181" t="s">
        <v>164</v>
      </c>
      <c r="T13" s="182" t="s">
        <v>183</v>
      </c>
      <c r="U13" s="157">
        <v>0</v>
      </c>
      <c r="V13" s="157">
        <f t="shared" si="6"/>
        <v>0</v>
      </c>
      <c r="W13" s="157"/>
      <c r="X13" s="157" t="s">
        <v>166</v>
      </c>
      <c r="Y13" s="157" t="s">
        <v>167</v>
      </c>
      <c r="Z13" s="147"/>
      <c r="AA13" s="147"/>
      <c r="AB13" s="147"/>
      <c r="AC13" s="147"/>
      <c r="AD13" s="147"/>
      <c r="AE13" s="147"/>
      <c r="AF13" s="147"/>
      <c r="AG13" s="147" t="s">
        <v>352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1" x14ac:dyDescent="0.25">
      <c r="A14" s="176">
        <v>6</v>
      </c>
      <c r="B14" s="177" t="s">
        <v>361</v>
      </c>
      <c r="C14" s="186" t="s">
        <v>631</v>
      </c>
      <c r="D14" s="178"/>
      <c r="E14" s="179">
        <v>1</v>
      </c>
      <c r="F14" s="180"/>
      <c r="G14" s="181">
        <f t="shared" si="0"/>
        <v>0</v>
      </c>
      <c r="H14" s="180"/>
      <c r="I14" s="181">
        <f t="shared" si="1"/>
        <v>0</v>
      </c>
      <c r="J14" s="180"/>
      <c r="K14" s="181">
        <f t="shared" si="2"/>
        <v>0</v>
      </c>
      <c r="L14" s="181">
        <v>21</v>
      </c>
      <c r="M14" s="181">
        <f t="shared" si="3"/>
        <v>0</v>
      </c>
      <c r="N14" s="179">
        <v>0</v>
      </c>
      <c r="O14" s="179">
        <f t="shared" si="4"/>
        <v>0</v>
      </c>
      <c r="P14" s="179">
        <v>0</v>
      </c>
      <c r="Q14" s="179">
        <f t="shared" si="5"/>
        <v>0</v>
      </c>
      <c r="R14" s="181"/>
      <c r="S14" s="181" t="s">
        <v>164</v>
      </c>
      <c r="T14" s="182" t="s">
        <v>183</v>
      </c>
      <c r="U14" s="157">
        <v>0</v>
      </c>
      <c r="V14" s="157">
        <f t="shared" si="6"/>
        <v>0</v>
      </c>
      <c r="W14" s="157"/>
      <c r="X14" s="157" t="s">
        <v>166</v>
      </c>
      <c r="Y14" s="157" t="s">
        <v>167</v>
      </c>
      <c r="Z14" s="147"/>
      <c r="AA14" s="147"/>
      <c r="AB14" s="147"/>
      <c r="AC14" s="147"/>
      <c r="AD14" s="147"/>
      <c r="AE14" s="147"/>
      <c r="AF14" s="147"/>
      <c r="AG14" s="147" t="s">
        <v>352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1" x14ac:dyDescent="0.25">
      <c r="A15" s="176">
        <v>7</v>
      </c>
      <c r="B15" s="177" t="s">
        <v>363</v>
      </c>
      <c r="C15" s="186" t="s">
        <v>632</v>
      </c>
      <c r="D15" s="178"/>
      <c r="E15" s="179">
        <v>1</v>
      </c>
      <c r="F15" s="180"/>
      <c r="G15" s="181">
        <f t="shared" si="0"/>
        <v>0</v>
      </c>
      <c r="H15" s="180"/>
      <c r="I15" s="181">
        <f t="shared" si="1"/>
        <v>0</v>
      </c>
      <c r="J15" s="180"/>
      <c r="K15" s="181">
        <f t="shared" si="2"/>
        <v>0</v>
      </c>
      <c r="L15" s="181">
        <v>21</v>
      </c>
      <c r="M15" s="181">
        <f t="shared" si="3"/>
        <v>0</v>
      </c>
      <c r="N15" s="179">
        <v>0</v>
      </c>
      <c r="O15" s="179">
        <f t="shared" si="4"/>
        <v>0</v>
      </c>
      <c r="P15" s="179">
        <v>0</v>
      </c>
      <c r="Q15" s="179">
        <f t="shared" si="5"/>
        <v>0</v>
      </c>
      <c r="R15" s="181"/>
      <c r="S15" s="181" t="s">
        <v>164</v>
      </c>
      <c r="T15" s="182" t="s">
        <v>183</v>
      </c>
      <c r="U15" s="157">
        <v>0</v>
      </c>
      <c r="V15" s="157">
        <f t="shared" si="6"/>
        <v>0</v>
      </c>
      <c r="W15" s="157"/>
      <c r="X15" s="157" t="s">
        <v>166</v>
      </c>
      <c r="Y15" s="157" t="s">
        <v>167</v>
      </c>
      <c r="Z15" s="147"/>
      <c r="AA15" s="147"/>
      <c r="AB15" s="147"/>
      <c r="AC15" s="147"/>
      <c r="AD15" s="147"/>
      <c r="AE15" s="147"/>
      <c r="AF15" s="147"/>
      <c r="AG15" s="147" t="s">
        <v>352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ht="20.399999999999999" outlineLevel="1" x14ac:dyDescent="0.25">
      <c r="A16" s="176">
        <v>8</v>
      </c>
      <c r="B16" s="177" t="s">
        <v>365</v>
      </c>
      <c r="C16" s="186" t="s">
        <v>633</v>
      </c>
      <c r="D16" s="178"/>
      <c r="E16" s="179">
        <v>1</v>
      </c>
      <c r="F16" s="180"/>
      <c r="G16" s="181">
        <f t="shared" si="0"/>
        <v>0</v>
      </c>
      <c r="H16" s="180"/>
      <c r="I16" s="181">
        <f t="shared" si="1"/>
        <v>0</v>
      </c>
      <c r="J16" s="180"/>
      <c r="K16" s="181">
        <f t="shared" si="2"/>
        <v>0</v>
      </c>
      <c r="L16" s="181">
        <v>21</v>
      </c>
      <c r="M16" s="181">
        <f t="shared" si="3"/>
        <v>0</v>
      </c>
      <c r="N16" s="179">
        <v>0</v>
      </c>
      <c r="O16" s="179">
        <f t="shared" si="4"/>
        <v>0</v>
      </c>
      <c r="P16" s="179">
        <v>0</v>
      </c>
      <c r="Q16" s="179">
        <f t="shared" si="5"/>
        <v>0</v>
      </c>
      <c r="R16" s="181"/>
      <c r="S16" s="181" t="s">
        <v>164</v>
      </c>
      <c r="T16" s="182" t="s">
        <v>183</v>
      </c>
      <c r="U16" s="157">
        <v>0</v>
      </c>
      <c r="V16" s="157">
        <f t="shared" si="6"/>
        <v>0</v>
      </c>
      <c r="W16" s="157"/>
      <c r="X16" s="157" t="s">
        <v>166</v>
      </c>
      <c r="Y16" s="157" t="s">
        <v>167</v>
      </c>
      <c r="Z16" s="147"/>
      <c r="AA16" s="147"/>
      <c r="AB16" s="147"/>
      <c r="AC16" s="147"/>
      <c r="AD16" s="147"/>
      <c r="AE16" s="147"/>
      <c r="AF16" s="147"/>
      <c r="AG16" s="147" t="s">
        <v>352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ht="26.4" x14ac:dyDescent="0.25">
      <c r="A17" s="161" t="s">
        <v>159</v>
      </c>
      <c r="B17" s="162" t="s">
        <v>112</v>
      </c>
      <c r="C17" s="183" t="s">
        <v>113</v>
      </c>
      <c r="D17" s="163"/>
      <c r="E17" s="164"/>
      <c r="F17" s="165"/>
      <c r="G17" s="165">
        <f>SUMIF(AG18:AG19,"&lt;&gt;NOR",G18:G19)</f>
        <v>0</v>
      </c>
      <c r="H17" s="165"/>
      <c r="I17" s="165">
        <f>SUM(I18:I19)</f>
        <v>0</v>
      </c>
      <c r="J17" s="165"/>
      <c r="K17" s="165">
        <f>SUM(K18:K19)</f>
        <v>0</v>
      </c>
      <c r="L17" s="165"/>
      <c r="M17" s="165">
        <f>SUM(M18:M19)</f>
        <v>0</v>
      </c>
      <c r="N17" s="164"/>
      <c r="O17" s="164">
        <f>SUM(O18:O19)</f>
        <v>0</v>
      </c>
      <c r="P17" s="164"/>
      <c r="Q17" s="164">
        <f>SUM(Q18:Q19)</f>
        <v>0</v>
      </c>
      <c r="R17" s="165"/>
      <c r="S17" s="165"/>
      <c r="T17" s="166"/>
      <c r="U17" s="160"/>
      <c r="V17" s="160">
        <f>SUM(V18:V19)</f>
        <v>0</v>
      </c>
      <c r="W17" s="160"/>
      <c r="X17" s="160"/>
      <c r="Y17" s="160"/>
      <c r="AG17" t="s">
        <v>160</v>
      </c>
    </row>
    <row r="18" spans="1:60" outlineLevel="1" x14ac:dyDescent="0.25">
      <c r="A18" s="176">
        <v>9</v>
      </c>
      <c r="B18" s="177" t="s">
        <v>367</v>
      </c>
      <c r="C18" s="186" t="s">
        <v>634</v>
      </c>
      <c r="D18" s="178"/>
      <c r="E18" s="179">
        <v>16</v>
      </c>
      <c r="F18" s="180"/>
      <c r="G18" s="181">
        <f>ROUND(E18*F18,2)</f>
        <v>0</v>
      </c>
      <c r="H18" s="180"/>
      <c r="I18" s="181">
        <f>ROUND(E18*H18,2)</f>
        <v>0</v>
      </c>
      <c r="J18" s="180"/>
      <c r="K18" s="181">
        <f>ROUND(E18*J18,2)</f>
        <v>0</v>
      </c>
      <c r="L18" s="181">
        <v>21</v>
      </c>
      <c r="M18" s="181">
        <f>G18*(1+L18/100)</f>
        <v>0</v>
      </c>
      <c r="N18" s="179">
        <v>0</v>
      </c>
      <c r="O18" s="179">
        <f>ROUND(E18*N18,2)</f>
        <v>0</v>
      </c>
      <c r="P18" s="179">
        <v>0</v>
      </c>
      <c r="Q18" s="179">
        <f>ROUND(E18*P18,2)</f>
        <v>0</v>
      </c>
      <c r="R18" s="181"/>
      <c r="S18" s="181" t="s">
        <v>164</v>
      </c>
      <c r="T18" s="182" t="s">
        <v>183</v>
      </c>
      <c r="U18" s="157">
        <v>0</v>
      </c>
      <c r="V18" s="157">
        <f>ROUND(E18*U18,2)</f>
        <v>0</v>
      </c>
      <c r="W18" s="157"/>
      <c r="X18" s="157" t="s">
        <v>166</v>
      </c>
      <c r="Y18" s="157" t="s">
        <v>167</v>
      </c>
      <c r="Z18" s="147"/>
      <c r="AA18" s="147"/>
      <c r="AB18" s="147"/>
      <c r="AC18" s="147"/>
      <c r="AD18" s="147"/>
      <c r="AE18" s="147"/>
      <c r="AF18" s="147"/>
      <c r="AG18" s="147" t="s">
        <v>352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ht="20.399999999999999" outlineLevel="1" x14ac:dyDescent="0.25">
      <c r="A19" s="168">
        <v>10</v>
      </c>
      <c r="B19" s="169" t="s">
        <v>369</v>
      </c>
      <c r="C19" s="184" t="s">
        <v>635</v>
      </c>
      <c r="D19" s="170"/>
      <c r="E19" s="171">
        <v>1</v>
      </c>
      <c r="F19" s="172"/>
      <c r="G19" s="173">
        <f>ROUND(E19*F19,2)</f>
        <v>0</v>
      </c>
      <c r="H19" s="172"/>
      <c r="I19" s="173">
        <f>ROUND(E19*H19,2)</f>
        <v>0</v>
      </c>
      <c r="J19" s="172"/>
      <c r="K19" s="173">
        <f>ROUND(E19*J19,2)</f>
        <v>0</v>
      </c>
      <c r="L19" s="173">
        <v>21</v>
      </c>
      <c r="M19" s="173">
        <f>G19*(1+L19/100)</f>
        <v>0</v>
      </c>
      <c r="N19" s="171">
        <v>0</v>
      </c>
      <c r="O19" s="171">
        <f>ROUND(E19*N19,2)</f>
        <v>0</v>
      </c>
      <c r="P19" s="171">
        <v>0</v>
      </c>
      <c r="Q19" s="171">
        <f>ROUND(E19*P19,2)</f>
        <v>0</v>
      </c>
      <c r="R19" s="173"/>
      <c r="S19" s="173" t="s">
        <v>164</v>
      </c>
      <c r="T19" s="174" t="s">
        <v>183</v>
      </c>
      <c r="U19" s="157">
        <v>0</v>
      </c>
      <c r="V19" s="157">
        <f>ROUND(E19*U19,2)</f>
        <v>0</v>
      </c>
      <c r="W19" s="157"/>
      <c r="X19" s="157" t="s">
        <v>166</v>
      </c>
      <c r="Y19" s="157" t="s">
        <v>167</v>
      </c>
      <c r="Z19" s="147"/>
      <c r="AA19" s="147"/>
      <c r="AB19" s="147"/>
      <c r="AC19" s="147"/>
      <c r="AD19" s="147"/>
      <c r="AE19" s="147"/>
      <c r="AF19" s="147"/>
      <c r="AG19" s="147" t="s">
        <v>352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x14ac:dyDescent="0.25">
      <c r="A20" s="3"/>
      <c r="B20" s="4"/>
      <c r="C20" s="187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AE20">
        <v>15</v>
      </c>
      <c r="AF20">
        <v>21</v>
      </c>
      <c r="AG20" t="s">
        <v>145</v>
      </c>
    </row>
    <row r="21" spans="1:60" x14ac:dyDescent="0.25">
      <c r="A21" s="150"/>
      <c r="B21" s="151" t="s">
        <v>31</v>
      </c>
      <c r="C21" s="188"/>
      <c r="D21" s="152"/>
      <c r="E21" s="153"/>
      <c r="F21" s="153"/>
      <c r="G21" s="167">
        <f>G8+G17</f>
        <v>0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AE21">
        <f>SUMIF(L7:L19,AE20,G7:G19)</f>
        <v>0</v>
      </c>
      <c r="AF21">
        <f>SUMIF(L7:L19,AF20,G7:G19)</f>
        <v>0</v>
      </c>
      <c r="AG21" t="s">
        <v>345</v>
      </c>
    </row>
    <row r="22" spans="1:60" x14ac:dyDescent="0.25">
      <c r="A22" s="3"/>
      <c r="B22" s="4"/>
      <c r="C22" s="187"/>
      <c r="D22" s="6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spans="1:60" x14ac:dyDescent="0.25">
      <c r="A23" s="3"/>
      <c r="B23" s="4"/>
      <c r="C23" s="187"/>
      <c r="D23" s="6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spans="1:60" x14ac:dyDescent="0.25">
      <c r="A24" s="255" t="s">
        <v>346</v>
      </c>
      <c r="B24" s="255"/>
      <c r="C24" s="256"/>
      <c r="D24" s="6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60" x14ac:dyDescent="0.25">
      <c r="A25" s="257"/>
      <c r="B25" s="258"/>
      <c r="C25" s="259"/>
      <c r="D25" s="258"/>
      <c r="E25" s="258"/>
      <c r="F25" s="258"/>
      <c r="G25" s="260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AG25" t="s">
        <v>347</v>
      </c>
    </row>
    <row r="26" spans="1:60" x14ac:dyDescent="0.25">
      <c r="A26" s="261"/>
      <c r="B26" s="262"/>
      <c r="C26" s="263"/>
      <c r="D26" s="262"/>
      <c r="E26" s="262"/>
      <c r="F26" s="262"/>
      <c r="G26" s="264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1:60" x14ac:dyDescent="0.25">
      <c r="A27" s="261"/>
      <c r="B27" s="262"/>
      <c r="C27" s="263"/>
      <c r="D27" s="262"/>
      <c r="E27" s="262"/>
      <c r="F27" s="262"/>
      <c r="G27" s="264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 spans="1:60" x14ac:dyDescent="0.25">
      <c r="A28" s="261"/>
      <c r="B28" s="262"/>
      <c r="C28" s="263"/>
      <c r="D28" s="262"/>
      <c r="E28" s="262"/>
      <c r="F28" s="262"/>
      <c r="G28" s="264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spans="1:60" x14ac:dyDescent="0.25">
      <c r="A29" s="265"/>
      <c r="B29" s="266"/>
      <c r="C29" s="267"/>
      <c r="D29" s="266"/>
      <c r="E29" s="266"/>
      <c r="F29" s="266"/>
      <c r="G29" s="268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 spans="1:60" x14ac:dyDescent="0.25">
      <c r="A30" s="3"/>
      <c r="B30" s="4"/>
      <c r="C30" s="187"/>
      <c r="D30" s="6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spans="1:60" x14ac:dyDescent="0.25">
      <c r="C31" s="189"/>
      <c r="D31" s="10"/>
      <c r="AG31" t="s">
        <v>348</v>
      </c>
    </row>
    <row r="32" spans="1:60" x14ac:dyDescent="0.25">
      <c r="D32" s="10"/>
    </row>
    <row r="33" spans="4:4" x14ac:dyDescent="0.25">
      <c r="D33" s="10"/>
    </row>
    <row r="34" spans="4:4" x14ac:dyDescent="0.25">
      <c r="D34" s="10"/>
    </row>
    <row r="35" spans="4:4" x14ac:dyDescent="0.25">
      <c r="D35" s="10"/>
    </row>
    <row r="36" spans="4:4" x14ac:dyDescent="0.25">
      <c r="D36" s="10"/>
    </row>
    <row r="37" spans="4:4" x14ac:dyDescent="0.25">
      <c r="D37" s="10"/>
    </row>
    <row r="38" spans="4:4" x14ac:dyDescent="0.25">
      <c r="D38" s="10"/>
    </row>
    <row r="39" spans="4:4" x14ac:dyDescent="0.25">
      <c r="D39" s="10"/>
    </row>
    <row r="40" spans="4:4" x14ac:dyDescent="0.25">
      <c r="D40" s="10"/>
    </row>
    <row r="41" spans="4:4" x14ac:dyDescent="0.25">
      <c r="D41" s="10"/>
    </row>
    <row r="42" spans="4:4" x14ac:dyDescent="0.25">
      <c r="D42" s="10"/>
    </row>
    <row r="43" spans="4:4" x14ac:dyDescent="0.25">
      <c r="D43" s="10"/>
    </row>
    <row r="44" spans="4:4" x14ac:dyDescent="0.25">
      <c r="D44" s="10"/>
    </row>
    <row r="45" spans="4:4" x14ac:dyDescent="0.25">
      <c r="D45" s="10"/>
    </row>
    <row r="46" spans="4:4" x14ac:dyDescent="0.25">
      <c r="D46" s="10"/>
    </row>
    <row r="47" spans="4:4" x14ac:dyDescent="0.25">
      <c r="D47" s="10"/>
    </row>
    <row r="48" spans="4:4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password="E93A" sheet="1" formatRows="0"/>
  <mergeCells count="6">
    <mergeCell ref="A25:G29"/>
    <mergeCell ref="A1:G1"/>
    <mergeCell ref="C2:G2"/>
    <mergeCell ref="C3:G3"/>
    <mergeCell ref="C4:G4"/>
    <mergeCell ref="A24:C24"/>
  </mergeCells>
  <pageMargins left="0.25" right="0.25" top="0.75" bottom="0.75" header="0.3" footer="0.3"/>
  <pageSetup paperSize="9" orientation="landscape" horizontalDpi="4294967294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54</vt:i4>
      </vt:variant>
    </vt:vector>
  </HeadingPairs>
  <TitlesOfParts>
    <vt:vector size="61" baseType="lpstr">
      <vt:lpstr>Pokyny pro vyplnění</vt:lpstr>
      <vt:lpstr>Stavba</vt:lpstr>
      <vt:lpstr>VzorPolozky</vt:lpstr>
      <vt:lpstr>2 2 Pol</vt:lpstr>
      <vt:lpstr>2 3 Pol</vt:lpstr>
      <vt:lpstr>2 3a Pol</vt:lpstr>
      <vt:lpstr>2 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 2 Pol'!Názvy_tisku</vt:lpstr>
      <vt:lpstr>'2 3 Pol'!Názvy_tisku</vt:lpstr>
      <vt:lpstr>'2 3a Pol'!Názvy_tisku</vt:lpstr>
      <vt:lpstr>'2 4 Pol'!Názvy_tisku</vt:lpstr>
      <vt:lpstr>oadresa</vt:lpstr>
      <vt:lpstr>Stavba!Objednatel</vt:lpstr>
      <vt:lpstr>Stavba!Objekt</vt:lpstr>
      <vt:lpstr>'2 2 Pol'!Oblast_tisku</vt:lpstr>
      <vt:lpstr>'2 3 Pol'!Oblast_tisku</vt:lpstr>
      <vt:lpstr>'2 3a Pol'!Oblast_tisku</vt:lpstr>
      <vt:lpstr>'2 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Marek Netuka</cp:lastModifiedBy>
  <cp:lastPrinted>2023-07-20T08:11:11Z</cp:lastPrinted>
  <dcterms:created xsi:type="dcterms:W3CDTF">2009-04-08T07:15:50Z</dcterms:created>
  <dcterms:modified xsi:type="dcterms:W3CDTF">2023-07-20T08:30:23Z</dcterms:modified>
</cp:coreProperties>
</file>