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OptiBau s.r.o\RD projekt kladno\SoŠ Kladno\Přímé, nepřímé náklady\Sloučení 19.9.2023\"/>
    </mc:Choice>
  </mc:AlternateContent>
  <bookViews>
    <workbookView xWindow="0" yWindow="0" windowWidth="0" windowHeight="0"/>
  </bookViews>
  <sheets>
    <sheet name="Rekapitulace stavby" sheetId="1" r:id="rId1"/>
    <sheet name="A - Stavební řešení" sheetId="2" r:id="rId2"/>
    <sheet name="B - ZTI" sheetId="3" r:id="rId3"/>
    <sheet name="C. - ÚT" sheetId="4" r:id="rId4"/>
    <sheet name="D - Silnoproud" sheetId="5" r:id="rId5"/>
    <sheet name="SO_00 - Bourání objektu" sheetId="6" r:id="rId6"/>
    <sheet name="D - Silnoproud_01" sheetId="7" r:id="rId7"/>
    <sheet name="UKS. - Univerzální kabelá..." sheetId="8" r:id="rId8"/>
    <sheet name="CCTV. - Kamerový systém " sheetId="9" r:id="rId9"/>
    <sheet name="PZTS. - Poplachový zabezp..." sheetId="10" r:id="rId10"/>
    <sheet name="TS. - Tísňový systém " sheetId="11" r:id="rId11"/>
    <sheet name="DR. - Domací-školní rozhlas" sheetId="12" r:id="rId12"/>
    <sheet name="PO. - Požární ochrana" sheetId="13" r:id="rId13"/>
    <sheet name="T. - Společné kabelové trasy" sheetId="14" r:id="rId14"/>
    <sheet name="OST. - Slaboproud - ostat..." sheetId="15" r:id="rId15"/>
    <sheet name="G - Plyn" sheetId="16" r:id="rId16"/>
    <sheet name="SO_02 - Zpevněné plochy" sheetId="17" r:id="rId17"/>
    <sheet name="SO_03 - Přeložka parovodu" sheetId="18" r:id="rId18"/>
    <sheet name="SO_04 - Přeložka kanalizace" sheetId="19" r:id="rId19"/>
    <sheet name="SO_05 - Přístřešek na pop..." sheetId="20" r:id="rId20"/>
    <sheet name="VRN - Vedlejší rozpočtové..." sheetId="21" r:id="rId21"/>
    <sheet name="A - Stavební řešení_01" sheetId="22" r:id="rId22"/>
    <sheet name="B - ZTI_01" sheetId="23" r:id="rId23"/>
    <sheet name="C. - ÚT_01" sheetId="24" r:id="rId24"/>
    <sheet name="D - Silnoproud_02" sheetId="25" r:id="rId25"/>
    <sheet name="UKS. - Univerzální kabelá..._01" sheetId="26" r:id="rId26"/>
    <sheet name="AV. - Příprava pro AV tec..." sheetId="27" r:id="rId27"/>
    <sheet name="PO. - Požární ochrana_01" sheetId="28" r:id="rId28"/>
    <sheet name="T. - Společné kabelové trasy_01" sheetId="29" r:id="rId29"/>
    <sheet name="F - Vzduchotechnika" sheetId="30" r:id="rId30"/>
    <sheet name="G - Plyn_01" sheetId="31" r:id="rId31"/>
    <sheet name="Seznam figur" sheetId="32" r:id="rId32"/>
  </sheets>
  <definedNames>
    <definedName name="_xlnm.Print_Area" localSheetId="0">'Rekapitulace stavby'!$D$4:$AO$76,'Rekapitulace stavby'!$C$82:$AQ$133</definedName>
    <definedName name="_xlnm.Print_Titles" localSheetId="0">'Rekapitulace stavby'!$92:$92</definedName>
    <definedName name="_xlnm._FilterDatabase" localSheetId="1" hidden="1">'A - Stavební řešení'!$C$134:$K$279</definedName>
    <definedName name="_xlnm.Print_Area" localSheetId="1">'A - Stavební řešení'!$C$4:$J$76,'A - Stavební řešení'!$C$82:$J$112,'A - Stavební řešení'!$C$118:$K$279</definedName>
    <definedName name="_xlnm.Print_Titles" localSheetId="1">'A - Stavební řešení'!$134:$134</definedName>
    <definedName name="_xlnm._FilterDatabase" localSheetId="2" hidden="1">'B - ZTI'!$C$128:$K$175</definedName>
    <definedName name="_xlnm.Print_Area" localSheetId="2">'B - ZTI'!$C$4:$J$76,'B - ZTI'!$C$82:$J$106,'B - ZTI'!$C$112:$K$175</definedName>
    <definedName name="_xlnm.Print_Titles" localSheetId="2">'B - ZTI'!$128:$128</definedName>
    <definedName name="_xlnm._FilterDatabase" localSheetId="3" hidden="1">'C. - ÚT'!$C$126:$K$138</definedName>
    <definedName name="_xlnm.Print_Area" localSheetId="3">'C. - ÚT'!$C$4:$J$76,'C. - ÚT'!$C$82:$J$104,'C. - ÚT'!$C$110:$K$138</definedName>
    <definedName name="_xlnm.Print_Titles" localSheetId="3">'C. - ÚT'!$126:$126</definedName>
    <definedName name="_xlnm._FilterDatabase" localSheetId="4" hidden="1">'D - Silnoproud'!$C$127:$K$164</definedName>
    <definedName name="_xlnm.Print_Area" localSheetId="4">'D - Silnoproud'!$C$4:$J$76,'D - Silnoproud'!$C$82:$J$105,'D - Silnoproud'!$C$111:$K$164</definedName>
    <definedName name="_xlnm.Print_Titles" localSheetId="4">'D - Silnoproud'!$127:$127</definedName>
    <definedName name="_xlnm._FilterDatabase" localSheetId="5" hidden="1">'SO_00 - Bourání objektu'!$C$128:$K$197</definedName>
    <definedName name="_xlnm.Print_Area" localSheetId="5">'SO_00 - Bourání objektu'!$C$4:$J$76,'SO_00 - Bourání objektu'!$C$82:$J$108,'SO_00 - Bourání objektu'!$C$114:$K$197</definedName>
    <definedName name="_xlnm.Print_Titles" localSheetId="5">'SO_00 - Bourání objektu'!$128:$128</definedName>
    <definedName name="_xlnm._FilterDatabase" localSheetId="6" hidden="1">'D - Silnoproud_01'!$C$124:$K$154</definedName>
    <definedName name="_xlnm.Print_Area" localSheetId="6">'D - Silnoproud_01'!$C$4:$J$76,'D - Silnoproud_01'!$C$82:$J$102,'D - Silnoproud_01'!$C$108:$K$154</definedName>
    <definedName name="_xlnm.Print_Titles" localSheetId="6">'D - Silnoproud_01'!$124:$124</definedName>
    <definedName name="_xlnm._FilterDatabase" localSheetId="7" hidden="1">'UKS. - Univerzální kabelá...'!$C$123:$K$195</definedName>
    <definedName name="_xlnm.Print_Area" localSheetId="7">'UKS. - Univerzální kabelá...'!$C$4:$J$76,'UKS. - Univerzální kabelá...'!$C$82:$J$101,'UKS. - Univerzální kabelá...'!$C$107:$K$195</definedName>
    <definedName name="_xlnm.Print_Titles" localSheetId="7">'UKS. - Univerzální kabelá...'!$123:$123</definedName>
    <definedName name="_xlnm._FilterDatabase" localSheetId="8" hidden="1">'CCTV. - Kamerový systém '!$C$123:$K$151</definedName>
    <definedName name="_xlnm.Print_Area" localSheetId="8">'CCTV. - Kamerový systém '!$C$4:$J$76,'CCTV. - Kamerový systém '!$C$82:$J$101,'CCTV. - Kamerový systém '!$C$107:$K$151</definedName>
    <definedName name="_xlnm.Print_Titles" localSheetId="8">'CCTV. - Kamerový systém '!$123:$123</definedName>
    <definedName name="_xlnm._FilterDatabase" localSheetId="9" hidden="1">'PZTS. - Poplachový zabezp...'!$C$123:$K$147</definedName>
    <definedName name="_xlnm.Print_Area" localSheetId="9">'PZTS. - Poplachový zabezp...'!$C$4:$J$76,'PZTS. - Poplachový zabezp...'!$C$82:$J$101,'PZTS. - Poplachový zabezp...'!$C$107:$K$147</definedName>
    <definedName name="_xlnm.Print_Titles" localSheetId="9">'PZTS. - Poplachový zabezp...'!$123:$123</definedName>
    <definedName name="_xlnm._FilterDatabase" localSheetId="10" hidden="1">'TS. - Tísňový systém '!$C$123:$K$143</definedName>
    <definedName name="_xlnm.Print_Area" localSheetId="10">'TS. - Tísňový systém '!$C$4:$J$76,'TS. - Tísňový systém '!$C$82:$J$101,'TS. - Tísňový systém '!$C$107:$K$143</definedName>
    <definedName name="_xlnm.Print_Titles" localSheetId="10">'TS. - Tísňový systém '!$123:$123</definedName>
    <definedName name="_xlnm._FilterDatabase" localSheetId="11" hidden="1">'DR. - Domací-školní rozhlas'!$C$123:$K$147</definedName>
    <definedName name="_xlnm.Print_Area" localSheetId="11">'DR. - Domací-školní rozhlas'!$C$4:$J$76,'DR. - Domací-školní rozhlas'!$C$82:$J$101,'DR. - Domací-školní rozhlas'!$C$107:$K$147</definedName>
    <definedName name="_xlnm.Print_Titles" localSheetId="11">'DR. - Domací-školní rozhlas'!$123:$123</definedName>
    <definedName name="_xlnm._FilterDatabase" localSheetId="12" hidden="1">'PO. - Požární ochrana'!$C$123:$K$128</definedName>
    <definedName name="_xlnm.Print_Area" localSheetId="12">'PO. - Požární ochrana'!$C$4:$J$76,'PO. - Požární ochrana'!$C$82:$J$101,'PO. - Požární ochrana'!$C$107:$K$128</definedName>
    <definedName name="_xlnm.Print_Titles" localSheetId="12">'PO. - Požární ochrana'!$123:$123</definedName>
    <definedName name="_xlnm._FilterDatabase" localSheetId="13" hidden="1">'T. - Společné kabelové trasy'!$C$123:$K$183</definedName>
    <definedName name="_xlnm.Print_Area" localSheetId="13">'T. - Společné kabelové trasy'!$C$4:$J$76,'T. - Společné kabelové trasy'!$C$82:$J$101,'T. - Společné kabelové trasy'!$C$107:$K$183</definedName>
    <definedName name="_xlnm.Print_Titles" localSheetId="13">'T. - Společné kabelové trasy'!$123:$123</definedName>
    <definedName name="_xlnm._FilterDatabase" localSheetId="14" hidden="1">'OST. - Slaboproud - ostat...'!$C$125:$K$138</definedName>
    <definedName name="_xlnm.Print_Area" localSheetId="14">'OST. - Slaboproud - ostat...'!$C$4:$J$76,'OST. - Slaboproud - ostat...'!$C$82:$J$103,'OST. - Slaboproud - ostat...'!$C$109:$K$138</definedName>
    <definedName name="_xlnm.Print_Titles" localSheetId="14">'OST. - Slaboproud - ostat...'!$125:$125</definedName>
    <definedName name="_xlnm._FilterDatabase" localSheetId="15" hidden="1">'G - Plyn'!$C$124:$K$128</definedName>
    <definedName name="_xlnm.Print_Area" localSheetId="15">'G - Plyn'!$C$4:$J$76,'G - Plyn'!$C$82:$J$102,'G - Plyn'!$C$108:$K$128</definedName>
    <definedName name="_xlnm.Print_Titles" localSheetId="15">'G - Plyn'!$124:$124</definedName>
    <definedName name="_xlnm._FilterDatabase" localSheetId="16" hidden="1">'SO_02 - Zpevněné plochy'!$C$125:$K$180</definedName>
    <definedName name="_xlnm.Print_Area" localSheetId="16">'SO_02 - Zpevněné plochy'!$C$4:$J$76,'SO_02 - Zpevněné plochy'!$C$82:$J$105,'SO_02 - Zpevněné plochy'!$C$111:$K$180</definedName>
    <definedName name="_xlnm.Print_Titles" localSheetId="16">'SO_02 - Zpevněné plochy'!$125:$125</definedName>
    <definedName name="_xlnm._FilterDatabase" localSheetId="17" hidden="1">'SO_03 - Přeložka parovodu'!$C$125:$K$150</definedName>
    <definedName name="_xlnm.Print_Area" localSheetId="17">'SO_03 - Přeložka parovodu'!$C$4:$J$76,'SO_03 - Přeložka parovodu'!$C$82:$J$105,'SO_03 - Přeložka parovodu'!$C$111:$K$150</definedName>
    <definedName name="_xlnm.Print_Titles" localSheetId="17">'SO_03 - Přeložka parovodu'!$125:$125</definedName>
    <definedName name="_xlnm._FilterDatabase" localSheetId="18" hidden="1">'SO_04 - Přeložka kanalizace'!$C$124:$K$161</definedName>
    <definedName name="_xlnm.Print_Area" localSheetId="18">'SO_04 - Přeložka kanalizace'!$C$4:$J$76,'SO_04 - Přeložka kanalizace'!$C$82:$J$104,'SO_04 - Přeložka kanalizace'!$C$110:$K$161</definedName>
    <definedName name="_xlnm.Print_Titles" localSheetId="18">'SO_04 - Přeložka kanalizace'!$124:$124</definedName>
    <definedName name="_xlnm._FilterDatabase" localSheetId="19" hidden="1">'SO_05 - Přístřešek na pop...'!$C$134:$K$268</definedName>
    <definedName name="_xlnm.Print_Area" localSheetId="19">'SO_05 - Přístřešek na pop...'!$C$4:$J$76,'SO_05 - Přístřešek na pop...'!$C$82:$J$114,'SO_05 - Přístřešek na pop...'!$C$120:$K$268</definedName>
    <definedName name="_xlnm.Print_Titles" localSheetId="19">'SO_05 - Přístřešek na pop...'!$134:$134</definedName>
    <definedName name="_xlnm._FilterDatabase" localSheetId="20" hidden="1">'VRN - Vedlejší rozpočtové...'!$C$125:$K$164</definedName>
    <definedName name="_xlnm.Print_Area" localSheetId="20">'VRN - Vedlejší rozpočtové...'!$C$4:$J$76,'VRN - Vedlejší rozpočtové...'!$C$82:$J$105,'VRN - Vedlejší rozpočtové...'!$C$111:$K$164</definedName>
    <definedName name="_xlnm.Print_Titles" localSheetId="20">'VRN - Vedlejší rozpočtové...'!$125:$125</definedName>
    <definedName name="_xlnm._FilterDatabase" localSheetId="21" hidden="1">'A - Stavební řešení_01'!$C$147:$K$1547</definedName>
    <definedName name="_xlnm.Print_Area" localSheetId="21">'A - Stavební řešení_01'!$C$4:$J$76,'A - Stavební řešení_01'!$C$82:$J$125,'A - Stavební řešení_01'!$C$131:$K$1547</definedName>
    <definedName name="_xlnm.Print_Titles" localSheetId="21">'A - Stavební řešení_01'!$147:$147</definedName>
    <definedName name="_xlnm._FilterDatabase" localSheetId="22" hidden="1">'B - ZTI_01'!$C$134:$K$404</definedName>
    <definedName name="_xlnm.Print_Area" localSheetId="22">'B - ZTI_01'!$C$4:$J$76,'B - ZTI_01'!$C$82:$J$112,'B - ZTI_01'!$C$118:$K$404</definedName>
    <definedName name="_xlnm.Print_Titles" localSheetId="22">'B - ZTI_01'!$134:$134</definedName>
    <definedName name="_xlnm._FilterDatabase" localSheetId="23" hidden="1">'C. - ÚT_01'!$C$130:$K$262</definedName>
    <definedName name="_xlnm.Print_Area" localSheetId="23">'C. - ÚT_01'!$C$4:$J$76,'C. - ÚT_01'!$C$82:$J$108,'C. - ÚT_01'!$C$114:$K$262</definedName>
    <definedName name="_xlnm.Print_Titles" localSheetId="23">'C. - ÚT_01'!$130:$130</definedName>
    <definedName name="_xlnm._FilterDatabase" localSheetId="24" hidden="1">'D - Silnoproud_02'!$C$131:$K$406</definedName>
    <definedName name="_xlnm.Print_Area" localSheetId="24">'D - Silnoproud_02'!$C$4:$J$76,'D - Silnoproud_02'!$C$82:$J$109,'D - Silnoproud_02'!$C$115:$K$406</definedName>
    <definedName name="_xlnm.Print_Titles" localSheetId="24">'D - Silnoproud_02'!$131:$131</definedName>
    <definedName name="_xlnm._FilterDatabase" localSheetId="25" hidden="1">'UKS. - Univerzální kabelá..._01'!$C$123:$K$195</definedName>
    <definedName name="_xlnm.Print_Area" localSheetId="25">'UKS. - Univerzální kabelá..._01'!$C$4:$J$76,'UKS. - Univerzální kabelá..._01'!$C$82:$J$101,'UKS. - Univerzální kabelá..._01'!$C$107:$K$195</definedName>
    <definedName name="_xlnm.Print_Titles" localSheetId="25">'UKS. - Univerzální kabelá..._01'!$123:$123</definedName>
    <definedName name="_xlnm._FilterDatabase" localSheetId="26" hidden="1">'AV. - Příprava pro AV tec...'!$C$123:$K$137</definedName>
    <definedName name="_xlnm.Print_Area" localSheetId="26">'AV. - Příprava pro AV tec...'!$C$4:$J$76,'AV. - Příprava pro AV tec...'!$C$82:$J$101,'AV. - Příprava pro AV tec...'!$C$107:$K$137</definedName>
    <definedName name="_xlnm.Print_Titles" localSheetId="26">'AV. - Příprava pro AV tec...'!$123:$123</definedName>
    <definedName name="_xlnm._FilterDatabase" localSheetId="27" hidden="1">'PO. - Požární ochrana_01'!$C$123:$K$137</definedName>
    <definedName name="_xlnm.Print_Area" localSheetId="27">'PO. - Požární ochrana_01'!$C$4:$J$76,'PO. - Požární ochrana_01'!$C$82:$J$101,'PO. - Požární ochrana_01'!$C$107:$K$137</definedName>
    <definedName name="_xlnm.Print_Titles" localSheetId="27">'PO. - Požární ochrana_01'!$123:$123</definedName>
    <definedName name="_xlnm._FilterDatabase" localSheetId="28" hidden="1">'T. - Společné kabelové trasy_01'!$C$123:$K$183</definedName>
    <definedName name="_xlnm.Print_Area" localSheetId="28">'T. - Společné kabelové trasy_01'!$C$4:$J$76,'T. - Společné kabelové trasy_01'!$C$82:$J$101,'T. - Společné kabelové trasy_01'!$C$107:$K$183</definedName>
    <definedName name="_xlnm.Print_Titles" localSheetId="28">'T. - Společné kabelové trasy_01'!$123:$123</definedName>
    <definedName name="_xlnm._FilterDatabase" localSheetId="29" hidden="1">'F - Vzduchotechnika'!$C$129:$K$238</definedName>
    <definedName name="_xlnm.Print_Area" localSheetId="29">'F - Vzduchotechnika'!$C$4:$J$76,'F - Vzduchotechnika'!$C$82:$J$107,'F - Vzduchotechnika'!$C$113:$K$238</definedName>
    <definedName name="_xlnm.Print_Titles" localSheetId="29">'F - Vzduchotechnika'!$129:$129</definedName>
    <definedName name="_xlnm._FilterDatabase" localSheetId="30" hidden="1">'G - Plyn_01'!$C$132:$K$202</definedName>
    <definedName name="_xlnm.Print_Area" localSheetId="30">'G - Plyn_01'!$C$4:$J$76,'G - Plyn_01'!$C$82:$J$110,'G - Plyn_01'!$C$116:$K$202</definedName>
    <definedName name="_xlnm.Print_Titles" localSheetId="30">'G - Plyn_01'!$132:$132</definedName>
    <definedName name="_xlnm.Print_Area" localSheetId="31">'Seznam figur'!$C$4:$G$29</definedName>
    <definedName name="_xlnm.Print_Titles" localSheetId="31">'Seznam figur'!$9:$9</definedName>
  </definedNames>
  <calcPr/>
</workbook>
</file>

<file path=xl/calcChain.xml><?xml version="1.0" encoding="utf-8"?>
<calcChain xmlns="http://schemas.openxmlformats.org/spreadsheetml/2006/main">
  <c i="32" l="1" r="D7"/>
  <c i="31" r="J41"/>
  <c r="J40"/>
  <c i="1" r="AY132"/>
  <c i="31" r="J39"/>
  <c i="1" r="AX132"/>
  <c i="31" r="BI201"/>
  <c r="BH201"/>
  <c r="BG201"/>
  <c r="BF201"/>
  <c r="T201"/>
  <c r="T200"/>
  <c r="R201"/>
  <c r="R200"/>
  <c r="P201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T159"/>
  <c r="R160"/>
  <c r="R159"/>
  <c r="P160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J130"/>
  <c r="J129"/>
  <c r="F129"/>
  <c r="F127"/>
  <c r="E125"/>
  <c r="J96"/>
  <c r="J95"/>
  <c r="F95"/>
  <c r="F93"/>
  <c r="E91"/>
  <c r="J22"/>
  <c r="E22"/>
  <c r="F96"/>
  <c r="J21"/>
  <c r="J16"/>
  <c r="J127"/>
  <c r="E7"/>
  <c r="E85"/>
  <c i="30" r="J41"/>
  <c r="J40"/>
  <c i="1" r="AY131"/>
  <c i="30" r="J39"/>
  <c i="1" r="AX131"/>
  <c i="30"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T223"/>
  <c r="R224"/>
  <c r="R223"/>
  <c r="P224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7"/>
  <c r="J126"/>
  <c r="F126"/>
  <c r="F124"/>
  <c r="E122"/>
  <c r="J96"/>
  <c r="J95"/>
  <c r="F95"/>
  <c r="F93"/>
  <c r="E91"/>
  <c r="J22"/>
  <c r="E22"/>
  <c r="F127"/>
  <c r="J21"/>
  <c r="J16"/>
  <c r="J93"/>
  <c r="E7"/>
  <c r="E85"/>
  <c i="29" r="J41"/>
  <c r="J40"/>
  <c i="1" r="AY130"/>
  <c i="29" r="J39"/>
  <c i="1" r="AX130"/>
  <c i="29"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1"/>
  <c r="J120"/>
  <c r="F120"/>
  <c r="F118"/>
  <c r="E116"/>
  <c r="J96"/>
  <c r="J95"/>
  <c r="F95"/>
  <c r="F93"/>
  <c r="E91"/>
  <c r="J22"/>
  <c r="E22"/>
  <c r="F96"/>
  <c r="J21"/>
  <c r="J16"/>
  <c r="J118"/>
  <c r="E7"/>
  <c r="E85"/>
  <c i="28" r="J41"/>
  <c r="J40"/>
  <c i="1" r="AY129"/>
  <c i="28" r="J39"/>
  <c i="1" r="AX129"/>
  <c i="28"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1"/>
  <c r="J120"/>
  <c r="F120"/>
  <c r="F118"/>
  <c r="E116"/>
  <c r="J96"/>
  <c r="J95"/>
  <c r="F95"/>
  <c r="F93"/>
  <c r="E91"/>
  <c r="J22"/>
  <c r="E22"/>
  <c r="F96"/>
  <c r="J21"/>
  <c r="J16"/>
  <c r="J118"/>
  <c r="E7"/>
  <c r="E85"/>
  <c i="27" r="J41"/>
  <c r="J40"/>
  <c i="1" r="AY128"/>
  <c i="27" r="J39"/>
  <c i="1" r="AX128"/>
  <c i="27"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1"/>
  <c r="J120"/>
  <c r="F120"/>
  <c r="F118"/>
  <c r="E116"/>
  <c r="J96"/>
  <c r="J95"/>
  <c r="F95"/>
  <c r="F93"/>
  <c r="E91"/>
  <c r="J22"/>
  <c r="E22"/>
  <c r="F121"/>
  <c r="J21"/>
  <c r="J16"/>
  <c r="J93"/>
  <c r="E7"/>
  <c r="E85"/>
  <c i="26" r="J41"/>
  <c r="J40"/>
  <c i="1" r="AY127"/>
  <c i="26" r="J39"/>
  <c i="1" r="AX127"/>
  <c i="26"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1"/>
  <c r="J120"/>
  <c r="F120"/>
  <c r="F118"/>
  <c r="E116"/>
  <c r="J96"/>
  <c r="J95"/>
  <c r="F95"/>
  <c r="F93"/>
  <c r="E91"/>
  <c r="J22"/>
  <c r="E22"/>
  <c r="F121"/>
  <c r="J21"/>
  <c r="J16"/>
  <c r="J118"/>
  <c r="E7"/>
  <c r="E110"/>
  <c i="25" r="J41"/>
  <c r="J40"/>
  <c i="1" r="AY125"/>
  <c i="25" r="J39"/>
  <c i="1" r="AX125"/>
  <c i="25"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5"/>
  <c r="BH365"/>
  <c r="BG365"/>
  <c r="BF365"/>
  <c r="T365"/>
  <c r="R365"/>
  <c r="P365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4"/>
  <c r="BH314"/>
  <c r="BG314"/>
  <c r="BF314"/>
  <c r="T314"/>
  <c r="R314"/>
  <c r="P314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1"/>
  <c r="BH261"/>
  <c r="BG261"/>
  <c r="BF261"/>
  <c r="T261"/>
  <c r="R261"/>
  <c r="P261"/>
  <c r="BI259"/>
  <c r="BH259"/>
  <c r="BG259"/>
  <c r="BF259"/>
  <c r="T259"/>
  <c r="R259"/>
  <c r="P259"/>
  <c r="BI254"/>
  <c r="BH254"/>
  <c r="BG254"/>
  <c r="BF254"/>
  <c r="T254"/>
  <c r="R254"/>
  <c r="P254"/>
  <c r="BI252"/>
  <c r="BH252"/>
  <c r="BG252"/>
  <c r="BF252"/>
  <c r="T252"/>
  <c r="R252"/>
  <c r="P252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J129"/>
  <c r="J128"/>
  <c r="F128"/>
  <c r="F126"/>
  <c r="E124"/>
  <c r="J96"/>
  <c r="J95"/>
  <c r="F95"/>
  <c r="F93"/>
  <c r="E91"/>
  <c r="J22"/>
  <c r="E22"/>
  <c r="F96"/>
  <c r="J21"/>
  <c r="J16"/>
  <c r="J93"/>
  <c r="E7"/>
  <c r="E118"/>
  <c i="24" r="J41"/>
  <c r="J40"/>
  <c i="1" r="AY124"/>
  <c i="24" r="J39"/>
  <c i="1" r="AX124"/>
  <c i="24"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7"/>
  <c r="BH247"/>
  <c r="BG247"/>
  <c r="BF247"/>
  <c r="T247"/>
  <c r="R247"/>
  <c r="P247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8"/>
  <c r="J127"/>
  <c r="F127"/>
  <c r="F125"/>
  <c r="E123"/>
  <c r="J96"/>
  <c r="J95"/>
  <c r="F95"/>
  <c r="F93"/>
  <c r="E91"/>
  <c r="J22"/>
  <c r="E22"/>
  <c r="F96"/>
  <c r="J21"/>
  <c r="J16"/>
  <c r="J125"/>
  <c r="E7"/>
  <c r="E117"/>
  <c i="23" r="J41"/>
  <c r="J40"/>
  <c i="1" r="AY123"/>
  <c i="23" r="J39"/>
  <c i="1" r="AX123"/>
  <c i="23" r="BI400"/>
  <c r="BH400"/>
  <c r="BG400"/>
  <c r="BF400"/>
  <c r="T400"/>
  <c r="T399"/>
  <c r="R400"/>
  <c r="R399"/>
  <c r="P400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6"/>
  <c r="BH346"/>
  <c r="BG346"/>
  <c r="BF346"/>
  <c r="T346"/>
  <c r="R346"/>
  <c r="P346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6"/>
  <c r="BH296"/>
  <c r="BG296"/>
  <c r="BF296"/>
  <c r="T296"/>
  <c r="R296"/>
  <c r="P296"/>
  <c r="BI291"/>
  <c r="BH291"/>
  <c r="BG291"/>
  <c r="BF291"/>
  <c r="T291"/>
  <c r="R291"/>
  <c r="P291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6"/>
  <c r="BH266"/>
  <c r="BG266"/>
  <c r="BF266"/>
  <c r="T266"/>
  <c r="R266"/>
  <c r="P266"/>
  <c r="BI259"/>
  <c r="BH259"/>
  <c r="BG259"/>
  <c r="BF259"/>
  <c r="T259"/>
  <c r="R259"/>
  <c r="P259"/>
  <c r="BI250"/>
  <c r="BH250"/>
  <c r="BG250"/>
  <c r="BF250"/>
  <c r="T250"/>
  <c r="R250"/>
  <c r="P250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7"/>
  <c r="BH207"/>
  <c r="BG207"/>
  <c r="BF207"/>
  <c r="T207"/>
  <c r="R207"/>
  <c r="P207"/>
  <c r="BI204"/>
  <c r="BH204"/>
  <c r="BG204"/>
  <c r="BF204"/>
  <c r="T204"/>
  <c r="R204"/>
  <c r="P204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T166"/>
  <c r="R167"/>
  <c r="R166"/>
  <c r="P167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J132"/>
  <c r="J131"/>
  <c r="F131"/>
  <c r="F129"/>
  <c r="E127"/>
  <c r="J96"/>
  <c r="J95"/>
  <c r="F95"/>
  <c r="F93"/>
  <c r="E91"/>
  <c r="J22"/>
  <c r="E22"/>
  <c r="F132"/>
  <c r="J21"/>
  <c r="J16"/>
  <c r="J93"/>
  <c r="E7"/>
  <c r="E121"/>
  <c i="22" r="J41"/>
  <c r="J40"/>
  <c i="1" r="AY122"/>
  <c i="22" r="J39"/>
  <c i="1" r="AX122"/>
  <c i="22" r="BI1546"/>
  <c r="BH1546"/>
  <c r="BG1546"/>
  <c r="BF1546"/>
  <c r="T1546"/>
  <c r="R1546"/>
  <c r="P1546"/>
  <c r="BI1541"/>
  <c r="BH1541"/>
  <c r="BG1541"/>
  <c r="BF1541"/>
  <c r="T1541"/>
  <c r="R1541"/>
  <c r="P1541"/>
  <c r="BI1535"/>
  <c r="BH1535"/>
  <c r="BG1535"/>
  <c r="BF1535"/>
  <c r="T1535"/>
  <c r="R1535"/>
  <c r="P1535"/>
  <c r="BI1533"/>
  <c r="BH1533"/>
  <c r="BG1533"/>
  <c r="BF1533"/>
  <c r="T1533"/>
  <c r="R1533"/>
  <c r="P1533"/>
  <c r="BI1515"/>
  <c r="BH1515"/>
  <c r="BG1515"/>
  <c r="BF1515"/>
  <c r="T1515"/>
  <c r="R1515"/>
  <c r="P1515"/>
  <c r="BI1513"/>
  <c r="BH1513"/>
  <c r="BG1513"/>
  <c r="BF1513"/>
  <c r="T1513"/>
  <c r="R1513"/>
  <c r="P1513"/>
  <c r="BI1508"/>
  <c r="BH1508"/>
  <c r="BG1508"/>
  <c r="BF1508"/>
  <c r="T1508"/>
  <c r="R1508"/>
  <c r="P1508"/>
  <c r="BI1490"/>
  <c r="BH1490"/>
  <c r="BG1490"/>
  <c r="BF1490"/>
  <c r="T1490"/>
  <c r="R1490"/>
  <c r="P1490"/>
  <c r="BI1487"/>
  <c r="BH1487"/>
  <c r="BG1487"/>
  <c r="BF1487"/>
  <c r="T1487"/>
  <c r="R1487"/>
  <c r="P1487"/>
  <c r="BI1482"/>
  <c r="BH1482"/>
  <c r="BG1482"/>
  <c r="BF1482"/>
  <c r="T1482"/>
  <c r="R1482"/>
  <c r="P1482"/>
  <c r="BI1479"/>
  <c r="BH1479"/>
  <c r="BG1479"/>
  <c r="BF1479"/>
  <c r="T1479"/>
  <c r="R1479"/>
  <c r="P1479"/>
  <c r="BI1477"/>
  <c r="BH1477"/>
  <c r="BG1477"/>
  <c r="BF1477"/>
  <c r="T1477"/>
  <c r="R1477"/>
  <c r="P1477"/>
  <c r="BI1475"/>
  <c r="BH1475"/>
  <c r="BG1475"/>
  <c r="BF1475"/>
  <c r="T1475"/>
  <c r="R1475"/>
  <c r="P1475"/>
  <c r="BI1450"/>
  <c r="BH1450"/>
  <c r="BG1450"/>
  <c r="BF1450"/>
  <c r="T1450"/>
  <c r="R1450"/>
  <c r="P1450"/>
  <c r="BI1447"/>
  <c r="BH1447"/>
  <c r="BG1447"/>
  <c r="BF1447"/>
  <c r="T1447"/>
  <c r="R1447"/>
  <c r="P1447"/>
  <c r="BI1442"/>
  <c r="BH1442"/>
  <c r="BG1442"/>
  <c r="BF1442"/>
  <c r="T1442"/>
  <c r="R1442"/>
  <c r="P1442"/>
  <c r="BI1440"/>
  <c r="BH1440"/>
  <c r="BG1440"/>
  <c r="BF1440"/>
  <c r="T1440"/>
  <c r="R1440"/>
  <c r="P1440"/>
  <c r="BI1438"/>
  <c r="BH1438"/>
  <c r="BG1438"/>
  <c r="BF1438"/>
  <c r="T1438"/>
  <c r="R1438"/>
  <c r="P1438"/>
  <c r="BI1433"/>
  <c r="BH1433"/>
  <c r="BG1433"/>
  <c r="BF1433"/>
  <c r="T1433"/>
  <c r="R1433"/>
  <c r="P1433"/>
  <c r="BI1431"/>
  <c r="BH1431"/>
  <c r="BG1431"/>
  <c r="BF1431"/>
  <c r="T1431"/>
  <c r="R1431"/>
  <c r="P1431"/>
  <c r="BI1429"/>
  <c r="BH1429"/>
  <c r="BG1429"/>
  <c r="BF1429"/>
  <c r="T1429"/>
  <c r="R1429"/>
  <c r="P1429"/>
  <c r="BI1424"/>
  <c r="BH1424"/>
  <c r="BG1424"/>
  <c r="BF1424"/>
  <c r="T1424"/>
  <c r="R1424"/>
  <c r="P1424"/>
  <c r="BI1418"/>
  <c r="BH1418"/>
  <c r="BG1418"/>
  <c r="BF1418"/>
  <c r="T1418"/>
  <c r="R1418"/>
  <c r="P1418"/>
  <c r="BI1413"/>
  <c r="BH1413"/>
  <c r="BG1413"/>
  <c r="BF1413"/>
  <c r="T1413"/>
  <c r="R1413"/>
  <c r="P1413"/>
  <c r="BI1402"/>
  <c r="BH1402"/>
  <c r="BG1402"/>
  <c r="BF1402"/>
  <c r="T1402"/>
  <c r="R1402"/>
  <c r="P1402"/>
  <c r="BI1399"/>
  <c r="BH1399"/>
  <c r="BG1399"/>
  <c r="BF1399"/>
  <c r="T1399"/>
  <c r="R1399"/>
  <c r="P1399"/>
  <c r="BI1394"/>
  <c r="BH1394"/>
  <c r="BG1394"/>
  <c r="BF1394"/>
  <c r="T1394"/>
  <c r="R1394"/>
  <c r="P1394"/>
  <c r="BI1391"/>
  <c r="BH1391"/>
  <c r="BG1391"/>
  <c r="BF1391"/>
  <c r="T1391"/>
  <c r="R1391"/>
  <c r="P1391"/>
  <c r="BI1386"/>
  <c r="BH1386"/>
  <c r="BG1386"/>
  <c r="BF1386"/>
  <c r="T1386"/>
  <c r="R1386"/>
  <c r="P1386"/>
  <c r="BI1381"/>
  <c r="BH1381"/>
  <c r="BG1381"/>
  <c r="BF1381"/>
  <c r="T1381"/>
  <c r="R1381"/>
  <c r="P1381"/>
  <c r="BI1376"/>
  <c r="BH1376"/>
  <c r="BG1376"/>
  <c r="BF1376"/>
  <c r="T1376"/>
  <c r="R1376"/>
  <c r="P1376"/>
  <c r="BI1371"/>
  <c r="BH1371"/>
  <c r="BG1371"/>
  <c r="BF1371"/>
  <c r="T1371"/>
  <c r="R1371"/>
  <c r="P1371"/>
  <c r="BI1366"/>
  <c r="BH1366"/>
  <c r="BG1366"/>
  <c r="BF1366"/>
  <c r="T1366"/>
  <c r="R1366"/>
  <c r="P1366"/>
  <c r="BI1364"/>
  <c r="BH1364"/>
  <c r="BG1364"/>
  <c r="BF1364"/>
  <c r="T1364"/>
  <c r="R1364"/>
  <c r="P1364"/>
  <c r="BI1362"/>
  <c r="BH1362"/>
  <c r="BG1362"/>
  <c r="BF1362"/>
  <c r="T1362"/>
  <c r="R1362"/>
  <c r="P1362"/>
  <c r="BI1360"/>
  <c r="BH1360"/>
  <c r="BG1360"/>
  <c r="BF1360"/>
  <c r="T1360"/>
  <c r="R1360"/>
  <c r="P1360"/>
  <c r="BI1355"/>
  <c r="BH1355"/>
  <c r="BG1355"/>
  <c r="BF1355"/>
  <c r="T1355"/>
  <c r="R1355"/>
  <c r="P1355"/>
  <c r="BI1353"/>
  <c r="BH1353"/>
  <c r="BG1353"/>
  <c r="BF1353"/>
  <c r="T1353"/>
  <c r="R1353"/>
  <c r="P1353"/>
  <c r="BI1344"/>
  <c r="BH1344"/>
  <c r="BG1344"/>
  <c r="BF1344"/>
  <c r="T1344"/>
  <c r="R1344"/>
  <c r="P1344"/>
  <c r="BI1340"/>
  <c r="BH1340"/>
  <c r="BG1340"/>
  <c r="BF1340"/>
  <c r="T1340"/>
  <c r="R1340"/>
  <c r="P1340"/>
  <c r="BI1338"/>
  <c r="BH1338"/>
  <c r="BG1338"/>
  <c r="BF1338"/>
  <c r="T1338"/>
  <c r="R1338"/>
  <c r="P1338"/>
  <c r="BI1333"/>
  <c r="BH1333"/>
  <c r="BG1333"/>
  <c r="BF1333"/>
  <c r="T1333"/>
  <c r="R1333"/>
  <c r="P1333"/>
  <c r="BI1331"/>
  <c r="BH1331"/>
  <c r="BG1331"/>
  <c r="BF1331"/>
  <c r="T1331"/>
  <c r="R1331"/>
  <c r="P1331"/>
  <c r="BI1326"/>
  <c r="BH1326"/>
  <c r="BG1326"/>
  <c r="BF1326"/>
  <c r="T1326"/>
  <c r="R1326"/>
  <c r="P1326"/>
  <c r="BI1324"/>
  <c r="BH1324"/>
  <c r="BG1324"/>
  <c r="BF1324"/>
  <c r="T1324"/>
  <c r="R1324"/>
  <c r="P1324"/>
  <c r="BI1322"/>
  <c r="BH1322"/>
  <c r="BG1322"/>
  <c r="BF1322"/>
  <c r="T1322"/>
  <c r="R1322"/>
  <c r="P1322"/>
  <c r="BI1312"/>
  <c r="BH1312"/>
  <c r="BG1312"/>
  <c r="BF1312"/>
  <c r="T1312"/>
  <c r="R1312"/>
  <c r="P1312"/>
  <c r="BI1310"/>
  <c r="BH1310"/>
  <c r="BG1310"/>
  <c r="BF1310"/>
  <c r="T1310"/>
  <c r="R1310"/>
  <c r="P1310"/>
  <c r="BI1293"/>
  <c r="BH1293"/>
  <c r="BG1293"/>
  <c r="BF1293"/>
  <c r="T1293"/>
  <c r="R1293"/>
  <c r="P1293"/>
  <c r="BI1291"/>
  <c r="BH1291"/>
  <c r="BG1291"/>
  <c r="BF1291"/>
  <c r="T1291"/>
  <c r="R1291"/>
  <c r="P1291"/>
  <c r="BI1286"/>
  <c r="BH1286"/>
  <c r="BG1286"/>
  <c r="BF1286"/>
  <c r="T1286"/>
  <c r="R1286"/>
  <c r="P1286"/>
  <c r="BI1284"/>
  <c r="BH1284"/>
  <c r="BG1284"/>
  <c r="BF1284"/>
  <c r="T1284"/>
  <c r="R1284"/>
  <c r="P1284"/>
  <c r="BI1279"/>
  <c r="BH1279"/>
  <c r="BG1279"/>
  <c r="BF1279"/>
  <c r="T1279"/>
  <c r="R1279"/>
  <c r="P1279"/>
  <c r="BI1277"/>
  <c r="BH1277"/>
  <c r="BG1277"/>
  <c r="BF1277"/>
  <c r="T1277"/>
  <c r="R1277"/>
  <c r="P1277"/>
  <c r="BI1272"/>
  <c r="BH1272"/>
  <c r="BG1272"/>
  <c r="BF1272"/>
  <c r="T1272"/>
  <c r="R1272"/>
  <c r="P1272"/>
  <c r="BI1267"/>
  <c r="BH1267"/>
  <c r="BG1267"/>
  <c r="BF1267"/>
  <c r="T1267"/>
  <c r="R1267"/>
  <c r="P1267"/>
  <c r="BI1265"/>
  <c r="BH1265"/>
  <c r="BG1265"/>
  <c r="BF1265"/>
  <c r="T1265"/>
  <c r="R1265"/>
  <c r="P1265"/>
  <c r="BI1260"/>
  <c r="BH1260"/>
  <c r="BG1260"/>
  <c r="BF1260"/>
  <c r="T1260"/>
  <c r="R1260"/>
  <c r="P1260"/>
  <c r="BI1258"/>
  <c r="BH1258"/>
  <c r="BG1258"/>
  <c r="BF1258"/>
  <c r="T1258"/>
  <c r="R1258"/>
  <c r="P1258"/>
  <c r="BI1253"/>
  <c r="BH1253"/>
  <c r="BG1253"/>
  <c r="BF1253"/>
  <c r="T1253"/>
  <c r="R1253"/>
  <c r="P1253"/>
  <c r="BI1248"/>
  <c r="BH1248"/>
  <c r="BG1248"/>
  <c r="BF1248"/>
  <c r="T1248"/>
  <c r="R1248"/>
  <c r="P1248"/>
  <c r="BI1246"/>
  <c r="BH1246"/>
  <c r="BG1246"/>
  <c r="BF1246"/>
  <c r="T1246"/>
  <c r="R1246"/>
  <c r="P1246"/>
  <c r="BI1244"/>
  <c r="BH1244"/>
  <c r="BG1244"/>
  <c r="BF1244"/>
  <c r="T1244"/>
  <c r="R1244"/>
  <c r="P1244"/>
  <c r="BI1241"/>
  <c r="BH1241"/>
  <c r="BG1241"/>
  <c r="BF1241"/>
  <c r="T1241"/>
  <c r="R1241"/>
  <c r="P1241"/>
  <c r="BI1238"/>
  <c r="BH1238"/>
  <c r="BG1238"/>
  <c r="BF1238"/>
  <c r="T1238"/>
  <c r="R1238"/>
  <c r="P1238"/>
  <c r="BI1236"/>
  <c r="BH1236"/>
  <c r="BG1236"/>
  <c r="BF1236"/>
  <c r="T1236"/>
  <c r="R1236"/>
  <c r="P1236"/>
  <c r="BI1232"/>
  <c r="BH1232"/>
  <c r="BG1232"/>
  <c r="BF1232"/>
  <c r="T1232"/>
  <c r="R1232"/>
  <c r="P1232"/>
  <c r="BI1227"/>
  <c r="BH1227"/>
  <c r="BG1227"/>
  <c r="BF1227"/>
  <c r="T1227"/>
  <c r="R1227"/>
  <c r="P1227"/>
  <c r="BI1222"/>
  <c r="BH1222"/>
  <c r="BG1222"/>
  <c r="BF1222"/>
  <c r="T1222"/>
  <c r="R1222"/>
  <c r="P1222"/>
  <c r="BI1218"/>
  <c r="BH1218"/>
  <c r="BG1218"/>
  <c r="BF1218"/>
  <c r="T1218"/>
  <c r="R1218"/>
  <c r="P1218"/>
  <c r="BI1213"/>
  <c r="BH1213"/>
  <c r="BG1213"/>
  <c r="BF1213"/>
  <c r="T1213"/>
  <c r="R1213"/>
  <c r="P1213"/>
  <c r="BI1206"/>
  <c r="BH1206"/>
  <c r="BG1206"/>
  <c r="BF1206"/>
  <c r="T1206"/>
  <c r="R1206"/>
  <c r="P1206"/>
  <c r="BI1202"/>
  <c r="BH1202"/>
  <c r="BG1202"/>
  <c r="BF1202"/>
  <c r="T1202"/>
  <c r="R1202"/>
  <c r="P1202"/>
  <c r="BI1197"/>
  <c r="BH1197"/>
  <c r="BG1197"/>
  <c r="BF1197"/>
  <c r="T1197"/>
  <c r="R1197"/>
  <c r="P1197"/>
  <c r="BI1195"/>
  <c r="BH1195"/>
  <c r="BG1195"/>
  <c r="BF1195"/>
  <c r="T1195"/>
  <c r="R1195"/>
  <c r="P1195"/>
  <c r="BI1191"/>
  <c r="BH1191"/>
  <c r="BG1191"/>
  <c r="BF1191"/>
  <c r="T1191"/>
  <c r="R1191"/>
  <c r="P1191"/>
  <c r="BI1182"/>
  <c r="BH1182"/>
  <c r="BG1182"/>
  <c r="BF1182"/>
  <c r="T1182"/>
  <c r="R1182"/>
  <c r="P1182"/>
  <c r="BI1180"/>
  <c r="BH1180"/>
  <c r="BG1180"/>
  <c r="BF1180"/>
  <c r="T1180"/>
  <c r="R1180"/>
  <c r="P1180"/>
  <c r="BI1175"/>
  <c r="BH1175"/>
  <c r="BG1175"/>
  <c r="BF1175"/>
  <c r="T1175"/>
  <c r="R1175"/>
  <c r="P1175"/>
  <c r="BI1173"/>
  <c r="BH1173"/>
  <c r="BG1173"/>
  <c r="BF1173"/>
  <c r="T1173"/>
  <c r="R1173"/>
  <c r="P1173"/>
  <c r="BI1171"/>
  <c r="BH1171"/>
  <c r="BG1171"/>
  <c r="BF1171"/>
  <c r="T1171"/>
  <c r="R1171"/>
  <c r="P1171"/>
  <c r="BI1169"/>
  <c r="BH1169"/>
  <c r="BG1169"/>
  <c r="BF1169"/>
  <c r="T1169"/>
  <c r="R1169"/>
  <c r="P1169"/>
  <c r="BI1167"/>
  <c r="BH1167"/>
  <c r="BG1167"/>
  <c r="BF1167"/>
  <c r="T1167"/>
  <c r="R1167"/>
  <c r="P1167"/>
  <c r="BI1165"/>
  <c r="BH1165"/>
  <c r="BG1165"/>
  <c r="BF1165"/>
  <c r="T1165"/>
  <c r="R1165"/>
  <c r="P1165"/>
  <c r="BI1163"/>
  <c r="BH1163"/>
  <c r="BG1163"/>
  <c r="BF1163"/>
  <c r="T1163"/>
  <c r="R1163"/>
  <c r="P1163"/>
  <c r="BI1161"/>
  <c r="BH1161"/>
  <c r="BG1161"/>
  <c r="BF1161"/>
  <c r="T1161"/>
  <c r="R1161"/>
  <c r="P1161"/>
  <c r="BI1159"/>
  <c r="BH1159"/>
  <c r="BG1159"/>
  <c r="BF1159"/>
  <c r="T1159"/>
  <c r="R1159"/>
  <c r="P1159"/>
  <c r="BI1157"/>
  <c r="BH1157"/>
  <c r="BG1157"/>
  <c r="BF1157"/>
  <c r="T1157"/>
  <c r="R1157"/>
  <c r="P1157"/>
  <c r="BI1155"/>
  <c r="BH1155"/>
  <c r="BG1155"/>
  <c r="BF1155"/>
  <c r="T1155"/>
  <c r="R1155"/>
  <c r="P1155"/>
  <c r="BI1153"/>
  <c r="BH1153"/>
  <c r="BG1153"/>
  <c r="BF1153"/>
  <c r="T1153"/>
  <c r="R1153"/>
  <c r="P1153"/>
  <c r="BI1151"/>
  <c r="BH1151"/>
  <c r="BG1151"/>
  <c r="BF1151"/>
  <c r="T1151"/>
  <c r="R1151"/>
  <c r="P1151"/>
  <c r="BI1149"/>
  <c r="BH1149"/>
  <c r="BG1149"/>
  <c r="BF1149"/>
  <c r="T1149"/>
  <c r="R1149"/>
  <c r="P1149"/>
  <c r="BI1147"/>
  <c r="BH1147"/>
  <c r="BG1147"/>
  <c r="BF1147"/>
  <c r="T1147"/>
  <c r="R1147"/>
  <c r="P1147"/>
  <c r="BI1145"/>
  <c r="BH1145"/>
  <c r="BG1145"/>
  <c r="BF1145"/>
  <c r="T1145"/>
  <c r="R1145"/>
  <c r="P1145"/>
  <c r="BI1143"/>
  <c r="BH1143"/>
  <c r="BG1143"/>
  <c r="BF1143"/>
  <c r="T1143"/>
  <c r="R1143"/>
  <c r="P1143"/>
  <c r="BI1141"/>
  <c r="BH1141"/>
  <c r="BG1141"/>
  <c r="BF1141"/>
  <c r="T1141"/>
  <c r="R1141"/>
  <c r="P1141"/>
  <c r="BI1139"/>
  <c r="BH1139"/>
  <c r="BG1139"/>
  <c r="BF1139"/>
  <c r="T1139"/>
  <c r="R1139"/>
  <c r="P1139"/>
  <c r="BI1134"/>
  <c r="BH1134"/>
  <c r="BG1134"/>
  <c r="BF1134"/>
  <c r="T1134"/>
  <c r="R1134"/>
  <c r="P1134"/>
  <c r="BI1132"/>
  <c r="BH1132"/>
  <c r="BG1132"/>
  <c r="BF1132"/>
  <c r="T1132"/>
  <c r="R1132"/>
  <c r="P1132"/>
  <c r="BI1127"/>
  <c r="BH1127"/>
  <c r="BG1127"/>
  <c r="BF1127"/>
  <c r="T1127"/>
  <c r="R1127"/>
  <c r="P1127"/>
  <c r="BI1122"/>
  <c r="BH1122"/>
  <c r="BG1122"/>
  <c r="BF1122"/>
  <c r="T1122"/>
  <c r="R1122"/>
  <c r="P1122"/>
  <c r="BI1120"/>
  <c r="BH1120"/>
  <c r="BG1120"/>
  <c r="BF1120"/>
  <c r="T1120"/>
  <c r="R1120"/>
  <c r="P1120"/>
  <c r="BI1115"/>
  <c r="BH1115"/>
  <c r="BG1115"/>
  <c r="BF1115"/>
  <c r="T1115"/>
  <c r="R1115"/>
  <c r="P1115"/>
  <c r="BI1113"/>
  <c r="BH1113"/>
  <c r="BG1113"/>
  <c r="BF1113"/>
  <c r="T1113"/>
  <c r="R1113"/>
  <c r="P1113"/>
  <c r="BI1108"/>
  <c r="BH1108"/>
  <c r="BG1108"/>
  <c r="BF1108"/>
  <c r="T1108"/>
  <c r="R1108"/>
  <c r="P1108"/>
  <c r="BI1103"/>
  <c r="BH1103"/>
  <c r="BG1103"/>
  <c r="BF1103"/>
  <c r="T1103"/>
  <c r="R1103"/>
  <c r="P1103"/>
  <c r="BI1098"/>
  <c r="BH1098"/>
  <c r="BG1098"/>
  <c r="BF1098"/>
  <c r="T1098"/>
  <c r="R1098"/>
  <c r="P1098"/>
  <c r="BI1096"/>
  <c r="BH1096"/>
  <c r="BG1096"/>
  <c r="BF1096"/>
  <c r="T1096"/>
  <c r="R1096"/>
  <c r="P1096"/>
  <c r="BI1093"/>
  <c r="BH1093"/>
  <c r="BG1093"/>
  <c r="BF1093"/>
  <c r="T1093"/>
  <c r="R1093"/>
  <c r="P1093"/>
  <c r="BI1088"/>
  <c r="BH1088"/>
  <c r="BG1088"/>
  <c r="BF1088"/>
  <c r="T1088"/>
  <c r="R1088"/>
  <c r="P1088"/>
  <c r="BI1083"/>
  <c r="BH1083"/>
  <c r="BG1083"/>
  <c r="BF1083"/>
  <c r="T1083"/>
  <c r="R1083"/>
  <c r="P1083"/>
  <c r="BI1078"/>
  <c r="BH1078"/>
  <c r="BG1078"/>
  <c r="BF1078"/>
  <c r="T1078"/>
  <c r="R1078"/>
  <c r="P1078"/>
  <c r="BI1073"/>
  <c r="BH1073"/>
  <c r="BG1073"/>
  <c r="BF1073"/>
  <c r="T1073"/>
  <c r="R1073"/>
  <c r="P1073"/>
  <c r="BI1068"/>
  <c r="BH1068"/>
  <c r="BG1068"/>
  <c r="BF1068"/>
  <c r="T1068"/>
  <c r="R1068"/>
  <c r="P1068"/>
  <c r="BI1061"/>
  <c r="BH1061"/>
  <c r="BG1061"/>
  <c r="BF1061"/>
  <c r="T1061"/>
  <c r="R1061"/>
  <c r="P1061"/>
  <c r="BI1056"/>
  <c r="BH1056"/>
  <c r="BG1056"/>
  <c r="BF1056"/>
  <c r="T1056"/>
  <c r="R1056"/>
  <c r="P1056"/>
  <c r="BI1051"/>
  <c r="BH1051"/>
  <c r="BG1051"/>
  <c r="BF1051"/>
  <c r="T1051"/>
  <c r="R1051"/>
  <c r="P1051"/>
  <c r="BI1046"/>
  <c r="BH1046"/>
  <c r="BG1046"/>
  <c r="BF1046"/>
  <c r="T1046"/>
  <c r="R1046"/>
  <c r="P1046"/>
  <c r="BI1041"/>
  <c r="BH1041"/>
  <c r="BG1041"/>
  <c r="BF1041"/>
  <c r="T1041"/>
  <c r="R1041"/>
  <c r="P1041"/>
  <c r="BI1034"/>
  <c r="BH1034"/>
  <c r="BG1034"/>
  <c r="BF1034"/>
  <c r="T1034"/>
  <c r="R1034"/>
  <c r="P1034"/>
  <c r="BI1027"/>
  <c r="BH1027"/>
  <c r="BG1027"/>
  <c r="BF1027"/>
  <c r="T1027"/>
  <c r="R1027"/>
  <c r="P1027"/>
  <c r="BI1020"/>
  <c r="BH1020"/>
  <c r="BG1020"/>
  <c r="BF1020"/>
  <c r="T1020"/>
  <c r="R1020"/>
  <c r="P1020"/>
  <c r="BI1018"/>
  <c r="BH1018"/>
  <c r="BG1018"/>
  <c r="BF1018"/>
  <c r="T1018"/>
  <c r="R1018"/>
  <c r="P1018"/>
  <c r="BI1014"/>
  <c r="BH1014"/>
  <c r="BG1014"/>
  <c r="BF1014"/>
  <c r="T1014"/>
  <c r="R1014"/>
  <c r="P1014"/>
  <c r="BI1012"/>
  <c r="BH1012"/>
  <c r="BG1012"/>
  <c r="BF1012"/>
  <c r="T1012"/>
  <c r="R1012"/>
  <c r="P1012"/>
  <c r="BI1010"/>
  <c r="BH1010"/>
  <c r="BG1010"/>
  <c r="BF1010"/>
  <c r="T1010"/>
  <c r="R1010"/>
  <c r="P1010"/>
  <c r="BI1008"/>
  <c r="BH1008"/>
  <c r="BG1008"/>
  <c r="BF1008"/>
  <c r="T1008"/>
  <c r="R1008"/>
  <c r="P1008"/>
  <c r="BI1005"/>
  <c r="BH1005"/>
  <c r="BG1005"/>
  <c r="BF1005"/>
  <c r="T1005"/>
  <c r="R1005"/>
  <c r="P1005"/>
  <c r="BI1000"/>
  <c r="BH1000"/>
  <c r="BG1000"/>
  <c r="BF1000"/>
  <c r="T1000"/>
  <c r="R1000"/>
  <c r="P1000"/>
  <c r="BI997"/>
  <c r="BH997"/>
  <c r="BG997"/>
  <c r="BF997"/>
  <c r="T997"/>
  <c r="R997"/>
  <c r="P997"/>
  <c r="BI992"/>
  <c r="BH992"/>
  <c r="BG992"/>
  <c r="BF992"/>
  <c r="T992"/>
  <c r="R992"/>
  <c r="P992"/>
  <c r="BI990"/>
  <c r="BH990"/>
  <c r="BG990"/>
  <c r="BF990"/>
  <c r="T990"/>
  <c r="R990"/>
  <c r="P990"/>
  <c r="BI988"/>
  <c r="BH988"/>
  <c r="BG988"/>
  <c r="BF988"/>
  <c r="T988"/>
  <c r="R988"/>
  <c r="P988"/>
  <c r="BI985"/>
  <c r="BH985"/>
  <c r="BG985"/>
  <c r="BF985"/>
  <c r="T985"/>
  <c r="R985"/>
  <c r="P985"/>
  <c r="BI978"/>
  <c r="BH978"/>
  <c r="BG978"/>
  <c r="BF978"/>
  <c r="T978"/>
  <c r="R978"/>
  <c r="P978"/>
  <c r="BI976"/>
  <c r="BH976"/>
  <c r="BG976"/>
  <c r="BF976"/>
  <c r="T976"/>
  <c r="R976"/>
  <c r="P976"/>
  <c r="BI971"/>
  <c r="BH971"/>
  <c r="BG971"/>
  <c r="BF971"/>
  <c r="T971"/>
  <c r="R971"/>
  <c r="P971"/>
  <c r="BI958"/>
  <c r="BH958"/>
  <c r="BG958"/>
  <c r="BF958"/>
  <c r="T958"/>
  <c r="R958"/>
  <c r="P958"/>
  <c r="BI952"/>
  <c r="BH952"/>
  <c r="BG952"/>
  <c r="BF952"/>
  <c r="T952"/>
  <c r="R952"/>
  <c r="P952"/>
  <c r="BI950"/>
  <c r="BH950"/>
  <c r="BG950"/>
  <c r="BF950"/>
  <c r="T950"/>
  <c r="R950"/>
  <c r="P950"/>
  <c r="BI948"/>
  <c r="BH948"/>
  <c r="BG948"/>
  <c r="BF948"/>
  <c r="T948"/>
  <c r="R948"/>
  <c r="P948"/>
  <c r="BI944"/>
  <c r="BH944"/>
  <c r="BG944"/>
  <c r="BF944"/>
  <c r="T944"/>
  <c r="R944"/>
  <c r="P944"/>
  <c r="BI941"/>
  <c r="BH941"/>
  <c r="BG941"/>
  <c r="BF941"/>
  <c r="T941"/>
  <c r="R941"/>
  <c r="P941"/>
  <c r="BI938"/>
  <c r="BH938"/>
  <c r="BG938"/>
  <c r="BF938"/>
  <c r="T938"/>
  <c r="R938"/>
  <c r="P938"/>
  <c r="BI933"/>
  <c r="BH933"/>
  <c r="BG933"/>
  <c r="BF933"/>
  <c r="T933"/>
  <c r="R933"/>
  <c r="P933"/>
  <c r="BI930"/>
  <c r="BH930"/>
  <c r="BG930"/>
  <c r="BF930"/>
  <c r="T930"/>
  <c r="R930"/>
  <c r="P930"/>
  <c r="BI921"/>
  <c r="BH921"/>
  <c r="BG921"/>
  <c r="BF921"/>
  <c r="T921"/>
  <c r="R921"/>
  <c r="P921"/>
  <c r="BI917"/>
  <c r="BH917"/>
  <c r="BG917"/>
  <c r="BF917"/>
  <c r="T917"/>
  <c r="R917"/>
  <c r="P917"/>
  <c r="BI913"/>
  <c r="BH913"/>
  <c r="BG913"/>
  <c r="BF913"/>
  <c r="T913"/>
  <c r="R913"/>
  <c r="P913"/>
  <c r="BI909"/>
  <c r="BH909"/>
  <c r="BG909"/>
  <c r="BF909"/>
  <c r="T909"/>
  <c r="R909"/>
  <c r="P909"/>
  <c r="BI904"/>
  <c r="BH904"/>
  <c r="BG904"/>
  <c r="BF904"/>
  <c r="T904"/>
  <c r="R904"/>
  <c r="P904"/>
  <c r="BI902"/>
  <c r="BH902"/>
  <c r="BG902"/>
  <c r="BF902"/>
  <c r="T902"/>
  <c r="R902"/>
  <c r="P902"/>
  <c r="BI899"/>
  <c r="BH899"/>
  <c r="BG899"/>
  <c r="BF899"/>
  <c r="T899"/>
  <c r="R899"/>
  <c r="P899"/>
  <c r="BI894"/>
  <c r="BH894"/>
  <c r="BG894"/>
  <c r="BF894"/>
  <c r="T894"/>
  <c r="R894"/>
  <c r="P894"/>
  <c r="BI891"/>
  <c r="BH891"/>
  <c r="BG891"/>
  <c r="BF891"/>
  <c r="T891"/>
  <c r="R891"/>
  <c r="P891"/>
  <c r="BI888"/>
  <c r="BH888"/>
  <c r="BG888"/>
  <c r="BF888"/>
  <c r="T888"/>
  <c r="R888"/>
  <c r="P888"/>
  <c r="BI880"/>
  <c r="BH880"/>
  <c r="BG880"/>
  <c r="BF880"/>
  <c r="T880"/>
  <c r="R880"/>
  <c r="P880"/>
  <c r="BI877"/>
  <c r="BH877"/>
  <c r="BG877"/>
  <c r="BF877"/>
  <c r="T877"/>
  <c r="R877"/>
  <c r="P877"/>
  <c r="BI872"/>
  <c r="BH872"/>
  <c r="BG872"/>
  <c r="BF872"/>
  <c r="T872"/>
  <c r="R872"/>
  <c r="P872"/>
  <c r="BI867"/>
  <c r="BH867"/>
  <c r="BG867"/>
  <c r="BF867"/>
  <c r="T867"/>
  <c r="R867"/>
  <c r="P867"/>
  <c r="BI865"/>
  <c r="BH865"/>
  <c r="BG865"/>
  <c r="BF865"/>
  <c r="T865"/>
  <c r="R865"/>
  <c r="P865"/>
  <c r="BI862"/>
  <c r="BH862"/>
  <c r="BG862"/>
  <c r="BF862"/>
  <c r="T862"/>
  <c r="R862"/>
  <c r="P862"/>
  <c r="BI859"/>
  <c r="BH859"/>
  <c r="BG859"/>
  <c r="BF859"/>
  <c r="T859"/>
  <c r="R859"/>
  <c r="P859"/>
  <c r="BI855"/>
  <c r="BH855"/>
  <c r="BG855"/>
  <c r="BF855"/>
  <c r="T855"/>
  <c r="R855"/>
  <c r="P855"/>
  <c r="BI853"/>
  <c r="BH853"/>
  <c r="BG853"/>
  <c r="BF853"/>
  <c r="T853"/>
  <c r="R853"/>
  <c r="P853"/>
  <c r="BI850"/>
  <c r="BH850"/>
  <c r="BG850"/>
  <c r="BF850"/>
  <c r="T850"/>
  <c r="R850"/>
  <c r="P850"/>
  <c r="BI846"/>
  <c r="BH846"/>
  <c r="BG846"/>
  <c r="BF846"/>
  <c r="T846"/>
  <c r="R846"/>
  <c r="P846"/>
  <c r="BI843"/>
  <c r="BH843"/>
  <c r="BG843"/>
  <c r="BF843"/>
  <c r="T843"/>
  <c r="R843"/>
  <c r="P843"/>
  <c r="BI841"/>
  <c r="BH841"/>
  <c r="BG841"/>
  <c r="BF841"/>
  <c r="T841"/>
  <c r="R841"/>
  <c r="P841"/>
  <c r="BI835"/>
  <c r="BH835"/>
  <c r="BG835"/>
  <c r="BF835"/>
  <c r="T835"/>
  <c r="R835"/>
  <c r="P835"/>
  <c r="BI832"/>
  <c r="BH832"/>
  <c r="BG832"/>
  <c r="BF832"/>
  <c r="T832"/>
  <c r="R832"/>
  <c r="P832"/>
  <c r="BI829"/>
  <c r="BH829"/>
  <c r="BG829"/>
  <c r="BF829"/>
  <c r="T829"/>
  <c r="R829"/>
  <c r="P829"/>
  <c r="BI827"/>
  <c r="BH827"/>
  <c r="BG827"/>
  <c r="BF827"/>
  <c r="T827"/>
  <c r="R827"/>
  <c r="P827"/>
  <c r="BI822"/>
  <c r="BH822"/>
  <c r="BG822"/>
  <c r="BF822"/>
  <c r="T822"/>
  <c r="R822"/>
  <c r="P822"/>
  <c r="BI818"/>
  <c r="BH818"/>
  <c r="BG818"/>
  <c r="BF818"/>
  <c r="T818"/>
  <c r="R818"/>
  <c r="P818"/>
  <c r="BI813"/>
  <c r="BH813"/>
  <c r="BG813"/>
  <c r="BF813"/>
  <c r="T813"/>
  <c r="R813"/>
  <c r="P813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4"/>
  <c r="BH794"/>
  <c r="BG794"/>
  <c r="BF794"/>
  <c r="T794"/>
  <c r="R794"/>
  <c r="P794"/>
  <c r="BI781"/>
  <c r="BH781"/>
  <c r="BG781"/>
  <c r="BF781"/>
  <c r="T781"/>
  <c r="R781"/>
  <c r="P781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69"/>
  <c r="BH769"/>
  <c r="BG769"/>
  <c r="BF769"/>
  <c r="T769"/>
  <c r="R769"/>
  <c r="P769"/>
  <c r="BI761"/>
  <c r="BH761"/>
  <c r="BG761"/>
  <c r="BF761"/>
  <c r="T761"/>
  <c r="R761"/>
  <c r="P761"/>
  <c r="BI759"/>
  <c r="BH759"/>
  <c r="BG759"/>
  <c r="BF759"/>
  <c r="T759"/>
  <c r="R759"/>
  <c r="P759"/>
  <c r="BI756"/>
  <c r="BH756"/>
  <c r="BG756"/>
  <c r="BF756"/>
  <c r="T756"/>
  <c r="R756"/>
  <c r="P756"/>
  <c r="BI747"/>
  <c r="BH747"/>
  <c r="BG747"/>
  <c r="BF747"/>
  <c r="T747"/>
  <c r="R747"/>
  <c r="P747"/>
  <c r="BI744"/>
  <c r="BH744"/>
  <c r="BG744"/>
  <c r="BF744"/>
  <c r="T744"/>
  <c r="R744"/>
  <c r="P744"/>
  <c r="BI739"/>
  <c r="BH739"/>
  <c r="BG739"/>
  <c r="BF739"/>
  <c r="T739"/>
  <c r="R739"/>
  <c r="P739"/>
  <c r="BI736"/>
  <c r="BH736"/>
  <c r="BG736"/>
  <c r="BF736"/>
  <c r="T736"/>
  <c r="R736"/>
  <c r="P736"/>
  <c r="BI725"/>
  <c r="BH725"/>
  <c r="BG725"/>
  <c r="BF725"/>
  <c r="T725"/>
  <c r="R725"/>
  <c r="P725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3"/>
  <c r="BH713"/>
  <c r="BG713"/>
  <c r="BF713"/>
  <c r="T713"/>
  <c r="R713"/>
  <c r="P713"/>
  <c r="BI710"/>
  <c r="BH710"/>
  <c r="BG710"/>
  <c r="BF710"/>
  <c r="T710"/>
  <c r="R710"/>
  <c r="P710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700"/>
  <c r="BH700"/>
  <c r="BG700"/>
  <c r="BF700"/>
  <c r="T700"/>
  <c r="R700"/>
  <c r="P700"/>
  <c r="BI697"/>
  <c r="BH697"/>
  <c r="BG697"/>
  <c r="BF697"/>
  <c r="T697"/>
  <c r="R697"/>
  <c r="P697"/>
  <c r="BI692"/>
  <c r="BH692"/>
  <c r="BG692"/>
  <c r="BF692"/>
  <c r="T692"/>
  <c r="R692"/>
  <c r="P692"/>
  <c r="BI689"/>
  <c r="BH689"/>
  <c r="BG689"/>
  <c r="BF689"/>
  <c r="T689"/>
  <c r="R689"/>
  <c r="P689"/>
  <c r="BI686"/>
  <c r="BH686"/>
  <c r="BG686"/>
  <c r="BF686"/>
  <c r="T686"/>
  <c r="R686"/>
  <c r="P686"/>
  <c r="BI682"/>
  <c r="BH682"/>
  <c r="BG682"/>
  <c r="BF682"/>
  <c r="T682"/>
  <c r="T681"/>
  <c r="R682"/>
  <c r="R681"/>
  <c r="P682"/>
  <c r="P681"/>
  <c r="BI679"/>
  <c r="BH679"/>
  <c r="BG679"/>
  <c r="BF679"/>
  <c r="T679"/>
  <c r="R679"/>
  <c r="P679"/>
  <c r="BI677"/>
  <c r="BH677"/>
  <c r="BG677"/>
  <c r="BF677"/>
  <c r="T677"/>
  <c r="R677"/>
  <c r="P677"/>
  <c r="BI674"/>
  <c r="BH674"/>
  <c r="BG674"/>
  <c r="BF674"/>
  <c r="T674"/>
  <c r="R674"/>
  <c r="P674"/>
  <c r="BI672"/>
  <c r="BH672"/>
  <c r="BG672"/>
  <c r="BF672"/>
  <c r="T672"/>
  <c r="R672"/>
  <c r="P672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33"/>
  <c r="BH633"/>
  <c r="BG633"/>
  <c r="BF633"/>
  <c r="T633"/>
  <c r="R633"/>
  <c r="P633"/>
  <c r="BI630"/>
  <c r="BH630"/>
  <c r="BG630"/>
  <c r="BF630"/>
  <c r="T630"/>
  <c r="R630"/>
  <c r="P630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4"/>
  <c r="BH614"/>
  <c r="BG614"/>
  <c r="BF614"/>
  <c r="T614"/>
  <c r="R614"/>
  <c r="P614"/>
  <c r="BI604"/>
  <c r="BH604"/>
  <c r="BG604"/>
  <c r="BF604"/>
  <c r="T604"/>
  <c r="R604"/>
  <c r="P604"/>
  <c r="BI600"/>
  <c r="BH600"/>
  <c r="BG600"/>
  <c r="BF600"/>
  <c r="T600"/>
  <c r="R600"/>
  <c r="P600"/>
  <c r="BI598"/>
  <c r="BH598"/>
  <c r="BG598"/>
  <c r="BF598"/>
  <c r="T598"/>
  <c r="R598"/>
  <c r="P598"/>
  <c r="BI592"/>
  <c r="BH592"/>
  <c r="BG592"/>
  <c r="BF592"/>
  <c r="T592"/>
  <c r="R592"/>
  <c r="P592"/>
  <c r="BI584"/>
  <c r="BH584"/>
  <c r="BG584"/>
  <c r="BF584"/>
  <c r="T584"/>
  <c r="R584"/>
  <c r="P584"/>
  <c r="BI580"/>
  <c r="BH580"/>
  <c r="BG580"/>
  <c r="BF580"/>
  <c r="T580"/>
  <c r="R580"/>
  <c r="P580"/>
  <c r="BI573"/>
  <c r="BH573"/>
  <c r="BG573"/>
  <c r="BF573"/>
  <c r="T573"/>
  <c r="R573"/>
  <c r="P573"/>
  <c r="BI570"/>
  <c r="BH570"/>
  <c r="BG570"/>
  <c r="BF570"/>
  <c r="T570"/>
  <c r="R570"/>
  <c r="P570"/>
  <c r="BI559"/>
  <c r="BH559"/>
  <c r="BG559"/>
  <c r="BF559"/>
  <c r="T559"/>
  <c r="R559"/>
  <c r="P559"/>
  <c r="BI556"/>
  <c r="BH556"/>
  <c r="BG556"/>
  <c r="BF556"/>
  <c r="T556"/>
  <c r="R556"/>
  <c r="P556"/>
  <c r="BI549"/>
  <c r="BH549"/>
  <c r="BG549"/>
  <c r="BF549"/>
  <c r="T549"/>
  <c r="R549"/>
  <c r="P549"/>
  <c r="BI546"/>
  <c r="BH546"/>
  <c r="BG546"/>
  <c r="BF546"/>
  <c r="T546"/>
  <c r="R546"/>
  <c r="P546"/>
  <c r="BI539"/>
  <c r="BH539"/>
  <c r="BG539"/>
  <c r="BF539"/>
  <c r="T539"/>
  <c r="R539"/>
  <c r="P539"/>
  <c r="BI537"/>
  <c r="BH537"/>
  <c r="BG537"/>
  <c r="BF537"/>
  <c r="T537"/>
  <c r="R537"/>
  <c r="P537"/>
  <c r="BI534"/>
  <c r="BH534"/>
  <c r="BG534"/>
  <c r="BF534"/>
  <c r="T534"/>
  <c r="R534"/>
  <c r="P534"/>
  <c r="BI529"/>
  <c r="BH529"/>
  <c r="BG529"/>
  <c r="BF529"/>
  <c r="T529"/>
  <c r="R529"/>
  <c r="P529"/>
  <c r="BI526"/>
  <c r="BH526"/>
  <c r="BG526"/>
  <c r="BF526"/>
  <c r="T526"/>
  <c r="R526"/>
  <c r="P526"/>
  <c r="BI517"/>
  <c r="BH517"/>
  <c r="BG517"/>
  <c r="BF517"/>
  <c r="T517"/>
  <c r="R517"/>
  <c r="P517"/>
  <c r="BI514"/>
  <c r="BH514"/>
  <c r="BG514"/>
  <c r="BF514"/>
  <c r="T514"/>
  <c r="R514"/>
  <c r="P514"/>
  <c r="BI509"/>
  <c r="BH509"/>
  <c r="BG509"/>
  <c r="BF509"/>
  <c r="T509"/>
  <c r="R509"/>
  <c r="P509"/>
  <c r="BI506"/>
  <c r="BH506"/>
  <c r="BG506"/>
  <c r="BF506"/>
  <c r="T506"/>
  <c r="R506"/>
  <c r="P506"/>
  <c r="BI502"/>
  <c r="BH502"/>
  <c r="BG502"/>
  <c r="BF502"/>
  <c r="T502"/>
  <c r="R502"/>
  <c r="P502"/>
  <c r="BI497"/>
  <c r="BH497"/>
  <c r="BG497"/>
  <c r="BF497"/>
  <c r="T497"/>
  <c r="R497"/>
  <c r="P497"/>
  <c r="BI492"/>
  <c r="BH492"/>
  <c r="BG492"/>
  <c r="BF492"/>
  <c r="T492"/>
  <c r="R492"/>
  <c r="P492"/>
  <c r="BI490"/>
  <c r="BH490"/>
  <c r="BG490"/>
  <c r="BF490"/>
  <c r="T490"/>
  <c r="R490"/>
  <c r="P490"/>
  <c r="BI485"/>
  <c r="BH485"/>
  <c r="BG485"/>
  <c r="BF485"/>
  <c r="T485"/>
  <c r="R485"/>
  <c r="P485"/>
  <c r="BI482"/>
  <c r="BH482"/>
  <c r="BG482"/>
  <c r="BF482"/>
  <c r="T482"/>
  <c r="R482"/>
  <c r="P482"/>
  <c r="BI477"/>
  <c r="BH477"/>
  <c r="BG477"/>
  <c r="BF477"/>
  <c r="T477"/>
  <c r="R477"/>
  <c r="P477"/>
  <c r="BI467"/>
  <c r="BH467"/>
  <c r="BG467"/>
  <c r="BF467"/>
  <c r="T467"/>
  <c r="R467"/>
  <c r="P467"/>
  <c r="BI465"/>
  <c r="BH465"/>
  <c r="BG465"/>
  <c r="BF465"/>
  <c r="T465"/>
  <c r="R465"/>
  <c r="P465"/>
  <c r="BI462"/>
  <c r="BH462"/>
  <c r="BG462"/>
  <c r="BF462"/>
  <c r="T462"/>
  <c r="R462"/>
  <c r="P462"/>
  <c r="BI457"/>
  <c r="BH457"/>
  <c r="BG457"/>
  <c r="BF457"/>
  <c r="T457"/>
  <c r="R457"/>
  <c r="P457"/>
  <c r="BI455"/>
  <c r="BH455"/>
  <c r="BG455"/>
  <c r="BF455"/>
  <c r="T455"/>
  <c r="R455"/>
  <c r="P455"/>
  <c r="BI438"/>
  <c r="BH438"/>
  <c r="BG438"/>
  <c r="BF438"/>
  <c r="T438"/>
  <c r="R438"/>
  <c r="P438"/>
  <c r="BI435"/>
  <c r="BH435"/>
  <c r="BG435"/>
  <c r="BF435"/>
  <c r="T435"/>
  <c r="R435"/>
  <c r="P435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0"/>
  <c r="BH420"/>
  <c r="BG420"/>
  <c r="BF420"/>
  <c r="T420"/>
  <c r="R420"/>
  <c r="P420"/>
  <c r="BI416"/>
  <c r="BH416"/>
  <c r="BG416"/>
  <c r="BF416"/>
  <c r="T416"/>
  <c r="R416"/>
  <c r="P416"/>
  <c r="BI414"/>
  <c r="BH414"/>
  <c r="BG414"/>
  <c r="BF414"/>
  <c r="T414"/>
  <c r="R414"/>
  <c r="P414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89"/>
  <c r="BH389"/>
  <c r="BG389"/>
  <c r="BF389"/>
  <c r="T389"/>
  <c r="R389"/>
  <c r="P389"/>
  <c r="BI383"/>
  <c r="BH383"/>
  <c r="BG383"/>
  <c r="BF383"/>
  <c r="T383"/>
  <c r="R383"/>
  <c r="P383"/>
  <c r="BI377"/>
  <c r="BH377"/>
  <c r="BG377"/>
  <c r="BF377"/>
  <c r="T377"/>
  <c r="R377"/>
  <c r="P377"/>
  <c r="BI362"/>
  <c r="BH362"/>
  <c r="BG362"/>
  <c r="BF362"/>
  <c r="T362"/>
  <c r="R362"/>
  <c r="P362"/>
  <c r="BI359"/>
  <c r="BH359"/>
  <c r="BG359"/>
  <c r="BF359"/>
  <c r="T359"/>
  <c r="R359"/>
  <c r="P359"/>
  <c r="BI354"/>
  <c r="BH354"/>
  <c r="BG354"/>
  <c r="BF354"/>
  <c r="T354"/>
  <c r="R354"/>
  <c r="P354"/>
  <c r="BI352"/>
  <c r="BH352"/>
  <c r="BG352"/>
  <c r="BF352"/>
  <c r="T352"/>
  <c r="R352"/>
  <c r="P352"/>
  <c r="BI347"/>
  <c r="BH347"/>
  <c r="BG347"/>
  <c r="BF347"/>
  <c r="T347"/>
  <c r="R347"/>
  <c r="P347"/>
  <c r="BI342"/>
  <c r="BH342"/>
  <c r="BG342"/>
  <c r="BF342"/>
  <c r="T342"/>
  <c r="R342"/>
  <c r="P342"/>
  <c r="BI340"/>
  <c r="BH340"/>
  <c r="BG340"/>
  <c r="BF340"/>
  <c r="T340"/>
  <c r="R340"/>
  <c r="P340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09"/>
  <c r="BH309"/>
  <c r="BG309"/>
  <c r="BF309"/>
  <c r="T309"/>
  <c r="R309"/>
  <c r="P309"/>
  <c r="BI304"/>
  <c r="BH304"/>
  <c r="BG304"/>
  <c r="BF304"/>
  <c r="T304"/>
  <c r="R304"/>
  <c r="P304"/>
  <c r="BI302"/>
  <c r="BH302"/>
  <c r="BG302"/>
  <c r="BF302"/>
  <c r="T302"/>
  <c r="R302"/>
  <c r="P302"/>
  <c r="BI278"/>
  <c r="BH278"/>
  <c r="BG278"/>
  <c r="BF278"/>
  <c r="T278"/>
  <c r="R278"/>
  <c r="P278"/>
  <c r="BI254"/>
  <c r="BH254"/>
  <c r="BG254"/>
  <c r="BF254"/>
  <c r="T254"/>
  <c r="R254"/>
  <c r="P254"/>
  <c r="BI251"/>
  <c r="BH251"/>
  <c r="BG251"/>
  <c r="BF251"/>
  <c r="T251"/>
  <c r="R251"/>
  <c r="P251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8"/>
  <c r="BH228"/>
  <c r="BG228"/>
  <c r="BF228"/>
  <c r="T228"/>
  <c r="R228"/>
  <c r="P228"/>
  <c r="BI223"/>
  <c r="BH223"/>
  <c r="BG223"/>
  <c r="BF223"/>
  <c r="T223"/>
  <c r="R223"/>
  <c r="P223"/>
  <c r="BI216"/>
  <c r="BH216"/>
  <c r="BG216"/>
  <c r="BF216"/>
  <c r="T216"/>
  <c r="R216"/>
  <c r="P216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4"/>
  <c r="BH154"/>
  <c r="BG154"/>
  <c r="BF154"/>
  <c r="T154"/>
  <c r="R154"/>
  <c r="P154"/>
  <c r="BI151"/>
  <c r="BH151"/>
  <c r="BG151"/>
  <c r="BF151"/>
  <c r="T151"/>
  <c r="R151"/>
  <c r="P151"/>
  <c r="J145"/>
  <c r="J144"/>
  <c r="F144"/>
  <c r="F142"/>
  <c r="E140"/>
  <c r="J96"/>
  <c r="J95"/>
  <c r="F95"/>
  <c r="F93"/>
  <c r="E91"/>
  <c r="J22"/>
  <c r="E22"/>
  <c r="F96"/>
  <c r="J21"/>
  <c r="J16"/>
  <c r="J142"/>
  <c r="E7"/>
  <c r="E134"/>
  <c i="21" r="J39"/>
  <c r="J38"/>
  <c i="1" r="AY119"/>
  <c i="21" r="J37"/>
  <c i="1" r="AX119"/>
  <c i="21"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114"/>
  <c i="20" r="J39"/>
  <c r="J38"/>
  <c i="1" r="AY118"/>
  <c i="20" r="J37"/>
  <c i="1" r="AX118"/>
  <c i="20" r="BI266"/>
  <c r="BH266"/>
  <c r="BG266"/>
  <c r="BF266"/>
  <c r="T266"/>
  <c r="R266"/>
  <c r="P266"/>
  <c r="BI259"/>
  <c r="BH259"/>
  <c r="BG259"/>
  <c r="BF259"/>
  <c r="T259"/>
  <c r="R259"/>
  <c r="P259"/>
  <c r="BI255"/>
  <c r="BH255"/>
  <c r="BG255"/>
  <c r="BF255"/>
  <c r="T255"/>
  <c r="R255"/>
  <c r="P255"/>
  <c r="BI253"/>
  <c r="BH253"/>
  <c r="BG253"/>
  <c r="BF253"/>
  <c r="T253"/>
  <c r="R253"/>
  <c r="P253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28"/>
  <c r="BH228"/>
  <c r="BG228"/>
  <c r="BF228"/>
  <c r="T228"/>
  <c r="R228"/>
  <c r="P228"/>
  <c r="BI224"/>
  <c r="BH224"/>
  <c r="BG224"/>
  <c r="BF224"/>
  <c r="T224"/>
  <c r="T223"/>
  <c r="R224"/>
  <c r="R223"/>
  <c r="P224"/>
  <c r="P223"/>
  <c r="BI220"/>
  <c r="BH220"/>
  <c r="BG220"/>
  <c r="BF220"/>
  <c r="T220"/>
  <c r="T219"/>
  <c r="R220"/>
  <c r="R219"/>
  <c r="P220"/>
  <c r="P219"/>
  <c r="BI214"/>
  <c r="BH214"/>
  <c r="BG214"/>
  <c r="BF214"/>
  <c r="T214"/>
  <c r="T213"/>
  <c r="R214"/>
  <c r="R213"/>
  <c r="P214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T176"/>
  <c r="R177"/>
  <c r="R176"/>
  <c r="P177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J132"/>
  <c r="J131"/>
  <c r="F131"/>
  <c r="F129"/>
  <c r="E127"/>
  <c r="J94"/>
  <c r="J93"/>
  <c r="F93"/>
  <c r="F91"/>
  <c r="E89"/>
  <c r="J20"/>
  <c r="E20"/>
  <c r="F132"/>
  <c r="J19"/>
  <c r="J14"/>
  <c r="J129"/>
  <c r="E7"/>
  <c r="E123"/>
  <c i="19" r="J39"/>
  <c r="J38"/>
  <c i="1" r="AY117"/>
  <c i="19" r="J37"/>
  <c i="1" r="AX117"/>
  <c i="19"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113"/>
  <c i="18" r="J39"/>
  <c r="J38"/>
  <c i="1" r="AY116"/>
  <c i="18" r="J37"/>
  <c i="1" r="AX116"/>
  <c i="18" r="BI149"/>
  <c r="BH149"/>
  <c r="BG149"/>
  <c r="BF149"/>
  <c r="T149"/>
  <c r="T148"/>
  <c r="T147"/>
  <c r="R149"/>
  <c r="R148"/>
  <c r="R147"/>
  <c r="P149"/>
  <c r="P148"/>
  <c r="P147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91"/>
  <c r="E7"/>
  <c r="E114"/>
  <c i="17" r="J39"/>
  <c r="J38"/>
  <c i="1" r="AY115"/>
  <c i="17" r="J37"/>
  <c i="1" r="AX115"/>
  <c i="17" r="BI179"/>
  <c r="BH179"/>
  <c r="BG179"/>
  <c r="BF179"/>
  <c r="T179"/>
  <c r="T178"/>
  <c r="R179"/>
  <c r="R178"/>
  <c r="P179"/>
  <c r="P178"/>
  <c r="BI175"/>
  <c r="BH175"/>
  <c r="BG175"/>
  <c r="BF175"/>
  <c r="T175"/>
  <c r="R175"/>
  <c r="P175"/>
  <c r="BI172"/>
  <c r="BH172"/>
  <c r="BG172"/>
  <c r="BF172"/>
  <c r="T172"/>
  <c r="R172"/>
  <c r="P172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114"/>
  <c i="16" r="J41"/>
  <c r="J40"/>
  <c i="1" r="AY114"/>
  <c i="16" r="J39"/>
  <c i="1" r="AX114"/>
  <c i="16" r="BI127"/>
  <c r="BH127"/>
  <c r="BG127"/>
  <c r="BF127"/>
  <c r="T127"/>
  <c r="T126"/>
  <c r="T125"/>
  <c r="R127"/>
  <c r="R126"/>
  <c r="R125"/>
  <c r="P127"/>
  <c r="P126"/>
  <c r="P125"/>
  <c i="1" r="AU114"/>
  <c i="16" r="J122"/>
  <c r="J121"/>
  <c r="F121"/>
  <c r="F119"/>
  <c r="E117"/>
  <c r="J96"/>
  <c r="J95"/>
  <c r="F95"/>
  <c r="F93"/>
  <c r="E91"/>
  <c r="J22"/>
  <c r="E22"/>
  <c r="F96"/>
  <c r="J21"/>
  <c r="J16"/>
  <c r="J93"/>
  <c r="E7"/>
  <c r="E111"/>
  <c i="15" r="J41"/>
  <c r="J40"/>
  <c i="1" r="AY113"/>
  <c i="15" r="J39"/>
  <c i="1" r="AX113"/>
  <c i="15"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120"/>
  <c r="E7"/>
  <c r="E112"/>
  <c i="14" r="J41"/>
  <c r="J40"/>
  <c i="1" r="AY112"/>
  <c i="14" r="J39"/>
  <c i="1" r="AX112"/>
  <c i="14"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1"/>
  <c r="J120"/>
  <c r="F120"/>
  <c r="F118"/>
  <c r="E116"/>
  <c r="J96"/>
  <c r="J95"/>
  <c r="F95"/>
  <c r="F93"/>
  <c r="E91"/>
  <c r="J22"/>
  <c r="E22"/>
  <c r="F121"/>
  <c r="J21"/>
  <c r="J16"/>
  <c r="J93"/>
  <c r="E7"/>
  <c r="E110"/>
  <c i="13" r="J41"/>
  <c r="J40"/>
  <c i="1" r="AY111"/>
  <c i="13" r="J39"/>
  <c i="1" r="AX111"/>
  <c i="13" r="BI127"/>
  <c r="BH127"/>
  <c r="BG127"/>
  <c r="BF127"/>
  <c r="T127"/>
  <c r="R127"/>
  <c r="P127"/>
  <c r="BI125"/>
  <c r="BH125"/>
  <c r="BG125"/>
  <c r="BF125"/>
  <c r="T125"/>
  <c r="R125"/>
  <c r="P125"/>
  <c r="J121"/>
  <c r="J120"/>
  <c r="F120"/>
  <c r="F118"/>
  <c r="E116"/>
  <c r="J96"/>
  <c r="J95"/>
  <c r="F95"/>
  <c r="F93"/>
  <c r="E91"/>
  <c r="J22"/>
  <c r="E22"/>
  <c r="F121"/>
  <c r="J21"/>
  <c r="J16"/>
  <c r="J118"/>
  <c r="E7"/>
  <c r="E110"/>
  <c i="12" r="J41"/>
  <c r="J40"/>
  <c i="1" r="AY110"/>
  <c i="12" r="J39"/>
  <c i="1" r="AX110"/>
  <c i="12"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J121"/>
  <c r="J120"/>
  <c r="F120"/>
  <c r="F118"/>
  <c r="E116"/>
  <c r="J96"/>
  <c r="J95"/>
  <c r="F95"/>
  <c r="F93"/>
  <c r="E91"/>
  <c r="J22"/>
  <c r="E22"/>
  <c r="F121"/>
  <c r="J21"/>
  <c r="J16"/>
  <c r="J93"/>
  <c r="E7"/>
  <c r="E85"/>
  <c i="11" r="J41"/>
  <c r="J40"/>
  <c i="1" r="AY109"/>
  <c i="11" r="J39"/>
  <c i="1" r="AX109"/>
  <c i="11"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1"/>
  <c r="J120"/>
  <c r="F120"/>
  <c r="F118"/>
  <c r="E116"/>
  <c r="J96"/>
  <c r="J95"/>
  <c r="F95"/>
  <c r="F93"/>
  <c r="E91"/>
  <c r="J22"/>
  <c r="E22"/>
  <c r="F96"/>
  <c r="J21"/>
  <c r="J16"/>
  <c r="J118"/>
  <c r="E7"/>
  <c r="E85"/>
  <c i="10" r="J41"/>
  <c r="J40"/>
  <c i="1" r="AY108"/>
  <c i="10" r="J39"/>
  <c i="1" r="AX108"/>
  <c i="10"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1"/>
  <c r="J120"/>
  <c r="F120"/>
  <c r="F118"/>
  <c r="E116"/>
  <c r="J96"/>
  <c r="J95"/>
  <c r="F95"/>
  <c r="F93"/>
  <c r="E91"/>
  <c r="J22"/>
  <c r="E22"/>
  <c r="F96"/>
  <c r="J21"/>
  <c r="J16"/>
  <c r="J93"/>
  <c r="E7"/>
  <c r="E85"/>
  <c i="9" r="J41"/>
  <c r="J40"/>
  <c i="1" r="AY107"/>
  <c i="9" r="J39"/>
  <c i="1" r="AX107"/>
  <c i="9"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1"/>
  <c r="J120"/>
  <c r="F120"/>
  <c r="F118"/>
  <c r="E116"/>
  <c r="J96"/>
  <c r="J95"/>
  <c r="F95"/>
  <c r="F93"/>
  <c r="E91"/>
  <c r="J22"/>
  <c r="E22"/>
  <c r="F121"/>
  <c r="J21"/>
  <c r="J16"/>
  <c r="J118"/>
  <c r="E7"/>
  <c r="E110"/>
  <c i="8" r="J41"/>
  <c r="J40"/>
  <c i="1" r="AY106"/>
  <c i="8" r="J39"/>
  <c i="1" r="AX106"/>
  <c i="8"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1"/>
  <c r="J120"/>
  <c r="F120"/>
  <c r="F118"/>
  <c r="E116"/>
  <c r="J96"/>
  <c r="J95"/>
  <c r="F95"/>
  <c r="F93"/>
  <c r="E91"/>
  <c r="J22"/>
  <c r="E22"/>
  <c r="F121"/>
  <c r="J21"/>
  <c r="J16"/>
  <c r="J93"/>
  <c r="E7"/>
  <c r="E110"/>
  <c i="7" r="J41"/>
  <c r="J40"/>
  <c i="1" r="AY104"/>
  <c i="7" r="J39"/>
  <c i="1" r="AX104"/>
  <c i="7"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J122"/>
  <c r="J121"/>
  <c r="F121"/>
  <c r="F119"/>
  <c r="E117"/>
  <c r="J96"/>
  <c r="J95"/>
  <c r="F95"/>
  <c r="F93"/>
  <c r="E91"/>
  <c r="J22"/>
  <c r="E22"/>
  <c r="F96"/>
  <c r="J21"/>
  <c r="J16"/>
  <c r="J119"/>
  <c r="E7"/>
  <c r="E85"/>
  <c i="6" r="J39"/>
  <c r="J38"/>
  <c i="1" r="AY102"/>
  <c i="6" r="J37"/>
  <c i="1" r="AX102"/>
  <c i="6" r="BI196"/>
  <c r="BH196"/>
  <c r="BG196"/>
  <c r="BF196"/>
  <c r="T196"/>
  <c r="T195"/>
  <c r="R196"/>
  <c r="R195"/>
  <c r="P196"/>
  <c r="P195"/>
  <c r="BI193"/>
  <c r="BH193"/>
  <c r="BG193"/>
  <c r="BF193"/>
  <c r="T193"/>
  <c r="T192"/>
  <c r="R193"/>
  <c r="R192"/>
  <c r="P193"/>
  <c r="P192"/>
  <c r="BI188"/>
  <c r="BH188"/>
  <c r="BG188"/>
  <c r="BF188"/>
  <c r="T188"/>
  <c r="T187"/>
  <c r="R188"/>
  <c r="R187"/>
  <c r="P188"/>
  <c r="P187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T131"/>
  <c r="R132"/>
  <c r="R131"/>
  <c r="P132"/>
  <c r="P131"/>
  <c r="J126"/>
  <c r="J125"/>
  <c r="F125"/>
  <c r="F123"/>
  <c r="E121"/>
  <c r="J94"/>
  <c r="J93"/>
  <c r="F93"/>
  <c r="F91"/>
  <c r="E89"/>
  <c r="J20"/>
  <c r="E20"/>
  <c r="F126"/>
  <c r="J19"/>
  <c r="J14"/>
  <c r="J123"/>
  <c r="E7"/>
  <c r="E117"/>
  <c i="5" r="J41"/>
  <c r="J40"/>
  <c i="1" r="AY100"/>
  <c i="5" r="J39"/>
  <c i="1" r="AX100"/>
  <c i="5"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5"/>
  <c r="J124"/>
  <c r="F124"/>
  <c r="F122"/>
  <c r="E120"/>
  <c r="J96"/>
  <c r="J95"/>
  <c r="F95"/>
  <c r="F93"/>
  <c r="E91"/>
  <c r="J22"/>
  <c r="E22"/>
  <c r="F125"/>
  <c r="J21"/>
  <c r="J16"/>
  <c r="J122"/>
  <c r="E7"/>
  <c r="E85"/>
  <c i="4" r="J41"/>
  <c r="J40"/>
  <c i="1" r="AY99"/>
  <c i="4" r="J39"/>
  <c i="1" r="AX99"/>
  <c i="4"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BI129"/>
  <c r="BH129"/>
  <c r="BG129"/>
  <c r="BF129"/>
  <c r="T129"/>
  <c r="T128"/>
  <c r="R129"/>
  <c r="R128"/>
  <c r="P129"/>
  <c r="P128"/>
  <c r="J124"/>
  <c r="J123"/>
  <c r="F123"/>
  <c r="F121"/>
  <c r="E119"/>
  <c r="J96"/>
  <c r="J95"/>
  <c r="F95"/>
  <c r="F93"/>
  <c r="E91"/>
  <c r="J22"/>
  <c r="E22"/>
  <c r="F124"/>
  <c r="J21"/>
  <c r="J16"/>
  <c r="J121"/>
  <c r="E7"/>
  <c r="E113"/>
  <c i="3" r="J41"/>
  <c r="J40"/>
  <c i="1" r="AY98"/>
  <c i="3" r="J39"/>
  <c i="1" r="AX98"/>
  <c i="3" r="BI174"/>
  <c r="BH174"/>
  <c r="BG174"/>
  <c r="BF174"/>
  <c r="T174"/>
  <c r="T173"/>
  <c r="R174"/>
  <c r="R173"/>
  <c r="P174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6"/>
  <c r="J95"/>
  <c r="F95"/>
  <c r="F93"/>
  <c r="E91"/>
  <c r="J22"/>
  <c r="E22"/>
  <c r="F126"/>
  <c r="J21"/>
  <c r="J16"/>
  <c r="J123"/>
  <c r="E7"/>
  <c r="E85"/>
  <c i="2" r="J41"/>
  <c r="J40"/>
  <c i="1" r="AY97"/>
  <c i="2" r="J39"/>
  <c i="1" r="AX97"/>
  <c i="2"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T167"/>
  <c r="R168"/>
  <c r="R167"/>
  <c r="P168"/>
  <c r="P167"/>
  <c r="BI165"/>
  <c r="BH165"/>
  <c r="BG165"/>
  <c r="BF165"/>
  <c r="T165"/>
  <c r="T164"/>
  <c r="R165"/>
  <c r="R164"/>
  <c r="P165"/>
  <c r="P164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J132"/>
  <c r="J131"/>
  <c r="F131"/>
  <c r="F129"/>
  <c r="E127"/>
  <c r="J96"/>
  <c r="J95"/>
  <c r="F95"/>
  <c r="F93"/>
  <c r="E91"/>
  <c r="J22"/>
  <c r="E22"/>
  <c r="F132"/>
  <c r="J21"/>
  <c r="J16"/>
  <c r="J129"/>
  <c r="E7"/>
  <c r="E121"/>
  <c i="1" r="L90"/>
  <c r="AM90"/>
  <c r="AM89"/>
  <c r="L89"/>
  <c r="AM87"/>
  <c r="L87"/>
  <c r="L85"/>
  <c r="L84"/>
  <c i="2" r="J263"/>
  <c r="J195"/>
  <c r="J185"/>
  <c r="J178"/>
  <c r="J172"/>
  <c r="J156"/>
  <c r="BK150"/>
  <c r="BK138"/>
  <c r="J271"/>
  <c r="BK174"/>
  <c r="BK168"/>
  <c r="BK165"/>
  <c r="J160"/>
  <c r="BK274"/>
  <c r="BK260"/>
  <c r="BK256"/>
  <c r="BK253"/>
  <c r="BK251"/>
  <c r="BK248"/>
  <c r="BK246"/>
  <c r="BK244"/>
  <c r="BK241"/>
  <c r="BK237"/>
  <c r="J234"/>
  <c r="BK230"/>
  <c r="BK225"/>
  <c r="BK219"/>
  <c r="J212"/>
  <c r="BK205"/>
  <c r="J200"/>
  <c r="J189"/>
  <c r="J181"/>
  <c r="BK172"/>
  <c r="BK146"/>
  <c r="BK278"/>
  <c r="BK271"/>
  <c r="J269"/>
  <c r="J265"/>
  <c r="J225"/>
  <c r="BK217"/>
  <c r="BK209"/>
  <c r="BK202"/>
  <c r="BK160"/>
  <c r="BK156"/>
  <c r="J146"/>
  <c i="3" r="J174"/>
  <c r="BK167"/>
  <c r="J152"/>
  <c r="BK139"/>
  <c r="BK171"/>
  <c r="J159"/>
  <c r="BK146"/>
  <c r="BK137"/>
  <c r="BK174"/>
  <c r="J165"/>
  <c r="BK132"/>
  <c r="BK165"/>
  <c r="BK159"/>
  <c r="BK154"/>
  <c r="BK134"/>
  <c i="4" r="J135"/>
  <c r="BK129"/>
  <c r="BK137"/>
  <c r="J129"/>
  <c i="5" r="J161"/>
  <c r="BK149"/>
  <c r="BK141"/>
  <c r="J134"/>
  <c r="J151"/>
  <c r="J141"/>
  <c r="BK132"/>
  <c r="BK156"/>
  <c r="J132"/>
  <c r="J156"/>
  <c r="BK151"/>
  <c r="BK143"/>
  <c i="6" r="J176"/>
  <c r="J154"/>
  <c r="BK140"/>
  <c r="BK166"/>
  <c r="BK162"/>
  <c r="BK137"/>
  <c r="J185"/>
  <c r="J158"/>
  <c r="J140"/>
  <c r="BK196"/>
  <c r="BK181"/>
  <c r="J162"/>
  <c r="BK149"/>
  <c i="7" r="J129"/>
  <c r="BK127"/>
  <c r="J147"/>
  <c r="J139"/>
  <c r="BK139"/>
  <c r="BK129"/>
  <c i="8" r="BK179"/>
  <c r="J175"/>
  <c r="BK151"/>
  <c r="BK137"/>
  <c r="BK133"/>
  <c r="J191"/>
  <c r="BK187"/>
  <c r="J181"/>
  <c r="J173"/>
  <c r="J165"/>
  <c r="J161"/>
  <c r="J155"/>
  <c r="J149"/>
  <c r="BK129"/>
  <c r="BK189"/>
  <c r="BK181"/>
  <c r="BK171"/>
  <c r="BK165"/>
  <c r="J157"/>
  <c r="BK149"/>
  <c r="BK141"/>
  <c r="BK131"/>
  <c r="J141"/>
  <c r="J137"/>
  <c r="BK125"/>
  <c i="9" r="J139"/>
  <c r="BK135"/>
  <c r="J129"/>
  <c r="BK143"/>
  <c r="J135"/>
  <c r="BK129"/>
  <c r="J149"/>
  <c r="BK145"/>
  <c r="BK141"/>
  <c r="BK125"/>
  <c r="J127"/>
  <c i="10" r="BK145"/>
  <c r="BK135"/>
  <c r="BK131"/>
  <c r="J137"/>
  <c r="J127"/>
  <c r="J145"/>
  <c r="BK141"/>
  <c r="BK133"/>
  <c r="BK125"/>
  <c i="11" r="J139"/>
  <c r="BK127"/>
  <c r="BK141"/>
  <c r="BK135"/>
  <c r="J127"/>
  <c r="J135"/>
  <c r="BK129"/>
  <c i="12" r="J133"/>
  <c r="BK125"/>
  <c r="J125"/>
  <c r="BK139"/>
  <c r="J131"/>
  <c i="13" r="J125"/>
  <c i="14" r="J161"/>
  <c r="BK149"/>
  <c r="J135"/>
  <c r="BK177"/>
  <c r="BK171"/>
  <c r="J167"/>
  <c r="BK157"/>
  <c r="BK151"/>
  <c r="J147"/>
  <c r="BK137"/>
  <c r="BK173"/>
  <c r="BK163"/>
  <c r="J149"/>
  <c r="BK135"/>
  <c r="BK125"/>
  <c r="BK175"/>
  <c r="J165"/>
  <c r="J157"/>
  <c r="BK141"/>
  <c r="BK131"/>
  <c i="15" r="J137"/>
  <c r="J131"/>
  <c r="J129"/>
  <c r="BK133"/>
  <c i="16" r="BK127"/>
  <c r="F39"/>
  <c i="1" r="BB114"/>
  <c i="17" r="J158"/>
  <c r="BK149"/>
  <c r="J145"/>
  <c r="BK172"/>
  <c r="BK151"/>
  <c r="BK140"/>
  <c r="BK132"/>
  <c r="BK175"/>
  <c r="BK166"/>
  <c r="J160"/>
  <c r="BK153"/>
  <c r="J135"/>
  <c r="J179"/>
  <c r="BK162"/>
  <c r="BK158"/>
  <c r="J149"/>
  <c r="J140"/>
  <c i="18" r="J149"/>
  <c r="BK134"/>
  <c r="J138"/>
  <c r="BK138"/>
  <c r="BK129"/>
  <c i="19" r="BK131"/>
  <c r="BK157"/>
  <c r="BK152"/>
  <c r="J140"/>
  <c r="J131"/>
  <c r="J152"/>
  <c r="BK160"/>
  <c r="J138"/>
  <c r="J128"/>
  <c i="20" r="BK240"/>
  <c r="BK204"/>
  <c r="BK177"/>
  <c r="BK168"/>
  <c r="BK266"/>
  <c r="J224"/>
  <c r="J214"/>
  <c r="J204"/>
  <c r="BK163"/>
  <c r="BK259"/>
  <c r="BK237"/>
  <c r="BK228"/>
  <c r="BK192"/>
  <c r="J173"/>
  <c r="BK158"/>
  <c r="BK149"/>
  <c r="BK138"/>
  <c r="BK253"/>
  <c r="J244"/>
  <c r="BK224"/>
  <c r="BK201"/>
  <c r="J192"/>
  <c r="J158"/>
  <c r="BK141"/>
  <c i="21" r="J160"/>
  <c r="BK146"/>
  <c r="BK139"/>
  <c r="BK137"/>
  <c r="J152"/>
  <c r="BK144"/>
  <c r="J137"/>
  <c r="BK129"/>
  <c r="J141"/>
  <c r="J129"/>
  <c i="22" r="J1442"/>
  <c r="J1431"/>
  <c r="BK1418"/>
  <c r="J1364"/>
  <c r="BK1338"/>
  <c r="J1326"/>
  <c r="BK1277"/>
  <c r="J1265"/>
  <c r="J1248"/>
  <c r="BK1236"/>
  <c r="J1206"/>
  <c r="J1191"/>
  <c r="BK1175"/>
  <c r="BK1161"/>
  <c r="BK1151"/>
  <c r="BK1145"/>
  <c r="BK1134"/>
  <c r="BK1127"/>
  <c r="J1098"/>
  <c r="BK1034"/>
  <c r="BK988"/>
  <c r="J948"/>
  <c r="J933"/>
  <c r="J904"/>
  <c r="BK888"/>
  <c r="J872"/>
  <c r="BK859"/>
  <c r="BK846"/>
  <c r="BK822"/>
  <c r="BK794"/>
  <c r="J774"/>
  <c r="BK769"/>
  <c r="BK744"/>
  <c r="J720"/>
  <c r="J700"/>
  <c r="BK692"/>
  <c r="BK660"/>
  <c r="J647"/>
  <c r="BK637"/>
  <c r="J592"/>
  <c r="BK539"/>
  <c r="BK534"/>
  <c r="BK514"/>
  <c r="J490"/>
  <c r="BK465"/>
  <c r="BK414"/>
  <c r="BK377"/>
  <c r="J333"/>
  <c r="J321"/>
  <c r="J278"/>
  <c r="J196"/>
  <c r="BK177"/>
  <c r="BK161"/>
  <c r="J1546"/>
  <c r="J1541"/>
  <c r="BK1533"/>
  <c r="J1515"/>
  <c r="J1513"/>
  <c r="BK1490"/>
  <c r="J1487"/>
  <c r="BK1479"/>
  <c r="J1475"/>
  <c r="BK1440"/>
  <c r="J1413"/>
  <c r="BK1386"/>
  <c r="J1371"/>
  <c r="J1344"/>
  <c r="BK1322"/>
  <c r="J1260"/>
  <c r="BK1246"/>
  <c r="J1218"/>
  <c r="BK1195"/>
  <c r="BK1169"/>
  <c r="BK1163"/>
  <c r="BK1143"/>
  <c r="BK1139"/>
  <c r="J1122"/>
  <c r="J1108"/>
  <c r="J1096"/>
  <c r="J1078"/>
  <c r="BK1061"/>
  <c r="BK1027"/>
  <c r="J1014"/>
  <c r="J1005"/>
  <c r="BK990"/>
  <c r="J958"/>
  <c r="BK948"/>
  <c r="BK930"/>
  <c r="BK913"/>
  <c r="BK902"/>
  <c r="BK877"/>
  <c r="J859"/>
  <c r="BK829"/>
  <c r="J808"/>
  <c r="BK799"/>
  <c r="J772"/>
  <c r="BK718"/>
  <c r="BK713"/>
  <c r="BK1475"/>
  <c r="BK1431"/>
  <c r="J1402"/>
  <c r="J1391"/>
  <c r="BK1360"/>
  <c r="BK1340"/>
  <c r="BK1310"/>
  <c r="J1286"/>
  <c r="J1277"/>
  <c r="BK1258"/>
  <c r="BK1244"/>
  <c r="BK1232"/>
  <c r="J1213"/>
  <c r="BK1173"/>
  <c r="J1159"/>
  <c r="BK1147"/>
  <c r="BK1113"/>
  <c r="BK1083"/>
  <c r="J1068"/>
  <c r="J1061"/>
  <c r="BK1020"/>
  <c r="BK1008"/>
  <c r="J988"/>
  <c r="BK952"/>
  <c r="J944"/>
  <c r="BK917"/>
  <c r="BK894"/>
  <c r="BK867"/>
  <c r="BK853"/>
  <c r="BK832"/>
  <c r="BK813"/>
  <c r="BK808"/>
  <c r="J797"/>
  <c r="J778"/>
  <c r="J756"/>
  <c r="J725"/>
  <c r="BK716"/>
  <c r="J1438"/>
  <c r="BK1402"/>
  <c r="J1399"/>
  <c r="BK1371"/>
  <c r="J1360"/>
  <c r="BK1333"/>
  <c r="BK1324"/>
  <c r="J1293"/>
  <c r="J1253"/>
  <c r="BK1238"/>
  <c r="BK1213"/>
  <c r="J1182"/>
  <c r="J1173"/>
  <c r="BK1153"/>
  <c r="J1147"/>
  <c r="J1143"/>
  <c r="BK1098"/>
  <c r="BK1088"/>
  <c r="J1034"/>
  <c r="BK1005"/>
  <c r="J990"/>
  <c r="BK978"/>
  <c r="J921"/>
  <c r="BK862"/>
  <c r="J843"/>
  <c r="BK827"/>
  <c r="BK818"/>
  <c r="J799"/>
  <c r="BK759"/>
  <c r="BK722"/>
  <c r="BK710"/>
  <c r="J702"/>
  <c r="J692"/>
  <c r="BK682"/>
  <c r="BK668"/>
  <c r="J649"/>
  <c r="J633"/>
  <c r="BK621"/>
  <c r="J580"/>
  <c r="J534"/>
  <c r="BK526"/>
  <c r="BK506"/>
  <c r="BK490"/>
  <c r="BK462"/>
  <c r="BK429"/>
  <c r="J416"/>
  <c r="BK335"/>
  <c r="BK331"/>
  <c r="J309"/>
  <c r="J254"/>
  <c r="J235"/>
  <c r="BK223"/>
  <c r="J192"/>
  <c r="J710"/>
  <c r="J686"/>
  <c r="J672"/>
  <c r="BK656"/>
  <c r="BK633"/>
  <c r="BK604"/>
  <c r="BK592"/>
  <c r="J570"/>
  <c r="J529"/>
  <c r="J497"/>
  <c r="J457"/>
  <c r="J431"/>
  <c r="BK405"/>
  <c r="BK389"/>
  <c r="J359"/>
  <c r="BK342"/>
  <c r="BK340"/>
  <c r="J302"/>
  <c r="BK235"/>
  <c r="J216"/>
  <c r="J199"/>
  <c r="J180"/>
  <c r="J170"/>
  <c r="J689"/>
  <c r="BK672"/>
  <c r="J656"/>
  <c r="BK647"/>
  <c r="BK619"/>
  <c r="J598"/>
  <c r="J584"/>
  <c r="BK559"/>
  <c r="BK546"/>
  <c r="BK509"/>
  <c r="J492"/>
  <c r="J467"/>
  <c r="J435"/>
  <c r="J425"/>
  <c r="BK403"/>
  <c r="J383"/>
  <c r="BK352"/>
  <c r="J340"/>
  <c r="BK302"/>
  <c r="BK246"/>
  <c r="BK216"/>
  <c r="BK204"/>
  <c r="J190"/>
  <c r="BK180"/>
  <c r="J161"/>
  <c i="23" r="J393"/>
  <c r="J371"/>
  <c r="BK362"/>
  <c r="J351"/>
  <c r="BK312"/>
  <c r="BK304"/>
  <c r="BK271"/>
  <c r="BK232"/>
  <c r="J215"/>
  <c r="BK195"/>
  <c r="J181"/>
  <c r="BK163"/>
  <c r="BK154"/>
  <c r="J138"/>
  <c r="J397"/>
  <c r="J391"/>
  <c r="BK379"/>
  <c r="BK366"/>
  <c r="J346"/>
  <c r="BK329"/>
  <c r="BK314"/>
  <c r="J302"/>
  <c r="BK284"/>
  <c r="J274"/>
  <c r="BK259"/>
  <c r="BK244"/>
  <c r="J226"/>
  <c r="J218"/>
  <c r="BK198"/>
  <c r="BK176"/>
  <c r="J157"/>
  <c r="BK138"/>
  <c r="BK371"/>
  <c r="BK344"/>
  <c r="J318"/>
  <c r="BK302"/>
  <c r="J232"/>
  <c r="J212"/>
  <c r="BK185"/>
  <c r="J173"/>
  <c r="BK397"/>
  <c r="J376"/>
  <c r="J362"/>
  <c r="BK353"/>
  <c r="J344"/>
  <c r="BK334"/>
  <c r="J325"/>
  <c r="J316"/>
  <c r="BK310"/>
  <c r="BK286"/>
  <c r="BK279"/>
  <c r="J266"/>
  <c r="J244"/>
  <c r="BK230"/>
  <c r="BK207"/>
  <c r="J195"/>
  <c r="BK181"/>
  <c r="J171"/>
  <c r="J151"/>
  <c r="BK143"/>
  <c i="24" r="BK254"/>
  <c r="J232"/>
  <c r="J226"/>
  <c r="BK212"/>
  <c r="BK202"/>
  <c r="BK186"/>
  <c r="BK170"/>
  <c r="J160"/>
  <c r="BK135"/>
  <c r="BK259"/>
  <c r="J242"/>
  <c r="BK226"/>
  <c r="BK220"/>
  <c r="J204"/>
  <c r="BK196"/>
  <c r="J188"/>
  <c r="J182"/>
  <c r="J176"/>
  <c r="J166"/>
  <c r="BK160"/>
  <c r="BK148"/>
  <c r="J252"/>
  <c r="J239"/>
  <c r="J212"/>
  <c r="BK188"/>
  <c r="BK176"/>
  <c r="BK168"/>
  <c r="J164"/>
  <c r="BK146"/>
  <c r="BK139"/>
  <c r="J256"/>
  <c r="BK242"/>
  <c r="J230"/>
  <c r="BK206"/>
  <c r="BK198"/>
  <c r="J192"/>
  <c r="J162"/>
  <c r="J152"/>
  <c r="J137"/>
  <c i="25" r="BK405"/>
  <c r="BK381"/>
  <c r="BK358"/>
  <c r="BK354"/>
  <c r="J341"/>
  <c r="J331"/>
  <c r="BK319"/>
  <c r="BK304"/>
  <c r="J285"/>
  <c r="BK268"/>
  <c r="BK261"/>
  <c r="J245"/>
  <c r="BK227"/>
  <c r="J206"/>
  <c r="BK200"/>
  <c r="BK190"/>
  <c r="BK165"/>
  <c r="BK159"/>
  <c r="J140"/>
  <c r="BK134"/>
  <c r="BK399"/>
  <c r="BK391"/>
  <c r="J385"/>
  <c r="BK373"/>
  <c r="BK360"/>
  <c r="BK341"/>
  <c r="BK337"/>
  <c r="J325"/>
  <c r="J306"/>
  <c r="J296"/>
  <c r="J290"/>
  <c r="BK274"/>
  <c r="J259"/>
  <c r="BK245"/>
  <c r="BK231"/>
  <c r="BK223"/>
  <c r="BK211"/>
  <c r="BK183"/>
  <c r="J165"/>
  <c r="BK149"/>
  <c r="BK140"/>
  <c r="BK397"/>
  <c r="BK389"/>
  <c r="BK383"/>
  <c r="J360"/>
  <c r="BK345"/>
  <c r="J323"/>
  <c r="BK308"/>
  <c r="BK298"/>
  <c r="BK281"/>
  <c r="BK272"/>
  <c r="J266"/>
  <c r="BK254"/>
  <c r="BK229"/>
  <c r="BK221"/>
  <c r="J213"/>
  <c r="J200"/>
  <c r="BK188"/>
  <c r="J183"/>
  <c r="BK169"/>
  <c r="BK142"/>
  <c r="J391"/>
  <c r="J381"/>
  <c r="J373"/>
  <c r="J345"/>
  <c r="J302"/>
  <c r="BK300"/>
  <c r="BK290"/>
  <c r="BK252"/>
  <c r="J231"/>
  <c r="J221"/>
  <c r="BK215"/>
  <c r="BK204"/>
  <c r="BK194"/>
  <c r="BK185"/>
  <c r="J167"/>
  <c r="J149"/>
  <c i="26" r="J193"/>
  <c r="BK179"/>
  <c r="J165"/>
  <c r="J147"/>
  <c r="BK143"/>
  <c r="BK133"/>
  <c r="J127"/>
  <c r="J189"/>
  <c r="BK175"/>
  <c r="BK165"/>
  <c r="J159"/>
  <c r="J137"/>
  <c r="BK191"/>
  <c r="J181"/>
  <c r="J169"/>
  <c r="J153"/>
  <c r="BK147"/>
  <c r="BK139"/>
  <c r="J133"/>
  <c r="BK189"/>
  <c r="BK181"/>
  <c r="BK167"/>
  <c r="J155"/>
  <c r="BK137"/>
  <c r="J125"/>
  <c i="27" r="J131"/>
  <c r="J135"/>
  <c r="BK127"/>
  <c r="J127"/>
  <c i="28" r="BK135"/>
  <c r="BK125"/>
  <c r="J125"/>
  <c r="J131"/>
  <c r="BK131"/>
  <c i="29" r="BK165"/>
  <c r="J153"/>
  <c r="J145"/>
  <c r="BK135"/>
  <c r="J125"/>
  <c r="BK177"/>
  <c r="BK163"/>
  <c r="J149"/>
  <c r="J141"/>
  <c r="BK127"/>
  <c r="BK179"/>
  <c r="BK169"/>
  <c r="BK157"/>
  <c r="BK145"/>
  <c r="BK139"/>
  <c r="J177"/>
  <c r="BK171"/>
  <c r="BK167"/>
  <c r="J147"/>
  <c r="BK131"/>
  <c i="30" r="BK233"/>
  <c r="J219"/>
  <c r="J212"/>
  <c r="BK208"/>
  <c r="J200"/>
  <c r="BK188"/>
  <c r="J180"/>
  <c r="J158"/>
  <c r="J150"/>
  <c r="J145"/>
  <c r="BK134"/>
  <c r="J233"/>
  <c r="BK212"/>
  <c r="BK194"/>
  <c r="BK178"/>
  <c r="J172"/>
  <c r="BK166"/>
  <c r="BK150"/>
  <c r="J141"/>
  <c r="BK138"/>
  <c r="BK235"/>
  <c r="J229"/>
  <c r="BK217"/>
  <c r="BK198"/>
  <c r="J188"/>
  <c r="BK174"/>
  <c r="BK164"/>
  <c r="BK136"/>
  <c r="BK224"/>
  <c r="BK219"/>
  <c r="BK210"/>
  <c r="BK202"/>
  <c r="J190"/>
  <c r="J178"/>
  <c r="J164"/>
  <c r="BK158"/>
  <c r="BK143"/>
  <c i="31" r="BK201"/>
  <c r="J183"/>
  <c r="BK173"/>
  <c r="J166"/>
  <c r="BK150"/>
  <c r="J142"/>
  <c r="BK194"/>
  <c r="BK177"/>
  <c r="BK145"/>
  <c r="J201"/>
  <c r="BK191"/>
  <c r="BK185"/>
  <c r="J170"/>
  <c r="J153"/>
  <c r="BK198"/>
  <c r="BK181"/>
  <c r="BK164"/>
  <c r="J148"/>
  <c i="2" r="J237"/>
  <c r="J227"/>
  <c r="J217"/>
  <c r="J209"/>
  <c r="J202"/>
  <c r="J198"/>
  <c r="BK185"/>
  <c r="J165"/>
  <c i="1" r="AS126"/>
  <c i="2" r="BK263"/>
  <c r="BK222"/>
  <c r="BK212"/>
  <c r="J205"/>
  <c r="BK158"/>
  <c r="J150"/>
  <c i="1" r="AS96"/>
  <c i="3" r="J149"/>
  <c r="J137"/>
  <c r="J161"/>
  <c r="BK149"/>
  <c r="J139"/>
  <c r="J132"/>
  <c r="J154"/>
  <c r="J167"/>
  <c r="BK161"/>
  <c r="J146"/>
  <c i="4" r="F38"/>
  <c i="5" r="J159"/>
  <c r="BK139"/>
  <c r="BK161"/>
  <c r="J147"/>
  <c r="J136"/>
  <c r="BK163"/>
  <c r="BK145"/>
  <c r="BK130"/>
  <c r="BK154"/>
  <c r="J139"/>
  <c i="6" r="BK185"/>
  <c r="J166"/>
  <c r="J143"/>
  <c r="J196"/>
  <c r="BK154"/>
  <c r="J149"/>
  <c r="BK132"/>
  <c r="BK193"/>
  <c r="BK170"/>
  <c r="J132"/>
  <c i="7" r="J127"/>
  <c r="BK143"/>
  <c r="J143"/>
  <c r="BK151"/>
  <c r="J133"/>
  <c i="8" r="J187"/>
  <c r="BK177"/>
  <c r="BK161"/>
  <c r="BK145"/>
  <c r="BK127"/>
  <c r="J189"/>
  <c r="BK183"/>
  <c r="J179"/>
  <c r="J171"/>
  <c r="J163"/>
  <c r="BK157"/>
  <c r="J151"/>
  <c r="J135"/>
  <c r="BK191"/>
  <c r="J183"/>
  <c r="J177"/>
  <c r="J169"/>
  <c r="BK163"/>
  <c r="BK155"/>
  <c r="BK147"/>
  <c r="J139"/>
  <c r="J125"/>
  <c r="J131"/>
  <c i="9" r="J147"/>
  <c r="BK137"/>
  <c r="J131"/>
  <c r="BK149"/>
  <c r="J137"/>
  <c r="F40"/>
  <c i="10" r="J141"/>
  <c r="J133"/>
  <c r="J143"/>
  <c r="BK129"/>
  <c r="BK143"/>
  <c r="BK137"/>
  <c r="J131"/>
  <c i="11" r="J141"/>
  <c r="J129"/>
  <c r="BK139"/>
  <c r="BK133"/>
  <c r="BK125"/>
  <c r="BK131"/>
  <c i="12" r="J139"/>
  <c r="BK129"/>
  <c r="BK143"/>
  <c r="BK133"/>
  <c i="13" r="J127"/>
  <c r="BK125"/>
  <c i="14" r="J159"/>
  <c r="BK143"/>
  <c r="J181"/>
  <c r="J175"/>
  <c r="J169"/>
  <c r="J163"/>
  <c r="BK155"/>
  <c r="J143"/>
  <c r="BK127"/>
  <c r="J177"/>
  <c r="BK165"/>
  <c r="J151"/>
  <c r="J141"/>
  <c r="BK129"/>
  <c r="BK179"/>
  <c r="BK167"/>
  <c r="BK159"/>
  <c r="J145"/>
  <c r="BK133"/>
  <c r="J127"/>
  <c i="15" r="J133"/>
  <c r="BK135"/>
  <c r="BK129"/>
  <c i="16" r="J127"/>
  <c r="F41"/>
  <c i="1" r="BD114"/>
  <c i="16" r="F38"/>
  <c i="1" r="BA114"/>
  <c i="17" r="BK147"/>
  <c r="BK179"/>
  <c r="J156"/>
  <c r="BK143"/>
  <c r="J137"/>
  <c r="F36"/>
  <c r="J153"/>
  <c r="BK135"/>
  <c i="18" r="BK145"/>
  <c r="J132"/>
  <c r="BK141"/>
  <c r="J145"/>
  <c r="BK132"/>
  <c i="19" r="J144"/>
  <c r="J160"/>
  <c r="J150"/>
  <c r="J136"/>
  <c r="J154"/>
  <c r="BK140"/>
  <c r="BK148"/>
  <c r="BK136"/>
  <c i="20" r="BK247"/>
  <c r="J210"/>
  <c r="BK173"/>
  <c r="J154"/>
  <c r="BK244"/>
  <c r="BK220"/>
  <c r="BK207"/>
  <c r="BK184"/>
  <c r="J138"/>
  <c r="J253"/>
  <c r="J207"/>
  <c r="J198"/>
  <c r="J177"/>
  <c r="J168"/>
  <c r="BK152"/>
  <c r="J259"/>
  <c r="J247"/>
  <c r="J240"/>
  <c r="J220"/>
  <c r="BK198"/>
  <c r="J181"/>
  <c r="J149"/>
  <c i="21" r="BK162"/>
  <c r="J154"/>
  <c r="BK150"/>
  <c r="BK141"/>
  <c r="J162"/>
  <c r="BK154"/>
  <c r="BK148"/>
  <c r="J139"/>
  <c r="J131"/>
  <c r="J148"/>
  <c r="BK131"/>
  <c i="22" r="J1440"/>
  <c r="BK1429"/>
  <c r="J1386"/>
  <c r="BK1344"/>
  <c r="BK1331"/>
  <c r="J1284"/>
  <c r="J1267"/>
  <c r="J1258"/>
  <c r="J1232"/>
  <c r="J1195"/>
  <c r="J1180"/>
  <c r="BK1165"/>
  <c r="J1157"/>
  <c r="BK1149"/>
  <c r="J1139"/>
  <c r="BK1122"/>
  <c r="J1093"/>
  <c r="J1041"/>
  <c r="BK1000"/>
  <c r="J952"/>
  <c r="BK938"/>
  <c r="J909"/>
  <c r="J891"/>
  <c r="J877"/>
  <c r="J862"/>
  <c r="BK850"/>
  <c r="J832"/>
  <c r="J803"/>
  <c r="J776"/>
  <c r="BK772"/>
  <c r="J747"/>
  <c r="J736"/>
  <c r="BK705"/>
  <c r="BK697"/>
  <c r="J665"/>
  <c r="J658"/>
  <c r="BK640"/>
  <c r="BK630"/>
  <c r="BK580"/>
  <c r="BK529"/>
  <c r="BK502"/>
  <c r="J477"/>
  <c r="J462"/>
  <c r="J389"/>
  <c r="J354"/>
  <c r="BK309"/>
  <c r="J246"/>
  <c r="BK187"/>
  <c r="BK173"/>
  <c r="J154"/>
  <c r="BK1535"/>
  <c r="J1533"/>
  <c r="BK1513"/>
  <c r="J1508"/>
  <c r="BK1487"/>
  <c r="J1482"/>
  <c r="BK1450"/>
  <c r="BK1438"/>
  <c r="BK1399"/>
  <c r="BK1376"/>
  <c r="BK1362"/>
  <c r="J1324"/>
  <c r="BK1279"/>
  <c r="J1244"/>
  <c r="BK1202"/>
  <c r="BK1191"/>
  <c r="BK1167"/>
  <c r="BK1157"/>
  <c r="J1141"/>
  <c r="BK1120"/>
  <c r="J1113"/>
  <c r="BK1093"/>
  <c r="J1073"/>
  <c r="BK1056"/>
  <c r="J1020"/>
  <c r="J1012"/>
  <c r="J997"/>
  <c r="J976"/>
  <c r="BK944"/>
  <c r="BK921"/>
  <c r="BK909"/>
  <c r="J888"/>
  <c r="J867"/>
  <c r="BK835"/>
  <c r="J813"/>
  <c r="BK797"/>
  <c r="J769"/>
  <c r="J759"/>
  <c r="J1479"/>
  <c r="J1450"/>
  <c r="J1418"/>
  <c r="BK1394"/>
  <c r="J1366"/>
  <c r="BK1353"/>
  <c r="J1312"/>
  <c r="J1291"/>
  <c r="J1279"/>
  <c r="BK1267"/>
  <c r="J1241"/>
  <c r="J1227"/>
  <c r="BK1197"/>
  <c r="BK1171"/>
  <c r="BK1155"/>
  <c r="BK1132"/>
  <c r="BK1096"/>
  <c r="BK1078"/>
  <c r="BK1051"/>
  <c r="J1027"/>
  <c r="J1010"/>
  <c r="J992"/>
  <c r="J971"/>
  <c r="J938"/>
  <c r="BK899"/>
  <c r="BK891"/>
  <c r="J865"/>
  <c r="J846"/>
  <c r="J829"/>
  <c r="J810"/>
  <c r="J794"/>
  <c r="BK776"/>
  <c r="BK747"/>
  <c r="J718"/>
  <c r="J1447"/>
  <c r="J1429"/>
  <c r="J1394"/>
  <c r="BK1366"/>
  <c r="BK1355"/>
  <c r="J1331"/>
  <c r="J1322"/>
  <c r="BK1265"/>
  <c r="BK1241"/>
  <c r="BK1227"/>
  <c r="BK1206"/>
  <c r="J1169"/>
  <c r="J1151"/>
  <c r="J1145"/>
  <c r="J1120"/>
  <c r="BK1041"/>
  <c r="BK1010"/>
  <c r="BK992"/>
  <c r="BK971"/>
  <c r="BK933"/>
  <c r="J894"/>
  <c r="BK841"/>
  <c r="J822"/>
  <c r="BK803"/>
  <c r="BK778"/>
  <c r="J739"/>
  <c r="BK720"/>
  <c r="J705"/>
  <c r="J697"/>
  <c r="BK686"/>
  <c r="J674"/>
  <c r="J651"/>
  <c r="J640"/>
  <c r="BK623"/>
  <c r="J614"/>
  <c r="BK537"/>
  <c r="J514"/>
  <c r="J502"/>
  <c r="BK485"/>
  <c r="BK457"/>
  <c r="J427"/>
  <c r="J398"/>
  <c r="BK333"/>
  <c r="J317"/>
  <c r="BK278"/>
  <c r="J240"/>
  <c r="J228"/>
  <c r="BK196"/>
  <c r="J184"/>
  <c r="BK154"/>
  <c r="BK702"/>
  <c r="BK677"/>
  <c r="BK662"/>
  <c r="J637"/>
  <c r="J600"/>
  <c r="BK584"/>
  <c r="BK549"/>
  <c r="J526"/>
  <c r="J465"/>
  <c r="BK435"/>
  <c r="BK427"/>
  <c r="J403"/>
  <c r="J377"/>
  <c r="J352"/>
  <c r="J342"/>
  <c r="BK317"/>
  <c r="BK251"/>
  <c r="J230"/>
  <c r="BK208"/>
  <c r="BK190"/>
  <c r="J177"/>
  <c r="BK151"/>
  <c r="J677"/>
  <c r="J660"/>
  <c r="BK649"/>
  <c r="J643"/>
  <c r="J604"/>
  <c r="BK570"/>
  <c r="J549"/>
  <c r="BK517"/>
  <c r="BK497"/>
  <c r="BK477"/>
  <c r="J438"/>
  <c r="J429"/>
  <c r="BK416"/>
  <c r="BK400"/>
  <c r="BK354"/>
  <c r="J335"/>
  <c r="BK254"/>
  <c r="BK240"/>
  <c r="J208"/>
  <c r="BK192"/>
  <c r="BK182"/>
  <c r="J167"/>
  <c r="J151"/>
  <c i="23" r="BK376"/>
  <c r="J366"/>
  <c r="J353"/>
  <c r="BK316"/>
  <c r="BK306"/>
  <c r="BK266"/>
  <c r="J228"/>
  <c r="BK218"/>
  <c r="BK193"/>
  <c r="J167"/>
  <c r="BK160"/>
  <c r="J143"/>
  <c r="BK400"/>
  <c r="BK393"/>
  <c r="J385"/>
  <c r="J373"/>
  <c r="BK351"/>
  <c r="J327"/>
  <c r="J312"/>
  <c r="J296"/>
  <c r="BK282"/>
  <c r="J271"/>
  <c r="BK250"/>
  <c r="J234"/>
  <c r="BK221"/>
  <c r="J204"/>
  <c r="BK178"/>
  <c r="BK171"/>
  <c r="BK151"/>
  <c r="J400"/>
  <c r="J357"/>
  <c r="BK325"/>
  <c r="J304"/>
  <c r="BK239"/>
  <c r="J207"/>
  <c r="J154"/>
  <c r="BK382"/>
  <c r="BK373"/>
  <c r="BK355"/>
  <c r="J339"/>
  <c r="BK327"/>
  <c r="BK318"/>
  <c r="J314"/>
  <c r="BK296"/>
  <c r="J282"/>
  <c r="J259"/>
  <c r="J239"/>
  <c r="J221"/>
  <c r="BK204"/>
  <c r="J190"/>
  <c r="J178"/>
  <c r="J160"/>
  <c r="J146"/>
  <c i="24" r="J259"/>
  <c r="BK237"/>
  <c r="BK230"/>
  <c r="BK222"/>
  <c r="J210"/>
  <c r="J194"/>
  <c r="BK182"/>
  <c r="J157"/>
  <c r="J139"/>
  <c r="BK256"/>
  <c r="J237"/>
  <c r="BK224"/>
  <c r="J208"/>
  <c r="J198"/>
  <c r="BK190"/>
  <c r="J186"/>
  <c r="J180"/>
  <c r="J172"/>
  <c r="BK164"/>
  <c r="BK157"/>
  <c r="J133"/>
  <c r="J235"/>
  <c r="BK208"/>
  <c r="BK180"/>
  <c r="J174"/>
  <c r="BK166"/>
  <c r="BK150"/>
  <c r="J142"/>
  <c r="BK261"/>
  <c r="J254"/>
  <c r="BK235"/>
  <c r="BK210"/>
  <c r="J202"/>
  <c r="BK194"/>
  <c r="BK174"/>
  <c r="J148"/>
  <c r="BK133"/>
  <c i="25" r="BK401"/>
  <c r="J375"/>
  <c r="J356"/>
  <c r="J343"/>
  <c r="J337"/>
  <c r="BK327"/>
  <c r="J308"/>
  <c r="J292"/>
  <c r="J272"/>
  <c r="J254"/>
  <c r="BK238"/>
  <c r="J208"/>
  <c r="BK202"/>
  <c r="BK196"/>
  <c r="BK167"/>
  <c r="J161"/>
  <c r="BK154"/>
  <c r="BK138"/>
  <c r="J405"/>
  <c r="J397"/>
  <c r="J389"/>
  <c r="BK375"/>
  <c r="BK365"/>
  <c r="J354"/>
  <c r="BK339"/>
  <c r="BK329"/>
  <c r="J321"/>
  <c r="BK294"/>
  <c r="BK283"/>
  <c r="J268"/>
  <c r="BK247"/>
  <c r="J234"/>
  <c r="BK225"/>
  <c r="J215"/>
  <c r="BK198"/>
  <c r="J174"/>
  <c r="J147"/>
  <c r="J142"/>
  <c r="J401"/>
  <c r="BK393"/>
  <c r="J379"/>
  <c r="BK356"/>
  <c r="J327"/>
  <c r="BK321"/>
  <c r="BK306"/>
  <c r="BK285"/>
  <c r="J274"/>
  <c r="J261"/>
  <c r="J247"/>
  <c r="BK236"/>
  <c r="BK219"/>
  <c r="J202"/>
  <c r="J190"/>
  <c r="BK181"/>
  <c r="BK161"/>
  <c r="J138"/>
  <c r="BK385"/>
  <c r="BK379"/>
  <c r="J358"/>
  <c r="BK343"/>
  <c r="J298"/>
  <c r="J294"/>
  <c r="J281"/>
  <c r="J236"/>
  <c r="J223"/>
  <c r="J219"/>
  <c r="BK208"/>
  <c r="J196"/>
  <c r="J188"/>
  <c r="J169"/>
  <c r="J159"/>
  <c r="J145"/>
  <c i="26" r="J187"/>
  <c r="BK169"/>
  <c r="BK155"/>
  <c r="J141"/>
  <c r="J131"/>
  <c r="J191"/>
  <c r="J177"/>
  <c r="J167"/>
  <c r="J161"/>
  <c r="J143"/>
  <c r="BK127"/>
  <c r="J185"/>
  <c r="BK177"/>
  <c r="BK161"/>
  <c r="J151"/>
  <c r="BK145"/>
  <c r="J135"/>
  <c r="BK187"/>
  <c r="BK173"/>
  <c r="BK163"/>
  <c r="BK153"/>
  <c r="BK131"/>
  <c i="27" r="BK135"/>
  <c r="BK129"/>
  <c r="J133"/>
  <c r="BK131"/>
  <c r="J125"/>
  <c i="28" r="BK133"/>
  <c r="J135"/>
  <c r="BK129"/>
  <c i="29" r="BK175"/>
  <c r="BK161"/>
  <c r="BK155"/>
  <c r="BK149"/>
  <c r="J131"/>
  <c r="BK181"/>
  <c r="J175"/>
  <c r="J157"/>
  <c r="BK143"/>
  <c r="J129"/>
  <c r="J181"/>
  <c r="J171"/>
  <c r="J163"/>
  <c r="J151"/>
  <c r="J143"/>
  <c r="BK133"/>
  <c r="BK173"/>
  <c r="J159"/>
  <c r="J139"/>
  <c r="BK129"/>
  <c i="30" r="J231"/>
  <c r="J217"/>
  <c r="J210"/>
  <c r="J204"/>
  <c r="J192"/>
  <c r="J182"/>
  <c r="J166"/>
  <c r="BK154"/>
  <c r="BK147"/>
  <c r="J138"/>
  <c r="BK227"/>
  <c r="J202"/>
  <c r="BK190"/>
  <c r="J184"/>
  <c r="J174"/>
  <c r="BK168"/>
  <c r="J154"/>
  <c r="BK145"/>
  <c r="J134"/>
  <c r="BK231"/>
  <c r="J224"/>
  <c r="BK200"/>
  <c r="BK192"/>
  <c r="BK182"/>
  <c r="J168"/>
  <c r="J156"/>
  <c r="BK206"/>
  <c r="BK186"/>
  <c r="BK172"/>
  <c r="BK160"/>
  <c r="J147"/>
  <c i="31" r="J196"/>
  <c r="J181"/>
  <c r="BK170"/>
  <c r="J156"/>
  <c r="J145"/>
  <c r="J198"/>
  <c r="BK187"/>
  <c r="J168"/>
  <c r="BK142"/>
  <c r="BK196"/>
  <c r="J189"/>
  <c r="BK183"/>
  <c r="J160"/>
  <c r="J150"/>
  <c r="J191"/>
  <c r="BK168"/>
  <c r="BK156"/>
  <c i="2" r="BK198"/>
  <c r="J191"/>
  <c r="BK189"/>
  <c r="BK181"/>
  <c r="J174"/>
  <c r="J158"/>
  <c r="BK152"/>
  <c r="BK144"/>
  <c i="1" r="AS105"/>
  <c i="2" r="J274"/>
  <c r="J260"/>
  <c r="J256"/>
  <c r="J253"/>
  <c r="J251"/>
  <c r="J248"/>
  <c r="J246"/>
  <c r="J244"/>
  <c r="J241"/>
  <c r="BK234"/>
  <c r="J230"/>
  <c r="J222"/>
  <c r="J207"/>
  <c r="BK200"/>
  <c r="BK195"/>
  <c r="BK178"/>
  <c r="J168"/>
  <c r="J138"/>
  <c r="J278"/>
  <c r="BK269"/>
  <c r="BK265"/>
  <c r="BK227"/>
  <c r="J219"/>
  <c r="BK207"/>
  <c r="BK191"/>
  <c r="J152"/>
  <c r="J144"/>
  <c i="3" r="J169"/>
  <c r="J157"/>
  <c r="J163"/>
  <c r="BK152"/>
  <c r="J142"/>
  <c r="J134"/>
  <c r="J171"/>
  <c r="BK169"/>
  <c r="BK163"/>
  <c r="BK157"/>
  <c r="BK142"/>
  <c i="4" r="J137"/>
  <c r="BK135"/>
  <c r="J132"/>
  <c r="BK132"/>
  <c i="5" r="J154"/>
  <c r="J143"/>
  <c r="J163"/>
  <c r="J149"/>
  <c r="J130"/>
  <c r="BK147"/>
  <c r="BK136"/>
  <c r="BK159"/>
  <c r="J145"/>
  <c r="BK134"/>
  <c i="6" r="J181"/>
  <c r="J170"/>
  <c r="BK151"/>
  <c r="J193"/>
  <c r="J151"/>
  <c r="J188"/>
  <c r="BK176"/>
  <c r="BK143"/>
  <c r="J137"/>
  <c r="BK188"/>
  <c r="BK158"/>
  <c i="7" r="BK135"/>
  <c r="BK147"/>
  <c r="J151"/>
  <c r="BK133"/>
  <c r="J135"/>
  <c i="8" r="BK193"/>
  <c r="BK169"/>
  <c r="J147"/>
  <c r="BK135"/>
  <c r="J193"/>
  <c r="J185"/>
  <c r="BK175"/>
  <c r="J167"/>
  <c r="J159"/>
  <c r="J153"/>
  <c r="BK143"/>
  <c r="J127"/>
  <c r="BK185"/>
  <c r="BK173"/>
  <c r="BK167"/>
  <c r="BK159"/>
  <c r="BK153"/>
  <c r="J143"/>
  <c r="J133"/>
  <c r="J145"/>
  <c r="BK139"/>
  <c r="J129"/>
  <c i="9" r="J145"/>
  <c r="BK133"/>
  <c r="BK127"/>
  <c r="BK139"/>
  <c r="BK131"/>
  <c r="BK147"/>
  <c r="J143"/>
  <c r="J133"/>
  <c r="J141"/>
  <c r="J125"/>
  <c i="10" r="BK139"/>
  <c r="J129"/>
  <c r="J135"/>
  <c r="J125"/>
  <c r="J139"/>
  <c r="BK127"/>
  <c i="11" r="BK137"/>
  <c r="J125"/>
  <c r="J137"/>
  <c r="J131"/>
  <c r="J133"/>
  <c i="12" r="J143"/>
  <c r="BK131"/>
  <c r="BK137"/>
  <c r="J137"/>
  <c r="J129"/>
  <c i="13" r="BK127"/>
  <c i="14" r="J179"/>
  <c r="J155"/>
  <c r="J137"/>
  <c r="J133"/>
  <c r="J173"/>
  <c r="BK161"/>
  <c r="BK153"/>
  <c r="BK139"/>
  <c r="J125"/>
  <c r="BK169"/>
  <c r="J153"/>
  <c r="BK145"/>
  <c r="J131"/>
  <c r="BK181"/>
  <c r="J171"/>
  <c r="BK147"/>
  <c r="J139"/>
  <c r="J129"/>
  <c i="15" r="J135"/>
  <c r="BK137"/>
  <c r="BK131"/>
  <c i="16" r="F40"/>
  <c i="1" r="BC114"/>
  <c i="17" r="BK137"/>
  <c r="J166"/>
  <c r="J147"/>
  <c r="J129"/>
  <c r="J172"/>
  <c r="J162"/>
  <c r="BK156"/>
  <c r="J143"/>
  <c r="BK129"/>
  <c r="J175"/>
  <c r="BK160"/>
  <c r="J151"/>
  <c r="BK145"/>
  <c r="J132"/>
  <c i="18" r="J141"/>
  <c r="J129"/>
  <c r="BK149"/>
  <c r="J134"/>
  <c i="19" r="J148"/>
  <c r="BK128"/>
  <c r="BK154"/>
  <c r="BK138"/>
  <c r="J157"/>
  <c r="BK144"/>
  <c r="BK150"/>
  <c i="20" r="J266"/>
  <c r="J237"/>
  <c r="BK181"/>
  <c r="BK170"/>
  <c r="J152"/>
  <c r="J228"/>
  <c r="BK210"/>
  <c r="J194"/>
  <c r="J141"/>
  <c r="BK255"/>
  <c r="BK233"/>
  <c r="J201"/>
  <c r="J184"/>
  <c r="J170"/>
  <c r="BK154"/>
  <c r="J146"/>
  <c r="J255"/>
  <c r="J233"/>
  <c r="BK214"/>
  <c r="BK194"/>
  <c r="J163"/>
  <c r="BK146"/>
  <c i="21" r="BK157"/>
  <c r="BK152"/>
  <c r="J144"/>
  <c r="BK160"/>
  <c r="J150"/>
  <c r="J146"/>
  <c r="BK134"/>
  <c r="J157"/>
  <c r="J134"/>
  <c i="22" r="BK1433"/>
  <c r="BK1424"/>
  <c r="J1376"/>
  <c r="J1333"/>
  <c r="BK1291"/>
  <c r="J1272"/>
  <c r="BK1260"/>
  <c r="J1238"/>
  <c r="J1222"/>
  <c r="BK1182"/>
  <c r="J1167"/>
  <c r="BK1159"/>
  <c r="BK1141"/>
  <c r="J1132"/>
  <c r="BK1108"/>
  <c r="BK1046"/>
  <c r="BK1012"/>
  <c r="J985"/>
  <c r="BK941"/>
  <c r="J913"/>
  <c r="J902"/>
  <c r="BK880"/>
  <c r="BK865"/>
  <c r="BK855"/>
  <c r="J841"/>
  <c r="BK810"/>
  <c r="BK781"/>
  <c r="BK756"/>
  <c r="BK739"/>
  <c r="J708"/>
  <c r="BK689"/>
  <c r="J662"/>
  <c r="J645"/>
  <c r="J621"/>
  <c r="J556"/>
  <c r="J537"/>
  <c r="J509"/>
  <c r="BK467"/>
  <c r="J420"/>
  <c r="BK398"/>
  <c r="J362"/>
  <c r="BK325"/>
  <c r="BK202"/>
  <c r="BK167"/>
  <c r="BK1546"/>
  <c r="BK1541"/>
  <c r="J1535"/>
  <c r="BK1515"/>
  <c r="BK1508"/>
  <c r="J1490"/>
  <c r="BK1482"/>
  <c r="J1477"/>
  <c r="BK1447"/>
  <c r="J1424"/>
  <c r="BK1391"/>
  <c r="BK1364"/>
  <c r="J1340"/>
  <c r="J1310"/>
  <c r="BK1253"/>
  <c r="BK1222"/>
  <c r="J1197"/>
  <c r="J1171"/>
  <c r="J1165"/>
  <c r="J1155"/>
  <c r="J1134"/>
  <c r="J1115"/>
  <c r="BK1103"/>
  <c r="J1083"/>
  <c r="BK1068"/>
  <c r="J1051"/>
  <c r="J1018"/>
  <c r="J1008"/>
  <c r="J978"/>
  <c r="J950"/>
  <c r="J941"/>
  <c r="J917"/>
  <c r="J899"/>
  <c r="BK872"/>
  <c r="J850"/>
  <c r="J818"/>
  <c r="J801"/>
  <c r="BK774"/>
  <c r="J761"/>
  <c r="J716"/>
  <c r="BK1477"/>
  <c r="BK1442"/>
  <c r="BK1413"/>
  <c r="J1381"/>
  <c r="J1355"/>
  <c r="J1338"/>
  <c r="BK1293"/>
  <c r="BK1284"/>
  <c r="BK1272"/>
  <c r="J1246"/>
  <c r="BK1218"/>
  <c r="BK1180"/>
  <c r="J1163"/>
  <c r="J1153"/>
  <c r="BK1115"/>
  <c r="J1088"/>
  <c r="BK1073"/>
  <c r="J1046"/>
  <c r="BK1014"/>
  <c r="BK997"/>
  <c r="BK976"/>
  <c r="BK950"/>
  <c r="J930"/>
  <c r="J880"/>
  <c r="J855"/>
  <c r="BK843"/>
  <c r="J827"/>
  <c r="BK806"/>
  <c r="J781"/>
  <c r="BK761"/>
  <c r="BK736"/>
  <c r="J722"/>
  <c r="J713"/>
  <c r="J1433"/>
  <c r="BK1381"/>
  <c r="J1362"/>
  <c r="J1353"/>
  <c r="BK1326"/>
  <c r="BK1312"/>
  <c r="BK1286"/>
  <c r="BK1248"/>
  <c r="J1236"/>
  <c r="J1202"/>
  <c r="J1175"/>
  <c r="J1161"/>
  <c r="J1149"/>
  <c r="J1127"/>
  <c r="J1103"/>
  <c r="J1056"/>
  <c r="BK1018"/>
  <c r="J1000"/>
  <c r="BK985"/>
  <c r="BK958"/>
  <c r="BK904"/>
  <c r="J853"/>
  <c r="J835"/>
  <c r="J806"/>
  <c r="BK801"/>
  <c r="J744"/>
  <c r="BK725"/>
  <c r="BK708"/>
  <c r="BK700"/>
  <c r="J679"/>
  <c r="BK658"/>
  <c r="BK643"/>
  <c r="J630"/>
  <c r="J619"/>
  <c r="J559"/>
  <c r="J517"/>
  <c r="BK492"/>
  <c r="J482"/>
  <c r="J455"/>
  <c r="BK420"/>
  <c r="J405"/>
  <c r="J325"/>
  <c r="J304"/>
  <c r="BK243"/>
  <c r="BK230"/>
  <c r="BK199"/>
  <c r="J187"/>
  <c r="BK164"/>
  <c r="BK679"/>
  <c r="J668"/>
  <c r="BK645"/>
  <c r="BK614"/>
  <c r="BK598"/>
  <c r="J573"/>
  <c r="J546"/>
  <c r="BK482"/>
  <c r="BK438"/>
  <c r="BK425"/>
  <c r="J400"/>
  <c r="BK362"/>
  <c r="J347"/>
  <c r="BK321"/>
  <c r="BK304"/>
  <c r="J243"/>
  <c r="BK228"/>
  <c r="J204"/>
  <c r="J182"/>
  <c r="J173"/>
  <c r="J682"/>
  <c r="BK674"/>
  <c r="BK665"/>
  <c r="BK651"/>
  <c r="J623"/>
  <c r="BK600"/>
  <c r="BK573"/>
  <c r="BK556"/>
  <c r="J539"/>
  <c r="J506"/>
  <c r="J485"/>
  <c r="BK455"/>
  <c r="BK431"/>
  <c r="J414"/>
  <c r="BK383"/>
  <c r="BK359"/>
  <c r="BK347"/>
  <c r="J331"/>
  <c r="J251"/>
  <c r="J223"/>
  <c r="J202"/>
  <c r="BK184"/>
  <c r="BK170"/>
  <c r="J164"/>
  <c i="23" r="BK385"/>
  <c r="BK364"/>
  <c r="BK339"/>
  <c r="J310"/>
  <c r="J291"/>
  <c r="BK234"/>
  <c r="BK226"/>
  <c r="BK212"/>
  <c r="BK190"/>
  <c r="BK157"/>
  <c r="J148"/>
  <c r="J395"/>
  <c r="J382"/>
  <c r="J364"/>
  <c r="J334"/>
  <c r="J320"/>
  <c r="J306"/>
  <c r="J286"/>
  <c r="J279"/>
  <c r="J230"/>
  <c r="BK223"/>
  <c r="BK215"/>
  <c r="J193"/>
  <c r="J163"/>
  <c r="BK146"/>
  <c r="BK391"/>
  <c r="J355"/>
  <c r="J308"/>
  <c r="BK291"/>
  <c r="BK228"/>
  <c r="J176"/>
  <c r="BK167"/>
  <c r="BK395"/>
  <c r="J379"/>
  <c r="BK357"/>
  <c r="BK346"/>
  <c r="J329"/>
  <c r="BK320"/>
  <c r="BK308"/>
  <c r="J284"/>
  <c r="BK274"/>
  <c r="J250"/>
  <c r="J223"/>
  <c r="J198"/>
  <c r="J185"/>
  <c r="BK173"/>
  <c r="BK148"/>
  <c i="24" r="BK239"/>
  <c r="J228"/>
  <c r="J220"/>
  <c r="J206"/>
  <c r="BK184"/>
  <c r="J168"/>
  <c r="BK142"/>
  <c r="J261"/>
  <c r="BK247"/>
  <c r="BK228"/>
  <c r="J222"/>
  <c r="BK218"/>
  <c r="J200"/>
  <c r="BK192"/>
  <c r="J184"/>
  <c r="J178"/>
  <c r="J170"/>
  <c r="BK162"/>
  <c r="J150"/>
  <c r="J146"/>
  <c r="J247"/>
  <c r="J218"/>
  <c r="BK200"/>
  <c r="BK178"/>
  <c r="BK172"/>
  <c r="BK152"/>
  <c r="BK144"/>
  <c r="BK137"/>
  <c r="BK252"/>
  <c r="BK232"/>
  <c r="J224"/>
  <c r="BK204"/>
  <c r="J196"/>
  <c r="J190"/>
  <c r="J144"/>
  <c r="J135"/>
  <c i="25" r="BK403"/>
  <c r="J393"/>
  <c r="J365"/>
  <c r="J352"/>
  <c r="J339"/>
  <c r="J329"/>
  <c r="BK314"/>
  <c r="J300"/>
  <c r="BK276"/>
  <c r="BK266"/>
  <c r="J252"/>
  <c r="BK213"/>
  <c r="J204"/>
  <c r="J192"/>
  <c r="BK174"/>
  <c r="BK163"/>
  <c r="BK147"/>
  <c r="BK136"/>
  <c r="J403"/>
  <c r="J395"/>
  <c r="BK387"/>
  <c r="BK377"/>
  <c r="J371"/>
  <c r="BK352"/>
  <c r="BK331"/>
  <c r="BK323"/>
  <c r="J304"/>
  <c r="BK292"/>
  <c r="BK270"/>
  <c r="BK243"/>
  <c r="J227"/>
  <c r="BK217"/>
  <c r="BK206"/>
  <c r="J179"/>
  <c r="J163"/>
  <c r="J134"/>
  <c r="BK395"/>
  <c r="J387"/>
  <c r="BK371"/>
  <c r="J350"/>
  <c r="BK325"/>
  <c r="J314"/>
  <c r="BK302"/>
  <c r="J276"/>
  <c r="J270"/>
  <c r="BK259"/>
  <c r="J243"/>
  <c r="BK234"/>
  <c r="J225"/>
  <c r="J194"/>
  <c r="J185"/>
  <c r="BK179"/>
  <c r="BK145"/>
  <c r="J399"/>
  <c r="J383"/>
  <c r="J377"/>
  <c r="BK350"/>
  <c r="J319"/>
  <c r="BK296"/>
  <c r="J283"/>
  <c r="J238"/>
  <c r="J229"/>
  <c r="J217"/>
  <c r="J211"/>
  <c r="J198"/>
  <c r="BK192"/>
  <c r="J181"/>
  <c r="J154"/>
  <c r="J136"/>
  <c i="26" r="BK185"/>
  <c r="J171"/>
  <c r="J157"/>
  <c r="J145"/>
  <c r="BK135"/>
  <c r="BK129"/>
  <c r="BK183"/>
  <c r="J173"/>
  <c r="J163"/>
  <c r="J149"/>
  <c r="J139"/>
  <c r="BK125"/>
  <c r="J179"/>
  <c r="J175"/>
  <c r="BK157"/>
  <c r="BK149"/>
  <c r="BK141"/>
  <c r="BK193"/>
  <c r="J183"/>
  <c r="BK171"/>
  <c r="BK159"/>
  <c r="BK151"/>
  <c r="J129"/>
  <c i="27" r="BK125"/>
  <c r="J129"/>
  <c r="BK133"/>
  <c i="28" r="J129"/>
  <c r="BK127"/>
  <c r="J133"/>
  <c r="J127"/>
  <c i="29" r="J167"/>
  <c r="BK159"/>
  <c r="BK151"/>
  <c r="J137"/>
  <c r="J127"/>
  <c r="J179"/>
  <c r="J161"/>
  <c r="BK147"/>
  <c r="BK137"/>
  <c r="BK125"/>
  <c r="J173"/>
  <c r="J165"/>
  <c r="BK153"/>
  <c r="BK141"/>
  <c r="J135"/>
  <c r="J169"/>
  <c r="J155"/>
  <c r="J133"/>
  <c i="30" r="J235"/>
  <c r="BK229"/>
  <c r="BK215"/>
  <c r="J206"/>
  <c r="J196"/>
  <c r="BK184"/>
  <c r="BK170"/>
  <c r="J162"/>
  <c r="BK152"/>
  <c r="BK141"/>
  <c r="BK237"/>
  <c r="J221"/>
  <c r="J198"/>
  <c r="J186"/>
  <c r="J176"/>
  <c r="J170"/>
  <c r="J152"/>
  <c r="J143"/>
  <c r="J136"/>
  <c r="J237"/>
  <c r="J227"/>
  <c r="BK204"/>
  <c r="J194"/>
  <c r="BK180"/>
  <c r="J160"/>
  <c r="J132"/>
  <c r="BK221"/>
  <c r="J215"/>
  <c r="J208"/>
  <c r="BK196"/>
  <c r="BK176"/>
  <c r="BK162"/>
  <c r="BK156"/>
  <c r="BK132"/>
  <c i="31" r="J185"/>
  <c r="J179"/>
  <c r="J164"/>
  <c r="BK153"/>
  <c r="J139"/>
  <c r="BK189"/>
  <c r="BK179"/>
  <c r="BK148"/>
  <c r="J136"/>
  <c r="J194"/>
  <c r="J187"/>
  <c r="J173"/>
  <c r="BK166"/>
  <c r="BK136"/>
  <c r="J177"/>
  <c r="BK160"/>
  <c r="BK139"/>
  <c i="4" l="1" r="BK134"/>
  <c r="J134"/>
  <c r="J103"/>
  <c i="5" r="T129"/>
  <c r="R138"/>
  <c r="P153"/>
  <c r="R158"/>
  <c i="6" r="T136"/>
  <c r="T130"/>
  <c r="T129"/>
  <c r="P148"/>
  <c r="R175"/>
  <c r="R174"/>
  <c i="7" r="R126"/>
  <c r="R125"/>
  <c i="8" r="BK124"/>
  <c r="J124"/>
  <c i="9" r="R124"/>
  <c i="10" r="P124"/>
  <c i="1" r="AU108"/>
  <c i="11" r="T124"/>
  <c i="12" r="BK124"/>
  <c r="J124"/>
  <c i="13" r="P124"/>
  <c i="1" r="AU111"/>
  <c i="14" r="P124"/>
  <c i="1" r="AU112"/>
  <c i="15" r="R128"/>
  <c r="R127"/>
  <c r="R126"/>
  <c i="17" r="T128"/>
  <c r="T142"/>
  <c r="T155"/>
  <c r="R171"/>
  <c i="18" r="R128"/>
  <c r="R127"/>
  <c r="R126"/>
  <c r="R137"/>
  <c i="19" r="T127"/>
  <c r="R147"/>
  <c i="20" r="P137"/>
  <c r="T157"/>
  <c r="T180"/>
  <c r="T203"/>
  <c r="BK227"/>
  <c r="J227"/>
  <c r="J109"/>
  <c r="BK236"/>
  <c r="J236"/>
  <c r="J110"/>
  <c r="R243"/>
  <c r="R252"/>
  <c r="P258"/>
  <c i="21" r="R128"/>
  <c r="R127"/>
  <c r="BK136"/>
  <c r="J136"/>
  <c r="J101"/>
  <c r="T143"/>
  <c r="T159"/>
  <c i="2" r="P137"/>
  <c r="P136"/>
  <c r="BK171"/>
  <c r="J171"/>
  <c r="J106"/>
  <c r="R171"/>
  <c r="BK180"/>
  <c r="J180"/>
  <c r="J107"/>
  <c r="T180"/>
  <c r="P211"/>
  <c r="BK224"/>
  <c r="J224"/>
  <c r="J109"/>
  <c r="R224"/>
  <c r="BK250"/>
  <c r="J250"/>
  <c r="J110"/>
  <c r="R250"/>
  <c r="BK273"/>
  <c r="J273"/>
  <c r="J111"/>
  <c r="R273"/>
  <c i="3" r="P131"/>
  <c r="T131"/>
  <c r="P141"/>
  <c r="T141"/>
  <c r="P156"/>
  <c r="R156"/>
  <c i="4" r="T134"/>
  <c r="T127"/>
  <c i="5" r="BK129"/>
  <c r="J129"/>
  <c r="J101"/>
  <c r="BK138"/>
  <c r="J138"/>
  <c r="J102"/>
  <c r="BK153"/>
  <c r="J153"/>
  <c r="J103"/>
  <c r="P158"/>
  <c i="6" r="R136"/>
  <c r="R130"/>
  <c r="R129"/>
  <c r="T148"/>
  <c r="P175"/>
  <c r="P174"/>
  <c i="7" r="P126"/>
  <c r="P125"/>
  <c i="1" r="AU104"/>
  <c i="8" r="R124"/>
  <c i="9" r="T124"/>
  <c i="10" r="R124"/>
  <c i="11" r="R124"/>
  <c i="12" r="T124"/>
  <c i="13" r="BK124"/>
  <c r="J124"/>
  <c r="J100"/>
  <c i="14" r="R124"/>
  <c i="15" r="BK128"/>
  <c r="J128"/>
  <c r="J102"/>
  <c i="17" r="BK128"/>
  <c r="P142"/>
  <c r="R155"/>
  <c r="T171"/>
  <c i="18" r="P128"/>
  <c r="BK137"/>
  <c r="J137"/>
  <c r="J101"/>
  <c i="19" r="R127"/>
  <c r="R126"/>
  <c r="R125"/>
  <c r="T147"/>
  <c i="20" r="R137"/>
  <c r="R157"/>
  <c r="R180"/>
  <c r="R203"/>
  <c r="P227"/>
  <c r="P222"/>
  <c r="P236"/>
  <c r="P243"/>
  <c r="T252"/>
  <c r="T258"/>
  <c i="21" r="BK128"/>
  <c r="J128"/>
  <c r="J100"/>
  <c r="T136"/>
  <c r="R143"/>
  <c r="BK159"/>
  <c r="J159"/>
  <c r="J104"/>
  <c i="22" r="T150"/>
  <c r="R172"/>
  <c r="R245"/>
  <c r="T376"/>
  <c r="P437"/>
  <c r="P636"/>
  <c r="P671"/>
  <c r="P685"/>
  <c r="P724"/>
  <c r="P812"/>
  <c r="P871"/>
  <c r="P893"/>
  <c r="P901"/>
  <c r="R943"/>
  <c r="P1017"/>
  <c r="BK1095"/>
  <c r="J1095"/>
  <c r="J119"/>
  <c r="P1231"/>
  <c r="P1393"/>
  <c r="BK1437"/>
  <c r="J1437"/>
  <c r="J122"/>
  <c r="BK1481"/>
  <c r="J1481"/>
  <c r="J123"/>
  <c r="BK1540"/>
  <c r="J1540"/>
  <c r="J124"/>
  <c r="BK150"/>
  <c r="J150"/>
  <c r="J102"/>
  <c r="T172"/>
  <c r="BK245"/>
  <c r="J245"/>
  <c r="J104"/>
  <c r="BK376"/>
  <c r="J376"/>
  <c r="J105"/>
  <c r="BK437"/>
  <c r="J437"/>
  <c r="J106"/>
  <c r="BK636"/>
  <c r="J636"/>
  <c r="J107"/>
  <c r="BK671"/>
  <c r="J671"/>
  <c r="J108"/>
  <c r="BK685"/>
  <c r="J685"/>
  <c r="J111"/>
  <c r="BK724"/>
  <c r="J724"/>
  <c r="J112"/>
  <c r="BK812"/>
  <c r="J812"/>
  <c r="J113"/>
  <c r="BK871"/>
  <c r="J871"/>
  <c r="J114"/>
  <c r="BK893"/>
  <c r="J893"/>
  <c r="J115"/>
  <c r="BK901"/>
  <c r="J901"/>
  <c r="J116"/>
  <c r="T943"/>
  <c r="R1017"/>
  <c r="P1095"/>
  <c r="T1231"/>
  <c r="R1393"/>
  <c r="P1437"/>
  <c r="P1481"/>
  <c r="R1540"/>
  <c i="2" r="R137"/>
  <c r="R136"/>
  <c i="4" r="P134"/>
  <c r="P127"/>
  <c i="1" r="AU99"/>
  <c i="5" r="P129"/>
  <c r="P138"/>
  <c r="R153"/>
  <c r="BK158"/>
  <c r="J158"/>
  <c r="J104"/>
  <c i="6" r="BK136"/>
  <c r="J136"/>
  <c r="J101"/>
  <c r="BK148"/>
  <c r="J148"/>
  <c r="J102"/>
  <c r="BK175"/>
  <c r="J175"/>
  <c r="J104"/>
  <c i="7" r="T126"/>
  <c r="T125"/>
  <c i="8" r="T124"/>
  <c i="9" r="P124"/>
  <c i="1" r="AU107"/>
  <c i="10" r="T124"/>
  <c i="11" r="P124"/>
  <c i="1" r="AU109"/>
  <c i="12" r="R124"/>
  <c i="13" r="T124"/>
  <c i="14" r="T124"/>
  <c i="15" r="P128"/>
  <c r="P127"/>
  <c r="P126"/>
  <c i="1" r="AU113"/>
  <c i="17" r="R128"/>
  <c r="R127"/>
  <c r="R126"/>
  <c r="R142"/>
  <c r="BK155"/>
  <c r="J155"/>
  <c r="J102"/>
  <c r="BK171"/>
  <c r="J171"/>
  <c r="J103"/>
  <c i="18" r="BK128"/>
  <c r="T137"/>
  <c i="19" r="P127"/>
  <c r="P126"/>
  <c r="P125"/>
  <c i="1" r="AU117"/>
  <c i="19" r="P147"/>
  <c i="20" r="BK137"/>
  <c r="J137"/>
  <c r="J100"/>
  <c r="BK157"/>
  <c r="J157"/>
  <c r="J101"/>
  <c r="BK180"/>
  <c r="J180"/>
  <c r="J103"/>
  <c r="BK203"/>
  <c r="J203"/>
  <c r="J104"/>
  <c r="T227"/>
  <c r="T222"/>
  <c r="R236"/>
  <c r="BK243"/>
  <c r="J243"/>
  <c r="J111"/>
  <c r="BK252"/>
  <c r="J252"/>
  <c r="J112"/>
  <c r="BK258"/>
  <c r="J258"/>
  <c r="J113"/>
  <c i="21" r="P128"/>
  <c r="P127"/>
  <c r="R136"/>
  <c r="BK143"/>
  <c r="J143"/>
  <c r="J102"/>
  <c r="R159"/>
  <c i="22" r="R150"/>
  <c r="P172"/>
  <c r="T245"/>
  <c r="R376"/>
  <c r="T437"/>
  <c r="R636"/>
  <c r="R671"/>
  <c r="T685"/>
  <c r="T724"/>
  <c r="R812"/>
  <c r="R871"/>
  <c r="T893"/>
  <c r="R901"/>
  <c r="P943"/>
  <c r="T1017"/>
  <c r="R1095"/>
  <c r="R1231"/>
  <c r="T1393"/>
  <c r="R1437"/>
  <c r="R1481"/>
  <c r="T1540"/>
  <c i="23" r="R137"/>
  <c r="T170"/>
  <c r="T184"/>
  <c r="T249"/>
  <c r="BK301"/>
  <c r="J301"/>
  <c r="J109"/>
  <c r="BK390"/>
  <c r="J390"/>
  <c r="J110"/>
  <c i="24" r="BK132"/>
  <c r="J132"/>
  <c r="J101"/>
  <c r="BK141"/>
  <c r="J141"/>
  <c r="J102"/>
  <c r="R159"/>
  <c r="T217"/>
  <c r="T234"/>
  <c r="R241"/>
  <c r="T258"/>
  <c i="25" r="P133"/>
  <c r="BK144"/>
  <c r="J144"/>
  <c r="J102"/>
  <c r="T187"/>
  <c r="R210"/>
  <c r="R233"/>
  <c r="BK313"/>
  <c r="J313"/>
  <c r="J106"/>
  <c r="BK336"/>
  <c r="J336"/>
  <c r="J107"/>
  <c r="BK370"/>
  <c r="J370"/>
  <c r="J108"/>
  <c i="26" r="R124"/>
  <c i="27" r="T124"/>
  <c i="28" r="BK124"/>
  <c r="J124"/>
  <c r="J100"/>
  <c i="29" r="T124"/>
  <c i="4" r="R134"/>
  <c r="R127"/>
  <c i="5" r="R129"/>
  <c r="R128"/>
  <c r="T138"/>
  <c r="T153"/>
  <c r="T158"/>
  <c i="6" r="P136"/>
  <c r="P130"/>
  <c r="P129"/>
  <c i="1" r="AU102"/>
  <c i="6" r="R148"/>
  <c r="T175"/>
  <c r="T174"/>
  <c i="7" r="BK126"/>
  <c r="J126"/>
  <c r="J101"/>
  <c i="8" r="P124"/>
  <c i="1" r="AU106"/>
  <c i="9" r="BK124"/>
  <c r="J124"/>
  <c r="J100"/>
  <c i="10" r="BK124"/>
  <c r="J124"/>
  <c r="J100"/>
  <c i="11" r="BK124"/>
  <c r="J124"/>
  <c r="J100"/>
  <c i="12" r="P124"/>
  <c i="1" r="AU110"/>
  <c i="13" r="R124"/>
  <c i="14" r="BK124"/>
  <c r="J124"/>
  <c i="15" r="T128"/>
  <c r="T127"/>
  <c r="T126"/>
  <c i="17" r="P128"/>
  <c r="BK142"/>
  <c r="J142"/>
  <c r="J101"/>
  <c r="P155"/>
  <c r="P171"/>
  <c i="18" r="T128"/>
  <c r="T127"/>
  <c r="T126"/>
  <c r="P137"/>
  <c i="19" r="BK127"/>
  <c r="J127"/>
  <c r="J100"/>
  <c r="BK147"/>
  <c r="J147"/>
  <c r="J102"/>
  <c i="20" r="T137"/>
  <c r="T136"/>
  <c r="P157"/>
  <c r="P180"/>
  <c r="P203"/>
  <c r="R227"/>
  <c r="R222"/>
  <c r="T236"/>
  <c r="T243"/>
  <c r="P252"/>
  <c r="R258"/>
  <c i="21" r="T128"/>
  <c r="T127"/>
  <c r="T126"/>
  <c r="P136"/>
  <c r="P143"/>
  <c r="P159"/>
  <c i="22" r="P150"/>
  <c r="BK172"/>
  <c r="J172"/>
  <c r="J103"/>
  <c r="P245"/>
  <c r="P376"/>
  <c r="R437"/>
  <c r="T636"/>
  <c r="T671"/>
  <c r="R685"/>
  <c r="R724"/>
  <c r="T812"/>
  <c r="T871"/>
  <c r="R893"/>
  <c r="T901"/>
  <c r="BK943"/>
  <c r="J943"/>
  <c r="J117"/>
  <c r="BK1017"/>
  <c r="J1017"/>
  <c r="J118"/>
  <c r="T1095"/>
  <c r="BK1231"/>
  <c r="J1231"/>
  <c r="J120"/>
  <c r="BK1393"/>
  <c r="J1393"/>
  <c r="J121"/>
  <c r="T1437"/>
  <c r="T1481"/>
  <c r="P1540"/>
  <c i="23" r="P137"/>
  <c r="BK170"/>
  <c r="J170"/>
  <c r="J104"/>
  <c r="R184"/>
  <c r="P249"/>
  <c r="R301"/>
  <c r="P390"/>
  <c i="24" r="T132"/>
  <c r="T141"/>
  <c r="T159"/>
  <c r="R217"/>
  <c r="P234"/>
  <c r="T241"/>
  <c r="R258"/>
  <c i="25" r="BK133"/>
  <c r="J133"/>
  <c r="J101"/>
  <c r="P144"/>
  <c r="BK187"/>
  <c r="J187"/>
  <c r="J103"/>
  <c r="T210"/>
  <c r="P233"/>
  <c r="R313"/>
  <c r="P336"/>
  <c r="P370"/>
  <c i="26" r="P124"/>
  <c i="1" r="AU127"/>
  <c i="27" r="R124"/>
  <c i="28" r="P124"/>
  <c i="1" r="AU129"/>
  <c i="29" r="BK124"/>
  <c r="J124"/>
  <c i="30" r="R131"/>
  <c r="P140"/>
  <c r="R149"/>
  <c r="R214"/>
  <c i="2" r="BK137"/>
  <c r="J137"/>
  <c r="J102"/>
  <c r="T137"/>
  <c r="T136"/>
  <c r="P171"/>
  <c r="T171"/>
  <c r="P180"/>
  <c r="R180"/>
  <c r="BK211"/>
  <c r="J211"/>
  <c r="J108"/>
  <c r="R211"/>
  <c r="T211"/>
  <c r="P224"/>
  <c r="T224"/>
  <c r="P250"/>
  <c r="T250"/>
  <c r="P273"/>
  <c r="T273"/>
  <c i="3" r="BK131"/>
  <c r="J131"/>
  <c r="J102"/>
  <c r="R131"/>
  <c r="BK141"/>
  <c r="J141"/>
  <c r="J103"/>
  <c r="R141"/>
  <c r="BK156"/>
  <c r="J156"/>
  <c r="J104"/>
  <c r="T156"/>
  <c i="23" r="T137"/>
  <c r="T136"/>
  <c r="P170"/>
  <c r="P184"/>
  <c r="BK249"/>
  <c r="J249"/>
  <c r="J108"/>
  <c r="T301"/>
  <c r="R390"/>
  <c i="24" r="R132"/>
  <c r="R141"/>
  <c r="P159"/>
  <c r="P217"/>
  <c r="R234"/>
  <c r="BK241"/>
  <c r="J241"/>
  <c r="J106"/>
  <c r="BK258"/>
  <c r="J258"/>
  <c r="J107"/>
  <c i="25" r="T133"/>
  <c r="T144"/>
  <c r="R187"/>
  <c r="BK210"/>
  <c r="J210"/>
  <c r="J104"/>
  <c r="T233"/>
  <c r="P313"/>
  <c r="T336"/>
  <c r="R370"/>
  <c i="26" r="BK124"/>
  <c r="J124"/>
  <c i="27" r="BK124"/>
  <c r="J124"/>
  <c r="J100"/>
  <c i="28" r="T124"/>
  <c i="29" r="P124"/>
  <c i="1" r="AU130"/>
  <c i="30" r="BK131"/>
  <c r="J131"/>
  <c r="J101"/>
  <c r="T131"/>
  <c r="BK140"/>
  <c r="J140"/>
  <c r="J102"/>
  <c r="R140"/>
  <c r="T140"/>
  <c r="T149"/>
  <c r="P214"/>
  <c r="P226"/>
  <c r="R226"/>
  <c i="31" r="BK135"/>
  <c r="R135"/>
  <c r="R134"/>
  <c r="BK163"/>
  <c r="J163"/>
  <c r="J104"/>
  <c r="R163"/>
  <c r="BK176"/>
  <c r="J176"/>
  <c r="J107"/>
  <c r="T176"/>
  <c i="23" r="BK137"/>
  <c r="J137"/>
  <c r="J102"/>
  <c r="R170"/>
  <c r="BK184"/>
  <c r="J184"/>
  <c r="J107"/>
  <c r="R249"/>
  <c r="P301"/>
  <c r="T390"/>
  <c i="24" r="P132"/>
  <c r="P141"/>
  <c r="BK159"/>
  <c r="J159"/>
  <c r="J103"/>
  <c r="BK217"/>
  <c r="J217"/>
  <c r="J104"/>
  <c r="BK234"/>
  <c r="J234"/>
  <c r="J105"/>
  <c r="P241"/>
  <c r="P258"/>
  <c i="25" r="R133"/>
  <c r="R144"/>
  <c r="P187"/>
  <c r="P210"/>
  <c r="BK233"/>
  <c r="J233"/>
  <c r="J105"/>
  <c r="T313"/>
  <c r="R336"/>
  <c r="T370"/>
  <c i="26" r="T124"/>
  <c i="27" r="P124"/>
  <c i="1" r="AU128"/>
  <c i="28" r="R124"/>
  <c i="29" r="R124"/>
  <c i="30" r="P131"/>
  <c r="BK149"/>
  <c r="J149"/>
  <c r="J103"/>
  <c r="P149"/>
  <c r="BK214"/>
  <c r="J214"/>
  <c r="J104"/>
  <c r="T214"/>
  <c r="BK226"/>
  <c r="J226"/>
  <c r="J106"/>
  <c r="T226"/>
  <c i="31" r="P135"/>
  <c r="P134"/>
  <c r="T135"/>
  <c r="T134"/>
  <c r="P163"/>
  <c r="T163"/>
  <c r="P176"/>
  <c r="R176"/>
  <c r="BK193"/>
  <c r="J193"/>
  <c r="J108"/>
  <c r="P193"/>
  <c r="R193"/>
  <c r="T193"/>
  <c i="6" r="BK195"/>
  <c r="J195"/>
  <c r="J107"/>
  <c i="20" r="BK223"/>
  <c r="J223"/>
  <c r="J108"/>
  <c i="2" r="BK164"/>
  <c r="J164"/>
  <c r="J103"/>
  <c i="3" r="BK173"/>
  <c r="J173"/>
  <c r="J105"/>
  <c i="6" r="BK192"/>
  <c r="J192"/>
  <c r="J106"/>
  <c i="20" r="BK213"/>
  <c r="J213"/>
  <c r="J105"/>
  <c i="22" r="BK681"/>
  <c r="J681"/>
  <c r="J109"/>
  <c i="6" r="BK187"/>
  <c r="J187"/>
  <c r="J105"/>
  <c i="17" r="BK178"/>
  <c r="J178"/>
  <c r="J104"/>
  <c i="18" r="BK148"/>
  <c r="J148"/>
  <c r="J104"/>
  <c i="20" r="BK219"/>
  <c r="J219"/>
  <c r="J106"/>
  <c i="21" r="BK156"/>
  <c r="J156"/>
  <c r="J103"/>
  <c i="4" r="BK128"/>
  <c r="J128"/>
  <c r="J101"/>
  <c r="BK131"/>
  <c r="J131"/>
  <c r="J102"/>
  <c i="6" r="BK131"/>
  <c r="J131"/>
  <c r="J100"/>
  <c i="16" r="BK126"/>
  <c r="J126"/>
  <c r="J101"/>
  <c i="18" r="BK144"/>
  <c r="J144"/>
  <c r="J102"/>
  <c i="19" r="BK143"/>
  <c r="J143"/>
  <c r="J101"/>
  <c r="BK159"/>
  <c r="J159"/>
  <c r="J103"/>
  <c i="20" r="BK176"/>
  <c r="J176"/>
  <c r="J102"/>
  <c i="2" r="BK167"/>
  <c r="J167"/>
  <c r="J104"/>
  <c i="23" r="BK180"/>
  <c r="J180"/>
  <c r="J105"/>
  <c r="BK399"/>
  <c r="J399"/>
  <c r="J111"/>
  <c i="30" r="BK223"/>
  <c r="J223"/>
  <c r="J105"/>
  <c i="31" r="BK159"/>
  <c r="J159"/>
  <c r="J103"/>
  <c r="BK172"/>
  <c r="J172"/>
  <c r="J105"/>
  <c i="23" r="BK166"/>
  <c r="J166"/>
  <c r="J103"/>
  <c i="31" r="BK200"/>
  <c r="J200"/>
  <c r="J109"/>
  <c r="E119"/>
  <c r="F130"/>
  <c r="BE148"/>
  <c r="BE170"/>
  <c r="BE177"/>
  <c r="BE185"/>
  <c r="BE194"/>
  <c r="BE139"/>
  <c r="BE142"/>
  <c r="BE153"/>
  <c r="BE168"/>
  <c r="BE187"/>
  <c r="BE196"/>
  <c r="J93"/>
  <c r="BE150"/>
  <c r="BE156"/>
  <c r="BE160"/>
  <c r="BE173"/>
  <c r="BE179"/>
  <c r="BE181"/>
  <c r="BE191"/>
  <c r="BE198"/>
  <c r="BE201"/>
  <c r="BE136"/>
  <c r="BE145"/>
  <c r="BE164"/>
  <c r="BE166"/>
  <c r="BE183"/>
  <c r="BE189"/>
  <c i="30" r="E116"/>
  <c r="BE132"/>
  <c r="BE134"/>
  <c r="BE138"/>
  <c r="BE152"/>
  <c r="BE164"/>
  <c r="BE172"/>
  <c r="BE182"/>
  <c r="BE190"/>
  <c r="BE198"/>
  <c r="BE202"/>
  <c r="BE212"/>
  <c i="29" r="J100"/>
  <c i="30" r="BE141"/>
  <c r="BE143"/>
  <c r="BE145"/>
  <c r="BE147"/>
  <c r="BE150"/>
  <c r="BE154"/>
  <c r="BE156"/>
  <c r="BE162"/>
  <c r="BE166"/>
  <c r="BE168"/>
  <c r="BE170"/>
  <c r="BE176"/>
  <c r="BE184"/>
  <c r="BE188"/>
  <c r="BE194"/>
  <c r="BE206"/>
  <c r="BE210"/>
  <c r="BE224"/>
  <c r="BE237"/>
  <c r="F96"/>
  <c r="J124"/>
  <c r="BE158"/>
  <c r="BE160"/>
  <c r="BE178"/>
  <c r="BE180"/>
  <c r="BE186"/>
  <c r="BE204"/>
  <c r="BE208"/>
  <c r="BE215"/>
  <c r="BE235"/>
  <c r="BE136"/>
  <c r="BE174"/>
  <c r="BE192"/>
  <c r="BE196"/>
  <c r="BE200"/>
  <c r="BE217"/>
  <c r="BE219"/>
  <c r="BE221"/>
  <c r="BE227"/>
  <c r="BE229"/>
  <c r="BE231"/>
  <c r="BE233"/>
  <c i="29" r="J93"/>
  <c r="F121"/>
  <c r="BE125"/>
  <c r="BE135"/>
  <c r="BE141"/>
  <c r="BE143"/>
  <c r="BE145"/>
  <c r="BE149"/>
  <c r="BE161"/>
  <c r="BE163"/>
  <c r="BE179"/>
  <c r="E110"/>
  <c r="BE127"/>
  <c r="BE147"/>
  <c r="BE175"/>
  <c r="BE129"/>
  <c r="BE131"/>
  <c r="BE133"/>
  <c r="BE151"/>
  <c r="BE153"/>
  <c r="BE155"/>
  <c r="BE157"/>
  <c r="BE159"/>
  <c r="BE165"/>
  <c r="BE169"/>
  <c r="BE171"/>
  <c r="BE181"/>
  <c r="BE137"/>
  <c r="BE139"/>
  <c r="BE167"/>
  <c r="BE173"/>
  <c r="BE177"/>
  <c i="28" r="J93"/>
  <c r="E110"/>
  <c r="BE125"/>
  <c r="BE127"/>
  <c r="F121"/>
  <c r="BE131"/>
  <c r="BE133"/>
  <c r="BE129"/>
  <c r="BE135"/>
  <c i="26" r="J100"/>
  <c i="27" r="F96"/>
  <c r="E110"/>
  <c r="J118"/>
  <c r="BE129"/>
  <c r="BE125"/>
  <c r="BE131"/>
  <c r="BE127"/>
  <c r="BE133"/>
  <c r="BE135"/>
  <c i="26" r="J93"/>
  <c r="BE127"/>
  <c r="BE133"/>
  <c r="BE139"/>
  <c r="BE141"/>
  <c r="BE143"/>
  <c r="BE147"/>
  <c r="BE177"/>
  <c r="BE125"/>
  <c r="BE129"/>
  <c r="BE135"/>
  <c r="BE153"/>
  <c r="BE155"/>
  <c r="BE157"/>
  <c r="BE163"/>
  <c r="BE171"/>
  <c r="BE181"/>
  <c r="BE183"/>
  <c r="BE187"/>
  <c r="E85"/>
  <c r="F96"/>
  <c r="BE131"/>
  <c r="BE145"/>
  <c r="BE149"/>
  <c r="BE151"/>
  <c r="BE167"/>
  <c r="BE169"/>
  <c r="BE179"/>
  <c r="BE185"/>
  <c r="BE189"/>
  <c r="BE191"/>
  <c r="BE137"/>
  <c r="BE159"/>
  <c r="BE161"/>
  <c r="BE165"/>
  <c r="BE173"/>
  <c r="BE175"/>
  <c r="BE193"/>
  <c i="25" r="F129"/>
  <c r="BE136"/>
  <c r="BE161"/>
  <c r="BE163"/>
  <c r="BE167"/>
  <c r="BE174"/>
  <c r="BE179"/>
  <c r="BE181"/>
  <c r="BE198"/>
  <c r="BE200"/>
  <c r="BE213"/>
  <c r="BE215"/>
  <c r="BE217"/>
  <c r="BE236"/>
  <c r="BE238"/>
  <c r="BE243"/>
  <c r="BE245"/>
  <c r="BE268"/>
  <c r="BE270"/>
  <c r="BE272"/>
  <c r="BE274"/>
  <c r="BE276"/>
  <c r="BE283"/>
  <c r="BE304"/>
  <c r="BE306"/>
  <c r="BE308"/>
  <c r="BE319"/>
  <c r="BE323"/>
  <c r="BE325"/>
  <c r="BE327"/>
  <c r="BE331"/>
  <c r="BE352"/>
  <c r="BE358"/>
  <c r="BE360"/>
  <c r="BE365"/>
  <c r="BE391"/>
  <c r="BE393"/>
  <c r="J126"/>
  <c r="BE134"/>
  <c r="BE140"/>
  <c r="BE147"/>
  <c r="BE149"/>
  <c r="BE183"/>
  <c r="BE188"/>
  <c r="BE190"/>
  <c r="BE196"/>
  <c r="BE202"/>
  <c r="BE206"/>
  <c r="BE208"/>
  <c r="BE223"/>
  <c r="BE266"/>
  <c r="BE290"/>
  <c r="BE292"/>
  <c r="BE294"/>
  <c r="BE314"/>
  <c r="BE329"/>
  <c r="BE337"/>
  <c r="BE339"/>
  <c r="BE341"/>
  <c r="BE350"/>
  <c r="BE354"/>
  <c r="BE371"/>
  <c r="BE377"/>
  <c r="BE381"/>
  <c r="BE385"/>
  <c r="BE399"/>
  <c r="E85"/>
  <c r="BE138"/>
  <c r="BE154"/>
  <c r="BE159"/>
  <c r="BE165"/>
  <c r="BE169"/>
  <c r="BE185"/>
  <c r="BE192"/>
  <c r="BE194"/>
  <c r="BE219"/>
  <c r="BE225"/>
  <c r="BE227"/>
  <c r="BE252"/>
  <c r="BE254"/>
  <c r="BE261"/>
  <c r="BE298"/>
  <c r="BE300"/>
  <c r="BE343"/>
  <c r="BE356"/>
  <c r="BE379"/>
  <c r="BE397"/>
  <c r="BE401"/>
  <c r="BE405"/>
  <c r="BE142"/>
  <c r="BE145"/>
  <c r="BE204"/>
  <c r="BE211"/>
  <c r="BE221"/>
  <c r="BE229"/>
  <c r="BE231"/>
  <c r="BE234"/>
  <c r="BE247"/>
  <c r="BE259"/>
  <c r="BE281"/>
  <c r="BE285"/>
  <c r="BE296"/>
  <c r="BE302"/>
  <c r="BE321"/>
  <c r="BE345"/>
  <c r="BE373"/>
  <c r="BE375"/>
  <c r="BE383"/>
  <c r="BE387"/>
  <c r="BE389"/>
  <c r="BE395"/>
  <c r="BE403"/>
  <c i="24" r="F128"/>
  <c r="BE139"/>
  <c r="BE152"/>
  <c r="BE160"/>
  <c r="BE164"/>
  <c r="BE168"/>
  <c r="BE170"/>
  <c r="BE178"/>
  <c r="BE182"/>
  <c r="BE184"/>
  <c r="BE200"/>
  <c r="BE208"/>
  <c r="BE218"/>
  <c r="BE239"/>
  <c r="BE256"/>
  <c r="BE259"/>
  <c r="BE261"/>
  <c i="23" r="BK136"/>
  <c r="J136"/>
  <c r="J101"/>
  <c i="24" r="E85"/>
  <c r="BE157"/>
  <c r="BE194"/>
  <c r="BE196"/>
  <c r="BE210"/>
  <c r="BE220"/>
  <c r="BE222"/>
  <c r="BE224"/>
  <c r="BE230"/>
  <c r="BE235"/>
  <c r="BE133"/>
  <c r="BE137"/>
  <c r="BE142"/>
  <c r="BE174"/>
  <c r="BE186"/>
  <c r="BE202"/>
  <c r="BE204"/>
  <c r="BE206"/>
  <c r="BE212"/>
  <c r="BE228"/>
  <c r="BE232"/>
  <c r="BE237"/>
  <c r="BE252"/>
  <c r="J93"/>
  <c r="BE135"/>
  <c r="BE144"/>
  <c r="BE146"/>
  <c r="BE148"/>
  <c r="BE150"/>
  <c r="BE162"/>
  <c r="BE166"/>
  <c r="BE172"/>
  <c r="BE176"/>
  <c r="BE180"/>
  <c r="BE188"/>
  <c r="BE190"/>
  <c r="BE192"/>
  <c r="BE198"/>
  <c r="BE226"/>
  <c r="BE242"/>
  <c r="BE247"/>
  <c r="BE254"/>
  <c i="23" r="E85"/>
  <c r="F96"/>
  <c r="BE151"/>
  <c r="BE154"/>
  <c r="BE157"/>
  <c r="BE171"/>
  <c r="BE190"/>
  <c r="BE204"/>
  <c r="BE212"/>
  <c r="BE226"/>
  <c r="BE228"/>
  <c r="BE232"/>
  <c r="BE250"/>
  <c r="BE259"/>
  <c r="BE271"/>
  <c r="BE279"/>
  <c r="BE286"/>
  <c r="BE362"/>
  <c r="BE379"/>
  <c r="BE385"/>
  <c r="BE393"/>
  <c r="J129"/>
  <c r="BE138"/>
  <c r="BE143"/>
  <c r="BE148"/>
  <c r="BE160"/>
  <c r="BE178"/>
  <c r="BE195"/>
  <c r="BE198"/>
  <c r="BE207"/>
  <c r="BE215"/>
  <c r="BE218"/>
  <c r="BE230"/>
  <c r="BE284"/>
  <c r="BE296"/>
  <c r="BE308"/>
  <c r="BE312"/>
  <c r="BE314"/>
  <c r="BE316"/>
  <c r="BE327"/>
  <c r="BE329"/>
  <c r="BE351"/>
  <c r="BE353"/>
  <c r="BE357"/>
  <c r="BE364"/>
  <c r="BE373"/>
  <c r="BE376"/>
  <c r="BE146"/>
  <c r="BE163"/>
  <c r="BE167"/>
  <c r="BE181"/>
  <c r="BE185"/>
  <c r="BE193"/>
  <c r="BE221"/>
  <c r="BE223"/>
  <c r="BE234"/>
  <c r="BE239"/>
  <c r="BE244"/>
  <c r="BE266"/>
  <c r="BE282"/>
  <c r="BE302"/>
  <c r="BE304"/>
  <c r="BE306"/>
  <c r="BE334"/>
  <c r="BE339"/>
  <c r="BE355"/>
  <c r="BE382"/>
  <c r="BE395"/>
  <c r="BE397"/>
  <c r="BE400"/>
  <c r="BE173"/>
  <c r="BE176"/>
  <c r="BE274"/>
  <c r="BE291"/>
  <c r="BE310"/>
  <c r="BE318"/>
  <c r="BE320"/>
  <c r="BE325"/>
  <c r="BE344"/>
  <c r="BE346"/>
  <c r="BE366"/>
  <c r="BE371"/>
  <c r="BE391"/>
  <c i="22" r="E85"/>
  <c r="J93"/>
  <c r="F145"/>
  <c r="BE151"/>
  <c r="BE164"/>
  <c r="BE173"/>
  <c r="BE187"/>
  <c r="BE196"/>
  <c r="BE199"/>
  <c r="BE228"/>
  <c r="BE309"/>
  <c r="BE321"/>
  <c r="BE333"/>
  <c r="BE362"/>
  <c r="BE377"/>
  <c r="BE383"/>
  <c r="BE389"/>
  <c r="BE425"/>
  <c r="BE427"/>
  <c r="BE462"/>
  <c r="BE465"/>
  <c r="BE482"/>
  <c r="BE529"/>
  <c r="BE537"/>
  <c r="BE580"/>
  <c r="BE623"/>
  <c r="BE630"/>
  <c r="BE637"/>
  <c r="BE643"/>
  <c r="BE656"/>
  <c r="BE658"/>
  <c r="BE677"/>
  <c r="BE686"/>
  <c r="BE154"/>
  <c r="BE161"/>
  <c r="BE184"/>
  <c r="BE204"/>
  <c r="BE243"/>
  <c r="BE304"/>
  <c r="BE325"/>
  <c r="BE331"/>
  <c r="BE340"/>
  <c r="BE414"/>
  <c r="BE416"/>
  <c r="BE429"/>
  <c r="BE455"/>
  <c r="BE457"/>
  <c r="BE477"/>
  <c r="BE485"/>
  <c r="BE502"/>
  <c r="BE506"/>
  <c r="BE509"/>
  <c r="BE534"/>
  <c r="BE556"/>
  <c r="BE621"/>
  <c r="BE640"/>
  <c r="BE660"/>
  <c r="BE665"/>
  <c r="BE672"/>
  <c r="BE689"/>
  <c r="BE692"/>
  <c r="BE697"/>
  <c r="BE705"/>
  <c i="21" r="BK127"/>
  <c r="J127"/>
  <c r="J99"/>
  <c i="22" r="BE167"/>
  <c r="BE170"/>
  <c r="BE177"/>
  <c r="BE180"/>
  <c r="BE202"/>
  <c r="BE246"/>
  <c r="BE278"/>
  <c r="BE317"/>
  <c r="BE335"/>
  <c r="BE352"/>
  <c r="BE354"/>
  <c r="BE359"/>
  <c r="BE398"/>
  <c r="BE403"/>
  <c r="BE405"/>
  <c r="BE420"/>
  <c r="BE467"/>
  <c r="BE490"/>
  <c r="BE514"/>
  <c r="BE539"/>
  <c r="BE546"/>
  <c r="BE549"/>
  <c r="BE570"/>
  <c r="BE573"/>
  <c r="BE584"/>
  <c r="BE592"/>
  <c r="BE598"/>
  <c r="BE604"/>
  <c r="BE633"/>
  <c r="BE645"/>
  <c r="BE647"/>
  <c r="BE662"/>
  <c r="BE668"/>
  <c r="BE674"/>
  <c r="BE700"/>
  <c r="BE702"/>
  <c r="BE708"/>
  <c r="BE710"/>
  <c r="BE713"/>
  <c r="BE716"/>
  <c r="BE747"/>
  <c r="BE761"/>
  <c r="BE774"/>
  <c r="BE794"/>
  <c r="BE808"/>
  <c r="BE813"/>
  <c r="BE850"/>
  <c r="BE855"/>
  <c r="BE865"/>
  <c r="BE867"/>
  <c r="BE872"/>
  <c r="BE877"/>
  <c r="BE888"/>
  <c r="BE894"/>
  <c r="BE899"/>
  <c r="BE913"/>
  <c r="BE917"/>
  <c r="BE938"/>
  <c r="BE941"/>
  <c r="BE948"/>
  <c r="BE950"/>
  <c r="BE1012"/>
  <c r="BE1027"/>
  <c r="BE1046"/>
  <c r="BE1061"/>
  <c r="BE1073"/>
  <c r="BE1083"/>
  <c r="BE1093"/>
  <c r="BE1096"/>
  <c r="BE1113"/>
  <c r="BE1134"/>
  <c r="BE1155"/>
  <c r="BE1163"/>
  <c r="BE1165"/>
  <c r="BE1180"/>
  <c r="BE1195"/>
  <c r="BE1218"/>
  <c r="BE1244"/>
  <c r="BE1253"/>
  <c r="BE1267"/>
  <c r="BE1277"/>
  <c r="BE1279"/>
  <c r="BE1291"/>
  <c r="BE1338"/>
  <c r="BE1340"/>
  <c r="BE1344"/>
  <c r="BE1362"/>
  <c r="BE1386"/>
  <c r="BE1413"/>
  <c r="BE1429"/>
  <c r="BE1431"/>
  <c r="BE1442"/>
  <c r="BE1450"/>
  <c r="BE718"/>
  <c r="BE720"/>
  <c r="BE739"/>
  <c r="BE769"/>
  <c r="BE772"/>
  <c r="BE801"/>
  <c r="BE818"/>
  <c r="BE846"/>
  <c r="BE859"/>
  <c r="BE904"/>
  <c r="BE909"/>
  <c r="BE921"/>
  <c r="BE944"/>
  <c r="BE958"/>
  <c r="BE978"/>
  <c r="BE1034"/>
  <c r="BE1088"/>
  <c r="BE1098"/>
  <c r="BE1103"/>
  <c r="BE1120"/>
  <c r="BE1122"/>
  <c r="BE1127"/>
  <c r="BE1132"/>
  <c r="BE1139"/>
  <c r="BE1141"/>
  <c r="BE1143"/>
  <c r="BE1149"/>
  <c r="BE1151"/>
  <c r="BE1157"/>
  <c r="BE1159"/>
  <c r="BE1167"/>
  <c r="BE1182"/>
  <c r="BE1191"/>
  <c r="BE1202"/>
  <c r="BE1206"/>
  <c r="BE1222"/>
  <c r="BE1236"/>
  <c r="BE1238"/>
  <c r="BE1246"/>
  <c r="BE1248"/>
  <c r="BE1260"/>
  <c r="BE1322"/>
  <c r="BE1324"/>
  <c r="BE1331"/>
  <c r="BE1364"/>
  <c r="BE1371"/>
  <c r="BE1399"/>
  <c r="BE1433"/>
  <c r="BE1438"/>
  <c r="BE1477"/>
  <c r="BE736"/>
  <c r="BE744"/>
  <c r="BE756"/>
  <c r="BE778"/>
  <c r="BE781"/>
  <c r="BE799"/>
  <c r="BE803"/>
  <c r="BE810"/>
  <c r="BE822"/>
  <c r="BE841"/>
  <c r="BE843"/>
  <c r="BE862"/>
  <c r="BE880"/>
  <c r="BE891"/>
  <c r="BE933"/>
  <c r="BE952"/>
  <c r="BE985"/>
  <c r="BE988"/>
  <c r="BE1000"/>
  <c r="BE1010"/>
  <c r="BE1041"/>
  <c r="BE1108"/>
  <c r="BE1145"/>
  <c r="BE1147"/>
  <c r="BE1175"/>
  <c r="BE1213"/>
  <c r="BE1227"/>
  <c r="BE1232"/>
  <c r="BE1258"/>
  <c r="BE1265"/>
  <c r="BE1284"/>
  <c r="BE1286"/>
  <c r="BE1326"/>
  <c r="BE1333"/>
  <c r="BE1394"/>
  <c r="BE1402"/>
  <c r="BE1418"/>
  <c r="BE1424"/>
  <c r="BE1479"/>
  <c r="BE1482"/>
  <c r="BE1487"/>
  <c r="BE1490"/>
  <c r="BE1508"/>
  <c r="BE1513"/>
  <c r="BE1515"/>
  <c r="BE1533"/>
  <c r="BE1535"/>
  <c r="BE1541"/>
  <c r="BE1546"/>
  <c r="BE182"/>
  <c r="BE190"/>
  <c r="BE192"/>
  <c r="BE208"/>
  <c r="BE216"/>
  <c r="BE223"/>
  <c r="BE230"/>
  <c r="BE235"/>
  <c r="BE240"/>
  <c r="BE251"/>
  <c r="BE254"/>
  <c r="BE302"/>
  <c r="BE342"/>
  <c r="BE347"/>
  <c r="BE400"/>
  <c r="BE431"/>
  <c r="BE435"/>
  <c r="BE438"/>
  <c r="BE492"/>
  <c r="BE497"/>
  <c r="BE517"/>
  <c r="BE526"/>
  <c r="BE559"/>
  <c r="BE600"/>
  <c r="BE614"/>
  <c r="BE619"/>
  <c r="BE649"/>
  <c r="BE651"/>
  <c r="BE679"/>
  <c r="BE682"/>
  <c r="BE722"/>
  <c r="BE725"/>
  <c r="BE759"/>
  <c r="BE776"/>
  <c r="BE797"/>
  <c r="BE806"/>
  <c r="BE827"/>
  <c r="BE829"/>
  <c r="BE832"/>
  <c r="BE835"/>
  <c r="BE853"/>
  <c r="BE902"/>
  <c r="BE930"/>
  <c r="BE971"/>
  <c r="BE976"/>
  <c r="BE990"/>
  <c r="BE992"/>
  <c r="BE997"/>
  <c r="BE1005"/>
  <c r="BE1008"/>
  <c r="BE1014"/>
  <c r="BE1018"/>
  <c r="BE1020"/>
  <c r="BE1051"/>
  <c r="BE1056"/>
  <c r="BE1068"/>
  <c r="BE1078"/>
  <c r="BE1115"/>
  <c r="BE1153"/>
  <c r="BE1161"/>
  <c r="BE1169"/>
  <c r="BE1171"/>
  <c r="BE1173"/>
  <c r="BE1197"/>
  <c r="BE1241"/>
  <c r="BE1272"/>
  <c r="BE1293"/>
  <c r="BE1310"/>
  <c r="BE1312"/>
  <c r="BE1353"/>
  <c r="BE1355"/>
  <c r="BE1360"/>
  <c r="BE1366"/>
  <c r="BE1376"/>
  <c r="BE1381"/>
  <c r="BE1391"/>
  <c r="BE1440"/>
  <c r="BE1447"/>
  <c r="BE1475"/>
  <c i="21" r="BE131"/>
  <c r="BE139"/>
  <c r="BE148"/>
  <c r="BE152"/>
  <c r="BE154"/>
  <c r="BE160"/>
  <c r="E85"/>
  <c r="F94"/>
  <c r="BE129"/>
  <c r="BE134"/>
  <c r="BE137"/>
  <c r="BE141"/>
  <c r="BE144"/>
  <c r="BE146"/>
  <c r="BE150"/>
  <c r="BE157"/>
  <c r="J91"/>
  <c r="BE162"/>
  <c i="20" r="E85"/>
  <c r="BE149"/>
  <c r="BE154"/>
  <c r="BE181"/>
  <c r="BE204"/>
  <c r="BE233"/>
  <c r="BE240"/>
  <c r="BE244"/>
  <c r="BE253"/>
  <c r="BE259"/>
  <c r="BE266"/>
  <c r="J91"/>
  <c r="F94"/>
  <c r="BE141"/>
  <c r="BE168"/>
  <c r="BE214"/>
  <c r="BE220"/>
  <c r="BE146"/>
  <c r="BE152"/>
  <c r="BE170"/>
  <c r="BE173"/>
  <c r="BE177"/>
  <c r="BE194"/>
  <c r="BE198"/>
  <c r="BE237"/>
  <c r="BE247"/>
  <c r="BE138"/>
  <c r="BE158"/>
  <c r="BE163"/>
  <c r="BE184"/>
  <c r="BE192"/>
  <c r="BE201"/>
  <c r="BE207"/>
  <c r="BE210"/>
  <c r="BE224"/>
  <c r="BE228"/>
  <c r="BE255"/>
  <c i="18" r="J128"/>
  <c r="J100"/>
  <c i="19" r="E85"/>
  <c r="F122"/>
  <c r="BE144"/>
  <c r="BE154"/>
  <c r="BE157"/>
  <c r="BE160"/>
  <c r="J91"/>
  <c r="BE128"/>
  <c r="BE131"/>
  <c r="BE148"/>
  <c r="BE136"/>
  <c r="BE138"/>
  <c r="BE140"/>
  <c r="BE150"/>
  <c r="BE152"/>
  <c i="18" r="E85"/>
  <c r="F94"/>
  <c r="J120"/>
  <c r="BE129"/>
  <c r="BE132"/>
  <c r="BE145"/>
  <c r="BE134"/>
  <c r="BE141"/>
  <c r="BE149"/>
  <c r="BE138"/>
  <c i="17" r="E85"/>
  <c r="J91"/>
  <c r="BE140"/>
  <c r="BE145"/>
  <c r="BE166"/>
  <c r="F94"/>
  <c r="BE143"/>
  <c r="BE149"/>
  <c r="BE135"/>
  <c r="BE147"/>
  <c r="BE156"/>
  <c r="BE158"/>
  <c r="BE172"/>
  <c r="BE179"/>
  <c r="BE129"/>
  <c r="BE132"/>
  <c r="BE137"/>
  <c r="BE151"/>
  <c r="BE153"/>
  <c r="BE160"/>
  <c r="BE162"/>
  <c r="BE175"/>
  <c i="1" r="BA115"/>
  <c i="15" r="BK127"/>
  <c r="BK126"/>
  <c r="J126"/>
  <c i="16" r="E85"/>
  <c r="J119"/>
  <c r="F122"/>
  <c r="BE127"/>
  <c i="14" r="J100"/>
  <c i="15" r="J93"/>
  <c r="BE129"/>
  <c r="E85"/>
  <c r="BE131"/>
  <c r="BE135"/>
  <c r="F96"/>
  <c r="BE133"/>
  <c r="BE137"/>
  <c i="14" r="E85"/>
  <c r="BE143"/>
  <c r="BE155"/>
  <c r="BE161"/>
  <c r="BE171"/>
  <c r="J118"/>
  <c r="BE127"/>
  <c r="BE129"/>
  <c r="BE141"/>
  <c r="BE145"/>
  <c r="BE149"/>
  <c r="BE157"/>
  <c r="BE159"/>
  <c r="BE167"/>
  <c r="BE179"/>
  <c r="BE181"/>
  <c r="BE131"/>
  <c r="BE133"/>
  <c r="BE147"/>
  <c r="BE153"/>
  <c r="BE165"/>
  <c r="F96"/>
  <c r="BE125"/>
  <c r="BE135"/>
  <c r="BE137"/>
  <c r="BE139"/>
  <c r="BE151"/>
  <c r="BE163"/>
  <c r="BE169"/>
  <c r="BE173"/>
  <c r="BE175"/>
  <c r="BE177"/>
  <c i="13" r="E85"/>
  <c r="J93"/>
  <c r="F96"/>
  <c i="12" r="J100"/>
  <c i="13" r="BE125"/>
  <c r="BE127"/>
  <c i="12" r="F96"/>
  <c r="E110"/>
  <c r="J118"/>
  <c r="BE125"/>
  <c r="BE133"/>
  <c r="BE129"/>
  <c r="BE131"/>
  <c r="BE143"/>
  <c r="BE137"/>
  <c r="BE139"/>
  <c i="11" r="BE125"/>
  <c r="BE127"/>
  <c r="BE129"/>
  <c r="BE131"/>
  <c r="E110"/>
  <c r="F121"/>
  <c r="BE133"/>
  <c r="BE135"/>
  <c r="BE137"/>
  <c r="J93"/>
  <c r="BE139"/>
  <c r="BE141"/>
  <c i="10" r="E110"/>
  <c r="J118"/>
  <c r="F121"/>
  <c r="BE125"/>
  <c r="BE127"/>
  <c r="BE129"/>
  <c r="BE131"/>
  <c r="BE135"/>
  <c r="BE143"/>
  <c r="BE133"/>
  <c r="BE137"/>
  <c r="BE139"/>
  <c r="BE141"/>
  <c r="BE145"/>
  <c i="9" r="J93"/>
  <c r="BE129"/>
  <c r="BE133"/>
  <c r="BE137"/>
  <c r="BE143"/>
  <c i="8" r="J100"/>
  <c i="9" r="F96"/>
  <c r="BE127"/>
  <c r="BE135"/>
  <c r="E85"/>
  <c r="BE125"/>
  <c r="BE139"/>
  <c r="BE141"/>
  <c r="BE131"/>
  <c r="BE145"/>
  <c r="BE147"/>
  <c r="BE149"/>
  <c i="1" r="BC107"/>
  <c i="8" r="BE129"/>
  <c r="BE139"/>
  <c r="BE143"/>
  <c r="E85"/>
  <c r="F96"/>
  <c r="BE127"/>
  <c r="BE131"/>
  <c r="BE133"/>
  <c r="BE135"/>
  <c r="BE147"/>
  <c r="BE151"/>
  <c r="BE155"/>
  <c r="BE157"/>
  <c r="BE161"/>
  <c r="BE183"/>
  <c r="BE191"/>
  <c r="J118"/>
  <c r="BE125"/>
  <c r="BE145"/>
  <c r="BE149"/>
  <c r="BE165"/>
  <c r="BE169"/>
  <c r="BE173"/>
  <c r="BE177"/>
  <c r="BE179"/>
  <c r="BE181"/>
  <c r="BE187"/>
  <c r="BE189"/>
  <c r="BE193"/>
  <c r="BE137"/>
  <c r="BE141"/>
  <c r="BE153"/>
  <c r="BE159"/>
  <c r="BE163"/>
  <c r="BE167"/>
  <c r="BE171"/>
  <c r="BE175"/>
  <c r="BE185"/>
  <c i="7" r="J93"/>
  <c r="E111"/>
  <c r="BE143"/>
  <c r="F122"/>
  <c r="BE135"/>
  <c r="BE147"/>
  <c r="BE151"/>
  <c r="BE127"/>
  <c r="BE129"/>
  <c r="BE133"/>
  <c r="BE139"/>
  <c i="6" r="E85"/>
  <c r="J91"/>
  <c r="BE137"/>
  <c r="BE143"/>
  <c r="BE151"/>
  <c r="BE162"/>
  <c r="BE158"/>
  <c r="BE166"/>
  <c r="F94"/>
  <c r="BE140"/>
  <c r="BE149"/>
  <c r="BE170"/>
  <c r="BE176"/>
  <c r="BE181"/>
  <c r="BE185"/>
  <c r="BE196"/>
  <c r="BE132"/>
  <c r="BE154"/>
  <c r="BE188"/>
  <c r="BE193"/>
  <c i="5" r="J93"/>
  <c r="F96"/>
  <c r="BE145"/>
  <c r="BE161"/>
  <c r="E114"/>
  <c r="BE147"/>
  <c r="BE149"/>
  <c r="BE159"/>
  <c r="BE134"/>
  <c r="BE136"/>
  <c r="BE139"/>
  <c r="BE141"/>
  <c r="BE156"/>
  <c r="BE130"/>
  <c r="BE132"/>
  <c r="BE143"/>
  <c r="BE151"/>
  <c r="BE154"/>
  <c r="BE163"/>
  <c i="4" r="E85"/>
  <c r="J93"/>
  <c r="BE129"/>
  <c i="1" r="BA99"/>
  <c i="3" r="BK130"/>
  <c r="J130"/>
  <c r="J101"/>
  <c i="4" r="F96"/>
  <c r="BE137"/>
  <c r="BE132"/>
  <c r="BE135"/>
  <c i="3" r="J93"/>
  <c r="F96"/>
  <c r="BE137"/>
  <c r="BE171"/>
  <c i="2" r="BK136"/>
  <c i="3" r="E115"/>
  <c r="BE134"/>
  <c r="BE139"/>
  <c r="BE142"/>
  <c r="BE146"/>
  <c r="BE149"/>
  <c r="BE157"/>
  <c r="BE161"/>
  <c r="BE154"/>
  <c r="BE165"/>
  <c r="BE167"/>
  <c r="BE132"/>
  <c r="BE152"/>
  <c r="BE159"/>
  <c r="BE163"/>
  <c r="BE169"/>
  <c r="BE174"/>
  <c i="2" r="E85"/>
  <c r="J93"/>
  <c r="F96"/>
  <c r="BE138"/>
  <c r="BE189"/>
  <c r="BE200"/>
  <c r="BE202"/>
  <c r="BE205"/>
  <c r="BE209"/>
  <c r="BE212"/>
  <c r="BE219"/>
  <c r="BE263"/>
  <c r="BE265"/>
  <c r="BE271"/>
  <c r="BE144"/>
  <c r="BE150"/>
  <c r="BE156"/>
  <c r="BE160"/>
  <c r="BE165"/>
  <c r="BE174"/>
  <c r="BE181"/>
  <c r="BE185"/>
  <c r="BE198"/>
  <c r="BE207"/>
  <c r="BE217"/>
  <c r="BE222"/>
  <c r="BE225"/>
  <c r="BE227"/>
  <c r="BE230"/>
  <c r="BE234"/>
  <c r="BE237"/>
  <c r="BE241"/>
  <c r="BE244"/>
  <c r="BE246"/>
  <c r="BE248"/>
  <c r="BE251"/>
  <c r="BE253"/>
  <c r="BE256"/>
  <c r="BE260"/>
  <c r="BE274"/>
  <c r="BE172"/>
  <c r="BE178"/>
  <c r="BE269"/>
  <c r="BE146"/>
  <c r="BE152"/>
  <c r="BE158"/>
  <c r="BE168"/>
  <c r="BE191"/>
  <c r="BE195"/>
  <c r="BE278"/>
  <c i="12" r="J34"/>
  <c i="2" r="J38"/>
  <c i="1" r="AW97"/>
  <c i="8" r="J34"/>
  <c i="14" r="J34"/>
  <c i="29" r="J34"/>
  <c i="26" r="J34"/>
  <c i="2" r="F39"/>
  <c i="1" r="BB97"/>
  <c i="3" r="F38"/>
  <c i="1" r="BA98"/>
  <c i="4" r="F39"/>
  <c i="1" r="BB99"/>
  <c i="5" r="F40"/>
  <c i="1" r="BC100"/>
  <c i="6" r="F36"/>
  <c i="1" r="BA102"/>
  <c i="7" r="J38"/>
  <c i="1" r="AW104"/>
  <c i="8" r="F39"/>
  <c i="1" r="BB106"/>
  <c i="8" r="F38"/>
  <c i="1" r="BA106"/>
  <c i="9" r="F39"/>
  <c i="1" r="BB107"/>
  <c i="10" r="J38"/>
  <c i="1" r="AW108"/>
  <c i="11" r="F40"/>
  <c i="1" r="BC109"/>
  <c i="10" r="J34"/>
  <c i="12" r="F39"/>
  <c i="1" r="BB110"/>
  <c i="12" r="F40"/>
  <c i="1" r="BC110"/>
  <c i="14" r="F38"/>
  <c i="1" r="BA112"/>
  <c i="15" r="F40"/>
  <c i="1" r="BC113"/>
  <c i="15" r="F39"/>
  <c i="1" r="BB113"/>
  <c i="17" r="J36"/>
  <c i="1" r="AW115"/>
  <c i="18" r="J36"/>
  <c i="1" r="AW116"/>
  <c i="18" r="F36"/>
  <c i="1" r="BA116"/>
  <c i="19" r="F36"/>
  <c i="1" r="BA117"/>
  <c i="19" r="F37"/>
  <c i="1" r="BB117"/>
  <c i="20" r="F36"/>
  <c i="1" r="BA118"/>
  <c i="20" r="F37"/>
  <c i="1" r="BB118"/>
  <c i="22" r="F40"/>
  <c i="1" r="BC122"/>
  <c i="23" r="J38"/>
  <c i="1" r="AW123"/>
  <c i="23" r="F40"/>
  <c i="1" r="BC123"/>
  <c i="24" r="F39"/>
  <c i="1" r="BB124"/>
  <c i="25" r="F38"/>
  <c i="1" r="BA125"/>
  <c i="25" r="F41"/>
  <c i="1" r="BD125"/>
  <c i="29" r="F38"/>
  <c i="1" r="BA130"/>
  <c i="29" r="F41"/>
  <c i="1" r="BD130"/>
  <c i="30" r="F40"/>
  <c i="1" r="BC131"/>
  <c i="31" r="F38"/>
  <c i="1" r="BA132"/>
  <c i="2" r="F38"/>
  <c i="1" r="BA97"/>
  <c i="3" r="F40"/>
  <c i="1" r="BC98"/>
  <c i="3" r="J38"/>
  <c i="1" r="AW98"/>
  <c i="4" r="F40"/>
  <c i="1" r="BC99"/>
  <c i="5" r="F38"/>
  <c i="1" r="BA100"/>
  <c i="6" r="F39"/>
  <c i="1" r="BD102"/>
  <c i="7" r="F40"/>
  <c i="1" r="BC104"/>
  <c i="7" r="F41"/>
  <c i="1" r="BD104"/>
  <c i="8" r="F41"/>
  <c i="1" r="BD106"/>
  <c i="9" r="J38"/>
  <c i="1" r="AW107"/>
  <c i="10" r="F39"/>
  <c i="1" r="BB108"/>
  <c i="9" r="J34"/>
  <c i="11" r="F38"/>
  <c i="1" r="BA109"/>
  <c i="11" r="F41"/>
  <c i="1" r="BD109"/>
  <c i="11" r="J34"/>
  <c i="12" r="F38"/>
  <c i="1" r="BA110"/>
  <c i="13" r="F39"/>
  <c i="1" r="BB111"/>
  <c i="14" r="J38"/>
  <c i="1" r="AW112"/>
  <c i="15" r="F38"/>
  <c i="1" r="BA113"/>
  <c i="15" r="F41"/>
  <c i="1" r="BD113"/>
  <c i="17" r="F38"/>
  <c i="1" r="BC115"/>
  <c i="18" r="F37"/>
  <c i="1" r="BB116"/>
  <c i="19" r="J36"/>
  <c i="1" r="AW117"/>
  <c i="20" r="F38"/>
  <c i="1" r="BC118"/>
  <c i="21" r="F37"/>
  <c i="1" r="BB119"/>
  <c i="22" r="J38"/>
  <c i="1" r="AW122"/>
  <c i="22" r="F41"/>
  <c i="1" r="BD122"/>
  <c i="25" r="J38"/>
  <c i="1" r="AW125"/>
  <c i="26" r="J38"/>
  <c i="1" r="AW127"/>
  <c i="27" r="J38"/>
  <c i="1" r="AW128"/>
  <c i="27" r="F38"/>
  <c i="1" r="BA128"/>
  <c i="27" r="F41"/>
  <c i="1" r="BD128"/>
  <c i="28" r="F41"/>
  <c i="1" r="BD129"/>
  <c i="28" r="F40"/>
  <c i="1" r="BC129"/>
  <c i="29" r="J38"/>
  <c i="1" r="AW130"/>
  <c i="28" r="J34"/>
  <c i="30" r="F39"/>
  <c i="1" r="BB131"/>
  <c i="31" r="F41"/>
  <c i="1" r="BD132"/>
  <c i="31" r="J38"/>
  <c i="1" r="AW132"/>
  <c i="2" r="F40"/>
  <c i="1" r="BC97"/>
  <c i="2" r="F41"/>
  <c i="1" r="BD97"/>
  <c i="4" r="J38"/>
  <c i="1" r="AW99"/>
  <c i="4" r="F41"/>
  <c i="1" r="BD99"/>
  <c i="5" r="F41"/>
  <c i="1" r="BD100"/>
  <c i="6" r="J36"/>
  <c i="1" r="AW102"/>
  <c i="6" r="F38"/>
  <c i="1" r="BC102"/>
  <c i="8" r="J38"/>
  <c i="1" r="AW106"/>
  <c i="9" r="F38"/>
  <c i="1" r="BA107"/>
  <c i="10" r="F41"/>
  <c i="1" r="BD108"/>
  <c i="10" r="F40"/>
  <c i="1" r="BC108"/>
  <c i="11" r="F39"/>
  <c i="1" r="BB109"/>
  <c i="12" r="F41"/>
  <c i="1" r="BD110"/>
  <c i="13" r="F38"/>
  <c i="1" r="BA111"/>
  <c i="13" r="F40"/>
  <c i="1" r="BC111"/>
  <c i="14" r="F41"/>
  <c i="1" r="BD112"/>
  <c i="14" r="F40"/>
  <c i="1" r="BC112"/>
  <c i="16" r="J37"/>
  <c i="1" r="AV114"/>
  <c i="17" r="F39"/>
  <c i="1" r="BD115"/>
  <c i="18" r="F38"/>
  <c i="1" r="BC116"/>
  <c i="19" r="F38"/>
  <c i="1" r="BC117"/>
  <c i="20" r="J36"/>
  <c i="1" r="AW118"/>
  <c i="21" r="F38"/>
  <c i="1" r="BC119"/>
  <c i="21" r="J36"/>
  <c i="1" r="AW119"/>
  <c i="22" r="F39"/>
  <c i="1" r="BB122"/>
  <c i="23" r="F38"/>
  <c i="1" r="BA123"/>
  <c i="24" r="F38"/>
  <c i="1" r="BA124"/>
  <c i="24" r="F41"/>
  <c i="1" r="BD124"/>
  <c i="25" r="F39"/>
  <c i="1" r="BB125"/>
  <c i="26" r="F38"/>
  <c i="1" r="BA127"/>
  <c i="26" r="F39"/>
  <c i="1" r="BB127"/>
  <c i="27" r="F40"/>
  <c i="1" r="BC128"/>
  <c i="28" r="F39"/>
  <c i="1" r="BB129"/>
  <c i="28" r="F38"/>
  <c i="1" r="BA129"/>
  <c i="29" r="F40"/>
  <c i="1" r="BC130"/>
  <c i="30" r="F38"/>
  <c i="1" r="BA131"/>
  <c i="30" r="F41"/>
  <c i="1" r="BD131"/>
  <c r="AS103"/>
  <c r="AS101"/>
  <c r="AS121"/>
  <c r="AS120"/>
  <c r="AS95"/>
  <c r="AS94"/>
  <c i="3" r="F41"/>
  <c i="1" r="BD98"/>
  <c i="3" r="F39"/>
  <c i="1" r="BB98"/>
  <c i="5" r="F39"/>
  <c i="1" r="BB100"/>
  <c i="5" r="J38"/>
  <c i="1" r="AW100"/>
  <c i="6" r="F37"/>
  <c i="1" r="BB102"/>
  <c i="7" r="F38"/>
  <c i="1" r="BA104"/>
  <c i="7" r="F39"/>
  <c i="1" r="BB104"/>
  <c i="8" r="F40"/>
  <c i="1" r="BC106"/>
  <c i="9" r="F41"/>
  <c i="1" r="BD107"/>
  <c i="10" r="F38"/>
  <c i="1" r="BA108"/>
  <c i="11" r="J38"/>
  <c i="1" r="AW109"/>
  <c i="12" r="J38"/>
  <c i="1" r="AW110"/>
  <c i="13" r="J38"/>
  <c i="1" r="AW111"/>
  <c i="13" r="F41"/>
  <c i="1" r="BD111"/>
  <c i="14" r="F39"/>
  <c i="1" r="BB112"/>
  <c i="13" r="J34"/>
  <c i="15" r="J38"/>
  <c i="1" r="AW113"/>
  <c i="15" r="J34"/>
  <c i="16" r="J38"/>
  <c i="1" r="AW114"/>
  <c i="17" r="F37"/>
  <c i="1" r="BB115"/>
  <c i="18" r="F39"/>
  <c i="1" r="BD116"/>
  <c i="19" r="F39"/>
  <c i="1" r="BD117"/>
  <c i="20" r="F39"/>
  <c i="1" r="BD118"/>
  <c i="21" r="F36"/>
  <c i="1" r="BA119"/>
  <c i="21" r="F39"/>
  <c i="1" r="BD119"/>
  <c i="22" r="F38"/>
  <c i="1" r="BA122"/>
  <c i="23" r="F41"/>
  <c i="1" r="BD123"/>
  <c i="23" r="F39"/>
  <c i="1" r="BB123"/>
  <c i="24" r="J38"/>
  <c i="1" r="AW124"/>
  <c i="24" r="F40"/>
  <c i="1" r="BC124"/>
  <c i="25" r="F40"/>
  <c i="1" r="BC125"/>
  <c i="26" r="F40"/>
  <c i="1" r="BC127"/>
  <c i="26" r="F41"/>
  <c i="1" r="BD127"/>
  <c i="27" r="F39"/>
  <c i="1" r="BB128"/>
  <c i="27" r="J34"/>
  <c i="28" r="J38"/>
  <c i="1" r="AW129"/>
  <c i="29" r="F39"/>
  <c i="1" r="BB130"/>
  <c i="30" r="J38"/>
  <c i="1" r="AW131"/>
  <c i="31" r="F40"/>
  <c i="1" r="BC132"/>
  <c i="31" r="F39"/>
  <c i="1" r="BB132"/>
  <c i="31" l="1" r="P175"/>
  <c i="25" r="R132"/>
  <c i="24" r="P131"/>
  <c i="1" r="AU124"/>
  <c i="23" r="P183"/>
  <c i="2" r="R170"/>
  <c r="R135"/>
  <c r="T170"/>
  <c i="23" r="T183"/>
  <c i="22" r="T684"/>
  <c i="31" r="R175"/>
  <c i="30" r="P130"/>
  <c i="1" r="AU131"/>
  <c i="31" r="BK134"/>
  <c i="24" r="R131"/>
  <c i="23" r="T135"/>
  <c i="30" r="R130"/>
  <c i="24" r="T131"/>
  <c i="22" r="P149"/>
  <c i="25" r="P132"/>
  <c i="1" r="AU125"/>
  <c i="21" r="P126"/>
  <c i="1" r="AU119"/>
  <c i="5" r="P128"/>
  <c i="1" r="AU100"/>
  <c i="22" r="P684"/>
  <c r="T149"/>
  <c r="T148"/>
  <c i="20" r="R136"/>
  <c r="R135"/>
  <c i="3" r="P130"/>
  <c r="P129"/>
  <c i="1" r="AU98"/>
  <c i="31" r="P133"/>
  <c i="1" r="AU132"/>
  <c i="31" r="R133"/>
  <c i="3" r="R130"/>
  <c r="R129"/>
  <c i="2" r="P170"/>
  <c i="23" r="R183"/>
  <c i="22" r="R684"/>
  <c i="20" r="T135"/>
  <c i="18" r="BK127"/>
  <c r="J127"/>
  <c r="J99"/>
  <c i="17" r="BK127"/>
  <c r="J127"/>
  <c r="J99"/>
  <c i="2" r="P135"/>
  <c i="1" r="AU97"/>
  <c i="19" r="T126"/>
  <c r="T125"/>
  <c i="17" r="T127"/>
  <c r="T126"/>
  <c i="5" r="T128"/>
  <c i="31" r="T175"/>
  <c r="T133"/>
  <c i="30" r="T130"/>
  <c i="25" r="T132"/>
  <c i="2" r="T135"/>
  <c i="23" r="P136"/>
  <c r="P135"/>
  <c i="1" r="AU123"/>
  <c i="17" r="P127"/>
  <c r="P126"/>
  <c i="1" r="AU115"/>
  <c i="23" r="R136"/>
  <c r="R135"/>
  <c i="22" r="R149"/>
  <c r="R148"/>
  <c i="18" r="P127"/>
  <c r="P126"/>
  <c i="1" r="AU116"/>
  <c i="3" r="T130"/>
  <c r="T129"/>
  <c i="21" r="R126"/>
  <c i="20" r="P136"/>
  <c r="P135"/>
  <c i="1" r="AU118"/>
  <c r="AG110"/>
  <c r="AG106"/>
  <c r="AG127"/>
  <c r="AG130"/>
  <c r="AG112"/>
  <c i="5" r="BK128"/>
  <c r="J128"/>
  <c r="J100"/>
  <c i="6" r="BK174"/>
  <c r="J174"/>
  <c r="J103"/>
  <c i="20" r="BK136"/>
  <c r="J136"/>
  <c r="J99"/>
  <c i="4" r="BK127"/>
  <c r="J127"/>
  <c i="6" r="BK130"/>
  <c r="J130"/>
  <c r="J99"/>
  <c i="17" r="J128"/>
  <c r="J100"/>
  <c i="22" r="BK684"/>
  <c r="J684"/>
  <c r="J110"/>
  <c r="BK149"/>
  <c r="J149"/>
  <c r="J101"/>
  <c i="16" r="BK125"/>
  <c r="J125"/>
  <c r="J100"/>
  <c i="18" r="BK147"/>
  <c r="J147"/>
  <c r="J103"/>
  <c i="19" r="BK126"/>
  <c r="J126"/>
  <c r="J99"/>
  <c i="20" r="BK222"/>
  <c r="J222"/>
  <c r="J107"/>
  <c i="7" r="BK125"/>
  <c r="J125"/>
  <c r="J100"/>
  <c i="25" r="BK132"/>
  <c r="J132"/>
  <c r="J100"/>
  <c i="30" r="BK130"/>
  <c r="J130"/>
  <c i="2" r="BK170"/>
  <c r="J170"/>
  <c r="J105"/>
  <c i="23" r="BK183"/>
  <c r="J183"/>
  <c r="J106"/>
  <c i="31" r="J135"/>
  <c r="J102"/>
  <c r="BK175"/>
  <c r="J175"/>
  <c r="J106"/>
  <c i="24" r="BK131"/>
  <c r="J131"/>
  <c r="J100"/>
  <c i="1" r="AG129"/>
  <c r="AG128"/>
  <c i="23" r="BK135"/>
  <c r="J135"/>
  <c i="21" r="BK126"/>
  <c r="J126"/>
  <c r="J98"/>
  <c i="1" r="AG113"/>
  <c i="15" r="J100"/>
  <c r="J127"/>
  <c r="J101"/>
  <c i="1" r="AG111"/>
  <c r="AG109"/>
  <c r="AG108"/>
  <c r="AG107"/>
  <c i="3" r="BK129"/>
  <c r="J129"/>
  <c r="J100"/>
  <c i="2" r="J136"/>
  <c r="J101"/>
  <c i="4" r="J34"/>
  <c i="1" r="AG99"/>
  <c r="AU105"/>
  <c r="AU103"/>
  <c r="AU101"/>
  <c i="2" r="F37"/>
  <c i="1" r="AZ97"/>
  <c r="BB96"/>
  <c r="BB95"/>
  <c r="AX95"/>
  <c i="7" r="F37"/>
  <c i="1" r="AZ104"/>
  <c i="8" r="J37"/>
  <c i="1" r="AV106"/>
  <c r="AT106"/>
  <c r="AN106"/>
  <c i="11" r="J37"/>
  <c i="1" r="AV109"/>
  <c r="AT109"/>
  <c r="AN109"/>
  <c i="13" r="F37"/>
  <c i="1" r="AZ111"/>
  <c i="15" r="J37"/>
  <c i="1" r="AV113"/>
  <c r="AT113"/>
  <c r="AN113"/>
  <c r="BD105"/>
  <c r="BC105"/>
  <c r="AY105"/>
  <c i="17" r="F35"/>
  <c i="1" r="AZ115"/>
  <c i="20" r="F35"/>
  <c i="1" r="AZ118"/>
  <c i="23" r="J37"/>
  <c i="1" r="AV123"/>
  <c r="AT123"/>
  <c i="24" r="F37"/>
  <c i="1" r="AZ124"/>
  <c i="25" r="J37"/>
  <c i="1" r="AV125"/>
  <c r="AT125"/>
  <c i="26" r="J37"/>
  <c i="1" r="AV127"/>
  <c r="AT127"/>
  <c r="AN127"/>
  <c i="27" r="J37"/>
  <c i="1" r="AV128"/>
  <c r="AT128"/>
  <c r="AN128"/>
  <c i="28" r="F37"/>
  <c i="1" r="AZ129"/>
  <c r="BA126"/>
  <c r="AW126"/>
  <c i="29" r="J37"/>
  <c i="1" r="AV130"/>
  <c r="AT130"/>
  <c r="AN130"/>
  <c r="BC126"/>
  <c r="AY126"/>
  <c r="BD126"/>
  <c i="30" r="J37"/>
  <c i="1" r="AV131"/>
  <c r="AT131"/>
  <c i="31" r="F37"/>
  <c i="1" r="AZ132"/>
  <c i="3" r="J37"/>
  <c i="1" r="AV98"/>
  <c r="AT98"/>
  <c i="4" r="F37"/>
  <c i="1" r="AZ99"/>
  <c i="5" r="F37"/>
  <c i="1" r="AZ100"/>
  <c i="6" r="F35"/>
  <c i="1" r="AZ102"/>
  <c i="9" r="F37"/>
  <c i="1" r="AZ107"/>
  <c i="10" r="F37"/>
  <c i="1" r="AZ108"/>
  <c i="12" r="F37"/>
  <c i="1" r="AZ110"/>
  <c i="14" r="J37"/>
  <c i="1" r="AV112"/>
  <c r="AT112"/>
  <c r="AN112"/>
  <c r="AT114"/>
  <c i="18" r="J35"/>
  <c i="1" r="AV116"/>
  <c r="AT116"/>
  <c i="19" r="F35"/>
  <c i="1" r="AZ117"/>
  <c i="21" r="F35"/>
  <c i="1" r="AZ119"/>
  <c i="22" r="J37"/>
  <c i="1" r="AV122"/>
  <c r="AT122"/>
  <c i="30" r="J34"/>
  <c i="1" r="AG131"/>
  <c r="AU126"/>
  <c i="2" r="J37"/>
  <c i="1" r="AV97"/>
  <c r="AT97"/>
  <c i="5" r="J37"/>
  <c i="1" r="AV100"/>
  <c r="AT100"/>
  <c i="7" r="J37"/>
  <c i="1" r="AV104"/>
  <c r="AT104"/>
  <c i="8" r="F37"/>
  <c i="1" r="AZ106"/>
  <c i="11" r="F37"/>
  <c i="1" r="AZ109"/>
  <c i="13" r="J37"/>
  <c i="1" r="AV111"/>
  <c r="AT111"/>
  <c r="AN111"/>
  <c r="BA105"/>
  <c r="AW105"/>
  <c i="15" r="F37"/>
  <c i="1" r="AZ113"/>
  <c r="BB105"/>
  <c r="AX105"/>
  <c r="AG105"/>
  <c i="18" r="F35"/>
  <c i="1" r="AZ116"/>
  <c i="19" r="J35"/>
  <c i="1" r="AV117"/>
  <c r="AT117"/>
  <c i="21" r="J35"/>
  <c i="1" r="AV119"/>
  <c r="AT119"/>
  <c i="22" r="F37"/>
  <c i="1" r="AZ122"/>
  <c i="3" r="F37"/>
  <c i="1" r="AZ98"/>
  <c i="4" r="J37"/>
  <c i="1" r="AV99"/>
  <c r="AT99"/>
  <c r="AN99"/>
  <c r="BC96"/>
  <c r="AY96"/>
  <c r="BD96"/>
  <c r="BD95"/>
  <c r="BA96"/>
  <c r="BA95"/>
  <c r="AW95"/>
  <c i="6" r="J35"/>
  <c i="1" r="AV102"/>
  <c r="AT102"/>
  <c i="9" r="J37"/>
  <c i="1" r="AV107"/>
  <c r="AT107"/>
  <c r="AN107"/>
  <c i="10" r="J37"/>
  <c i="1" r="AV108"/>
  <c r="AT108"/>
  <c r="AN108"/>
  <c i="12" r="J37"/>
  <c i="1" r="AV110"/>
  <c r="AT110"/>
  <c r="AN110"/>
  <c i="14" r="F37"/>
  <c i="1" r="AZ112"/>
  <c i="16" r="F37"/>
  <c i="1" r="AZ114"/>
  <c i="17" r="J35"/>
  <c i="1" r="AV115"/>
  <c r="AT115"/>
  <c i="20" r="J35"/>
  <c i="1" r="AV118"/>
  <c r="AT118"/>
  <c i="23" r="F37"/>
  <c i="1" r="AZ123"/>
  <c i="23" r="J34"/>
  <c i="1" r="AG123"/>
  <c i="24" r="J37"/>
  <c i="1" r="AV124"/>
  <c r="AT124"/>
  <c i="25" r="F37"/>
  <c i="1" r="AZ125"/>
  <c i="26" r="F37"/>
  <c i="1" r="AZ127"/>
  <c i="27" r="F37"/>
  <c i="1" r="AZ128"/>
  <c i="28" r="J37"/>
  <c i="1" r="AV129"/>
  <c r="AT129"/>
  <c r="AN129"/>
  <c i="29" r="F37"/>
  <c i="1" r="AZ130"/>
  <c r="BB126"/>
  <c r="AX126"/>
  <c i="30" r="F37"/>
  <c i="1" r="AZ131"/>
  <c r="AG126"/>
  <c i="31" r="J37"/>
  <c i="1" r="AV132"/>
  <c r="AT132"/>
  <c i="22" l="1" r="P148"/>
  <c i="1" r="AU122"/>
  <c i="31" r="BK133"/>
  <c r="J133"/>
  <c r="J100"/>
  <c i="18" r="BK126"/>
  <c r="J126"/>
  <c r="J98"/>
  <c i="30" r="J100"/>
  <c i="4" r="J100"/>
  <c i="2" r="BK135"/>
  <c r="J135"/>
  <c i="17" r="BK126"/>
  <c r="J126"/>
  <c r="J98"/>
  <c i="19" r="BK125"/>
  <c r="J125"/>
  <c i="20" r="BK135"/>
  <c r="J135"/>
  <c i="22" r="BK148"/>
  <c r="J148"/>
  <c i="6" r="BK129"/>
  <c r="J129"/>
  <c r="J98"/>
  <c i="31" r="J134"/>
  <c r="J101"/>
  <c i="30" r="J43"/>
  <c i="29" r="J43"/>
  <c i="28" r="J43"/>
  <c i="27" r="J43"/>
  <c i="26" r="J43"/>
  <c i="1" r="AN123"/>
  <c i="23" r="J100"/>
  <c r="J43"/>
  <c i="15" r="J43"/>
  <c i="14" r="J43"/>
  <c i="13" r="J43"/>
  <c i="12" r="J43"/>
  <c i="11" r="J43"/>
  <c i="10" r="J43"/>
  <c i="9" r="J43"/>
  <c i="8" r="J43"/>
  <c i="4" r="J43"/>
  <c i="1" r="AN131"/>
  <c r="AU121"/>
  <c r="AU120"/>
  <c i="5" r="J34"/>
  <c i="1" r="AG100"/>
  <c i="2" r="J34"/>
  <c i="1" r="AG97"/>
  <c i="20" r="J32"/>
  <c i="1" r="AG118"/>
  <c i="16" r="J34"/>
  <c i="1" r="AG114"/>
  <c r="BC95"/>
  <c r="AW96"/>
  <c r="AZ105"/>
  <c r="AV105"/>
  <c r="AT105"/>
  <c r="AN105"/>
  <c r="AZ126"/>
  <c r="AV126"/>
  <c r="AT126"/>
  <c r="AN126"/>
  <c r="BD121"/>
  <c r="BD120"/>
  <c r="AU96"/>
  <c r="AU95"/>
  <c r="AU94"/>
  <c i="7" r="J34"/>
  <c i="1" r="AG104"/>
  <c r="AG103"/>
  <c i="19" r="J32"/>
  <c i="1" r="AG117"/>
  <c i="25" r="J34"/>
  <c i="1" r="AG125"/>
  <c i="22" r="J34"/>
  <c i="1" r="AG122"/>
  <c i="24" r="J34"/>
  <c i="1" r="AG124"/>
  <c i="3" r="J34"/>
  <c i="1" r="AG98"/>
  <c r="AZ96"/>
  <c r="AV96"/>
  <c r="BD103"/>
  <c r="BC103"/>
  <c r="AY103"/>
  <c i="21" r="J32"/>
  <c i="1" r="AG119"/>
  <c r="AN119"/>
  <c r="BA121"/>
  <c r="AW121"/>
  <c r="AX96"/>
  <c r="BA103"/>
  <c r="BB103"/>
  <c r="AX103"/>
  <c r="BC121"/>
  <c r="AY121"/>
  <c r="BB121"/>
  <c r="AX121"/>
  <c i="22" l="1" r="J43"/>
  <c i="5" r="J43"/>
  <c i="24" r="J43"/>
  <c i="19" r="J41"/>
  <c i="25" r="J43"/>
  <c i="20" r="J41"/>
  <c i="7" r="J43"/>
  <c i="2" r="J43"/>
  <c i="16" r="J43"/>
  <c i="2" r="J100"/>
  <c i="19" r="J98"/>
  <c i="22" r="J100"/>
  <c i="20" r="J98"/>
  <c i="21" r="J41"/>
  <c i="3" r="J43"/>
  <c i="1" r="AN98"/>
  <c r="AN125"/>
  <c r="AN114"/>
  <c r="AN122"/>
  <c r="AN97"/>
  <c r="AN100"/>
  <c r="AN104"/>
  <c r="AN117"/>
  <c r="AN118"/>
  <c r="AN124"/>
  <c r="AG96"/>
  <c r="AG95"/>
  <c i="31" r="J34"/>
  <c i="1" r="AG132"/>
  <c i="6" r="J32"/>
  <c i="1" r="AG102"/>
  <c r="AY95"/>
  <c r="AW103"/>
  <c r="BC101"/>
  <c r="AY101"/>
  <c r="BD101"/>
  <c r="BB120"/>
  <c r="AX120"/>
  <c i="18" r="J32"/>
  <c i="1" r="AG116"/>
  <c r="AN116"/>
  <c i="17" r="J32"/>
  <c i="1" r="AG115"/>
  <c r="AN115"/>
  <c r="AT96"/>
  <c r="AN96"/>
  <c r="AZ95"/>
  <c r="AV95"/>
  <c r="AT95"/>
  <c r="AN95"/>
  <c r="AZ103"/>
  <c r="AV103"/>
  <c r="BB101"/>
  <c r="AX101"/>
  <c r="BA101"/>
  <c r="AW101"/>
  <c r="BC120"/>
  <c r="AY120"/>
  <c r="AZ121"/>
  <c r="AV121"/>
  <c r="AT121"/>
  <c r="BA120"/>
  <c r="AW120"/>
  <c i="18" l="1" r="J41"/>
  <c i="17" r="J41"/>
  <c i="6" r="J41"/>
  <c i="31" r="J43"/>
  <c i="1" r="AN102"/>
  <c r="AN132"/>
  <c r="AG121"/>
  <c r="AG120"/>
  <c r="AG101"/>
  <c r="AN121"/>
  <c r="AT103"/>
  <c r="AN103"/>
  <c r="BA94"/>
  <c r="W30"/>
  <c r="BB94"/>
  <c r="AX94"/>
  <c r="AZ101"/>
  <c r="AV101"/>
  <c r="AT101"/>
  <c r="AN101"/>
  <c r="BC94"/>
  <c r="AY94"/>
  <c r="AZ120"/>
  <c r="AV120"/>
  <c r="AT120"/>
  <c r="AN120"/>
  <c r="BD94"/>
  <c r="W33"/>
  <c l="1" r="AG94"/>
  <c r="AK26"/>
  <c r="W32"/>
  <c r="AZ94"/>
  <c r="W29"/>
  <c r="AW94"/>
  <c r="AK30"/>
  <c r="W31"/>
  <c l="1"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<sst xmlns="http://schemas.openxmlformats.org/spreadsheetml/2006/main">
  <si>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</si>
  <si>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</si>
  <si>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</si>
  <si>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</si>
  <si>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</si>
  <si>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{1a9b7f96-8c42-4486-9c39-e39d3a836b3a}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</si>
  <si>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</si>
  <si>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</si>
  <si>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</si>
  <si>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</si>
  <si>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</si>
  <si>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</si>
  <si>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</si>
  <si>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</si>
  <si>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03921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</si>
  <si>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</si>
  <si>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</si>
  <si>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Přístavba objektu SOŠ a SOU Kladno</t>
  </si>
  <si>
    <t>KSO:</t>
  </si>
  <si>
    <t>CC-CZ:</t>
  </si>
  <si>
    <t>Místo:</t>
  </si>
  <si>
    <t>Kladno</t>
  </si>
  <si>
    <t>Datum:</t>
  </si>
  <si>
    <t>19. 9. 2023</t>
  </si>
  <si>
    <t>Zadavatel:</t>
  </si>
  <si>
    <t>IČ:</t>
  </si>
  <si>
    <t>SOŠ a SOU Kladno, Nám. E. Beneše 2353, Kladno</t>
  </si>
  <si>
    <t>DIČ:</t>
  </si>
  <si>
    <t>Uchazeč:</t>
  </si>
  <si>
    <t>Vyplň údaj</t>
  </si>
  <si>
    <t>Projektant:</t>
  </si>
  <si>
    <t>03776841</t>
  </si>
  <si>
    <t>Ateliér Civilista s.r.o., Bratronice 241, 273 63</t>
  </si>
  <si>
    <t>CZ03776841</t>
  </si>
  <si>
    <t>True</t>
  </si>
  <si>
    <t>Zpracovatel:</t>
  </si>
  <si>
    <t xml:space="preserve"> </t>
  </si>
  <si>
    <t>Poznámka:</t>
  </si>
  <si>
    <t xml:space="preserve">Při zpracování nabídky je nutné vycházet ze všech částí dokumentace. Povinností dodavatele je překontrolovat specifikaci materiálu, a na případné chybějící materiály nebo výkony upozornit Jinak se předpokládá, že jsou zahrnuty v celkové ceně díla uchazeče. Součástí ceny musí být veškeré náklady včetně přípomocí, aby cena byla konečná a zahrnovala celou dodávku akce. Dodavatel ručí za to, že v nabízené ceně jsou navrženy veškeré potřebné konstrukce, prvky, zařízení a potřebné výkony a že všechny početní úkony jsou provedeny správně. Dodávka akce se předpokládá včetně kompletní montáže, veškerého souvisejícího doplňkového, podružného a montážního materiálu tak, aby celé zařízení bylo funkční a splňovalo všechny předpisy, které se na ně vztahují. Je-li v technickém zadání, nebo výkazu výměr, definován konkrétní výrobek (nebo technologie), má se za to, že je tím definován minimální požadovaný standard a v nabídce může být nahrazen i výrobkem nebo technologií srovnatelnou; v tom případě uchazeč v nabídce uvede podrobnější specifikaci použitého alternativního výrobku. Zadavatel připouští použití jiných, kvalitativně a technicky obdobných prvků. Nabízené materiály budou předloženy ke schválení objednateli s příslušnou technickou dokumentací, atesty apod. Za použití jiných než v technickém zadání navržených specifikací nese zodpovědnost zhotovitel.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</si>
  <si>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</si>
  <si>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</si>
  <si>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</si>
  <si>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</si>
  <si>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</si>
  <si>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</si>
  <si>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</si>
  <si>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</si>
  <si>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</si>
  <si>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</si>
  <si>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</si>
  <si>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</si>
  <si>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</si>
  <si>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</si>
  <si>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</si>
  <si>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</si>
  <si>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</si>
  <si>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</si>
  <si>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</si>
  <si>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</si>
  <si>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</si>
  <si>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</si>
  <si>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</si>
  <si>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</si>
  <si>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</si>
  <si>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</si>
  <si>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</si>
  <si>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</si>
  <si>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</si>
  <si>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</si>
  <si>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</si>
  <si>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</si>
  <si>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</si>
  <si>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</si>
  <si>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</si>
  <si>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</si>
  <si>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</si>
  <si>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</si>
  <si>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</si>
  <si>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</si>
  <si>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</si>
  <si>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</si>
  <si>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</si>
  <si>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</si>
  <si>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03921-III-DOPROV_N</t>
  </si>
  <si>
    <t>STA</t>
  </si>
  <si>
    <t>1</t>
  </si>
  <si>
    <t>{9b2b0a3f-1975-407b-8782-042a28d39a1b}</t>
  </si>
  <si>
    <t>2</t>
  </si>
  <si>
    <t>SO_01</t>
  </si>
  <si>
    <t>Novostavba učeben</t>
  </si>
  <si>
    <t>Soupis</t>
  </si>
  <si>
    <t>{6209f850-5e96-4ef9-af01-00f0e45109bd}</t>
  </si>
  <si>
    <t>/</t>
  </si>
  <si>
    <t>A</t>
  </si>
  <si>
    <t>Stavební řešení</t>
  </si>
  <si>
    <t>3</t>
  </si>
  <si>
    <t>{b6459674-7b65-45dc-a82c-1a5cc546f118}</t>
  </si>
  <si>
    <t>B</t>
  </si>
  <si>
    <t>ZTI</t>
  </si>
  <si>
    <t>{4b070499-95b4-422c-96af-16c5026a8fe5}</t>
  </si>
  <si>
    <t>C.</t>
  </si>
  <si>
    <t>ÚT</t>
  </si>
  <si>
    <t>{4d83191c-2a81-4520-9e5e-22a7dadbb434}</t>
  </si>
  <si>
    <t>Silnoproud</t>
  </si>
  <si>
    <t>{b451411c-cff2-4f66-8e81-16c419f34342}</t>
  </si>
  <si>
    <t>03921-III-NEPRIME_N</t>
  </si>
  <si>
    <t>{8bd3a9cd-1e90-42d1-bc73-63b2f81202cc}</t>
  </si>
  <si>
    <t>SO_00</t>
  </si>
  <si>
    <t>Bourání objektu</t>
  </si>
  <si>
    <t>{6c506e49-e67e-4255-81d8-967f71ff9b13}</t>
  </si>
  <si>
    <t>{9c24c574-1653-48be-99a6-6ef6e166049d}</t>
  </si>
  <si>
    <t>{1f9d6954-2bde-4749-879f-32aef4aaed64}</t>
  </si>
  <si>
    <t>E</t>
  </si>
  <si>
    <t>Slaboproud</t>
  </si>
  <si>
    <t>{2c3f5d76-3ff3-4cdd-9799-6980445becdd}</t>
  </si>
  <si>
    <t>UKS.</t>
  </si>
  <si>
    <t>Univerzální kabelážní systém</t>
  </si>
  <si>
    <t>4</t>
  </si>
  <si>
    <t>{8360e70a-0c74-42b8-90f7-bd21cf89844f}</t>
  </si>
  <si>
    <t>CCTV.</t>
  </si>
  <si>
    <t xml:space="preserve">Kamerový systém </t>
  </si>
  <si>
    <t>{531be816-191e-4a15-ac0b-c395ae123ba4}</t>
  </si>
  <si>
    <t>PZTS.</t>
  </si>
  <si>
    <t>Poplachový zabezpečovací a tísňový systém</t>
  </si>
  <si>
    <t>{3d40e333-87c8-4d3a-b753-0c595161701a}</t>
  </si>
  <si>
    <t>TS.</t>
  </si>
  <si>
    <t xml:space="preserve">Tísňový systém </t>
  </si>
  <si>
    <t>{01a7c3d2-b2f4-44b9-9a3a-82dbc06d98c2}</t>
  </si>
  <si>
    <t>DR.</t>
  </si>
  <si>
    <t>Domací/školní rozhlas</t>
  </si>
  <si>
    <t>{7f073bbd-5075-4660-b9c5-b2d93e891c6f}</t>
  </si>
  <si>
    <t>PO.</t>
  </si>
  <si>
    <t>Požární ochrana</t>
  </si>
  <si>
    <t>{2751aae7-3e14-4af1-b470-2fe3ef5352f2}</t>
  </si>
  <si>
    <t>T.</t>
  </si>
  <si>
    <t>Společné kabelové trasy</t>
  </si>
  <si>
    <t>{bbc49596-646d-4af5-b95f-e7e1da8255c3}</t>
  </si>
  <si>
    <t>OST.</t>
  </si>
  <si>
    <t>Slaboproud - ostatní náklady</t>
  </si>
  <si>
    <t>{fdbdfcd7-b5e4-405f-b127-113b87773989}</t>
  </si>
  <si>
    <t>G</t>
  </si>
  <si>
    <t>Plyn</t>
  </si>
  <si>
    <t>{21d71925-5883-4c68-a9d6-c8fcbb982eba}</t>
  </si>
  <si>
    <t>SO_02</t>
  </si>
  <si>
    <t>Zpevněné plochy</t>
  </si>
  <si>
    <t>{6b869242-3120-4c9c-acfe-659d01f95eae}</t>
  </si>
  <si>
    <t>SO_03</t>
  </si>
  <si>
    <t>Přeložka parovodu</t>
  </si>
  <si>
    <t>{231cada3-8300-42fa-aef0-9d34868b8cbd}</t>
  </si>
  <si>
    <t>SO_04</t>
  </si>
  <si>
    <t>Přeložka kanalizace</t>
  </si>
  <si>
    <t>{758956bc-0be5-4da2-b3d0-8756f0ece2ea}</t>
  </si>
  <si>
    <t>SO_05</t>
  </si>
  <si>
    <t>Přístřešek na popelnice</t>
  </si>
  <si>
    <t>{d82b4052-7eb7-473f-87c8-2ceadf84d33f}</t>
  </si>
  <si>
    <t>VRN</t>
  </si>
  <si>
    <t>Vedlejší rozpočtové náklady</t>
  </si>
  <si>
    <t>{49a71484-ffe4-4b24-ae03-db2f1e40f5ae}</t>
  </si>
  <si>
    <t>03921-III-PRIME_N</t>
  </si>
  <si>
    <t>{e2c8325a-ade8-498e-b111-c53e7b2b23e3}</t>
  </si>
  <si>
    <t>{0453a781-7ad3-4291-9deb-c1cb4d326b7d}</t>
  </si>
  <si>
    <t>{5cf6ba44-4bcb-4313-bd3a-f000d3ca92e6}</t>
  </si>
  <si>
    <t>{8204830f-1e91-4ca6-9c38-ca0e7fc074d2}</t>
  </si>
  <si>
    <t>{4a7a594e-8100-4805-9875-030122cf0b1c}</t>
  </si>
  <si>
    <t>{0c8e3abc-cd3e-403a-9613-0565f65d84ae}</t>
  </si>
  <si>
    <t>{f131ce2a-fc8d-49c5-af85-d70a6d8fee1f}</t>
  </si>
  <si>
    <t>{717255da-c47a-404e-9a76-66f4942034a0}</t>
  </si>
  <si>
    <t>AV.</t>
  </si>
  <si>
    <t>Příprava pro AV techniku</t>
  </si>
  <si>
    <t>{f0402e6a-5c56-4e8b-bd45-563d2c09d049}</t>
  </si>
  <si>
    <t>{2a6fe350-54e0-4a17-8a2c-a7696b94e54d}</t>
  </si>
  <si>
    <t>{de915319-5973-4855-a5dc-10fe4c0e4739}</t>
  </si>
  <si>
    <t>F</t>
  </si>
  <si>
    <t>Vzduchotechnika</t>
  </si>
  <si>
    <t>{f962899a-b065-471e-8687-d75cad6b09ac}</t>
  </si>
  <si>
    <t>{a28c03fe-ec9c-4710-918d-893bb279611d}</t>
  </si>
  <si>
    <t>KRYCÍ LIST SOUPISU PRACÍ</t>
  </si>
  <si>
    <t>Objekt:</t>
  </si>
  <si>
    <t>03921-III-DOPROV_N - Přístavba objektu SOŠ a SOU Kladno</t>
  </si>
  <si>
    <t>Soupis:</t>
  </si>
  <si>
    <t>SO_01 - Novostavba učeben</t>
  </si>
  <si>
    <t>Úroveň 3:</t>
  </si>
  <si>
    <t>A - 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</si>
  <si>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</si>
  <si>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</si>
  <si>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</si>
  <si>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</si>
  <si>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</si>
  <si>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</si>
  <si>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</si>
  <si>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</si>
  <si>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</si>
  <si>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</si>
  <si>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</si>
  <si>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</si>
  <si>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</si>
  <si>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</si>
  <si>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</si>
  <si>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</si>
  <si>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</si>
  <si>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</si>
  <si>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</si>
  <si>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</si>
  <si>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</si>
  <si>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</si>
  <si>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</si>
  <si>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</si>
  <si>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</si>
  <si>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</si>
  <si>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</si>
  <si>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</si>
  <si>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</si>
  <si>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</si>
  <si>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</si>
  <si>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</si>
  <si>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</si>
  <si>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</si>
  <si>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60</t>
  </si>
  <si>
    <t>K</t>
  </si>
  <si>
    <t>612341121</t>
  </si>
  <si>
    <t>Sádrová nebo vápenosádrová omítka hladká jednovrstvá vnitřních stěn nanášená ručně</t>
  </si>
  <si>
    <t>m2</t>
  </si>
  <si>
    <t>CS ÚRS 2022 01</t>
  </si>
  <si>
    <t>-2084684599</t>
  </si>
  <si>
    <t>PP</t>
  </si>
  <si>
    <t xml:space="preserve">Omítka sádrová nebo vápenosádrová vnitřních ploch  nanášená ručně jednovrstvá, tloušťky do 10 mm hladká svislých konstrukcí stěn</t>
  </si>
  <si>
    <t>VV</t>
  </si>
  <si>
    <t>"1.NP 21-185_Přístavba SOŠ a SOU Kladno_DPS_06 (003).jpg</t>
  </si>
  <si>
    <t>(1,75+2,485+0,115)*3,5</t>
  </si>
  <si>
    <t>2,5*0,9</t>
  </si>
  <si>
    <t>Součet</t>
  </si>
  <si>
    <t>61</t>
  </si>
  <si>
    <t>612341191</t>
  </si>
  <si>
    <t>Příplatek k sádrové omítce vnitřních stěn za každých dalších 5 mm tloušťky ručně</t>
  </si>
  <si>
    <t>1556462547</t>
  </si>
  <si>
    <t xml:space="preserve">Omítka sádrová nebo vápenosádrová vnitřních ploch  nanášená ručně Příplatek k cenám za každých dalších i započatých 5 mm tloušťky omítky přes 10 mm stěn</t>
  </si>
  <si>
    <t>66</t>
  </si>
  <si>
    <t>622143005</t>
  </si>
  <si>
    <t>Montáž omítníků plastových, pozinkovaných nebo dřevěných</t>
  </si>
  <si>
    <t>m</t>
  </si>
  <si>
    <t>1383786367</t>
  </si>
  <si>
    <t xml:space="preserve">Montáž omítkových profilů  plastových, pozinkovaných nebo dřevěných upevněných vtlačením do podkladní vrstvy nebo přibitím omítníků</t>
  </si>
  <si>
    <t>17,475/0,8</t>
  </si>
  <si>
    <t>67</t>
  </si>
  <si>
    <t>M</t>
  </si>
  <si>
    <t>56284232</t>
  </si>
  <si>
    <t>omítník PVC tl omítky tl 8mm</t>
  </si>
  <si>
    <t>8</t>
  </si>
  <si>
    <t>-1347795480</t>
  </si>
  <si>
    <t>82</t>
  </si>
  <si>
    <t>632441213</t>
  </si>
  <si>
    <t>Potěr anhydritový samonivelační litý C20 tl přes 35 do 40 mm</t>
  </si>
  <si>
    <t>1249598502</t>
  </si>
  <si>
    <t>Potěr anhydritový samonivelační litý tř. C 20, tl. přes 35 do 40 mm</t>
  </si>
  <si>
    <t>24,4</t>
  </si>
  <si>
    <t>83</t>
  </si>
  <si>
    <t>632481213</t>
  </si>
  <si>
    <t>Separační vrstva z PE fólie</t>
  </si>
  <si>
    <t>-1415974715</t>
  </si>
  <si>
    <t xml:space="preserve">Separační vrstva k oddělení podlahových vrstev  z polyetylénové fólie</t>
  </si>
  <si>
    <t>84</t>
  </si>
  <si>
    <t>633811111</t>
  </si>
  <si>
    <t>Broušení nerovností betonových podlah do 2 mm - stržení šlemu</t>
  </si>
  <si>
    <t>-57205079</t>
  </si>
  <si>
    <t xml:space="preserve">Broušení betonových podlah  nerovností do 2 mm (stržení šlemu)</t>
  </si>
  <si>
    <t>85</t>
  </si>
  <si>
    <t>634112112</t>
  </si>
  <si>
    <t>Obvodová dilatace podlahovým páskem z pěnového PE mezi stěnou a mazaninou nebo potěrem v 100 mm</t>
  </si>
  <si>
    <t>335563624</t>
  </si>
  <si>
    <t>Obvodová dilatace mezi stěnou a mazaninou nebo potěrem podlahovým páskem z pěnového PE tl. do 10 mm, výšky 100 mm</t>
  </si>
  <si>
    <t>19,59</t>
  </si>
  <si>
    <t>9</t>
  </si>
  <si>
    <t>Ostatní konstrukce a práce, bourání</t>
  </si>
  <si>
    <t>94</t>
  </si>
  <si>
    <t>952901111</t>
  </si>
  <si>
    <t>Vyčištění budov bytové a občanské výstavby při výšce podlaží do 4 m</t>
  </si>
  <si>
    <t>-1778041081</t>
  </si>
  <si>
    <t xml:space="preserve">Vyčištění budov nebo objektů před předáním do užívání  budov bytové nebo občanské výstavby, světlé výšky podlaží do 4 m</t>
  </si>
  <si>
    <t>998</t>
  </si>
  <si>
    <t>Přesun hmot</t>
  </si>
  <si>
    <t>105</t>
  </si>
  <si>
    <t>998011003</t>
  </si>
  <si>
    <t>Přesun hmot pro budovy zděné v přes 12 do 24 m</t>
  </si>
  <si>
    <t>t</t>
  </si>
  <si>
    <t>-250342409</t>
  </si>
  <si>
    <t xml:space="preserve">Přesun hmot pro budovy občanské výstavby, bydlení, výrobu a služby  s nosnou svislou konstrukcí zděnou z cihel, tvárnic nebo kamene vodorovná dopravní vzdálenost do 100 m pro budovy výšky přes 12 do 24 m</t>
  </si>
  <si>
    <t>PSV</t>
  </si>
  <si>
    <t>Práce a dodávky PSV</t>
  </si>
  <si>
    <t>713</t>
  </si>
  <si>
    <t>Izolace tepelné</t>
  </si>
  <si>
    <t>142</t>
  </si>
  <si>
    <t>713121111</t>
  </si>
  <si>
    <t>Montáž izolace tepelné podlah volně kladenými rohožemi, pásy, dílci, deskami 1 vrstva</t>
  </si>
  <si>
    <t>16</t>
  </si>
  <si>
    <t>134485198</t>
  </si>
  <si>
    <t>Montáž tepelné izolace podlah rohožemi, pásy, deskami, dílci, bloky (izolační materiál ve specifikaci) kladenými volně jednovrstvá</t>
  </si>
  <si>
    <t>143</t>
  </si>
  <si>
    <t>28372317</t>
  </si>
  <si>
    <t>deska EPS 100 pro konstrukce s běžným zatížením λ=0,037 tl 150mm</t>
  </si>
  <si>
    <t>32</t>
  </si>
  <si>
    <t>762522824</t>
  </si>
  <si>
    <t>24,4*1,02 "Přepočtené koeficientem množství</t>
  </si>
  <si>
    <t>156</t>
  </si>
  <si>
    <t>998713103</t>
  </si>
  <si>
    <t>Přesun hmot tonážní pro izolace tepelné v objektech v přes 12 do 24 m</t>
  </si>
  <si>
    <t>-2117715532</t>
  </si>
  <si>
    <t>Přesun hmot pro izolace tepelné stanovený z hmotnosti přesunovaného materiálu vodorovná dopravní vzdálenost do 50 m v objektech výšky přes 12 m do 24 m</t>
  </si>
  <si>
    <t>763</t>
  </si>
  <si>
    <t>Konstrukce suché výstavby</t>
  </si>
  <si>
    <t>175</t>
  </si>
  <si>
    <t>763121410R</t>
  </si>
  <si>
    <t>SDK stěna předsazená tl 52,5 mm dřevěná nosná konstrukce 40x60mm</t>
  </si>
  <si>
    <t>740211184</t>
  </si>
  <si>
    <t>(6,25+2,345)*3,5</t>
  </si>
  <si>
    <t>176</t>
  </si>
  <si>
    <t>763121714</t>
  </si>
  <si>
    <t>SDK stěna předsazená základní penetrační nátěr</t>
  </si>
  <si>
    <t>971620329</t>
  </si>
  <si>
    <t>Stěna předsazená ze sádrokartonových desek ostatní konstrukce a práce na předsazených stěnách ze sádrokartonových desek základní penetrační nátěr</t>
  </si>
  <si>
    <t>30,083</t>
  </si>
  <si>
    <t>177</t>
  </si>
  <si>
    <t>763121761</t>
  </si>
  <si>
    <t>Příplatek k SDK stěně předsazené za rovinnost kvality Q3</t>
  </si>
  <si>
    <t>-1860775693</t>
  </si>
  <si>
    <t>Stěna předsazená ze sádrokartonových desek Příplatek k cenám za rovinnost kvality speciální tmelení kvality Q3</t>
  </si>
  <si>
    <t>321</t>
  </si>
  <si>
    <t>763131411</t>
  </si>
  <si>
    <t>SDK podhled desky 1xA 12,5 bez izolace dvouvrstvá spodní kce profil CD+UD</t>
  </si>
  <si>
    <t>1813262946</t>
  </si>
  <si>
    <t xml:space="preserve">Podhled ze sádrokartonových desek  dvouvrstvá zavěšená spodní konstrukce z ocelových profilů CD, UD jednoduše opláštěná deskou standardní A, tl. 12,5 mm, bez izolace</t>
  </si>
  <si>
    <t>179</t>
  </si>
  <si>
    <t>763131714</t>
  </si>
  <si>
    <t>SDK podhled základní penetrační nátěr</t>
  </si>
  <si>
    <t>-145718522</t>
  </si>
  <si>
    <t xml:space="preserve">Podhled ze sádrokartonových desek  ostatní práce a konstrukce na podhledech ze sádrokartonových desek základní penetrační nátěr</t>
  </si>
  <si>
    <t>180</t>
  </si>
  <si>
    <t>763131765</t>
  </si>
  <si>
    <t>Příplatek k SDK podhledu za výšku zavěšení přes 0,5 do 1,0 m</t>
  </si>
  <si>
    <t>473403185</t>
  </si>
  <si>
    <t xml:space="preserve">Podhled ze sádrokartonových desek  Příplatek k cenám za výšku zavěšení přes 0,5 do 1,0 m</t>
  </si>
  <si>
    <t>181</t>
  </si>
  <si>
    <t>763131771</t>
  </si>
  <si>
    <t>Příplatek k SDK podhledu za rovinnost kvality Q3</t>
  </si>
  <si>
    <t>-1852910838</t>
  </si>
  <si>
    <t xml:space="preserve">Podhled ze sádrokartonových desek  Příplatek k cenám za rovinnost kvality speciální tmelení kvality Q3</t>
  </si>
  <si>
    <t>184</t>
  </si>
  <si>
    <t>763164751</t>
  </si>
  <si>
    <t>SDK obklad kcí uzavřeného tvaru š přes 1,6 m desky 1xA 12,5</t>
  </si>
  <si>
    <t>1914077569</t>
  </si>
  <si>
    <t>Obklad konstrukcí sádrokartonovými deskami včetně ochranných úhelníků uzavřeného tvaru rozvinuté šíře přes 1,6 m, opláštěný deskou standardní A, tl. 12,5 mm</t>
  </si>
  <si>
    <t>0,2*3,5</t>
  </si>
  <si>
    <t>185</t>
  </si>
  <si>
    <t>763172322</t>
  </si>
  <si>
    <t>Montáž dvířek revizních jednoplášťových SDK kcí vel. 300x300 mm pro příčky a předsazené stěny</t>
  </si>
  <si>
    <t>kus</t>
  </si>
  <si>
    <t>-864133801</t>
  </si>
  <si>
    <t>Montáž dvířek pro konstrukce ze sádrokartonových desek revizních jednoplášťových pro příčky a předsazené stěny velikost (šxv) 300 x 300 mm</t>
  </si>
  <si>
    <t>186</t>
  </si>
  <si>
    <t>59030711</t>
  </si>
  <si>
    <t>dvířka revizní jednokřídlá s automatickým zámkem 300x300mm</t>
  </si>
  <si>
    <t>-2136548400</t>
  </si>
  <si>
    <t>189</t>
  </si>
  <si>
    <t>998763303</t>
  </si>
  <si>
    <t>Přesun hmot tonážní pro sádrokartonové konstrukce v objektech v přes 12 do 24 m</t>
  </si>
  <si>
    <t>-218300011</t>
  </si>
  <si>
    <t xml:space="preserve"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</si>
  <si>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766</t>
  </si>
  <si>
    <t>Konstrukce truhlářské</t>
  </si>
  <si>
    <t>234</t>
  </si>
  <si>
    <t>766694122</t>
  </si>
  <si>
    <t>Montáž parapetních dřevěných nebo plastových š přes 30 cm dl přes 1,0 do 1,6 m</t>
  </si>
  <si>
    <t>999695749</t>
  </si>
  <si>
    <t>Montáž ostatních truhlářských konstrukcí parapetních desek dřevěných nebo plastových šířky přes 300 mm, délky přes 1000 do 1600 mm</t>
  </si>
  <si>
    <t>"T02</t>
  </si>
  <si>
    <t>235</t>
  </si>
  <si>
    <t>60794104</t>
  </si>
  <si>
    <t>parapet dřevotřískový vnitřní povrch laminátový š 340mm</t>
  </si>
  <si>
    <t>1530023573</t>
  </si>
  <si>
    <t>244</t>
  </si>
  <si>
    <t>766R01</t>
  </si>
  <si>
    <t>Kuchyňská linka - pracovní deska š. 600mm se spodní skříňkou</t>
  </si>
  <si>
    <t>701219356</t>
  </si>
  <si>
    <t>2,6</t>
  </si>
  <si>
    <t>245</t>
  </si>
  <si>
    <t>998766103</t>
  </si>
  <si>
    <t>Přesun hmot tonážní pro kce truhlářské v objektech v přes 12 do 24 m</t>
  </si>
  <si>
    <t>-793157293</t>
  </si>
  <si>
    <t>Přesun hmot pro konstrukce truhlářské stanovený z hmotnosti přesunovaného materiálu vodorovná dopravní vzdálenost do 50 m v objektech výšky přes 12 do 24 m</t>
  </si>
  <si>
    <t>771</t>
  </si>
  <si>
    <t>Podlahy z dlaždic</t>
  </si>
  <si>
    <t>286</t>
  </si>
  <si>
    <t>771121011</t>
  </si>
  <si>
    <t>Nátěr penetrační na podlahu</t>
  </si>
  <si>
    <t>696645871</t>
  </si>
  <si>
    <t>Příprava podkladu před provedením dlažby nátěr penetrační na podlahu</t>
  </si>
  <si>
    <t>287</t>
  </si>
  <si>
    <t>77115101R</t>
  </si>
  <si>
    <t xml:space="preserve">Vyrovnávací stěrka podlah </t>
  </si>
  <si>
    <t>-907818946</t>
  </si>
  <si>
    <t xml:space="preserve">Příprava podkladu před provedením dlažby hydroizolační stěrka x samonivelační stěrka </t>
  </si>
  <si>
    <t>P</t>
  </si>
  <si>
    <t xml:space="preserve">Poznámka k položce:_x000d_
Součástí položky je provedení hydroizolační stěrky a těsnících pásů (vč. rohů a koutů) v místech, kde je předpoklad přímého styku s vodou - např. sprchové kouty apod. Místa provádění HI stěrky budou určena TDS v průběhu stavby. Součástí je dodávka materiálu - HI stěrka, těsnící pásy, systémové prvky - kouty, rohy. </t>
  </si>
  <si>
    <t>288</t>
  </si>
  <si>
    <t>771474112</t>
  </si>
  <si>
    <t>Montáž soklů z dlaždic keramických rovných flexibilní lepidlo v přes 65 do 90 mm</t>
  </si>
  <si>
    <t>596767018</t>
  </si>
  <si>
    <t>Montáž soklů z dlaždic keramických lepených flexibilním lepidlem rovných, výšky přes 65 do 90 mm</t>
  </si>
  <si>
    <t>6,25+2,345+1,75+1,5+2,345</t>
  </si>
  <si>
    <t>289</t>
  </si>
  <si>
    <t>59761338</t>
  </si>
  <si>
    <t>sokl-dlažba keramická slinutá hladká do interiéru i exteriéru 445x85mm</t>
  </si>
  <si>
    <t>-1295937593</t>
  </si>
  <si>
    <t>14,19*2,475 "Přepočtené koeficientem množství</t>
  </si>
  <si>
    <t>290</t>
  </si>
  <si>
    <t>771574111</t>
  </si>
  <si>
    <t>Montáž podlah keramických hladkých lepených flexibilním lepidlem do 9 ks/m2</t>
  </si>
  <si>
    <t>-1850063937</t>
  </si>
  <si>
    <t>Montáž podlah z dlaždic keramických lepených flexibilním lepidlem maloformátových hladkých přes 6 do 9 ks/m2</t>
  </si>
  <si>
    <t>291</t>
  </si>
  <si>
    <t>59761011</t>
  </si>
  <si>
    <t>dlažba keramická slinutá hladká do interiéru i exteriéru do 9ks/m2</t>
  </si>
  <si>
    <t>-223134720</t>
  </si>
  <si>
    <t>24,4*1,04 "Přepočtené koeficientem množství</t>
  </si>
  <si>
    <t>292</t>
  </si>
  <si>
    <t>771577133</t>
  </si>
  <si>
    <t>Příplatek k montáži podlah keramických lepených standardním lepidlem za spárování bílým cementem</t>
  </si>
  <si>
    <t>1776801225</t>
  </si>
  <si>
    <t>Montáž podlah z dlaždic keramických lepených standardním lepidlem Příplatek k cenám za spárování cement bílý</t>
  </si>
  <si>
    <t>293</t>
  </si>
  <si>
    <t>771592011</t>
  </si>
  <si>
    <t>Čištění vnitřních ploch podlah nebo schodišť po položení dlažby chemickými prostředky</t>
  </si>
  <si>
    <t>-795936683</t>
  </si>
  <si>
    <t>Čištění vnitřních ploch po položení dlažby podlah nebo schodišť chemickými prostředky</t>
  </si>
  <si>
    <t>294</t>
  </si>
  <si>
    <t>998771103</t>
  </si>
  <si>
    <t>Přesun hmot tonážní pro podlahy z dlaždic v objektech v přes 12 do 24 m</t>
  </si>
  <si>
    <t>1124848421</t>
  </si>
  <si>
    <t>Přesun hmot pro podlahy z dlaždic stanovený z hmotnosti přesunovaného materiálu vodorovná dopravní vzdálenost do 50 m v objektech výšky přes 12 do 24 m</t>
  </si>
  <si>
    <t>781</t>
  </si>
  <si>
    <t>Dokončovací práce - obklady</t>
  </si>
  <si>
    <t>303</t>
  </si>
  <si>
    <t>781121011</t>
  </si>
  <si>
    <t>Nátěr penetrační na stěnu</t>
  </si>
  <si>
    <t>-2052432128</t>
  </si>
  <si>
    <t>Příprava podkladu před provedením obkladu nátěr penetrační na stěnu</t>
  </si>
  <si>
    <t>304</t>
  </si>
  <si>
    <t>78115103R</t>
  </si>
  <si>
    <t>Celoplošné vyrovnání podkladu stěrkou tl 3 mm</t>
  </si>
  <si>
    <t>452966232</t>
  </si>
  <si>
    <t>Příprava podkladu před provedením obkladu celoplošné vyrovnání podkladu stěrkou, tloušťky 3 mm</t>
  </si>
  <si>
    <t>305</t>
  </si>
  <si>
    <t>781474111</t>
  </si>
  <si>
    <t>Montáž obkladů vnitřních keramických hladkých přes 6 do 9 ks/m2 lepených flexibilním lepidlem</t>
  </si>
  <si>
    <t>1091886213</t>
  </si>
  <si>
    <t>Montáž obkladů vnitřních stěn z dlaždic keramických lepených flexibilním lepidlem maloformátových hladkých přes 6 do 9 ks/m2</t>
  </si>
  <si>
    <t>2,485*0,6</t>
  </si>
  <si>
    <t>306</t>
  </si>
  <si>
    <t>59761026</t>
  </si>
  <si>
    <t>obklad keramický hladký do 12ks/m2</t>
  </si>
  <si>
    <t>-876266327</t>
  </si>
  <si>
    <t>1,491*1,04 "Přepočtené koeficientem množství</t>
  </si>
  <si>
    <t>307</t>
  </si>
  <si>
    <t>781477113</t>
  </si>
  <si>
    <t>Příplatek k montáži obkladů vnitřních keramických hladkých za spárování bílým cementem</t>
  </si>
  <si>
    <t>-1858026297</t>
  </si>
  <si>
    <t>Montáž obkladů vnitřních stěn z dlaždic keramických Příplatek k cenám za spárování cement bílý</t>
  </si>
  <si>
    <t>308</t>
  </si>
  <si>
    <t>781494511</t>
  </si>
  <si>
    <t>Plastové profily ukončovací lepené flexibilním lepidlem</t>
  </si>
  <si>
    <t>-325951559</t>
  </si>
  <si>
    <t>Obklad - dokončující práce profily ukončovací lepené flexibilním lepidlem ukončovací</t>
  </si>
  <si>
    <t>0,6</t>
  </si>
  <si>
    <t>309</t>
  </si>
  <si>
    <t>781495211</t>
  </si>
  <si>
    <t>Čištění vnitřních ploch stěn po provedení obkladu chemickými prostředky</t>
  </si>
  <si>
    <t>-500494849</t>
  </si>
  <si>
    <t>Čištění vnitřních ploch po provedení obkladu stěn chemickými prostředky</t>
  </si>
  <si>
    <t>310</t>
  </si>
  <si>
    <t>998781103</t>
  </si>
  <si>
    <t>Přesun hmot tonážní pro obklady keramické v objektech v přes 12 do 24 m</t>
  </si>
  <si>
    <t>-441470077</t>
  </si>
  <si>
    <t xml:space="preserve">Přesun hmot pro obklady keramické  stanovený z hmotnosti přesunovaného materiálu vodorovná dopravní vzdálenost do 50 m v objektech výšky přes 12 do 24 m</t>
  </si>
  <si>
    <t>784</t>
  </si>
  <si>
    <t>Dokončovací práce - malby a tapety</t>
  </si>
  <si>
    <t>311</t>
  </si>
  <si>
    <t>784211101</t>
  </si>
  <si>
    <t>Dvojnásobné bílé malby ze směsí za mokra výborně oděruvzdorných v místnostech v do 3,80 m</t>
  </si>
  <si>
    <t>-65732923</t>
  </si>
  <si>
    <t>Malby z malířských směsí oděruvzdorných za mokra dvojnásobné, bílé za mokra oděruvzdorné výborně v místnostech výšky do 3,80 m</t>
  </si>
  <si>
    <t>17,475+30,083+24,4</t>
  </si>
  <si>
    <t>312</t>
  </si>
  <si>
    <t>784221141</t>
  </si>
  <si>
    <t>Příplatek k cenám 2x maleb za sucha otěruvzdorných za barevnou malbu tónovanou tónovacími přípravky</t>
  </si>
  <si>
    <t>-1509744448</t>
  </si>
  <si>
    <t>Malby z malířských směsí otěruvzdorných za sucha Příplatek k cenám dvojnásobných maleb za provádění barevné malby tónované tónovacími přípravky</t>
  </si>
  <si>
    <t>B -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</si>
  <si>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</si>
  <si>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</si>
  <si>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</si>
  <si>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HZS - Hodinové zúčtovací sazby</t>
  </si>
  <si>
    <t>721</t>
  </si>
  <si>
    <t>Zdravotechnika - vnitřní kanalizace</t>
  </si>
  <si>
    <t>22</t>
  </si>
  <si>
    <t>721174043</t>
  </si>
  <si>
    <t>Potrubí kanalizační z PP připojovací DN 50</t>
  </si>
  <si>
    <t>-1719881465</t>
  </si>
  <si>
    <t>Potrubí z trub polypropylenových připojovací DN 50</t>
  </si>
  <si>
    <t>721290111</t>
  </si>
  <si>
    <t>Zkouška těsnosti potrubí kanalizace vodou DN do 125</t>
  </si>
  <si>
    <t>693358590</t>
  </si>
  <si>
    <t xml:space="preserve">Zkouška těsnosti kanalizace  v objektech vodou do DN 125</t>
  </si>
  <si>
    <t>1,6</t>
  </si>
  <si>
    <t>33</t>
  </si>
  <si>
    <t>721R03</t>
  </si>
  <si>
    <t>Drobný instalační materiál</t>
  </si>
  <si>
    <t>soubor</t>
  </si>
  <si>
    <t>-179108704</t>
  </si>
  <si>
    <t>34</t>
  </si>
  <si>
    <t>998721103</t>
  </si>
  <si>
    <t>Přesun hmot tonážní pro vnitřní kanalizace v objektech v přes 12 do 24 m</t>
  </si>
  <si>
    <t>1145158659</t>
  </si>
  <si>
    <t xml:space="preserve">Přesun hmot pro vnitřní kanalizace  stanovený z hmotnosti přesunovaného materiálu vodorovná dopravní vzdálenost do 50 m v objektech výšky přes 12 do 24 m</t>
  </si>
  <si>
    <t>722</t>
  </si>
  <si>
    <t>Zdravotechnika - vnitřní vodovod</t>
  </si>
  <si>
    <t>35</t>
  </si>
  <si>
    <t>722174022</t>
  </si>
  <si>
    <t>Potrubí vodovodní plastové PPR svar polyfúze PN 20 D 20x3,4 mm</t>
  </si>
  <si>
    <t>-936403457</t>
  </si>
  <si>
    <t>Potrubí z plastových trubek z polypropylenu PPR svařovaných polyfúzně PN 20 (SDR 6) D 20 x 3,4</t>
  </si>
  <si>
    <t>0,5+0,5</t>
  </si>
  <si>
    <t>39</t>
  </si>
  <si>
    <t>722181251</t>
  </si>
  <si>
    <t>Ochrana vodovodního potrubí přilepenými termoizolačními trubicemi z PE tl přes 20 do 25 mm DN do 22 mm</t>
  </si>
  <si>
    <t>-550766529</t>
  </si>
  <si>
    <t xml:space="preserve">Ochrana potrubí  termoizolačními trubicemi z pěnového polyetylenu PE přilepenými v příčných a podélných spojích, tloušťky izolace přes 20 do 25 mm, vnitřního průměru izolace DN do 22 mm</t>
  </si>
  <si>
    <t>43</t>
  </si>
  <si>
    <t>722290234</t>
  </si>
  <si>
    <t>Proplach a dezinfekce vodovodního potrubí DN do 80</t>
  </si>
  <si>
    <t>-947271016</t>
  </si>
  <si>
    <t xml:space="preserve">Zkoušky, proplach a desinfekce vodovodního potrubí  proplach a desinfekce vodovodního potrubí do DN 80</t>
  </si>
  <si>
    <t>44</t>
  </si>
  <si>
    <t>722R01</t>
  </si>
  <si>
    <t>1527067535</t>
  </si>
  <si>
    <t>45</t>
  </si>
  <si>
    <t>998722103</t>
  </si>
  <si>
    <t>Přesun hmot tonážní pro vnitřní vodovod v objektech v přes 12 do 24 m</t>
  </si>
  <si>
    <t>860860181</t>
  </si>
  <si>
    <t xml:space="preserve">Přesun hmot pro vnitřní vodovod  stanovený z hmotnosti přesunovaného materiálu vodorovná dopravní vzdálenost do 50 m v objektech výšky přes 12 do 24 m</t>
  </si>
  <si>
    <t>725</t>
  </si>
  <si>
    <t>Zdravotechnika - zařizovací předměty</t>
  </si>
  <si>
    <t>55</t>
  </si>
  <si>
    <t>725311121</t>
  </si>
  <si>
    <t>Dřez jednoduchý nerezový se zápachovou uzávěrkou s odkapávací plochou 560x480 mm a miskou</t>
  </si>
  <si>
    <t>-998136546</t>
  </si>
  <si>
    <t>Dřezy bez výtokových armatur jednoduché se zápachovou uzávěrkou nerezové s odkapávací plochou 560x480 mm a miskou</t>
  </si>
  <si>
    <t>58</t>
  </si>
  <si>
    <t>725813111</t>
  </si>
  <si>
    <t>Ventil rohový bez připojovací trubičky nebo flexi hadičky G 1/2"</t>
  </si>
  <si>
    <t>-857972878</t>
  </si>
  <si>
    <t>Ventily rohové bez připojovací trubičky nebo flexi hadičky G 1/2"</t>
  </si>
  <si>
    <t>59</t>
  </si>
  <si>
    <t>55190005</t>
  </si>
  <si>
    <t>flexi hadice ohebná k baterii D 8x12mm F 1/2"xM10 500mm</t>
  </si>
  <si>
    <t>-373756083</t>
  </si>
  <si>
    <t>54211084</t>
  </si>
  <si>
    <t xml:space="preserve">chladnička obyčejná  250L</t>
  </si>
  <si>
    <t>-161949615</t>
  </si>
  <si>
    <t>62</t>
  </si>
  <si>
    <t>725821325</t>
  </si>
  <si>
    <t>Baterie dřezová stojánková páková s otáčivým kulatým ústím a délkou ramínka 220 mm</t>
  </si>
  <si>
    <t>1459459840</t>
  </si>
  <si>
    <t>Baterie dřezové stojánkové pákové s otáčivým ústím a délkou ramínka 220 mm</t>
  </si>
  <si>
    <t>725851305</t>
  </si>
  <si>
    <t>Ventil odpadní dřezový bez přepadu G 6/4""</t>
  </si>
  <si>
    <t>-1897432893</t>
  </si>
  <si>
    <t>Ventily odpadní pro zařizovací předměty dřezové bez přepadu G 6/4"</t>
  </si>
  <si>
    <t>69</t>
  </si>
  <si>
    <t>725862103</t>
  </si>
  <si>
    <t>Zápachová uzávěrka pro dřezy DN 40/50</t>
  </si>
  <si>
    <t>805028543</t>
  </si>
  <si>
    <t>Zápachové uzávěrky zařizovacích předmětů pro dřezy DN 40/50</t>
  </si>
  <si>
    <t>71</t>
  </si>
  <si>
    <t>998725103</t>
  </si>
  <si>
    <t>Přesun hmot tonážní pro zařizovací předměty v objektech v přes 12 do 24 m</t>
  </si>
  <si>
    <t>-1665949112</t>
  </si>
  <si>
    <t xml:space="preserve">Přesun hmot pro zařizovací předměty  stanovený z hmotnosti přesunovaného materiálu vodorovná dopravní vzdálenost do 50 m v objektech výšky přes 12 do 24 m</t>
  </si>
  <si>
    <t>HZS</t>
  </si>
  <si>
    <t>Hodinové zúčtovací sazby</t>
  </si>
  <si>
    <t>76</t>
  </si>
  <si>
    <t>HZS2492</t>
  </si>
  <si>
    <t>Hodinová zúčtovací sazba pomocný dělník PSV</t>
  </si>
  <si>
    <t>hod</t>
  </si>
  <si>
    <t>512</t>
  </si>
  <si>
    <t>7383512</t>
  </si>
  <si>
    <t xml:space="preserve">Hodinové zúčtovací sazby profesí PSV  zednické výpomoci a pomocné práce PSV pomocný dělník PSV</t>
  </si>
  <si>
    <t>C. - ÚT</t>
  </si>
  <si>
    <t>D2 - Potrubí</t>
  </si>
  <si>
    <t>D3 - Tvarovky</t>
  </si>
  <si>
    <t>D6 - Tepelné izolace</t>
  </si>
  <si>
    <t>D2</t>
  </si>
  <si>
    <t>Potrubí</t>
  </si>
  <si>
    <t>11</t>
  </si>
  <si>
    <t>Pol10</t>
  </si>
  <si>
    <t>Trubka IVAR.PEXc 17x2</t>
  </si>
  <si>
    <t>20</t>
  </si>
  <si>
    <t>D3</t>
  </si>
  <si>
    <t>Tvarovky</t>
  </si>
  <si>
    <t>Pol38</t>
  </si>
  <si>
    <t>Svěrné šroubení IVAR.TP 4410 na potrubí PEX 17x2 - EK</t>
  </si>
  <si>
    <t>ks</t>
  </si>
  <si>
    <t>D6</t>
  </si>
  <si>
    <t>Tepelné izolace</t>
  </si>
  <si>
    <t>51</t>
  </si>
  <si>
    <t>Pol50</t>
  </si>
  <si>
    <t>Systémová izolační deska IVAR.COMBITOP ND30N</t>
  </si>
  <si>
    <t>100</t>
  </si>
  <si>
    <t>52</t>
  </si>
  <si>
    <t>Pol51</t>
  </si>
  <si>
    <t>Obvodový dilatační pás IVAR.DP50</t>
  </si>
  <si>
    <t>102</t>
  </si>
  <si>
    <t>D - Silnoproud</t>
  </si>
  <si>
    <t>D2 - Rozvaděč RH1</t>
  </si>
  <si>
    <t>D5 - Elektroinstalace</t>
  </si>
  <si>
    <t>D6 - Osvětlení</t>
  </si>
  <si>
    <t>D7 - Kabely, vodiče</t>
  </si>
  <si>
    <t>Rozvaděč RH1</t>
  </si>
  <si>
    <t>Pol12</t>
  </si>
  <si>
    <t xml:space="preserve">Jistič 1P 16A/B, 6kA  např. LTE-16B-1</t>
  </si>
  <si>
    <t>1752129406</t>
  </si>
  <si>
    <t>Pol13</t>
  </si>
  <si>
    <t xml:space="preserve">Jistič 1P 10A/B, 6kA  např. LTE-10B-1</t>
  </si>
  <si>
    <t>1373304434</t>
  </si>
  <si>
    <t>Pol19</t>
  </si>
  <si>
    <t>Spojovací a montážní materiál vč. mont.</t>
  </si>
  <si>
    <t>kpl</t>
  </si>
  <si>
    <t>1574716765</t>
  </si>
  <si>
    <t>Pol20</t>
  </si>
  <si>
    <t>Připojení, zprovoznění</t>
  </si>
  <si>
    <t>1888289723</t>
  </si>
  <si>
    <t>D5</t>
  </si>
  <si>
    <t>Elektroinstalace</t>
  </si>
  <si>
    <t>Pol26</t>
  </si>
  <si>
    <t>Přístroj - přepínač seriový řazení 5</t>
  </si>
  <si>
    <t>-45397612</t>
  </si>
  <si>
    <t>48</t>
  </si>
  <si>
    <t>Pol29</t>
  </si>
  <si>
    <t>Kryt dělený bílá/bílá (5, 6+6)</t>
  </si>
  <si>
    <t>203806363</t>
  </si>
  <si>
    <t>50</t>
  </si>
  <si>
    <t>Pol31</t>
  </si>
  <si>
    <t>Zásuvka 230V/16A/IP20</t>
  </si>
  <si>
    <t>-1365921777</t>
  </si>
  <si>
    <t>Pol33</t>
  </si>
  <si>
    <t>Rámeček jednonásobný</t>
  </si>
  <si>
    <t>-181877423</t>
  </si>
  <si>
    <t>Pol39</t>
  </si>
  <si>
    <t>Krabice přístrojová KP 67x67</t>
  </si>
  <si>
    <t>-1451534302</t>
  </si>
  <si>
    <t>Pol42</t>
  </si>
  <si>
    <t>Elektroinstalační trubka SF 16</t>
  </si>
  <si>
    <t>-20230916</t>
  </si>
  <si>
    <t>Pol52</t>
  </si>
  <si>
    <t>Drobný montážní materiál vč. mont.</t>
  </si>
  <si>
    <t>1690652803</t>
  </si>
  <si>
    <t>Osvětlení</t>
  </si>
  <si>
    <t>72</t>
  </si>
  <si>
    <t>Pol53</t>
  </si>
  <si>
    <t xml:space="preserve">A1 LEDVANCE  PL PFM 600 36W 4000K UGR19</t>
  </si>
  <si>
    <t>-373898321</t>
  </si>
  <si>
    <t>79</t>
  </si>
  <si>
    <t>Pol95</t>
  </si>
  <si>
    <t>760911000</t>
  </si>
  <si>
    <t>D7</t>
  </si>
  <si>
    <t>Kabely, vodiče</t>
  </si>
  <si>
    <t>Pol64</t>
  </si>
  <si>
    <t>CYKY-J 3x2,5</t>
  </si>
  <si>
    <t>-1519726672</t>
  </si>
  <si>
    <t>90</t>
  </si>
  <si>
    <t>Pol96</t>
  </si>
  <si>
    <t>1271108359</t>
  </si>
  <si>
    <t>91</t>
  </si>
  <si>
    <t>Pol97</t>
  </si>
  <si>
    <t>Prořez</t>
  </si>
  <si>
    <t>-2140349042</t>
  </si>
  <si>
    <t>03921-III-NEPRIME_N - Přístavba objektu SOŠ a SOU Kladno</t>
  </si>
  <si>
    <t>SO_00 - Bourání objektu</t>
  </si>
  <si>
    <t xml:space="preserve">    1 - Zemní práce</t>
  </si>
  <si>
    <t xml:space="preserve">    997 - Přesun sutě</t>
  </si>
  <si>
    <t xml:space="preserve">    762 - Konstrukce tesařské</t>
  </si>
  <si>
    <t xml:space="preserve">    764 - Konstrukce klempířské</t>
  </si>
  <si>
    <t xml:space="preserve">    787 - Dokončovací práce - zasklívání</t>
  </si>
  <si>
    <t>Zemní práce</t>
  </si>
  <si>
    <t>17</t>
  </si>
  <si>
    <t>113151111</t>
  </si>
  <si>
    <t>Rozebrání zpevněných ploch ze silničních dílců</t>
  </si>
  <si>
    <t>678206383</t>
  </si>
  <si>
    <t xml:space="preserve">Rozebírání zpevněných ploch  s přemístěním na skládku na vzdálenost do 20 m nebo s naložením na dopravní prostředek ze silničních panelů</t>
  </si>
  <si>
    <t>93,1</t>
  </si>
  <si>
    <t>968062355</t>
  </si>
  <si>
    <t>Vybourání dřevěných rámů oken dvojitých včetně křídel pl do 2 m2</t>
  </si>
  <si>
    <t>-1061731708</t>
  </si>
  <si>
    <t xml:space="preserve">Vybourání dřevěných rámů oken s křídly, dveřních zárubní, vrat, stěn, ostění nebo obkladů  rámů oken s křídly dvojitých, plochy do 2 m2</t>
  </si>
  <si>
    <t>1,35*1,35*9</t>
  </si>
  <si>
    <t>968072455</t>
  </si>
  <si>
    <t>Vybourání kovových dveřních zárubní pl do 2 m2</t>
  </si>
  <si>
    <t>-1753421588</t>
  </si>
  <si>
    <t xml:space="preserve">Vybourání kovových rámů oken s křídly, dveřních zárubní, vrat, stěn, ostění nebo obkladů  dveřních zárubní, plochy do 2 m2</t>
  </si>
  <si>
    <t>0,9*2,02*9</t>
  </si>
  <si>
    <t>981011414</t>
  </si>
  <si>
    <t>Demolice budov zděných na MC nebo z betonu podíl konstrukcí přes 20 do 25 % postupným rozebíráním</t>
  </si>
  <si>
    <t>m3</t>
  </si>
  <si>
    <t>1666437414</t>
  </si>
  <si>
    <t xml:space="preserve">Demolice budov  postupným rozebíráním z cihel, kamene, tvárnic na maltu cementovou nebo z betonu prostého s podílem konstrukcí přes 20 do 25 %</t>
  </si>
  <si>
    <t>28,02*4,63*3,65</t>
  </si>
  <si>
    <t>5,13*3,865*3,8</t>
  </si>
  <si>
    <t>997</t>
  </si>
  <si>
    <t>Přesun sutě</t>
  </si>
  <si>
    <t>997013501</t>
  </si>
  <si>
    <t>Odvoz suti a vybouraných hmot na skládku nebo meziskládku do 1 km se složením</t>
  </si>
  <si>
    <t>440335888</t>
  </si>
  <si>
    <t xml:space="preserve">Odvoz suti a vybouraných hmot na skládku nebo meziskládku  se složením, na vzdálenost do 1 km</t>
  </si>
  <si>
    <t>5</t>
  </si>
  <si>
    <t>997013509</t>
  </si>
  <si>
    <t>Příplatek k odvozu suti a vybouraných hmot na skládku ZKD 1 km přes 1 km</t>
  </si>
  <si>
    <t>758280775</t>
  </si>
  <si>
    <t xml:space="preserve">Odvoz suti a vybouraných hmot na skládku nebo meziskládku  se složením, na vzdálenost Příplatek k ceně za každý další i započatý 1 km přes 1 km</t>
  </si>
  <si>
    <t>300,643*9 "Přepočtené koeficientem množství</t>
  </si>
  <si>
    <t>997013601</t>
  </si>
  <si>
    <t>Poplatek za uložení na skládce (skládkovné) stavebního odpadu betonového kód odpadu 17 01 01</t>
  </si>
  <si>
    <t>1127615205</t>
  </si>
  <si>
    <t>Poplatek za uložení stavebního odpadu na skládce (skládkovné) z prostého betonu zatříděného do Katalogu odpadů pod kódem 17 01 01</t>
  </si>
  <si>
    <t>33,051+55</t>
  </si>
  <si>
    <t>7</t>
  </si>
  <si>
    <t>997013603</t>
  </si>
  <si>
    <t>Poplatek za uložení na skládce (skládkovné) stavebního odpadu cihelného kód odpadu 17 01 02</t>
  </si>
  <si>
    <t>-2133910819</t>
  </si>
  <si>
    <t>Poplatek za uložení stavebního odpadu na skládce (skládkovné) cihelného zatříděného do Katalogu odpadů pod kódem 17 01 02</t>
  </si>
  <si>
    <t>257,968-55-100</t>
  </si>
  <si>
    <t>997013631</t>
  </si>
  <si>
    <t>Poplatek za uložení na skládce (skládkovné) stavebního odpadu směsného kód odpadu 17 09 04</t>
  </si>
  <si>
    <t>2144465536</t>
  </si>
  <si>
    <t>Poplatek za uložení stavebního odpadu na skládce (skládkovné) směsného stavebního a demoličního zatříděného do Katalogu odpadů pod kódem 17 09 04</t>
  </si>
  <si>
    <t>0,912+100</t>
  </si>
  <si>
    <t>997013804</t>
  </si>
  <si>
    <t>Poplatek za uložení na skládce (skládkovné) stavebního odpadu ze skla kód odpadu 17 02 02</t>
  </si>
  <si>
    <t>69206528</t>
  </si>
  <si>
    <t>Poplatek za uložení stavebního odpadu na skládce (skládkovné) ze skla zatříděného do Katalogu odpadů pod kódem 17 02 02</t>
  </si>
  <si>
    <t>1,017+1,244+0,23</t>
  </si>
  <si>
    <t>10</t>
  </si>
  <si>
    <t>997013811</t>
  </si>
  <si>
    <t>Poplatek za uložení na skládce (skládkovné) stavebního odpadu dřevěného kód odpadu 17 02 01</t>
  </si>
  <si>
    <t>-1484528781</t>
  </si>
  <si>
    <t>Poplatek za uložení stavebního odpadu na skládce (skládkovné) dřevěného zatříděného do Katalogu odpadů pod kódem 17 02 01</t>
  </si>
  <si>
    <t>1,377+4,077+0,768</t>
  </si>
  <si>
    <t>762</t>
  </si>
  <si>
    <t>Konstrukce tesařské</t>
  </si>
  <si>
    <t>762331812</t>
  </si>
  <si>
    <t>Demontáž vázaných kcí krovů z hranolů průřezové pl přes 120 do 224 cm2</t>
  </si>
  <si>
    <t>-784126275</t>
  </si>
  <si>
    <t xml:space="preserve">Demontáž vázaných konstrukcí krovů sklonu do 60°  z hranolů, hranolků, fošen, průřezové plochy přes 120 do 224 cm2</t>
  </si>
  <si>
    <t>28,02*2</t>
  </si>
  <si>
    <t>1,365*31</t>
  </si>
  <si>
    <t>12</t>
  </si>
  <si>
    <t>762331813</t>
  </si>
  <si>
    <t>Demontáž vázaných kcí krovů z hranolů průřezové pl přes 224 do 288 cm2</t>
  </si>
  <si>
    <t>-55650507</t>
  </si>
  <si>
    <t xml:space="preserve">Demontáž vázaných konstrukcí krovů sklonu do 60°  z hranolů, hranolků, fošen, průřezové plochy přes 224 do 288 cm2</t>
  </si>
  <si>
    <t>5,48*31</t>
  </si>
  <si>
    <t>13</t>
  </si>
  <si>
    <t>762342812</t>
  </si>
  <si>
    <t>Demontáž laťování střech z latí osové vzdálenosti do 0,50 m</t>
  </si>
  <si>
    <t>-695985521</t>
  </si>
  <si>
    <t>Demontáž bednění a laťování laťování střech sklonu do 60° se všemi nadstřešními konstrukcemi, z latí průřezové plochy do 25 cm2 při osové vzdálenosti přes 0,22 do 0,50 m</t>
  </si>
  <si>
    <t>764</t>
  </si>
  <si>
    <t>Konstrukce klempířské</t>
  </si>
  <si>
    <t>14</t>
  </si>
  <si>
    <t>764001821</t>
  </si>
  <si>
    <t>Demontáž krytiny ze svitků nebo tabulí do suti</t>
  </si>
  <si>
    <t>1069276071</t>
  </si>
  <si>
    <t>Demontáž klempířských konstrukcí krytiny ze svitků nebo tabulí do suti</t>
  </si>
  <si>
    <t>5,48*28,02</t>
  </si>
  <si>
    <t>766622862</t>
  </si>
  <si>
    <t>Vyvěšení křídel dřevěných nebo plastových okenních přes 1,5 m2</t>
  </si>
  <si>
    <t>459798970</t>
  </si>
  <si>
    <t>Demontáž okenních konstrukcí k opětovnému použití vyvěšení křídel dřevěných nebo plastových okenních, plochy otvoru přes 1,5 m2</t>
  </si>
  <si>
    <t>787</t>
  </si>
  <si>
    <t>Dokončovací práce - zasklívání</t>
  </si>
  <si>
    <t>787600802</t>
  </si>
  <si>
    <t>Vysklívání oken a dveří plochy skla plochého přes 1 do 3 m2</t>
  </si>
  <si>
    <t>360147783</t>
  </si>
  <si>
    <t xml:space="preserve">Vysklívání oken a dveří  skla plochého, plochy přes 1 do 3 m2</t>
  </si>
  <si>
    <t>D9 - Ostatní práce</t>
  </si>
  <si>
    <t>D9</t>
  </si>
  <si>
    <t>Ostatní práce</t>
  </si>
  <si>
    <t>110</t>
  </si>
  <si>
    <t>Pol87</t>
  </si>
  <si>
    <t>vysekání otvoru pro rozvaděč</t>
  </si>
  <si>
    <t>-716208261</t>
  </si>
  <si>
    <t>111</t>
  </si>
  <si>
    <t>Pol88</t>
  </si>
  <si>
    <t>koordinace s investorem</t>
  </si>
  <si>
    <t>-1938023858</t>
  </si>
  <si>
    <t>112</t>
  </si>
  <si>
    <t>Pol89</t>
  </si>
  <si>
    <t>provizorní připojení staveniště</t>
  </si>
  <si>
    <t>-420279216</t>
  </si>
  <si>
    <t>113</t>
  </si>
  <si>
    <t>Pol90</t>
  </si>
  <si>
    <t>koordinace s ostatními profesemi</t>
  </si>
  <si>
    <t>107375904</t>
  </si>
  <si>
    <t>40</t>
  </si>
  <si>
    <t>114</t>
  </si>
  <si>
    <t>Pol91</t>
  </si>
  <si>
    <t>revize provizorního připojení stavby</t>
  </si>
  <si>
    <t>-297982904</t>
  </si>
  <si>
    <t>115</t>
  </si>
  <si>
    <t>Pol92</t>
  </si>
  <si>
    <t>revize (elektroinstalace, hromosvod, el. přípojka) - po dokončení prací</t>
  </si>
  <si>
    <t>545422812</t>
  </si>
  <si>
    <t>116</t>
  </si>
  <si>
    <t>Pol93</t>
  </si>
  <si>
    <t>dokumentace skut. provedení</t>
  </si>
  <si>
    <t>1115956823</t>
  </si>
  <si>
    <t>117</t>
  </si>
  <si>
    <t>Pol94</t>
  </si>
  <si>
    <t>ekologická likvidace odpadu</t>
  </si>
  <si>
    <t>-1220886011</t>
  </si>
  <si>
    <t>Úroveň 4:</t>
  </si>
  <si>
    <t>UKS. - Univerzální kabelážní systém</t>
  </si>
  <si>
    <t>Pol1</t>
  </si>
  <si>
    <t>Datový rozvaděč stojanový 600x600x22U</t>
  </si>
  <si>
    <t>Pol2</t>
  </si>
  <si>
    <t>Datový rozvaděč stojanový 600x800x37U</t>
  </si>
  <si>
    <t>Pol3</t>
  </si>
  <si>
    <t>19' polička s perforací 1U/350mm, max.nosnost 40kg RAL7035</t>
  </si>
  <si>
    <t>Pol4</t>
  </si>
  <si>
    <t>19' polička s perforací 1U/550mm, max.nosnost 40kg RAL7035</t>
  </si>
  <si>
    <t>Pol5</t>
  </si>
  <si>
    <t xml:space="preserve">Napájecí panel  do 19“ racku, černý</t>
  </si>
  <si>
    <t>Pol6</t>
  </si>
  <si>
    <t>Montážní sada M6 (šroub, matice, podložka ‑ sada 50 ks)</t>
  </si>
  <si>
    <t>Pol7</t>
  </si>
  <si>
    <t>Kapsa na dokumentaci A4, barva RAL 7035, samolepící</t>
  </si>
  <si>
    <t>Pol8</t>
  </si>
  <si>
    <t>Univerzální FO kabel A/I‑DQ(ZN)BH 8x 9/125µm OS2,LS0H‑3, Dca, Nekovové prvky, ochrana proti hlodavcům, černý plášť, 8mm, 5000N</t>
  </si>
  <si>
    <t>Pol9</t>
  </si>
  <si>
    <t>Kabel SYKFY 25x2x0,5</t>
  </si>
  <si>
    <t>18</t>
  </si>
  <si>
    <t>Kabel UTP, cat.6,bezhalogenový, LSOH, 4 páry</t>
  </si>
  <si>
    <t>Pol11</t>
  </si>
  <si>
    <t xml:space="preserve">Dvojzásuvka 2xRJ45 cat.6 UTP,  bez modulů</t>
  </si>
  <si>
    <t>Datová zásuvka dvojitá, modul 45x45 do podlahové krabice, bez modulů</t>
  </si>
  <si>
    <t>24</t>
  </si>
  <si>
    <t>Optická vana 19" 1U, bez čela, hloubka 21</t>
  </si>
  <si>
    <t>26</t>
  </si>
  <si>
    <t>Pol14</t>
  </si>
  <si>
    <t>Čela optické vany</t>
  </si>
  <si>
    <t>28</t>
  </si>
  <si>
    <t>Pol15</t>
  </si>
  <si>
    <t>Kazeta pro uložení optických svarů včetně dvou hřebínku pro uložení svarů</t>
  </si>
  <si>
    <t>30</t>
  </si>
  <si>
    <t>Pol16</t>
  </si>
  <si>
    <t>Optická spojka SC-Duplex, zircon, SM, modrá</t>
  </si>
  <si>
    <t>Pol17</t>
  </si>
  <si>
    <t>Pigtail SC 9/125µm OS2, Easy Strip, délka 2m, žlutá</t>
  </si>
  <si>
    <t>Pol18</t>
  </si>
  <si>
    <t>Svár optického vlákna, včetně ochrany svaru</t>
  </si>
  <si>
    <t>36</t>
  </si>
  <si>
    <t>Patch panel 19" pro 24 modulů, prázdný</t>
  </si>
  <si>
    <t>38</t>
  </si>
  <si>
    <t>19" patchpanel ISDN 25xRJ45 UTP, 1U, RAL 7035</t>
  </si>
  <si>
    <t>Pol21</t>
  </si>
  <si>
    <t>Vyvazovací panel 1U, 5 vyvazovacích plastových ok</t>
  </si>
  <si>
    <t>42</t>
  </si>
  <si>
    <t>Pol22</t>
  </si>
  <si>
    <t xml:space="preserve">Plastový háček malý 35x30 mm - čtvercový otvor 9x9  RAL7035</t>
  </si>
  <si>
    <t>Pol23</t>
  </si>
  <si>
    <t>Modul RJ45, UTP cat.5e, do panelu - zakončení stávající kabeláže v sekretariátě školy</t>
  </si>
  <si>
    <t>46</t>
  </si>
  <si>
    <t>Pol24</t>
  </si>
  <si>
    <t>Modul RJ45, UTP cat.6, do panelů a zásuvek</t>
  </si>
  <si>
    <t>Pol25</t>
  </si>
  <si>
    <t>Uspořádání a vyvázání kabeláže v datovém rozvaděči (svazkování kabeláže)</t>
  </si>
  <si>
    <t>Proměření a popis optických vláken</t>
  </si>
  <si>
    <t>Pol27</t>
  </si>
  <si>
    <t>Proměření stávajících datových přípojek v sekretriátě</t>
  </si>
  <si>
    <t>54</t>
  </si>
  <si>
    <t>Pol28</t>
  </si>
  <si>
    <t>Měření metalické přípojky, popis</t>
  </si>
  <si>
    <t>56</t>
  </si>
  <si>
    <t>Proměření a popis jednoho páru kabelu</t>
  </si>
  <si>
    <t>parů</t>
  </si>
  <si>
    <t>Pol30</t>
  </si>
  <si>
    <t>Patch cord UTP cat. 6, 2m, šedý</t>
  </si>
  <si>
    <t>Pol32</t>
  </si>
  <si>
    <t>Rámeček dvojnásobný</t>
  </si>
  <si>
    <t>64</t>
  </si>
  <si>
    <t>Rámeček trojnásobný</t>
  </si>
  <si>
    <t>Pol34</t>
  </si>
  <si>
    <t>Přesun stávajícího switche a kabeláže do nového datového rozvaděče v prostoru sborovny</t>
  </si>
  <si>
    <t>68</t>
  </si>
  <si>
    <t>Pol35</t>
  </si>
  <si>
    <t>Drobné práce (5%) a materiál (5%)</t>
  </si>
  <si>
    <t>70</t>
  </si>
  <si>
    <t xml:space="preserve">Poznámka k položce:_x000d_
Drobné práce – průběžný úklid staveniště, začištění povrchů, zakrývání povrchů při provádění prací,  vnitrostaveništní doprava, apod.  _x000d_
Drobný a pomocný materiál - kotevní materiál (objímky, konzoly, sádra apod.), kabelové chráničky (příp lišty), rychlospojky, apod.  _x000d_
</t>
  </si>
  <si>
    <t xml:space="preserve">CCTV. - Kamerový systém </t>
  </si>
  <si>
    <t>Pol36</t>
  </si>
  <si>
    <t>4Mpx, objektiv 2.8mm (103°), micro SDXC, WDR, detekce pohybu 2.0 1/3" progressive scan CMOS sensor, venkovní antivandal ultracitlivá dome Den/Noc kamera s IR přísvitem, max. rozlišení 4Mpx/25fps, citlivost 0.005 Lux @(F1.6, AGC ZAP), komprese H.265+/H.265</t>
  </si>
  <si>
    <t>4Mpx, objektiv 2.8mm (103°), micro SDXC, WDR, detekce pohybu 2.0 1/3" progressive scan CMOS sensor, venkovní antivandal ultracitlivá dome Den/Noc kamera s IR přísvitem, max. rozlišení 4Mpx/25fps, citlivost 0.005 Lux @(F1.6, AGC ZAP), komprese H.265+/H.265/H.264+/H.264/MJPEG, ICR, 3D DNR, 120dB WDR, BLC, HLC, AGC, ONVIF, Hik-connect, slot na micro SDXC kartu (až 256GB), NAS, ANR, detekce pohybu 2.0, detekce zakrytí, překročení čáry, narušení zóny, detekce obličeje, 1x RJ-45 10/100M auto, provozní teploty -30°C~60°C, dosah IR 30m, napájení 12V DC/5W, PoE/6.5W, IP67, IK10</t>
  </si>
  <si>
    <t>Pol37</t>
  </si>
  <si>
    <t>8 kanálové NVR, 2x SATA, alarm IO max. rozlišení 8Mpx, komprese H.265+/H.265/H.264+/H.264/MPEG4, příchozí/odchozí dat. tok 80/160Mbps, HDMI (4K)/VGA (1080p) nezávislé, Hik-connect, ONVIF, 2x SATA max 6TB každý (bez HDD), LAN: 10M/100/1000M auto adaptabiln</t>
  </si>
  <si>
    <t>8 kanálové NVR, 2x SATA, alarm IO max. rozlišení 8Mpx, komprese H.265+/H.265/H.264+/H.264/MPEG4, příchozí/odchozí dat. tok 80/160Mbps, HDMI (4K)/VGA (1080p) nezávislé, Hik-connect, ONVIF, 2x SATA max 6TB každý (bez HDD), LAN: 10M/100/1000M auto adaptabilní, 2x USB, obousměrné audio, napájení 12V DC/15W (bez HDD), rozměry 385x315x52mm, 4/1 alarmové vstupy/výstupy</t>
  </si>
  <si>
    <t>Disk HDD 8TB, SATAIII, 24/7 pro NVR</t>
  </si>
  <si>
    <t>Patch panel pro 24 modulů, prázdný,</t>
  </si>
  <si>
    <t>Pol40</t>
  </si>
  <si>
    <t>Modul RJ45, UTP kat.6, do panelu</t>
  </si>
  <si>
    <t>Pol41</t>
  </si>
  <si>
    <t>Konektor RJ45 + punčoška</t>
  </si>
  <si>
    <t>Měření přípojky, popis</t>
  </si>
  <si>
    <t>Pol43</t>
  </si>
  <si>
    <t>Oživení, nastavení systému, včetně záznamu obrazu z domávích IP video vrátníků, zaškolení uživatele, včetně instalace bezplatné SW na PC stanici uživatele včetně zaškolení práce s tímto SW</t>
  </si>
  <si>
    <t>Pol44</t>
  </si>
  <si>
    <t>Propojovací metalicky patch cord 2m, modrý</t>
  </si>
  <si>
    <t>Pol45</t>
  </si>
  <si>
    <t>10portový PoE přepínač 8x 10/100 Base-TX, 1x 10/100/1000 Base-T a 1x SFP 1000 Base-X. Switch disponuje šesti Power over Ethernet injektory (napáječi) standardu IEEE 802.3af/at. První dva porty navíc podporují napájení Hi-PoE do 60 W, celkový výkon až 96 W</t>
  </si>
  <si>
    <t>10portový PoE přepínač 8x 10/100 Base-TX, 1x 10/100/1000 Base-T a 1x SFP 1000 Base-X. Switch disponuje šesti Power over Ethernet injektory (napáječi) standardu IEEE 802.3af/at. První dva porty navíc podporují napájení Hi-PoE do 60 W, celkový výkon až 96 W. Automatická detekce 10/100/1000 Mbps, bez managementu, kapacita switche 7,6 Gbps, rychlost směrování 4,17 Mpps, buffer 1 Mb, 8K MAC adres, bez ventilátorů, na DIN lištu, krytí IP30, duální napájení 48-57 V. Provozní teplota: -30 až +65 °C</t>
  </si>
  <si>
    <t>Pol46</t>
  </si>
  <si>
    <t>Drobné práce (5%) a materiál (1%)</t>
  </si>
  <si>
    <t>PZTS. - Poplachový zabezpečovací a tísňový systém</t>
  </si>
  <si>
    <t>Sběrnicová LCD klávesnice, čtečka RFID. Klávesnice je přístupový modul s LCD displejem, ovládacími klávesami a čtečkou RFID pro ovládání zabezpečovacího systému. Obsahuje jeden ovládací segment, a pokud je potřeba, může být vybaven až 20 ovládacími segmen</t>
  </si>
  <si>
    <t>Sběrnicová LCD klávesnice, čtečka RFID. Klávesnice je přístupový modul s LCD displejem, ovládacími klávesami a čtečkou RFID pro ovládání zabezpečovacího systému. Obsahuje jeden ovládací segment, a pokud je potřeba, může být vybaven až 20 ovládacími segmenty.</t>
  </si>
  <si>
    <t>Pol54</t>
  </si>
  <si>
    <t>Sběrnicový PIR detektor, dosah 12m</t>
  </si>
  <si>
    <t>Pol55</t>
  </si>
  <si>
    <t>Sběrnicový modul magnetických kontaktů, 8 zón</t>
  </si>
  <si>
    <t>Pol56</t>
  </si>
  <si>
    <t>Víceúčelová montážní krabička</t>
  </si>
  <si>
    <t>Pol57</t>
  </si>
  <si>
    <t>Připojení zápustného magnetického kontaktu, dodávka oken a dveří</t>
  </si>
  <si>
    <t>Pol58</t>
  </si>
  <si>
    <t>Napojení systémové sběrnice ve stávajícím pohybovém detektoru PIR v prostoru chodby</t>
  </si>
  <si>
    <t>Pol59</t>
  </si>
  <si>
    <t xml:space="preserve">Výrobcem doporušený  nestíněný kabel pro sběrnice ústředen, 2x 0,8 - 2x 0,5mm</t>
  </si>
  <si>
    <t>Pol60</t>
  </si>
  <si>
    <t>Oživení a konfigurace systému, zaškolení obsluhy</t>
  </si>
  <si>
    <t>Pol61</t>
  </si>
  <si>
    <t>Revize systému PZTS</t>
  </si>
  <si>
    <t>Pol62</t>
  </si>
  <si>
    <t>Koordinace se stávající servisní organizací</t>
  </si>
  <si>
    <t>Pol63</t>
  </si>
  <si>
    <t xml:space="preserve">TS. - Tísňový systém </t>
  </si>
  <si>
    <t>Zdroj napájecí 2 500 mA, SELV, řadový</t>
  </si>
  <si>
    <t>Pol65</t>
  </si>
  <si>
    <t>Akustická a optická signalizace. Zdrojem červeného blikajícího světla jsou LE diody. Kryt tvaru zakřivené čočky je dobře viditelný i ze strany.</t>
  </si>
  <si>
    <t>Pol66</t>
  </si>
  <si>
    <t>Modul kontrolní s tlačítkem</t>
  </si>
  <si>
    <t>Pol67</t>
  </si>
  <si>
    <t>Tlačítko signální</t>
  </si>
  <si>
    <t>Pol68</t>
  </si>
  <si>
    <t>Rámeček pro elektroinstalační přístroje, jednonásobný</t>
  </si>
  <si>
    <t>Pol69</t>
  </si>
  <si>
    <t>Kabel CYKY-O 2x1,5</t>
  </si>
  <si>
    <t>Pol70</t>
  </si>
  <si>
    <t>Kabel SYKFY 3x2x0,5</t>
  </si>
  <si>
    <t>Pol71</t>
  </si>
  <si>
    <t>Nastavení a proměření systému</t>
  </si>
  <si>
    <t>Pol72</t>
  </si>
  <si>
    <t>DR. - Domací/školní rozhlas</t>
  </si>
  <si>
    <t>Pol73</t>
  </si>
  <si>
    <t>Podhledový reproduktor, plastový koš, kovová mřížka, 6 W / 100 V, 90 dB, 90 – 20 000 Hz, Ø 187 mmm včetně vykroužení do SDK podhledu</t>
  </si>
  <si>
    <t>25</t>
  </si>
  <si>
    <t>Pol74</t>
  </si>
  <si>
    <t>Elektroinstalační porvchová rozvodnice 167x167x78mm</t>
  </si>
  <si>
    <t>Pol75</t>
  </si>
  <si>
    <t>Napojení na stávající školní rozhasový zesilovač v ředitelně školy</t>
  </si>
  <si>
    <t>212</t>
  </si>
  <si>
    <t>Pol76</t>
  </si>
  <si>
    <t>Kabel CYKY-O 5x2,5</t>
  </si>
  <si>
    <t>Pol77</t>
  </si>
  <si>
    <t>Oživení a odzkoušení systému domácího/školního rozhlasu</t>
  </si>
  <si>
    <t>Pol78</t>
  </si>
  <si>
    <t>PO. - Požární ochrana</t>
  </si>
  <si>
    <t>Pol83</t>
  </si>
  <si>
    <t>Koordinace s dodavatelem protipožárních dveří</t>
  </si>
  <si>
    <t>Pol84</t>
  </si>
  <si>
    <t>Otestování funkčností požární ochrany</t>
  </si>
  <si>
    <t>T. - Společné kabelové trasy</t>
  </si>
  <si>
    <t>Pol86</t>
  </si>
  <si>
    <t>Krabice přístrojová rozvodná včetně vysekání lůžka, KU68</t>
  </si>
  <si>
    <t>LK 80x28 Krabice lištová pod přístroje</t>
  </si>
  <si>
    <t>Krabice přístojová jednonásobná do SDK</t>
  </si>
  <si>
    <t>Krabice přístojová dvojnásobná do SDK</t>
  </si>
  <si>
    <t>Krabice přístojová trojnásobná do SDK</t>
  </si>
  <si>
    <t>Kabelový žlab drátěný 50x50</t>
  </si>
  <si>
    <t>Kabelový žlab drátěný 100x50</t>
  </si>
  <si>
    <t>Kabelový žlab drátěný 100x100</t>
  </si>
  <si>
    <t>Kabelový žlab drátěný 200x100</t>
  </si>
  <si>
    <t>Spojka žlabu</t>
  </si>
  <si>
    <t>Držák pro závěs žlabu 50x50</t>
  </si>
  <si>
    <t>Držák pro závěs žlabu šíře 100mm</t>
  </si>
  <si>
    <t>Pol98</t>
  </si>
  <si>
    <t>Podpěra pro závěsnou montáž žlabu šíře 200mm</t>
  </si>
  <si>
    <t>Pol99</t>
  </si>
  <si>
    <t>Podpěra pro nástěnou montáž žlabu 50mm</t>
  </si>
  <si>
    <t>Pol100</t>
  </si>
  <si>
    <t>Podpěra pro nástěnou montáž žlabu 100mm</t>
  </si>
  <si>
    <t>Pol101</t>
  </si>
  <si>
    <t>Závitová tyč závitová tyč 8mm/1m</t>
  </si>
  <si>
    <t>Pol102</t>
  </si>
  <si>
    <t>Kovová hmoždinka M8</t>
  </si>
  <si>
    <t>Pol103</t>
  </si>
  <si>
    <t>Skupinová kabelová příchytky včetně kotevního materiálu</t>
  </si>
  <si>
    <t>Pol104</t>
  </si>
  <si>
    <t>Trubka ohebná 25, střední mechanická odolnost, protahovacím drátem</t>
  </si>
  <si>
    <t>Pol105</t>
  </si>
  <si>
    <t>Trubka ohebná 40, střední mechanická odolnost, protahovacím drátem</t>
  </si>
  <si>
    <t>Pol106</t>
  </si>
  <si>
    <t xml:space="preserve">Trubka ohebná 50,  střední mechanická odolnost</t>
  </si>
  <si>
    <t>Pol107</t>
  </si>
  <si>
    <t>Instalační lišta 20x20, včetně příslušenství</t>
  </si>
  <si>
    <t>Pol108</t>
  </si>
  <si>
    <t>Instalační lišta 40x40, včetně příslušenství</t>
  </si>
  <si>
    <t>Pol109</t>
  </si>
  <si>
    <t>Vysekání drážky 3x3cm</t>
  </si>
  <si>
    <t>Pol110</t>
  </si>
  <si>
    <t>Vysekání drážky 6x6cm</t>
  </si>
  <si>
    <t>Pol111</t>
  </si>
  <si>
    <t>Vysekání drážky 3x3cm železobeton</t>
  </si>
  <si>
    <t>Pol112</t>
  </si>
  <si>
    <t>Průraz stěnou 250mm - 500mm</t>
  </si>
  <si>
    <t>Pol113</t>
  </si>
  <si>
    <t>Průraz stěnou 500mm - 1000mm</t>
  </si>
  <si>
    <t>Pol114</t>
  </si>
  <si>
    <t>OST. - Slaboproud - ostatní náklady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</si>
  <si>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</si>
  <si>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</si>
  <si>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</si>
  <si>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</si>
  <si>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</si>
  <si>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</si>
  <si>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OST.1</t>
  </si>
  <si>
    <t>Vedlejší náklady - cestovné + dopravné (dojezdová vzdálenost 50km)</t>
  </si>
  <si>
    <t>-1328142754</t>
  </si>
  <si>
    <t>OST.2</t>
  </si>
  <si>
    <t>Protipožární ucpávky (8ks)</t>
  </si>
  <si>
    <t>-140309043</t>
  </si>
  <si>
    <t>OST.3</t>
  </si>
  <si>
    <t>Inženýrská a koordinační činnost</t>
  </si>
  <si>
    <t>-319974562</t>
  </si>
  <si>
    <t>OST.4</t>
  </si>
  <si>
    <t>Dílenská dokumentace</t>
  </si>
  <si>
    <t>112002766</t>
  </si>
  <si>
    <t>OST.5</t>
  </si>
  <si>
    <t>Dokumentace skutečného stavu</t>
  </si>
  <si>
    <t>1415471215</t>
  </si>
  <si>
    <t>G - Plyn</t>
  </si>
  <si>
    <t>VRN - Vedlejší rozpočtové náklady</t>
  </si>
  <si>
    <t>27</t>
  </si>
  <si>
    <t>P03</t>
  </si>
  <si>
    <t>Revize plynu</t>
  </si>
  <si>
    <t>-138418070</t>
  </si>
  <si>
    <t>SO_02 - Zpevněné plochy</t>
  </si>
  <si>
    <t xml:space="preserve">    3 - Svislé a kompletní konstrukce</t>
  </si>
  <si>
    <t xml:space="preserve">    5 - Komunikace pozemní</t>
  </si>
  <si>
    <t>122251105</t>
  </si>
  <si>
    <t>Odkopávky a prokopávky nezapažené v hornině třídy těžitelnosti I skupiny 3 objem do 1000 m3 strojně</t>
  </si>
  <si>
    <t>2131946058</t>
  </si>
  <si>
    <t>Odkopávky a prokopávky nezapažené strojně v hornině třídy těžitelnosti I skupiny 3 přes 500 do 1 000 m3</t>
  </si>
  <si>
    <t>122*0,5</t>
  </si>
  <si>
    <t>131213102</t>
  </si>
  <si>
    <t>Hloubení jam v nesoudržných horninách třídy těžitelnosti I skupiny 3 ručně</t>
  </si>
  <si>
    <t>1551880412</t>
  </si>
  <si>
    <t>0,1*16</t>
  </si>
  <si>
    <t>171152501</t>
  </si>
  <si>
    <t>Zhutnění podloží z hornin soudržných nebo nesoudržných pod násypy</t>
  </si>
  <si>
    <t>332507645</t>
  </si>
  <si>
    <t>Zhutnění podloží pod násypy z rostlé horniny třídy těžitelnosti I a II, skupiny 1 až 4 z hornin soudružných a nesoudržných</t>
  </si>
  <si>
    <t>171201221</t>
  </si>
  <si>
    <t>Poplatek za uložení na skládce (skládkovné) zeminy a kamení kód odpadu 17 05 04</t>
  </si>
  <si>
    <t>1411101706</t>
  </si>
  <si>
    <t>Poplatek za uložení stavebního odpadu na skládce (skládkovné) zeminy a kamení zatříděného do Katalogu odpadů pod kódem 17 05 04</t>
  </si>
  <si>
    <t>61*1,8 "Přepočtené koeficientem množství</t>
  </si>
  <si>
    <t>171251201</t>
  </si>
  <si>
    <t>Uložení sypaniny na skládky nebo meziskládky</t>
  </si>
  <si>
    <t>-1743198629</t>
  </si>
  <si>
    <t>Uložení sypaniny na skládky nebo meziskládky bez hutnění s upravením uložené sypaniny do předepsaného tvaru</t>
  </si>
  <si>
    <t>Svislé a kompletní konstrukce</t>
  </si>
  <si>
    <t>338171113</t>
  </si>
  <si>
    <t>Osazování sloupků a vzpěr plotových ocelových v do 2,00 m se zabetonováním</t>
  </si>
  <si>
    <t>-969077250</t>
  </si>
  <si>
    <t>Montáž sloupků a vzpěr plotových ocelových trubkových nebo profilovaných výšky do 2,00 m se zabetonováním do 0,08 m3 do připravených jamek</t>
  </si>
  <si>
    <t>55342241</t>
  </si>
  <si>
    <t>sloupek plotový Pz 2100/38x1,5mm</t>
  </si>
  <si>
    <t>-83885610</t>
  </si>
  <si>
    <t>338171115</t>
  </si>
  <si>
    <t>Osazování sloupků a vzpěr plotových ocelových v do 2,00 m ukotvením k pevnému podkladu</t>
  </si>
  <si>
    <t>1629508613</t>
  </si>
  <si>
    <t>Montáž sloupků a vzpěr plotových ocelových trubkových nebo profilovaných výšky do 2,00 m ukotvením k pevnému podkladu</t>
  </si>
  <si>
    <t>55342271</t>
  </si>
  <si>
    <t>vzpěra plotová Pz 1500/38x1,5mm</t>
  </si>
  <si>
    <t>-915843234</t>
  </si>
  <si>
    <t>348401130</t>
  </si>
  <si>
    <t>Montáž oplocení ze strojového pletiva s napínacími dráty v přes 1,6 do 2,0 m</t>
  </si>
  <si>
    <t>1145507801</t>
  </si>
  <si>
    <t>Montáž oplocení z pletiva strojového s napínacími dráty přes 1,6 do 2,0 m</t>
  </si>
  <si>
    <t>31324768</t>
  </si>
  <si>
    <t>pletivo drátěné se čtvercovými oky zapletené Pz 50x2x2000mm</t>
  </si>
  <si>
    <t>-1040742976</t>
  </si>
  <si>
    <t>Komunikace pozemní</t>
  </si>
  <si>
    <t>564760111</t>
  </si>
  <si>
    <t>Podklad z kameniva hrubého drceného vel. 16-32 mm plochy přes 100 m2 tl 200 mm</t>
  </si>
  <si>
    <t>-1482387884</t>
  </si>
  <si>
    <t>Podklad nebo kryt z kameniva hrubého drceného vel. 16-32 mm s rozprostřením a zhutněním plochy přes 100 m2, po zhutnění tl. 200 mm</t>
  </si>
  <si>
    <t>564761111</t>
  </si>
  <si>
    <t>Podklad z kameniva hrubého drceného vel. 32-63 mm plochy přes 100 m2 tl 200 mm</t>
  </si>
  <si>
    <t>-1584521018</t>
  </si>
  <si>
    <t>Podklad nebo kryt z kameniva hrubého drceného vel. 32-63 mm s rozprostřením a zhutněním plochy přes 100 m2, po zhutnění tl. 200 mm</t>
  </si>
  <si>
    <t>596211212</t>
  </si>
  <si>
    <t>Kladení zámkové dlažby komunikací pro pěší ručně tl 80 mm skupiny A pl přes 100 do 300 m2</t>
  </si>
  <si>
    <t>1959786797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</si>
  <si>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100 do 300 m2</t>
  </si>
  <si>
    <t>59245225</t>
  </si>
  <si>
    <t>dlažba tvar obdélník betonová pro nevidomé 200x100x80mm přírodní</t>
  </si>
  <si>
    <t>1956613150</t>
  </si>
  <si>
    <t>122*1,02 "Přepočtené koeficientem množství</t>
  </si>
  <si>
    <t>124,44*0,05 'Přepočtené koeficientem množství</t>
  </si>
  <si>
    <t>59245020</t>
  </si>
  <si>
    <t>dlažba tvar obdélník betonová 200x100x80mm přírodní</t>
  </si>
  <si>
    <t>1267676034</t>
  </si>
  <si>
    <t>-6,222</t>
  </si>
  <si>
    <t>916231112</t>
  </si>
  <si>
    <t>Osazení chodníkového obrubníku betonového ležatého bez boční opěry do lože z betonu prostého</t>
  </si>
  <si>
    <t>-1934705042</t>
  </si>
  <si>
    <t>Osazení chodníkového obrubníku betonového se zřízením lože, s vyplněním a zatřením spár cementovou maltou ležatého bez boční opěry, do lože z betonu prostého</t>
  </si>
  <si>
    <t>7+3,4+29</t>
  </si>
  <si>
    <t>59217017</t>
  </si>
  <si>
    <t>obrubník betonový chodníkový 1000x100x250mm</t>
  </si>
  <si>
    <t>-515661472</t>
  </si>
  <si>
    <t>39,4*1,02 "Přepočtené koeficientem množství</t>
  </si>
  <si>
    <t>19</t>
  </si>
  <si>
    <t>998223011</t>
  </si>
  <si>
    <t>Přesun hmot pro pozemní komunikace s krytem dlážděným</t>
  </si>
  <si>
    <t>783949247</t>
  </si>
  <si>
    <t xml:space="preserve">Přesun hmot pro pozemní komunikace s krytem dlážděným  dopravní vzdálenost do 200 m jakékoliv délky objektu</t>
  </si>
  <si>
    <t>SO_03 - Přeložka parovodu</t>
  </si>
  <si>
    <t xml:space="preserve">    4 - Vodorovné konstrukce</t>
  </si>
  <si>
    <t>M - Práce a dodávky M</t>
  </si>
  <si>
    <t xml:space="preserve">    23-M - Montáže potrubí</t>
  </si>
  <si>
    <t>132151101</t>
  </si>
  <si>
    <t xml:space="preserve">Hloubení rýh nezapažených  š do 800 mm v hornině třídy těžitelnosti I, skupiny 1 a 2 objem do 20 m3 strojně</t>
  </si>
  <si>
    <t>CS ÚRS 2021 01</t>
  </si>
  <si>
    <t>272361435</t>
  </si>
  <si>
    <t>Hloubení nezapažených rýh šířky do 800 mm strojně s urovnáním dna do předepsaného profilu a spádu v hornině třídy těžitelnosti I skupiny 1 a 2 do 20 m3</t>
  </si>
  <si>
    <t>17,5*0,8*1</t>
  </si>
  <si>
    <t>174151101</t>
  </si>
  <si>
    <t>Zásyp jam, šachet rýh nebo kolem objektů sypaninou se zhutněním</t>
  </si>
  <si>
    <t>CS ÚRS 2023 02</t>
  </si>
  <si>
    <t>973500471</t>
  </si>
  <si>
    <t>Zásyp sypaninou z jakékoliv horniny strojně s uložením výkopku ve vrstvách se zhutněním jam, šachet, rýh nebo kolem objektů v těchto vykopávkách</t>
  </si>
  <si>
    <t>181951112</t>
  </si>
  <si>
    <t>Úprava pláně v hornině třídy těžitelnosti I skupiny 1 až 3 se zhutněním strojně</t>
  </si>
  <si>
    <t>214335771</t>
  </si>
  <si>
    <t>Úprava pláně vyrovnáním výškových rozdílů strojně v hornině třídy těžitelnosti I, skupiny 1 až 3 se zhutněním</t>
  </si>
  <si>
    <t>17,5*0,8</t>
  </si>
  <si>
    <t>Vodorovné konstrukce</t>
  </si>
  <si>
    <t>451573111</t>
  </si>
  <si>
    <t>Lože pod potrubí otevřený výkop ze štěrkopísku</t>
  </si>
  <si>
    <t>-162042473</t>
  </si>
  <si>
    <t>Lože pod potrubí, stoky a drobné objekty v otevřeném výkopu z písku a štěrkopísku do 63 mm</t>
  </si>
  <si>
    <t>17,5*0,8*0,1</t>
  </si>
  <si>
    <t>89962314R</t>
  </si>
  <si>
    <t>Obetonování potrubí nebo zdiva stok betonem prostým tř. C 12/15 v otevřeném výkopu</t>
  </si>
  <si>
    <t>-1705598945</t>
  </si>
  <si>
    <t>Obetonování potrubí nebo zdiva stok betonem prostým v otevřeném výkopu, betonem tř. C 12/15</t>
  </si>
  <si>
    <t>35*0,3*0,3</t>
  </si>
  <si>
    <t>998276101</t>
  </si>
  <si>
    <t>Přesun hmot pro trubní vedení z trub z plastických hmot otevřený výkop</t>
  </si>
  <si>
    <t>638608949</t>
  </si>
  <si>
    <t>Přesun hmot pro trubní vedení hloubené z trub z plastických hmot nebo sklolaminátových pro vodovody nebo kanalizace v otevřeném výkopu dopravní vzdálenost do 15 m</t>
  </si>
  <si>
    <t>Práce a dodávky M</t>
  </si>
  <si>
    <t>23-M</t>
  </si>
  <si>
    <t>Montáže potrubí</t>
  </si>
  <si>
    <t>23119000R</t>
  </si>
  <si>
    <t>Dodávka a montáž teplovodního potrubí DN 125 vč. izolace</t>
  </si>
  <si>
    <t>-1905993537</t>
  </si>
  <si>
    <t>SO_04 - Přeložka kanalizace</t>
  </si>
  <si>
    <t xml:space="preserve">    8 - Trubní vedení</t>
  </si>
  <si>
    <t>132151254</t>
  </si>
  <si>
    <t>Hloubení rýh nezapažených š do 2000 mm v hornině třídy těžitelnosti I skupiny 1 a 2 objem do 500 m3 strojně</t>
  </si>
  <si>
    <t>-1285570362</t>
  </si>
  <si>
    <t>Hloubení nezapažených rýh šířky přes 800 do 2 000 mm strojně s urovnáním dna do předepsaného profilu a spádu v hornině třídy těžitelnosti I skupiny 1 a 2 přes 100 do 500 m3</t>
  </si>
  <si>
    <t>30*3,4*1</t>
  </si>
  <si>
    <t>1511011R</t>
  </si>
  <si>
    <t>Zřízení příložného pažení a rozepření stěn rýh hl přes 2 do 4 m</t>
  </si>
  <si>
    <t>259890130</t>
  </si>
  <si>
    <t>Zřízení pažení a rozepření stěn rýh pro podzemní vedení příložné pro jakoukoliv mezerovitost, hloubky přes 2 do 4 m</t>
  </si>
  <si>
    <t>30*3</t>
  </si>
  <si>
    <t>1511011R2</t>
  </si>
  <si>
    <t>Odstranění příložného pažení a rozepření stěn rýh hl přes 2 do 4 m</t>
  </si>
  <si>
    <t>-471574172</t>
  </si>
  <si>
    <t>Odstranění pažení a rozepření stěn rýh pro podzemní vedení s uložením materiálu na vzdálenost do 3 m od kraje výkopu příložné, hloubky přes 2 do 4 m</t>
  </si>
  <si>
    <t>-354422453</t>
  </si>
  <si>
    <t>403204661</t>
  </si>
  <si>
    <t>30*1</t>
  </si>
  <si>
    <t>-177006242</t>
  </si>
  <si>
    <t>30*0,8*0,1</t>
  </si>
  <si>
    <t>Trubní vedení</t>
  </si>
  <si>
    <t>871315221R</t>
  </si>
  <si>
    <t xml:space="preserve">Kanalizační potrubí z tvrdého PVC jednovrstvé tuhost třídy SN8 DN 160, vč. tvarovek </t>
  </si>
  <si>
    <t>R-položka</t>
  </si>
  <si>
    <t>166951940</t>
  </si>
  <si>
    <t xml:space="preserve">Kanalizační potrubí z tvrdého PVC v otevřeném výkopu ve sklonu do 20 %, hladkého plnostěnného jednovrstvého, tuhost třídy SN 8 DN 160, vč. tvarovek </t>
  </si>
  <si>
    <t>871-R1</t>
  </si>
  <si>
    <t>Napojení kanalizace na potrubí (stávající/nové)</t>
  </si>
  <si>
    <t>1864079794</t>
  </si>
  <si>
    <t>892351111</t>
  </si>
  <si>
    <t>Tlaková zkouška vodou potrubí DN 150 nebo 200</t>
  </si>
  <si>
    <t>-44914418</t>
  </si>
  <si>
    <t>Tlakové zkoušky vodou na potrubí DN 150 nebo 200</t>
  </si>
  <si>
    <t>-1493672955</t>
  </si>
  <si>
    <t>30*0,3*0,3</t>
  </si>
  <si>
    <t>899722113</t>
  </si>
  <si>
    <t>Krytí potrubí z plastů výstražnou fólií z PVC 34cm</t>
  </si>
  <si>
    <t>-526527427</t>
  </si>
  <si>
    <t>Krytí potrubí z plastů výstražnou fólií z PVC šířky 34 cm</t>
  </si>
  <si>
    <t>-1001479692</t>
  </si>
  <si>
    <t>SO_05 - Přístřešek na popelnice</t>
  </si>
  <si>
    <t xml:space="preserve">    2 - Zakládání</t>
  </si>
  <si>
    <t xml:space="preserve">    711 - Izolace proti vodě, vlhkosti a plynům</t>
  </si>
  <si>
    <t xml:space="preserve">    712 - Povlakové krytiny</t>
  </si>
  <si>
    <t>122151101</t>
  </si>
  <si>
    <t>Odkopávky a prokopávky nezapažené v hornině třídy těžitelnosti I, skupiny 1 a 2 objem do 20 m3 strojně</t>
  </si>
  <si>
    <t>183328259</t>
  </si>
  <si>
    <t>Odkopávky a prokopávky nezapažené strojně v hornině třídy těžitelnosti I skupiny 1 a 2 do 20 m3</t>
  </si>
  <si>
    <t>1,9*5,5*0,2</t>
  </si>
  <si>
    <t>-406080038</t>
  </si>
  <si>
    <t>(1,9+6,1+1,9)*0,5*1,5</t>
  </si>
  <si>
    <t>6,1*0,5*0,5</t>
  </si>
  <si>
    <t>162751117</t>
  </si>
  <si>
    <t>Vodorovné přemístění přes 9 000 do 10000 m výkopku/sypaniny z horniny třídy těžitelnosti I skupiny 1 až 3</t>
  </si>
  <si>
    <t>-1278712934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</si>
  <si>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</si>
  <si>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2,09+8,95</t>
  </si>
  <si>
    <t>762017320</t>
  </si>
  <si>
    <t>11,04*1,8 "Přepočtené koeficientem množství</t>
  </si>
  <si>
    <t>-981091611</t>
  </si>
  <si>
    <t>181912112R</t>
  </si>
  <si>
    <t>Úprava pláně v hornině třídy těžitelnosti I skupiny 3 se zhutněním ručně (úprava uvnitř objektu)</t>
  </si>
  <si>
    <t>-803177352</t>
  </si>
  <si>
    <t>Úprava pláně vyrovnáním výškových rozdílů ručně v hornině třídy těžitelnosti I skupiny 3 se zhutněním</t>
  </si>
  <si>
    <t>1,9*6</t>
  </si>
  <si>
    <t>Zakládání</t>
  </si>
  <si>
    <t>274321411</t>
  </si>
  <si>
    <t>Základové pasy ze ŽB bez zvýšených nároků na prostředí tř. C 20/25</t>
  </si>
  <si>
    <t>-1883029566</t>
  </si>
  <si>
    <t>Základy z betonu železového (bez výztuže) pasy z betonu bez zvláštních nároků na prostředí tř. C 20/25</t>
  </si>
  <si>
    <t>0,5*0,55*6,1"práh</t>
  </si>
  <si>
    <t>0,4*0,5*(1,9+6,1+1,9)</t>
  </si>
  <si>
    <t>274351121</t>
  </si>
  <si>
    <t>Zřízení bednění základových pasů rovného</t>
  </si>
  <si>
    <t>101199086</t>
  </si>
  <si>
    <t>Bednění základů pasů rovné zřízení</t>
  </si>
  <si>
    <t>5,5*0,3"práh</t>
  </si>
  <si>
    <t>5,5*0,2</t>
  </si>
  <si>
    <t>274351122</t>
  </si>
  <si>
    <t>Odstranění bednění základových pasů rovného</t>
  </si>
  <si>
    <t>7334734</t>
  </si>
  <si>
    <t>Bednění základů pasů rovné odstranění</t>
  </si>
  <si>
    <t>279113144</t>
  </si>
  <si>
    <t>Základová zeď tl do 300 mm z tvárnic ztraceného bednění včetně výplně z betonu tř. C 20/25</t>
  </si>
  <si>
    <t>560519076</t>
  </si>
  <si>
    <t xml:space="preserve">Základové zdi z tvárnic ztraceného bednění včetně výplně z betonu  bez zvláštních nároků na vliv prostředí třídy C 20/25, tloušťky zdiva přes 250 do 300 mm</t>
  </si>
  <si>
    <t>(6,1+1,9+1,9)*1,25</t>
  </si>
  <si>
    <t>279361821</t>
  </si>
  <si>
    <t>Výztuž základových zdí nosných betonářskou ocelí 10 505</t>
  </si>
  <si>
    <t>-1223629067</t>
  </si>
  <si>
    <t xml:space="preserve">Výztuž základových zdí nosných  svislých nebo odkloněných od svislice, rovinných nebo oblých, deskových nebo žebrových, včetně výztuže jejich žeber z betonářské oceli 10 505 (R) nebo BSt 500</t>
  </si>
  <si>
    <t>12,375*16*0,001</t>
  </si>
  <si>
    <t>348272615</t>
  </si>
  <si>
    <t>Plotová stříška pro zeď tl 295 mm z tvarovek broušených přírodních</t>
  </si>
  <si>
    <t>2012943778</t>
  </si>
  <si>
    <t xml:space="preserve">Ploty z tvárnic betonových  plotová stříška lepená mrazuvzdorným lepidlem z tvarovek broušených, plochých přírodních, tloušťka zdiva 295 mm</t>
  </si>
  <si>
    <t>1,9+6,1+1,9</t>
  </si>
  <si>
    <t>413941121</t>
  </si>
  <si>
    <t>Osazování ocelových válcovaných nosníků stropů I, IE, U, UE nebo L do č.12 nebo výšky do 120 mm</t>
  </si>
  <si>
    <t>-2035907732</t>
  </si>
  <si>
    <t>Osazování ocelových válcovaných nosníků ve stropech I nebo IE nebo U nebo UE nebo L do č.12 nebo výšky do 120 mm</t>
  </si>
  <si>
    <t>0,323*1,05 'Přepočtené koeficientem množství</t>
  </si>
  <si>
    <t>14550318</t>
  </si>
  <si>
    <t>profil ocelový svařovaný jakost S235 průřez čtvercový 80x80x5mm</t>
  </si>
  <si>
    <t>770348066</t>
  </si>
  <si>
    <t>Poznámka k položce:_x000d_
Hmotnost: 10,96 kg/m</t>
  </si>
  <si>
    <t>8*2*10,96/1000</t>
  </si>
  <si>
    <t>5,5*10,96/1000</t>
  </si>
  <si>
    <t>1,6*5*10,96/1000</t>
  </si>
  <si>
    <t>413941123</t>
  </si>
  <si>
    <t>Osazování ocelových válcovaných nosníků stropů I, IE, U, UE nebo L do č. 22</t>
  </si>
  <si>
    <t>-1205682850</t>
  </si>
  <si>
    <t>Osazování ocelových válcovaných nosníků ve stropech I nebo IE nebo U nebo UE nebo L č. 14 až 22 nebo výšky do 220 mm</t>
  </si>
  <si>
    <t>1455019R</t>
  </si>
  <si>
    <t>profil ocelový obdélníkový svařovaný 140x80x5mm</t>
  </si>
  <si>
    <t>452960389</t>
  </si>
  <si>
    <t>Poznámka k položce:_x000d_
16,53 kg</t>
  </si>
  <si>
    <t>5,5*16,53/1000</t>
  </si>
  <si>
    <t>4139-R</t>
  </si>
  <si>
    <t xml:space="preserve">Ostatní pomocné práce při osazování válcovaných profilů - svařování, krácení, vrtání, úprava profilů apod. </t>
  </si>
  <si>
    <t>1138573879</t>
  </si>
  <si>
    <t>0,339+0,091</t>
  </si>
  <si>
    <t>4-R01</t>
  </si>
  <si>
    <t>-1917125551</t>
  </si>
  <si>
    <t>Posuvná vrata s dřevěnou výplní (ocelový rám)</t>
  </si>
  <si>
    <t>564750111</t>
  </si>
  <si>
    <t>Podklad z kameniva hrubého drceného vel. 16-32 mm tl 150 mm</t>
  </si>
  <si>
    <t>402276729</t>
  </si>
  <si>
    <t xml:space="preserve">Podklad nebo kryt z kameniva hrubého drceného  vel. 16-32 mm s rozprostřením a zhutněním, po zhutnění tl. 150 mm</t>
  </si>
  <si>
    <t>5,5*1,3</t>
  </si>
  <si>
    <t>596212210R</t>
  </si>
  <si>
    <t>Kladení betonové dlažby ručně tl 40 mm</t>
  </si>
  <si>
    <t>1837651850</t>
  </si>
  <si>
    <t xml:space="preserve">Kladení dlažby z betonových dlaždic ručně s ložem z kameniva těženého nebo drceného tl. do 50 mm, s vyplněním spár, s dvojitým hutněním vibrováním a se smetením přebytečného materiálu </t>
  </si>
  <si>
    <t>59245600</t>
  </si>
  <si>
    <t>dlažba desková betonová tl 40mm přírodní</t>
  </si>
  <si>
    <t>1951141806</t>
  </si>
  <si>
    <t>7,15*1,03 'Přepočtené koeficientem množství</t>
  </si>
  <si>
    <t>632481215</t>
  </si>
  <si>
    <t>Separační vrstva z geotextilie</t>
  </si>
  <si>
    <t>-1886315420</t>
  </si>
  <si>
    <t xml:space="preserve">Separační vrstva k oddělení podlahových vrstev  z geotextilie</t>
  </si>
  <si>
    <t>(0,3+0,3)*(1,9+5,1+1,9)"vytažení na atiku</t>
  </si>
  <si>
    <t>5,5*1,9</t>
  </si>
  <si>
    <t>23</t>
  </si>
  <si>
    <t>95394212R</t>
  </si>
  <si>
    <t>Osazování ochranných úhelníků</t>
  </si>
  <si>
    <t>2003128310</t>
  </si>
  <si>
    <t xml:space="preserve">Osazování drobných kovových předmětů  se zalitím maltou cementovou, do vysekaných kapes nebo připravených otvorů ochranných úhelníků - vč. dodávky</t>
  </si>
  <si>
    <t>711</t>
  </si>
  <si>
    <t>Izolace proti vodě, vlhkosti a plynům</t>
  </si>
  <si>
    <t>711161112</t>
  </si>
  <si>
    <t>Izolace proti zemní vlhkosti nopovou fólií vodorovná, nopek v 8,0 mm, tl do 0,6 mm</t>
  </si>
  <si>
    <t>-350846393</t>
  </si>
  <si>
    <t>Izolace proti zemní vlhkosti a beztlakové vodě nopovými fóliemi na ploše vodorovné V vrstva ochranná, odvětrávací a drenážní výška nopku 8,0 mm, tl. fólie do 0,6 mm</t>
  </si>
  <si>
    <t>712</t>
  </si>
  <si>
    <t>Povlakové krytiny</t>
  </si>
  <si>
    <t>712363001</t>
  </si>
  <si>
    <t>Provedení povlakové krytiny střech do 10° termoplastickou fólií PVC rozvinutím a natažením v ploše</t>
  </si>
  <si>
    <t>751891641</t>
  </si>
  <si>
    <t xml:space="preserve">Provedení povlakové krytiny střech plochých do 10° fólií  termoplastickou mPVC (měkčené PVC) rozvinutí a natažení fólie v ploše</t>
  </si>
  <si>
    <t>28329015</t>
  </si>
  <si>
    <t>fólie hydroizolační střešní TPO (FPO), mechanicky kotvená tl 2,0mm</t>
  </si>
  <si>
    <t>1224240096</t>
  </si>
  <si>
    <t>15,79*1,1655 'Přepočtené koeficientem množství</t>
  </si>
  <si>
    <t>713141212</t>
  </si>
  <si>
    <t>Montáž izolace tepelné střech plochých lepené nízkoexpanzní (PUR) pěnou atikový klín</t>
  </si>
  <si>
    <t>1856363211</t>
  </si>
  <si>
    <t>Montáž tepelné izolace střech plochých atikovými klíny přilepenými za studena nízkoexpanzní (PUR) pěnou</t>
  </si>
  <si>
    <t>1,9+1,9+5,5</t>
  </si>
  <si>
    <t>63152008</t>
  </si>
  <si>
    <t>klín atikový přechodný minerální plochých střech tl 100x100mm</t>
  </si>
  <si>
    <t>-284155104</t>
  </si>
  <si>
    <t>9,3*1,02 'Přepočtené koeficientem množství</t>
  </si>
  <si>
    <t>29</t>
  </si>
  <si>
    <t>762341042</t>
  </si>
  <si>
    <t>Bednění střech rovných z desek OSB tl 12 mm na pero a drážku šroubovaných na rošt</t>
  </si>
  <si>
    <t>1301424013</t>
  </si>
  <si>
    <t>Bednění a laťování bednění střech rovných sklonu do 60° s vyřezáním otvorů z dřevoštěpkových desek OSB šroubovaných na rošt na pero a drážku, tloušťky desky 12 mm</t>
  </si>
  <si>
    <t>5,6*1,7</t>
  </si>
  <si>
    <t>762361312</t>
  </si>
  <si>
    <t>Konstrukční a vyrovnávací vrstva pod klempířské prvky (atiky) z desek dřevoštěpkových tl. 22 mm</t>
  </si>
  <si>
    <t>-1341785599</t>
  </si>
  <si>
    <t>Konstrukční vrstva pod klempířské prvky pro oplechování horních ploch zdí a nadezdívek (atik) z desek dřevoštěpkových šroubovaných do podkladu, tloušťky desky 22 mm</t>
  </si>
  <si>
    <t xml:space="preserve">(5,6+1,76+1,76)*0,5"vodorovné </t>
  </si>
  <si>
    <t>(5,6+1,76+1,76)*0,5"svislé</t>
  </si>
  <si>
    <t>31</t>
  </si>
  <si>
    <t>764212664</t>
  </si>
  <si>
    <t>Oplechování rovné okapové hrany z Pz s povrchovou úpravou rš 330 mm</t>
  </si>
  <si>
    <t>-216615782</t>
  </si>
  <si>
    <t>Oplechování střešních prvků z pozinkovaného plechu s povrchovou úpravou okapu okapovým plechem střechy rovné rš 330 mm</t>
  </si>
  <si>
    <t>764214607</t>
  </si>
  <si>
    <t>Oplechování horních ploch a atik bez rohů z Pz s povrch úpravou mechanicky kotvené rš 670 mm</t>
  </si>
  <si>
    <t>171809425</t>
  </si>
  <si>
    <t>Oplechování horních ploch zdí a nadezdívek (atik) z pozinkovaného plechu s povrchovou úpravou mechanicky kotvené rš 670 mm</t>
  </si>
  <si>
    <t>5,5+1,9+1,9</t>
  </si>
  <si>
    <t>766417211</t>
  </si>
  <si>
    <t>Montáž obložení stěn podkladového roštu</t>
  </si>
  <si>
    <t>-1542868216</t>
  </si>
  <si>
    <t xml:space="preserve">Montáž obložení stěn  rošt podkladový</t>
  </si>
  <si>
    <t xml:space="preserve">1,6*5"svislé </t>
  </si>
  <si>
    <t>5,5*20"vodorovné</t>
  </si>
  <si>
    <t>1,9*20</t>
  </si>
  <si>
    <t>6051410R</t>
  </si>
  <si>
    <t>řezivo jehličnaté lať pevnostní třída S10-13 průřez 40x60mm, impregnované</t>
  </si>
  <si>
    <t>1570706334</t>
  </si>
  <si>
    <t>194*0,04*0,06*1,2</t>
  </si>
  <si>
    <t xml:space="preserve">    VRN4 - Inženýrská činnost</t>
  </si>
  <si>
    <t>VRN1 - Průzkumné, geodetické a projektové práce</t>
  </si>
  <si>
    <t>VRN3 - Zařízení staveniště</t>
  </si>
  <si>
    <t>VRN6 - Územní vlivy</t>
  </si>
  <si>
    <t>VRN9 - Ostatní náklady</t>
  </si>
  <si>
    <t>VRN4</t>
  </si>
  <si>
    <t>Inženýrská činnost</t>
  </si>
  <si>
    <t>042503000</t>
  </si>
  <si>
    <t>Plán BOZP na staveništi</t>
  </si>
  <si>
    <t>1024</t>
  </si>
  <si>
    <t>1889435642</t>
  </si>
  <si>
    <t>043103000</t>
  </si>
  <si>
    <t>Zkoušky bez rozlišení</t>
  </si>
  <si>
    <t>-1439917235</t>
  </si>
  <si>
    <t>Poznámka k položce:_x000d_
Zkoušky betonu</t>
  </si>
  <si>
    <t>043154000</t>
  </si>
  <si>
    <t>Zkoušky hutnicí</t>
  </si>
  <si>
    <t>1154360770</t>
  </si>
  <si>
    <t>VRN1</t>
  </si>
  <si>
    <t>Průzkumné, geodetické a projektové práce</t>
  </si>
  <si>
    <t>010001000</t>
  </si>
  <si>
    <t>2070397979</t>
  </si>
  <si>
    <t>012002000</t>
  </si>
  <si>
    <t>Geodetické práce</t>
  </si>
  <si>
    <t>-2041066979</t>
  </si>
  <si>
    <t>013254000</t>
  </si>
  <si>
    <t>Dokumentace skutečného provedení stavby</t>
  </si>
  <si>
    <t>-1631757258</t>
  </si>
  <si>
    <t>VRN3</t>
  </si>
  <si>
    <t>Zařízení staveniště</t>
  </si>
  <si>
    <t>030001000</t>
  </si>
  <si>
    <t>-2134782591</t>
  </si>
  <si>
    <t>031203000</t>
  </si>
  <si>
    <t>Terénní úpravy pro zařízení staveniště</t>
  </si>
  <si>
    <t>-109778633</t>
  </si>
  <si>
    <t>033103000</t>
  </si>
  <si>
    <t>Připojení energií</t>
  </si>
  <si>
    <t>973836619</t>
  </si>
  <si>
    <t>034103000</t>
  </si>
  <si>
    <t>Oplocení staveniště</t>
  </si>
  <si>
    <t>-296820541</t>
  </si>
  <si>
    <t>034503000</t>
  </si>
  <si>
    <t>Informační tabule na staveništi</t>
  </si>
  <si>
    <t>1849926881</t>
  </si>
  <si>
    <t>039103000</t>
  </si>
  <si>
    <t>Rozebrání, bourání a odvoz zařízení staveniště</t>
  </si>
  <si>
    <t>-1201443306</t>
  </si>
  <si>
    <t>VRN6</t>
  </si>
  <si>
    <t>Územní vlivy</t>
  </si>
  <si>
    <t>065002000</t>
  </si>
  <si>
    <t>Mimostaveništní doprava materiálů</t>
  </si>
  <si>
    <t>-230063654</t>
  </si>
  <si>
    <t>VRN9</t>
  </si>
  <si>
    <t>Ostatní náklady</t>
  </si>
  <si>
    <t>090001000</t>
  </si>
  <si>
    <t>700443669</t>
  </si>
  <si>
    <t>091003000</t>
  </si>
  <si>
    <t>Ostatní náklady bez rozlišení</t>
  </si>
  <si>
    <t>298985909</t>
  </si>
  <si>
    <t xml:space="preserve">Poznámka k položce:_x000d_
Výstražné a bezpečnostní značky a tabulky podle požadavku ČSN ISO 3864 – Bezpečnostní barvy a bezpečnostní značky, ČSN 018013 – Požární tabulky a nař. vl. č. 375/2017 Sb. _x000d_
- hlavní vypínač elektrické energie, rozvaděče a elektrické zařízení. _x000d_
- hlavní uzávěr vody _x000d_
- směry úniku fotoluminiscenčními tabulkami _x000d_
</t>
  </si>
  <si>
    <t>03921-III-PRIME_N - Přístavba objektu SOŠ a SOU Kladno</t>
  </si>
  <si>
    <t xml:space="preserve">    714 - Akustická a protiotřesová opatření</t>
  </si>
  <si>
    <t xml:space="preserve">    751 - Vzduchotechnika</t>
  </si>
  <si>
    <t xml:space="preserve">    767 - Konstrukce zámečnické</t>
  </si>
  <si>
    <t xml:space="preserve">    776 - Podlahy povlakové</t>
  </si>
  <si>
    <t>-346070922</t>
  </si>
  <si>
    <t>(181,42+7,1)*0,8</t>
  </si>
  <si>
    <t>132254204</t>
  </si>
  <si>
    <t>Hloubení zapažených rýh š do 2000 mm v hornině třídy těžitelnosti I skupiny 3 objem do 500 m3</t>
  </si>
  <si>
    <t>-1747720886</t>
  </si>
  <si>
    <t>Hloubení zapažených rýh šířky přes 800 do 2 000 mm strojně s urovnáním dna do předepsaného profilu a spádu v hornině třídy těžitelnosti I skupiny 3 přes 100 do 500 m3</t>
  </si>
  <si>
    <t>(6,1+0,5+11,1)*1,5*1,3</t>
  </si>
  <si>
    <t>(2,75*4)*0,5*1,3</t>
  </si>
  <si>
    <t>(19,2+19,2+3,2+3,2)*1*1,3</t>
  </si>
  <si>
    <t>(3,07)*0,5*1</t>
  </si>
  <si>
    <t>1331917431</t>
  </si>
  <si>
    <t>150,816+101,44</t>
  </si>
  <si>
    <t>768597331</t>
  </si>
  <si>
    <t>(181,42+7,1)</t>
  </si>
  <si>
    <t>1347460599</t>
  </si>
  <si>
    <t>252,256*1,8 "Přepočtené koeficientem množství</t>
  </si>
  <si>
    <t>2015871854</t>
  </si>
  <si>
    <t>212572111</t>
  </si>
  <si>
    <t>Lože pro trativody ze štěrkopísku tříděného</t>
  </si>
  <si>
    <t>1425933123</t>
  </si>
  <si>
    <t>(24,3+16,35)*0,4*0,3</t>
  </si>
  <si>
    <t>212755214</t>
  </si>
  <si>
    <t>Trativody z drenážních trubek plastových flexibilních D 100 mm bez lože</t>
  </si>
  <si>
    <t>-1527082408</t>
  </si>
  <si>
    <t>Trativody bez lože z drenážních trubek plastových flexibilních D 100 mm</t>
  </si>
  <si>
    <t>2,7*9</t>
  </si>
  <si>
    <t>212755215</t>
  </si>
  <si>
    <t>Trativody z drenážních trubek plastových flexibilních D 125 mm bez lože</t>
  </si>
  <si>
    <t>-2097728236</t>
  </si>
  <si>
    <t>Trativody bez lože z drenážních trubek plastových flexibilních D 125 mm</t>
  </si>
  <si>
    <t>213141112</t>
  </si>
  <si>
    <t>Zřízení vrstvy z geotextilie v rovině nebo ve sklonu do 1:5 š přes 3 do 6 m</t>
  </si>
  <si>
    <t>651689200</t>
  </si>
  <si>
    <t xml:space="preserve">Zřízení vrstvy z geotextilie  filtrační, separační, odvodňovací, ochranné, výztužné nebo protierozní v rovině nebo ve sklonu do 1:5, šířky přes 3 do 6 m</t>
  </si>
  <si>
    <t>69311081</t>
  </si>
  <si>
    <t>geotextilie netkaná separační, ochranná, filtrační, drenážní PES 300g/m2</t>
  </si>
  <si>
    <t>-2133035786</t>
  </si>
  <si>
    <t>83,25*1,1845 "Přepočtené koeficientem množství</t>
  </si>
  <si>
    <t>271532212</t>
  </si>
  <si>
    <t>Podsyp pod základové konstrukce se zhutněním z hrubého kameniva frakce 16 až 32 mm</t>
  </si>
  <si>
    <t>494691838</t>
  </si>
  <si>
    <t>Podsyp pod základové konstrukce se zhutněním a urovnáním povrchu z kameniva hrubého, frakce 16 - 32 mm</t>
  </si>
  <si>
    <t>18,5*4,5*0,2</t>
  </si>
  <si>
    <t>272353102</t>
  </si>
  <si>
    <t>Bednění kotevních otvorů v základových klenbách průřezu do 0,01 m2 hl přes 0,25 do 0,5 m</t>
  </si>
  <si>
    <t>-1812172159</t>
  </si>
  <si>
    <t>Bednění kotevních otvorů a prostupů v základových konstrukcích v klenbách včetně polohového zajištění a odbednění, popř. ztraceného bednění z pletiva apod. průřezu do 0,01 m2, hl. přes 0,25 do 0,50 m</t>
  </si>
  <si>
    <t>273313611</t>
  </si>
  <si>
    <t>Základové desky z betonu tř. C 16/20</t>
  </si>
  <si>
    <t>124551920</t>
  </si>
  <si>
    <t>Základy z betonu prostého desky z betonu kamenem neprokládaného tř. C 16/20</t>
  </si>
  <si>
    <t>"Podkladní deska</t>
  </si>
  <si>
    <t>18,5*4,5*0,1</t>
  </si>
  <si>
    <t>273321511</t>
  </si>
  <si>
    <t>Základové desky ze ŽB bez zvýšených nároků na prostředí tř. C 25/30</t>
  </si>
  <si>
    <t>107480007</t>
  </si>
  <si>
    <t>Základy z betonu železového (bez výztuže) desky z betonu bez zvláštních nároků na prostředí tř. C 25/30</t>
  </si>
  <si>
    <t>273351121</t>
  </si>
  <si>
    <t>Zřízení bednění základových desek</t>
  </si>
  <si>
    <t>336450633</t>
  </si>
  <si>
    <t>Bednění základů desek zřízení</t>
  </si>
  <si>
    <t>(18,5+4,5)*2*0,3</t>
  </si>
  <si>
    <t>273351122</t>
  </si>
  <si>
    <t>Odstranění bednění základových desek</t>
  </si>
  <si>
    <t>509840994</t>
  </si>
  <si>
    <t>Bednění základů desek odstranění</t>
  </si>
  <si>
    <t>273362021</t>
  </si>
  <si>
    <t>Výztuž základových desek svařovanými sítěmi Kari</t>
  </si>
  <si>
    <t>353377224</t>
  </si>
  <si>
    <t>Výztuž základů desek ze svařovaných sítí z drátů typu KARI</t>
  </si>
  <si>
    <t>18,5*4,5*4,44*1,3/1000*3</t>
  </si>
  <si>
    <t>274313711</t>
  </si>
  <si>
    <t>Základové pásy z betonu tř. C 20/25</t>
  </si>
  <si>
    <t>-1477755876</t>
  </si>
  <si>
    <t>Základy z betonu prostého pasy betonu kamenem neprokládaného tř. C 20/25</t>
  </si>
  <si>
    <t>"Podkladní beton pod ŽB pasy</t>
  </si>
  <si>
    <t>(6,1+0,5+11,1)*1,5*0,3</t>
  </si>
  <si>
    <t>(2,75*4)*0,5*0,3</t>
  </si>
  <si>
    <t>(19,2+19,2+3,2+3,2)*1*0,3</t>
  </si>
  <si>
    <t>(3,07)*0,5*0,3</t>
  </si>
  <si>
    <t>274321511</t>
  </si>
  <si>
    <t>Základové pasy ze ŽB bez zvýšených nároků na prostředí tř. C 25/30</t>
  </si>
  <si>
    <t>1016741152</t>
  </si>
  <si>
    <t>Základy z betonu železového (bez výztuže) pasy z betonu bez zvláštních nároků na prostředí tř. C 25/30</t>
  </si>
  <si>
    <t>(6,1+0,5+11,1)*1,5*0,6</t>
  </si>
  <si>
    <t>(2,75*4)*0,5*0,5</t>
  </si>
  <si>
    <t>(19,2+19,2+3,2+3,2)*1*0,5</t>
  </si>
  <si>
    <t>(3,07)*0,5*0,5</t>
  </si>
  <si>
    <t>-1544368651</t>
  </si>
  <si>
    <t>(17,7+1,5+1,5+3,07+3,07+0,5+1,1+4,5+4,5+4,5+1,1)*0,9</t>
  </si>
  <si>
    <t>(2,75+2,75+2,75+2,75+2,75+2,75+2,75+2,75+0,875+1,1+4,5+4,5+4,5+1,1+0,625+5,2+19,2+5,2+17,2+17,2+3,2+3,2)*0,8</t>
  </si>
  <si>
    <t>114648121</t>
  </si>
  <si>
    <t>274361821</t>
  </si>
  <si>
    <t>Výztuž základových pasů betonářskou ocelí 10 505 (R)</t>
  </si>
  <si>
    <t>579743375</t>
  </si>
  <si>
    <t>Výztuž základů pasů z betonářské oceli 10 505 (R) nebo BSt 500</t>
  </si>
  <si>
    <t>"výkres D.1.2.5.</t>
  </si>
  <si>
    <t>6,25</t>
  </si>
  <si>
    <t>279113134</t>
  </si>
  <si>
    <t>Základová zeď tl přes 250 do 300 mm z tvárnic ztraceného bednění včetně výplně z betonu tř. C 16/20</t>
  </si>
  <si>
    <t>943058380</t>
  </si>
  <si>
    <t xml:space="preserve">Základové zdi z tvárnic ztraceného bednění včetně výplně z betonu  bez zvláštních nároků na vliv prostředí třídy C 16/20, tloušťky zdiva přes 250 do 300 mm</t>
  </si>
  <si>
    <t>3,07*0,5</t>
  </si>
  <si>
    <t>(18,5+18,5+3,9+3,9)*0,5</t>
  </si>
  <si>
    <t>-673800924</t>
  </si>
  <si>
    <t>23,935*0,3*0,055</t>
  </si>
  <si>
    <t>213-R01</t>
  </si>
  <si>
    <t xml:space="preserve">Čerpání betonové směsi pomocí pumpy </t>
  </si>
  <si>
    <t>-1585631936</t>
  </si>
  <si>
    <t>310239211</t>
  </si>
  <si>
    <t>Zazdívka otvorů pl přes 1 do 4 m2 ve zdivu nadzákladovém cihlami pálenými na MVC</t>
  </si>
  <si>
    <t>1328229305</t>
  </si>
  <si>
    <t xml:space="preserve">Zazdívka otvorů ve zdivu nadzákladovém cihlami pálenými  plochy přes 1 m2 do 4 m2 na maltu vápenocementovou</t>
  </si>
  <si>
    <t>0,34*0,75*3,5*2</t>
  </si>
  <si>
    <t>1,9*0,75*0,55</t>
  </si>
  <si>
    <t>311113134</t>
  </si>
  <si>
    <t>Nosná zeď tl přes 250 do 300 mm z hladkých tvárnic ztraceného bednění včetně výplně z betonu tř. C 16/20</t>
  </si>
  <si>
    <t>-957250811</t>
  </si>
  <si>
    <t xml:space="preserve">Nadzákladové zdi z tvárnic ztraceného bednění  hladkých, včetně výplně z betonu třídy C 16/20, tloušťky zdiva přes 250 do 300 mm</t>
  </si>
  <si>
    <t>(3,07+4,7+4,7+3,2+8,37+3,46)*0,57</t>
  </si>
  <si>
    <t>311321611</t>
  </si>
  <si>
    <t>Nosná zeď ze ŽB tř. C 30/37 bez výztuže</t>
  </si>
  <si>
    <t>-1603514407</t>
  </si>
  <si>
    <t>Nadzákladové zdi z betonu železového (bez výztuže) nosné bez zvláštních nároků na vliv prostředí tř. C 30/37</t>
  </si>
  <si>
    <t>"1.NP</t>
  </si>
  <si>
    <t>(18,5+18,5+4+4)*4,68*0,25</t>
  </si>
  <si>
    <t>-4,75*2,4*0,25</t>
  </si>
  <si>
    <t>-2,85*2,4*0,25</t>
  </si>
  <si>
    <t>-1,5*2,5*0,25</t>
  </si>
  <si>
    <t>"2.NP</t>
  </si>
  <si>
    <t>(18,5+18,5+8+8)*4,13*0,25</t>
  </si>
  <si>
    <t>-2,2*4,13*0,25</t>
  </si>
  <si>
    <t>-3*2,4*0,25</t>
  </si>
  <si>
    <t>-3,875*2,4*4*0,25</t>
  </si>
  <si>
    <t>(8+8)*4,13*0,2</t>
  </si>
  <si>
    <t>-1*2,05*2*0,2</t>
  </si>
  <si>
    <t>"3.NP</t>
  </si>
  <si>
    <t>(18,5+18,5+8+8)*4,18*0,25</t>
  </si>
  <si>
    <t>-2,2*4,18*0,25</t>
  </si>
  <si>
    <t>-3,875*2,4*0,25*4</t>
  </si>
  <si>
    <t>"atika</t>
  </si>
  <si>
    <t>(18,5+18,5+8+8)*0,75*0,25</t>
  </si>
  <si>
    <t>311351121</t>
  </si>
  <si>
    <t>Zřízení oboustranného bednění nosných nadzákladových zdí</t>
  </si>
  <si>
    <t>398035098</t>
  </si>
  <si>
    <t>Bednění nadzákladových zdí nosných rovné oboustranné za každou stranu zřízení</t>
  </si>
  <si>
    <t>(18,5+18,5+4+4)*4,68*2</t>
  </si>
  <si>
    <t>-4,75*2,4*2</t>
  </si>
  <si>
    <t>-2,85*2,4*2</t>
  </si>
  <si>
    <t>-1,5*2,5*2</t>
  </si>
  <si>
    <t>(18,5+18,5+8+8)*4,13*2</t>
  </si>
  <si>
    <t>-2,2*4,13*2</t>
  </si>
  <si>
    <t>-3*2,4*2</t>
  </si>
  <si>
    <t>-3,875*2,4*4*2</t>
  </si>
  <si>
    <t>(8+8)*4,13*2</t>
  </si>
  <si>
    <t>-1*2,05*2*2</t>
  </si>
  <si>
    <t>(18,5+18,5+8+8)*4,18*2</t>
  </si>
  <si>
    <t>-2,2*4,18*2</t>
  </si>
  <si>
    <t>(18,5+18,5+8+8)*0,75*2</t>
  </si>
  <si>
    <t>311351122</t>
  </si>
  <si>
    <t>Odstranění oboustranného bednění nosných nadzákladových zdí</t>
  </si>
  <si>
    <t>-1666387665</t>
  </si>
  <si>
    <t>Bednění nadzákladových zdí nosných rovné oboustranné za každou stranu odstranění</t>
  </si>
  <si>
    <t>311361821</t>
  </si>
  <si>
    <t>Výztuž nosných zdí betonářskou ocelí 10 505</t>
  </si>
  <si>
    <t>-1846684031</t>
  </si>
  <si>
    <t>Výztuž nadzákladových zdí nosných svislých nebo odkloněných od svislice, rovných nebo oblých z betonářské oceli 10 505 (R) nebo BSt 500</t>
  </si>
  <si>
    <t>"Výkres D.1.2.9</t>
  </si>
  <si>
    <t>21,5-0,162</t>
  </si>
  <si>
    <t>316</t>
  </si>
  <si>
    <t>315231177</t>
  </si>
  <si>
    <t>Zdivo půdní z cihel dl 290 mm lehčených do P40 na SMS 10 MPa</t>
  </si>
  <si>
    <t>-1676959</t>
  </si>
  <si>
    <t>Zdivo z cihel pálených půdní, štítové, nadstřešní, poprsní z cihel plných lehčených dl. 290 mm P 40, na maltu ze suché směsi 10 MPa</t>
  </si>
  <si>
    <t>"Světlíky</t>
  </si>
  <si>
    <t>(1,18+1,14+1,18+1,14)*0,6*0,15*2</t>
  </si>
  <si>
    <t>(1,68+1,68+1,68+1,68)*0,6*0,15</t>
  </si>
  <si>
    <t>"VZT kastlík</t>
  </si>
  <si>
    <t>(0,75+0,85+0,75+0,85)*0,1*0,63</t>
  </si>
  <si>
    <t>317</t>
  </si>
  <si>
    <t>315-R1</t>
  </si>
  <si>
    <t>Založení světlíku na desce z pěnového skla tl. 115 mm</t>
  </si>
  <si>
    <t>1904308213</t>
  </si>
  <si>
    <t>(0,85+0,75+0,85+0,75)*0,3</t>
  </si>
  <si>
    <t>317168011</t>
  </si>
  <si>
    <t>Překlad keramický plochý š 115 mm dl 1000 mm</t>
  </si>
  <si>
    <t>1597220079</t>
  </si>
  <si>
    <t>Překlady keramické ploché osazené do maltového lože, výšky překladu 71 mm šířky 115 mm, délky 1000 mm</t>
  </si>
  <si>
    <t>317168012</t>
  </si>
  <si>
    <t>Překlad keramický plochý š 115 mm dl 1250 mm</t>
  </si>
  <si>
    <t>-1131768938</t>
  </si>
  <si>
    <t>Překlady keramické ploché osazené do maltového lože, výšky překladu 71 mm šířky 115 mm, délky 1250 mm</t>
  </si>
  <si>
    <t>317168016</t>
  </si>
  <si>
    <t>Překlad keramický plochý š 115 mm dl 2250 mm</t>
  </si>
  <si>
    <t>294611680</t>
  </si>
  <si>
    <t>Překlady keramické ploché osazené do maltového lože, výšky překladu 71 mm šířky 115 mm, délky 2250 mm</t>
  </si>
  <si>
    <t>317941123</t>
  </si>
  <si>
    <t>Osazování ocelových válcovaných nosníků na zdivu I, IE, U, UE nebo L přes č. 14 do č. 22 nebo výšky do 220 mm</t>
  </si>
  <si>
    <t>-1518416305</t>
  </si>
  <si>
    <t xml:space="preserve">Osazování ocelových válcovaných nosníků na zdivu  I nebo IE nebo U nebo UE nebo L č. 14 až 22 nebo výšky do 220 mm</t>
  </si>
  <si>
    <t>37</t>
  </si>
  <si>
    <t>13010716</t>
  </si>
  <si>
    <t>ocel profilová jakost S235JR (11 375) průřez I (IPN) 140</t>
  </si>
  <si>
    <t>-568839747</t>
  </si>
  <si>
    <t>14,4*1,6/1000*2 "Překlad nad otvory 1.NP</t>
  </si>
  <si>
    <t>14,4*2,3/1000*4 "Překlad nad otvorem ve stávající budově</t>
  </si>
  <si>
    <t>317-R01</t>
  </si>
  <si>
    <t>-1134547194</t>
  </si>
  <si>
    <t>330321610</t>
  </si>
  <si>
    <t>Sloupy nebo pilíře ze ŽB tř. C 30/37 bez výztuže</t>
  </si>
  <si>
    <t>1784918637</t>
  </si>
  <si>
    <t xml:space="preserve">Sloupy, pilíře, táhla, rámové stojky, vzpěry z betonu železového (bez výztuže)  bez zvláštních nároků na vliv prostředí tř. C 30/37</t>
  </si>
  <si>
    <t>0,3*0,3*4,91*4</t>
  </si>
  <si>
    <t>0,25*0,25*4,18</t>
  </si>
  <si>
    <t>331351121</t>
  </si>
  <si>
    <t>Zřízení bednění čtyřúhelníkových sloupů v do 4 m průřezu přes 0,08 do 0,16 m2</t>
  </si>
  <si>
    <t>-1783821786</t>
  </si>
  <si>
    <t>Bednění hranatých sloupů a pilířů včetně vzepření průřezu pravoúhlého čtyřúhelníka výšky do 4 m, průřezu přes 0,08 do 0,16 m2 zřízení</t>
  </si>
  <si>
    <t>0,3*4*4,91*4</t>
  </si>
  <si>
    <t>0,25*4*4,18</t>
  </si>
  <si>
    <t>41</t>
  </si>
  <si>
    <t>331351122</t>
  </si>
  <si>
    <t>Odstranění bednění čtyřúhelníkových sloupů v do 4 m průřezu přes 0,08 do 0,16 m2</t>
  </si>
  <si>
    <t>-996576707</t>
  </si>
  <si>
    <t>Bednění hranatých sloupů a pilířů včetně vzepření průřezu pravoúhlého čtyřúhelníka výšky do 4 m, průřezu přes 0,08 do 0,16 m2 odstranění</t>
  </si>
  <si>
    <t>331361821</t>
  </si>
  <si>
    <t>Výztuž sloupů hranatých betonářskou ocelí 10 505</t>
  </si>
  <si>
    <t>602975642</t>
  </si>
  <si>
    <t>Výztuž sloupů, pilířů, rámových stojek, táhel nebo vzpěr hranatých svislých nebo šikmých (odkloněných) z betonářské oceli 10 505 (R) nebo BSt 500</t>
  </si>
  <si>
    <t>0,162</t>
  </si>
  <si>
    <t>342244101</t>
  </si>
  <si>
    <t>Příčka z cihel děrovaných do P10 na maltu M5 tloušťky 80 mm</t>
  </si>
  <si>
    <t>341377711</t>
  </si>
  <si>
    <t xml:space="preserve">Příčky jednoduché z cihel děrovaných  klasických spojených na pero a drážku na maltu M5, pevnost cihel do P15, tl. příčky 80 mm</t>
  </si>
  <si>
    <t>1,64*3,75</t>
  </si>
  <si>
    <t>342244111</t>
  </si>
  <si>
    <t>Příčka z cihel děrovaných do P10 na maltu M5 tloušťky 115 mm</t>
  </si>
  <si>
    <t>-1687116512</t>
  </si>
  <si>
    <t xml:space="preserve">Příčky jednoduché z cihel děrovaných  klasických spojených na pero a drážku na maltu M5, pevnost cihel do P15, tl. příčky 115 mm</t>
  </si>
  <si>
    <t>(2,6+2,6+2,6+2,6+2,015)*3,7</t>
  </si>
  <si>
    <t>-0,8*2,02*3</t>
  </si>
  <si>
    <t>(5,8+2,2+5,77+5,77+5,77+1,455+3,5+3,5)*3,75</t>
  </si>
  <si>
    <t>-0,8*2,02*6</t>
  </si>
  <si>
    <t>-0,9*2,02*2</t>
  </si>
  <si>
    <t>(4,13+8+0,485+0,485+1,6+4,125)*3,7</t>
  </si>
  <si>
    <t>-0,9*2,02</t>
  </si>
  <si>
    <t>-1*2,02*2</t>
  </si>
  <si>
    <t>411321414</t>
  </si>
  <si>
    <t>Stropy deskové ze ŽB tř. C 25/30</t>
  </si>
  <si>
    <t>713263740</t>
  </si>
  <si>
    <t xml:space="preserve">Stropy z betonu železového (bez výztuže)  stropů deskových, plochých střech, desek balkonových, desek hřibových stropů včetně hlavic hřibových sloupů tř. C 25/30</t>
  </si>
  <si>
    <t>18,5*8,5*0,25</t>
  </si>
  <si>
    <t>2,81*2,49*0,16</t>
  </si>
  <si>
    <t>-1,68*1,68*0,25</t>
  </si>
  <si>
    <t>411321616</t>
  </si>
  <si>
    <t>Stropy deskové ze ŽB tř. C 30/37</t>
  </si>
  <si>
    <t>-1341352547</t>
  </si>
  <si>
    <t xml:space="preserve">Stropy z betonu železového (bez výztuže)  stropů deskových, plochých střech, desek balkonových, desek hřibových stropů včetně hlavic hřibových sloupů tř. C 30/37</t>
  </si>
  <si>
    <t>18,5*8,5*0,25*2</t>
  </si>
  <si>
    <t>-1,18*1,18*0,25*2</t>
  </si>
  <si>
    <t>2,81*2,49*0,16*2</t>
  </si>
  <si>
    <t>47</t>
  </si>
  <si>
    <t>411351011</t>
  </si>
  <si>
    <t>Zřízení bednění stropů deskových tl přes 5 do 25 cm bez podpěrné kce</t>
  </si>
  <si>
    <t>-1564300212</t>
  </si>
  <si>
    <t>Bednění stropních konstrukcí - bez podpěrné konstrukce desek tloušťky stropní desky přes 5 do 25 cm zřízení</t>
  </si>
  <si>
    <t>(18,5+8,5)*2*0,25*3</t>
  </si>
  <si>
    <t>18,5*8,5*3</t>
  </si>
  <si>
    <t>-1,68*1,68</t>
  </si>
  <si>
    <t>-1,18*1,18*2</t>
  </si>
  <si>
    <t>2,81*2,49*3</t>
  </si>
  <si>
    <t>(2,81+2,49)*2*0,16*3</t>
  </si>
  <si>
    <t>411351012</t>
  </si>
  <si>
    <t>Odstranění bednění stropů deskových tl přes 5 do 25 cm bez podpěrné kce</t>
  </si>
  <si>
    <t>-416352279</t>
  </si>
  <si>
    <t>Bednění stropních konstrukcí - bez podpěrné konstrukce desek tloušťky stropní desky přes 5 do 25 cm odstranění</t>
  </si>
  <si>
    <t>49</t>
  </si>
  <si>
    <t>411354313</t>
  </si>
  <si>
    <t>Zřízení podpěrné konstrukce stropů výšky do 4 m tl přes 15 do 25 cm</t>
  </si>
  <si>
    <t>-447316100</t>
  </si>
  <si>
    <t>Podpěrná konstrukce stropů - desek, kleneb a skořepin výška podepření do 4 m tloušťka stropu přes 15 do 25 cm zřízení</t>
  </si>
  <si>
    <t>20,991+471,75</t>
  </si>
  <si>
    <t>411354314</t>
  </si>
  <si>
    <t>Odstranění podpěrné konstrukce stropů výšky do 4 m tl přes 15 do 25 cm</t>
  </si>
  <si>
    <t>-594301470</t>
  </si>
  <si>
    <t>Podpěrná konstrukce stropů - desek, kleneb a skořepin výška podepření do 4 m tloušťka stropu přes 15 do 25 cm odstranění</t>
  </si>
  <si>
    <t>411361821</t>
  </si>
  <si>
    <t>Výztuž stropů betonářskou ocelí 10 505</t>
  </si>
  <si>
    <t>1326573680</t>
  </si>
  <si>
    <t xml:space="preserve"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</si>
  <si>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"výkres D.1.2.6</t>
  </si>
  <si>
    <t>5,8</t>
  </si>
  <si>
    <t>"výkres D.1.2.7</t>
  </si>
  <si>
    <t>4,6</t>
  </si>
  <si>
    <t>"výkres D.1.2.8</t>
  </si>
  <si>
    <t>5,4</t>
  </si>
  <si>
    <t>411-R1</t>
  </si>
  <si>
    <t xml:space="preserve">Pronájem systémového bednění a podpěrné konstrukce, vč. dopravy na stavbu, očištění po rozebrání a odvozu </t>
  </si>
  <si>
    <t>507568113</t>
  </si>
  <si>
    <t>53</t>
  </si>
  <si>
    <t>413321616</t>
  </si>
  <si>
    <t>Nosníky ze ŽB tř. C 30/37</t>
  </si>
  <si>
    <t>-1817378564</t>
  </si>
  <si>
    <t xml:space="preserve">Nosníky z betonu železového (bez výztuže)  včetně stěnových i jeřábových drah, volných trámů, průvlaků, rámových příčlí, ztužidel, konzol, vodorovných táhel apod., tyčových konstrukcí tř. C 30/37</t>
  </si>
  <si>
    <t>8,5*0,57*0,25*4</t>
  </si>
  <si>
    <t>413351111</t>
  </si>
  <si>
    <t>Zřízení bednění nosníků a průvlaků bez podpěrné kce výšky do 100 cm</t>
  </si>
  <si>
    <t>-1162681853</t>
  </si>
  <si>
    <t>Bednění nosníků a průvlaků - bez podpěrné konstrukce výška nosníku po spodní líc stropní desky do 100 cm zřízení</t>
  </si>
  <si>
    <t>8,5*0,57*2*4</t>
  </si>
  <si>
    <t>8,5*0,25*4</t>
  </si>
  <si>
    <t>413351112</t>
  </si>
  <si>
    <t>Odstranění bednění nosníků a průvlaků bez podpěrné kce výšky do 100 cm</t>
  </si>
  <si>
    <t>1506303913</t>
  </si>
  <si>
    <t>Bednění nosníků a průvlaků - bez podpěrné konstrukce výška nosníku po spodní líc stropní desky do 100 cm odstranění</t>
  </si>
  <si>
    <t>413352111</t>
  </si>
  <si>
    <t>Zřízení podpěrné konstrukce nosníků výšky podepření do 4 m pro nosník výšky do 100 cm</t>
  </si>
  <si>
    <t>1410073128</t>
  </si>
  <si>
    <t>Podpěrná konstrukce nosníků a průvlaků výšky podepření do 4 m výšky nosníku (po spodní hranu stropní desky) do 100 cm zřízení</t>
  </si>
  <si>
    <t>57</t>
  </si>
  <si>
    <t>413352112</t>
  </si>
  <si>
    <t>Odstranění podpěrné konstrukce nosníků výšky podepření do 4 m pro nosník výšky do 100 cm</t>
  </si>
  <si>
    <t>-628686358</t>
  </si>
  <si>
    <t>Podpěrná konstrukce nosníků a průvlaků výšky podepření do 4 m výšky nosníku (po spodní hranu stropní desky) do 100 cm odstranění</t>
  </si>
  <si>
    <t>413361821</t>
  </si>
  <si>
    <t>Výztuž nosníků, volných trámů nebo průvlaků volných trámů betonářskou ocelí 10 505</t>
  </si>
  <si>
    <t>1503465194</t>
  </si>
  <si>
    <t xml:space="preserve">Výztuž nosníků 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</si>
  <si>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4,845*0,08</t>
  </si>
  <si>
    <t>41-R</t>
  </si>
  <si>
    <t>-1877920922</t>
  </si>
  <si>
    <t>((8,049+3,953+8,100+3,954)+(3,455+1,392+3,435+1,392)+(4,014+6,240+3,984+6,240))*3,500</t>
  </si>
  <si>
    <t>((0,927+1,767+0,949+1,767)+(0,959+0,661+1,008+0,663)+(0,965+2,537+0,976+2,537)+(1,214+2,211+1,220+0,033+2,179))*1,400</t>
  </si>
  <si>
    <t>"2.NP 21-185_Přístavba SOŠ a SOU Kladno_DPS_06 (003).jpg</t>
  </si>
  <si>
    <t>((5,306+7,959+5,306+7,959)+(5,822+2,238+5,741+2,239)+(4,040+7,969+4,000+7,969)+(8,455+8,070+2,126+5,883+1,053+2,086+0,233))*3,400</t>
  </si>
  <si>
    <t>((2,086+5,124)+(1,114+1,286+1,144+1,286)+(0,810+0,851+0,861+0,020))*3,400</t>
  </si>
  <si>
    <t>((0,486+0,830+0,516)+(0,071+1,711+0,111+2,086+1,762+2,197)+(1,175+1,296+1,195+1,296)+(3,311+0,142+1,742+3,260+1,884)+1,883+(0,840+1,559)+1,539)*1,300</t>
  </si>
  <si>
    <t>(1,539+(1,580+1,266+1,559+1,266))*1,300</t>
  </si>
  <si>
    <t>Mezisoučet</t>
  </si>
  <si>
    <t>"3.NP 21-185_Přístavba SOŠ a SOU Kladno_DPS_06 (003).jpg</t>
  </si>
  <si>
    <t>((11,286+7,929+13,567+2,058+0,598+1,845+1,663+4,026)+(4,415+2,155+4,404)+(4,137+2,028+4,369+2,040)+(4,404+2,492+0,672+1,020+0,603+2,225+4,450))*3,400</t>
  </si>
  <si>
    <t>4,404*3,400</t>
  </si>
  <si>
    <t>-17,475"DOPROVODNÉ_N</t>
  </si>
  <si>
    <t>621272081</t>
  </si>
  <si>
    <t>Montáž odvětrávané fasády podhledů nýtováním na ocelový rošt tepelná izolace tl. 200 mm</t>
  </si>
  <si>
    <t>2145946188</t>
  </si>
  <si>
    <t xml:space="preserve">Montáž zavěšené odvětrávané fasády na ocelové nosné konstrukci  z fasádních desek na jednosměrné nosné konstrukci opláštění připevněné mechanickým viditelným spojem, (nýty) podhledů s vložením tepelné izolace, tloušťky 200 mm</t>
  </si>
  <si>
    <t>4*19</t>
  </si>
  <si>
    <t>2,8*2,54</t>
  </si>
  <si>
    <t>63</t>
  </si>
  <si>
    <t>59155232</t>
  </si>
  <si>
    <t>deska cementovláknitá int/ext protipožární tl 15mm</t>
  </si>
  <si>
    <t>-1818714756</t>
  </si>
  <si>
    <t>83,112*1,25 "Přepočtené koeficientem množství</t>
  </si>
  <si>
    <t>621511062</t>
  </si>
  <si>
    <t>Tenkovrstvá akrylátová rýhovaná omítka zrnitost 3,0 mm vnějších podhledů</t>
  </si>
  <si>
    <t>-1615899890</t>
  </si>
  <si>
    <t xml:space="preserve">Omítka tenkovrstvá akrylátová vnějších ploch  probarvená bez penetrace rýhovaná, zrnitost 3,0 mm podhledů</t>
  </si>
  <si>
    <t>65</t>
  </si>
  <si>
    <t>622142001</t>
  </si>
  <si>
    <t>Potažení vnějších stěn sklovláknitým pletivem vtlačeným do tenkovrstvé hmoty</t>
  </si>
  <si>
    <t>-784141686</t>
  </si>
  <si>
    <t xml:space="preserve">Potažení vnějších ploch pletivem  v ploše nebo pruzích, na plném podkladu sklovláknitým vtlačením do tmelu stěn</t>
  </si>
  <si>
    <t>54,67+32,5</t>
  </si>
  <si>
    <t>9*10,6</t>
  </si>
  <si>
    <t>4*5</t>
  </si>
  <si>
    <t>-2,28*7,8*4</t>
  </si>
  <si>
    <t>-1,44*2,41*2</t>
  </si>
  <si>
    <t>327</t>
  </si>
  <si>
    <t>622143004</t>
  </si>
  <si>
    <t>Montáž omítkových samolepících začišťovacích profilů pro spojení s okenním rámem</t>
  </si>
  <si>
    <t>590619173</t>
  </si>
  <si>
    <t xml:space="preserve">Montáž omítkových profilů  plastových, pozinkovaných nebo dřevěných upevněných vtlačením do podkladní vrstvy nebo přibitím začišťovacích samolepících pro vytvoření dilatujícího spoje s okenním rámem</t>
  </si>
  <si>
    <t>(2,28+7,8+2,28)*4</t>
  </si>
  <si>
    <t>(1,44+2,41+2,41)*2</t>
  </si>
  <si>
    <t>328</t>
  </si>
  <si>
    <t>59051476</t>
  </si>
  <si>
    <t>profil začišťovací PVC 9mm s výztužnou tkaninou pro ostění ETICS</t>
  </si>
  <si>
    <t>382785072</t>
  </si>
  <si>
    <t>61,96*1,05 'Přepočtené koeficientem množství</t>
  </si>
  <si>
    <t>936,672/0,8</t>
  </si>
  <si>
    <t>-21,844"DOPROVODNÉ_N</t>
  </si>
  <si>
    <t>622151001</t>
  </si>
  <si>
    <t>Penetrační akrylátový nátěr vnějších pastovitých tenkovrstvých omítek stěn</t>
  </si>
  <si>
    <t>-2056473161</t>
  </si>
  <si>
    <t>Penetrační nátěr vnějších pastovitých tenkovrstvých omítek akrylátový univerzální stěn</t>
  </si>
  <si>
    <t>(18,5+18,5+4+4)*0,3</t>
  </si>
  <si>
    <t>32,5</t>
  </si>
  <si>
    <t>331</t>
  </si>
  <si>
    <t>622151011</t>
  </si>
  <si>
    <t>Penetrační silikátový nátěr vnějších pastovitých tenkovrstvých omítek stěn</t>
  </si>
  <si>
    <t>-1627567025</t>
  </si>
  <si>
    <t>Penetrační nátěr vnějších pastovitých tenkovrstvých omítek silikátový paropropustný stěn</t>
  </si>
  <si>
    <t xml:space="preserve">Poznámka k položce:_x000d_
Tmavý odstín_x000d_
</t>
  </si>
  <si>
    <t>152,723</t>
  </si>
  <si>
    <t>622211011</t>
  </si>
  <si>
    <t>Montáž kontaktního zateplení vnějších stěn lepením a mechanickým kotvením polystyrénových desek do betonu a zdiva tl přes 40 do 80 mm</t>
  </si>
  <si>
    <t>1496254054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</si>
  <si>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</si>
  <si>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"Kontaktní zateplení sloupů a zídky</t>
  </si>
  <si>
    <t>23,568+8,932</t>
  </si>
  <si>
    <t>28375945</t>
  </si>
  <si>
    <t>deska EPS 100 fasádní λ=0,037 tl 50mm</t>
  </si>
  <si>
    <t>1114527744</t>
  </si>
  <si>
    <t>32,5*1,05 "Přepočtené koeficientem množství</t>
  </si>
  <si>
    <t>622211021</t>
  </si>
  <si>
    <t>Montáž kontaktního zateplení vnějších stěn lepením a mechanickým kotvením polystyrénových desek do betonu a zdiva tl přes 80 do 120 mm</t>
  </si>
  <si>
    <t>-1621266797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</si>
  <si>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</si>
  <si>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(18,5+4+4)*1,33</t>
  </si>
  <si>
    <t>18,5*1,05</t>
  </si>
  <si>
    <t>28376422</t>
  </si>
  <si>
    <t>deska z polystyrénu XPS, hrana polodrážková a hladký povrch 300kPA tl 100mm</t>
  </si>
  <si>
    <t>1281402153</t>
  </si>
  <si>
    <t>54,67*1,05 "Přepočtené koeficientem množství</t>
  </si>
  <si>
    <t>322</t>
  </si>
  <si>
    <t>622221141</t>
  </si>
  <si>
    <t>Montáž kontaktního zateplení vnějších stěn lepením a mechanickým kotvením desek z minerální vlny s kolmou orientací do zdiva a betonu tl přes 160 do 200 mm</t>
  </si>
  <si>
    <t>247038960</t>
  </si>
  <si>
    <t>Montáž kontaktního zateplení lepením a mechanickým kotvením z desek z minerální vlny s kolmou orientací vláken na vnější stěny, na podklad betonový nebo z lehčeného betonu, z tvárnic keramických nebo vápenopískových, tloušťky desek přes 160 do 200 mm</t>
  </si>
  <si>
    <t>323</t>
  </si>
  <si>
    <t>63151535</t>
  </si>
  <si>
    <t>deska tepelně izolační minerální kontaktních fasád kolmé vlákno λ=0,040-0,041 tl 200mm</t>
  </si>
  <si>
    <t>988048038</t>
  </si>
  <si>
    <t>152,723*1,02 'Přepočtené koeficientem množství</t>
  </si>
  <si>
    <t>325</t>
  </si>
  <si>
    <t>622222051</t>
  </si>
  <si>
    <t>Montáž kontaktního zateplení vnějšího ostění, nadpraží nebo parapetu hl. špalety do 400 mm lepením desek z minerální vlny tl do 40 mm</t>
  </si>
  <si>
    <t>332775707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</si>
  <si>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</si>
  <si>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326</t>
  </si>
  <si>
    <t>63151505</t>
  </si>
  <si>
    <t>deska tepelně izolační minerální kontaktních fasád kolmé vlákno λ=0,040-0,041 tl 20mm</t>
  </si>
  <si>
    <t>1339204258</t>
  </si>
  <si>
    <t>61,96*0,33 'Přepočtené koeficientem množství</t>
  </si>
  <si>
    <t>324</t>
  </si>
  <si>
    <t>622251105</t>
  </si>
  <si>
    <t>Příplatek k cenám kontaktního zateplení vnějších stěn za zápustnou montáž a použití použití tepelněizolačních zátek z minerální vlny</t>
  </si>
  <si>
    <t>-1009812597</t>
  </si>
  <si>
    <t>Montáž kontaktního zateplení lepením a mechanickým kotvením Příplatek k cenám za zápustnou montáž kotev s použitím tepelněizolačních zátek na vnější stěny z minerální vlny</t>
  </si>
  <si>
    <t>73</t>
  </si>
  <si>
    <t>622252001</t>
  </si>
  <si>
    <t>Montáž profilů kontaktního zateplení připevněných mechanicky</t>
  </si>
  <si>
    <t>-1625815685</t>
  </si>
  <si>
    <t>Montáž profilů kontaktního zateplení zakládacích soklových připevněných hmoždinkami</t>
  </si>
  <si>
    <t>(18,5+18,5+4+4)</t>
  </si>
  <si>
    <t>(3,07+4,7+4,7)</t>
  </si>
  <si>
    <t>0,3*4</t>
  </si>
  <si>
    <t>0,3*2*3</t>
  </si>
  <si>
    <t>74</t>
  </si>
  <si>
    <t>59051647</t>
  </si>
  <si>
    <t>profil zakládací Al tl 0,7mm pro ETICS pro izolant tl 100mm</t>
  </si>
  <si>
    <t>692532992</t>
  </si>
  <si>
    <t>60,47*1,05 "Přepočtené koeficientem množství</t>
  </si>
  <si>
    <t>329</t>
  </si>
  <si>
    <t>622252002</t>
  </si>
  <si>
    <t>Montáž profilů kontaktního zateplení lepených</t>
  </si>
  <si>
    <t>867571712</t>
  </si>
  <si>
    <t>Montáž profilů kontaktního zateplení ostatních stěnových, dilatačních apod. lepených do tmelu</t>
  </si>
  <si>
    <t>14,2*4</t>
  </si>
  <si>
    <t>4+4</t>
  </si>
  <si>
    <t>330</t>
  </si>
  <si>
    <t>63127466</t>
  </si>
  <si>
    <t>profil rohový Al 23x23mm s výztužnou tkaninou š 100mm pro ETICS</t>
  </si>
  <si>
    <t>1783609797</t>
  </si>
  <si>
    <t>126,76*1,05 'Přepočtené koeficientem množství</t>
  </si>
  <si>
    <t>75</t>
  </si>
  <si>
    <t>622272081</t>
  </si>
  <si>
    <t>Montáž odvětrávané fasády stěn nýtováním na ocelový rošt tepelná izolace tl. 200 mm</t>
  </si>
  <si>
    <t>784968132</t>
  </si>
  <si>
    <t xml:space="preserve">Montáž zavěšené odvětrávané fasády na ocelové nosné konstrukci  z fasádních desek na jednosměrné nosné konstrukci opláštění připevněné mechanickým viditelným spojem, (nýty) stěn s vložením tepelné izolace, tloušťky 200 mm</t>
  </si>
  <si>
    <t>14,3*18,9</t>
  </si>
  <si>
    <t>-2,5*9,5</t>
  </si>
  <si>
    <t>-2,3*2,9*2</t>
  </si>
  <si>
    <t>-2,1*4,65</t>
  </si>
  <si>
    <t>-2,2*2,8</t>
  </si>
  <si>
    <t>-2*4,65</t>
  </si>
  <si>
    <t>59155104</t>
  </si>
  <si>
    <t>deska cementovláknitá fasádní probarvená tl 8mm</t>
  </si>
  <si>
    <t>1595821262</t>
  </si>
  <si>
    <t>478,225*1,25 "Přepočtené koeficientem množství</t>
  </si>
  <si>
    <t>78</t>
  </si>
  <si>
    <t>622272091</t>
  </si>
  <si>
    <t>Montáž odvětrávané fasády ostění nebo nadpraží nýtováním na ocelový rošt</t>
  </si>
  <si>
    <t>1108232700</t>
  </si>
  <si>
    <t xml:space="preserve">Montáž zavěšené odvětrávané fasády na ocelové nosné konstrukci  z fasádních desek na jednosměrné nosné konstrukci opláštění připevněné mechanickým viditelným spojem, (nýty) stěn s vložením tepelné izolace, tloušťky ostění nebo nadpraží</t>
  </si>
  <si>
    <t>(2,3+2,9+2,3)*2</t>
  </si>
  <si>
    <t>(2,1+4,65+2,1)</t>
  </si>
  <si>
    <t>(2,2+2,8+2,2)</t>
  </si>
  <si>
    <t>(2+4,65+2)</t>
  </si>
  <si>
    <t>-1300346371</t>
  </si>
  <si>
    <t>39,7*0,2</t>
  </si>
  <si>
    <t>7,94*1,25 "Přepočtené koeficientem množství</t>
  </si>
  <si>
    <t>333</t>
  </si>
  <si>
    <t>622-R</t>
  </si>
  <si>
    <t>Montáž obložení stěn z modřínu, vč. kotvení obkladu do fasády s přerušeným tepelným mostem</t>
  </si>
  <si>
    <t>1937649152</t>
  </si>
  <si>
    <t>Poznámka k položce:_x000d_
viz PD, detail T01</t>
  </si>
  <si>
    <t>9*10,5</t>
  </si>
  <si>
    <t>77</t>
  </si>
  <si>
    <t>591R01</t>
  </si>
  <si>
    <t>dřevěné fásádní lamely + kotvící materiál</t>
  </si>
  <si>
    <t>-1175866919</t>
  </si>
  <si>
    <t>"T01</t>
  </si>
  <si>
    <t>229</t>
  </si>
  <si>
    <t>229*1,2 'Přepočtené koeficientem množství</t>
  </si>
  <si>
    <t>80</t>
  </si>
  <si>
    <t>622511052</t>
  </si>
  <si>
    <t>Tenkovrstvá akrylátová rýhovaná omítka zrnitost 2,0 mm vnějších stěn</t>
  </si>
  <si>
    <t>-2141688083</t>
  </si>
  <si>
    <t xml:space="preserve">Omítka tenkovrstvá akrylátová vnějších ploch  probarvená bez penetrace rýhovaná, zrnitost 2,0 mm stěn</t>
  </si>
  <si>
    <t>81</t>
  </si>
  <si>
    <t>622511102</t>
  </si>
  <si>
    <t>Tenkovrstvá akrylátová mozaiková jemnozrnná omítka vnějších stěn</t>
  </si>
  <si>
    <t>657687303</t>
  </si>
  <si>
    <t xml:space="preserve">Omítka tenkovrstvá akrylátová vnějších ploch  probarvená bez penetrace mozaiková jemnozrnná stěn</t>
  </si>
  <si>
    <t>332</t>
  </si>
  <si>
    <t>622531022</t>
  </si>
  <si>
    <t>Tenkovrstvá silikonová zrnitá omítka zrnitost 2,0 mm vnějších stěn</t>
  </si>
  <si>
    <t>733882272</t>
  </si>
  <si>
    <t xml:space="preserve">Omítka tenkovrstvá silikonová vnějších ploch  probarvená bez penetrace zatíraná (škrábaná), zrnitost 2,0 mm stěn</t>
  </si>
  <si>
    <t>68,3+141,6+147</t>
  </si>
  <si>
    <t>-24,4"DOPROVODNÉ_N</t>
  </si>
  <si>
    <t>18+18+4+4+2,6+2,6+2,6+2,6+2,6+2,6+2,6+2,6+3,1+0,9</t>
  </si>
  <si>
    <t>18,5+18,5+8+8+8+8+8+8+5,8+5,8+5,8+5,8+5,8+5,8+5,8+5,8+1,64+3,27+3,27+3,27+3,27+1,455+3,27+1,455</t>
  </si>
  <si>
    <t>18,5+18,5+8+8+8+8+4,1+4,1+0,6+4+4</t>
  </si>
  <si>
    <t>-19,59"DOPROVODNÉ_N</t>
  </si>
  <si>
    <t>86</t>
  </si>
  <si>
    <t>637121112</t>
  </si>
  <si>
    <t>Okapový chodník z kačírku tl 150 mm s udusáním</t>
  </si>
  <si>
    <t>765706214</t>
  </si>
  <si>
    <t xml:space="preserve">Okapový chodník z kameniva  s udusáním a urovnáním povrchu z kačírku tl. 150 mm</t>
  </si>
  <si>
    <t>(18,5+9+9)*0,4</t>
  </si>
  <si>
    <t>87</t>
  </si>
  <si>
    <t>637311121</t>
  </si>
  <si>
    <t>Okapový chodník z betonových chodníkových obrubníků ležatých lože beton</t>
  </si>
  <si>
    <t>943898860</t>
  </si>
  <si>
    <t>Okapový chodník z obrubníků betonových chodníkových, se zalitím spár cementovou maltou do lože z betonu prostého, z obrubníků ležatých</t>
  </si>
  <si>
    <t>(18,5+9+9)</t>
  </si>
  <si>
    <t>88</t>
  </si>
  <si>
    <t>941111122</t>
  </si>
  <si>
    <t>Montáž lešení řadového trubkového lehkého s podlahami zatížení do 200 kg/m2 š přes 0,9 do 1,2 m v přes 10 do 25 m</t>
  </si>
  <si>
    <t>-1499862247</t>
  </si>
  <si>
    <t xml:space="preserve">Montáž lešení řadového trubkového lehkého pracovního s podlahami  s provozním zatížením tř. 3 do 200 kg/m2 šířky tř. W09 přes 0,9 do 1,2 m, výšky přes 10 do 25 m</t>
  </si>
  <si>
    <t>(18,5+9+18+9)*14,4</t>
  </si>
  <si>
    <t>89</t>
  </si>
  <si>
    <t>941111222</t>
  </si>
  <si>
    <t>Příplatek k lešení řadovému trubkovému lehkému s podlahami š 1,2 m v 25 m za první a ZKD den použití</t>
  </si>
  <si>
    <t>-929557066</t>
  </si>
  <si>
    <t xml:space="preserve">Montáž lešení řadového trubkového lehkého pracovního s podlahami  s provozním zatížením tř. 3 do 200 kg/m2 Příplatek za první a každý další den použití lešení k ceně -1122</t>
  </si>
  <si>
    <t>784,8*90</t>
  </si>
  <si>
    <t>941111822</t>
  </si>
  <si>
    <t>Demontáž lešení řadového trubkového lehkého s podlahami zatížení do 200 kg/m2 š přes 0,9 do 1,2 m v přes 10 do 25 m</t>
  </si>
  <si>
    <t>1896235308</t>
  </si>
  <si>
    <t xml:space="preserve">Demontáž lešení řadového trubkového lehkého pracovního s podlahami  s provozním zatížením tř. 3 do 200 kg/m2 šířky tř. W09 přes 0,9 do 1,2 m, výšky přes 10 do 25 m</t>
  </si>
  <si>
    <t>944511111</t>
  </si>
  <si>
    <t>Montáž ochranné sítě z textilie z umělých vláken</t>
  </si>
  <si>
    <t>958019099</t>
  </si>
  <si>
    <t xml:space="preserve">Montáž ochranné sítě  zavěšené na konstrukci lešení z textilie z umělých vláken</t>
  </si>
  <si>
    <t>92</t>
  </si>
  <si>
    <t>944511211</t>
  </si>
  <si>
    <t>Příplatek k ochranné síti za první a ZKD den použití</t>
  </si>
  <si>
    <t>142546875</t>
  </si>
  <si>
    <t xml:space="preserve">Montáž ochranné sítě  Příplatek za první a každý další den použití sítě k ceně -1111</t>
  </si>
  <si>
    <t>93</t>
  </si>
  <si>
    <t>949101111</t>
  </si>
  <si>
    <t>Lešení pomocné pro objekty pozemních staveb s lešeňovou podlahou v do 1,9 m zatížení do 150 kg/m2</t>
  </si>
  <si>
    <t>-485708283</t>
  </si>
  <si>
    <t xml:space="preserve">Lešení pomocné pracovní pro objekty pozemních staveb  pro zatížení do 150 kg/m2, o výšce lešeňové podlahy do 1,9 m</t>
  </si>
  <si>
    <t>356,9</t>
  </si>
  <si>
    <t>95</t>
  </si>
  <si>
    <t>953943212</t>
  </si>
  <si>
    <t>Osazování skříně pro hasicí přístroj</t>
  </si>
  <si>
    <t>1540689636</t>
  </si>
  <si>
    <t xml:space="preserve">Osazování drobných kovových předmětů  kotvených do stěny skříně pro hasicí přístroj</t>
  </si>
  <si>
    <t>96</t>
  </si>
  <si>
    <t>44983131</t>
  </si>
  <si>
    <t>skříňka na RHP</t>
  </si>
  <si>
    <t>-616703292</t>
  </si>
  <si>
    <t>97</t>
  </si>
  <si>
    <t>44932114</t>
  </si>
  <si>
    <t>přístroj hasicí ruční práškový PG 6 LE</t>
  </si>
  <si>
    <t>2039663086</t>
  </si>
  <si>
    <t>98</t>
  </si>
  <si>
    <t>967031142</t>
  </si>
  <si>
    <t>Přisekání rovných ostění v cihelném zdivu na MC</t>
  </si>
  <si>
    <t>1566593998</t>
  </si>
  <si>
    <t xml:space="preserve">Přisekání (špicování) plošné nebo rovných ostění zdiva z cihel pálených  rovných ostění, bez odstupu, po hrubém vybourání otvorů, na maltu cementovou</t>
  </si>
  <si>
    <t>3,5*0,75*4</t>
  </si>
  <si>
    <t>99</t>
  </si>
  <si>
    <t>968072247</t>
  </si>
  <si>
    <t>Vybourání kovových rámů oken jednoduchých včetně křídel pl přes 4 m2</t>
  </si>
  <si>
    <t>905522492</t>
  </si>
  <si>
    <t xml:space="preserve">Vybourání kovových rámů oken s křídly, dveřních zárubní, vrat, stěn, ostění nebo obkladů  okenních rámů s křídly jednoduchých, plochy přes 4 m2</t>
  </si>
  <si>
    <t>1,9*3,5*2</t>
  </si>
  <si>
    <t>9901R</t>
  </si>
  <si>
    <t xml:space="preserve">Nosník kluzného uložení lávky, vč. dilatačních lišt </t>
  </si>
  <si>
    <t>864223418</t>
  </si>
  <si>
    <t xml:space="preserve">Poznámka k položce:_x000d_
Dilatační lišta - viz PD OV-08_x000d_
</t>
  </si>
  <si>
    <t>101</t>
  </si>
  <si>
    <t>569113442</t>
  </si>
  <si>
    <t>-858537509</t>
  </si>
  <si>
    <t>1,078*9 "Přepočtené koeficientem množství</t>
  </si>
  <si>
    <t>103</t>
  </si>
  <si>
    <t>-1641920749</t>
  </si>
  <si>
    <t>104</t>
  </si>
  <si>
    <t>-1343964772</t>
  </si>
  <si>
    <t>106</t>
  </si>
  <si>
    <t>711111001</t>
  </si>
  <si>
    <t>Provedení izolace proti zemní vlhkosti vodorovné za studena nátěrem penetračním</t>
  </si>
  <si>
    <t>1725143901</t>
  </si>
  <si>
    <t xml:space="preserve">Provedení izolace proti zemní vlhkosti natěradly a tmely za studena  na ploše vodorovné V nátěrem penetračním</t>
  </si>
  <si>
    <t>18,5*4,5</t>
  </si>
  <si>
    <t>107</t>
  </si>
  <si>
    <t>11163150</t>
  </si>
  <si>
    <t>lak penetrační asfaltový</t>
  </si>
  <si>
    <t>838502184</t>
  </si>
  <si>
    <t>83,25*0,0004 "Přepočtené koeficientem množství</t>
  </si>
  <si>
    <t>108</t>
  </si>
  <si>
    <t>711112001</t>
  </si>
  <si>
    <t>Provedení izolace proti zemní vlhkosti svislé za studena nátěrem penetračním</t>
  </si>
  <si>
    <t>1254709532</t>
  </si>
  <si>
    <t xml:space="preserve">Provedení izolace proti zemní vlhkosti natěradly a tmely za studena  na ploše svislé S nátěrem penetračním</t>
  </si>
  <si>
    <t>(18,5+4+4)*0,75</t>
  </si>
  <si>
    <t>18,5*0,35</t>
  </si>
  <si>
    <t>109</t>
  </si>
  <si>
    <t>130076836</t>
  </si>
  <si>
    <t>26,35*0,0004 "Přepočtené koeficientem množství</t>
  </si>
  <si>
    <t>711141559</t>
  </si>
  <si>
    <t>Provedení izolace proti zemní vlhkosti pásy přitavením vodorovné NAIP</t>
  </si>
  <si>
    <t>-2118177429</t>
  </si>
  <si>
    <t xml:space="preserve">Provedení izolace proti zemní vlhkosti pásy přitavením  NAIP na ploše vodorovné V</t>
  </si>
  <si>
    <t>62853004</t>
  </si>
  <si>
    <t>pás asfaltový natavitelný modifikovaný SBS tl 4,0mm s vložkou ze skleněné tkaniny a spalitelnou PE fólií nebo jemnozrnným minerálním posypem na horním povrchu</t>
  </si>
  <si>
    <t>389820538</t>
  </si>
  <si>
    <t>83,25*1,1 "Přepočtené koeficientem množství</t>
  </si>
  <si>
    <t>62855001</t>
  </si>
  <si>
    <t>pás asfaltový natavitelný modifikovaný SBS tl 4,0mm s vložkou z polyesterové rohože a spalitelnou PE fólií nebo jemnozrnným minerálním posypem na horním povrchu</t>
  </si>
  <si>
    <t>1651741648</t>
  </si>
  <si>
    <t>711142559</t>
  </si>
  <si>
    <t>Provedení izolace proti zemní vlhkosti pásy přitavením svislé NAIP</t>
  </si>
  <si>
    <t>1710047335</t>
  </si>
  <si>
    <t xml:space="preserve">Provedení izolace proti zemní vlhkosti pásy přitavením  NAIP na ploše svislé S</t>
  </si>
  <si>
    <t>-676497251</t>
  </si>
  <si>
    <t>26,35*1,1 "Přepočtené koeficientem množství</t>
  </si>
  <si>
    <t>75652374</t>
  </si>
  <si>
    <t>711747288</t>
  </si>
  <si>
    <t>Izolace proti vodě opracování trubních prostupů na přírubu tmelem do 200 mm přitavením NAIP</t>
  </si>
  <si>
    <t>-1702555169</t>
  </si>
  <si>
    <t xml:space="preserve">Provedení detailů pásy přitavením  opracování trubních prostupů na pevnou a volnou přírubu s dotěsněním tmelem, průměru do 200 mm</t>
  </si>
  <si>
    <t>711-M1</t>
  </si>
  <si>
    <t>Těsnící asfaltová manžeta prostupu potrubí izolací proti radonu DN 125</t>
  </si>
  <si>
    <t>-443337463</t>
  </si>
  <si>
    <t>118</t>
  </si>
  <si>
    <t>711-M2</t>
  </si>
  <si>
    <t>Těsnící asfaltová manžeta prostupu potrubí izolací proti radonu DN 110</t>
  </si>
  <si>
    <t>124864151</t>
  </si>
  <si>
    <t>119</t>
  </si>
  <si>
    <t>998711103</t>
  </si>
  <si>
    <t>Přesun hmot tonážní pro izolace proti vodě, vlhkosti a plynům v objektech v přes 12 do 60 m</t>
  </si>
  <si>
    <t>-1525925030</t>
  </si>
  <si>
    <t xml:space="preserve">Přesun hmot pro izolace proti vodě, vlhkosti a plynům  stanovený z hmotnosti přesunovaného materiálu vodorovná dopravní vzdálenost do 50 m v objektech výšky přes 12 do 60 m</t>
  </si>
  <si>
    <t>120</t>
  </si>
  <si>
    <t>712311101</t>
  </si>
  <si>
    <t>Provedení povlakové krytiny střech do 10° za studena lakem penetračním nebo asfaltovým</t>
  </si>
  <si>
    <t>1958349529</t>
  </si>
  <si>
    <t xml:space="preserve">Provedení povlakové krytiny střech plochých do 10° natěradly a tmely za studena  nátěrem lakem penetračním nebo asfaltovým</t>
  </si>
  <si>
    <t>18,5*8,5</t>
  </si>
  <si>
    <t>-(18,5+8,5+18,5+8,5)*0,25</t>
  </si>
  <si>
    <t>(18,5+8,5+18,5+8,5)*0,75</t>
  </si>
  <si>
    <t>2,82*2,54</t>
  </si>
  <si>
    <t>2,54*0,75</t>
  </si>
  <si>
    <t>121</t>
  </si>
  <si>
    <t>312927001</t>
  </si>
  <si>
    <t>187,711*0,0004 "Přepočtené koeficientem množství</t>
  </si>
  <si>
    <t>122</t>
  </si>
  <si>
    <t>712331101</t>
  </si>
  <si>
    <t>Provedení povlakové krytiny střech do 10° podkladní vrstvy pásy na sucho AIP nebo NAIP</t>
  </si>
  <si>
    <t>981896898</t>
  </si>
  <si>
    <t xml:space="preserve">Provedení povlakové krytiny střech plochých do 10° pásy na sucho  AIP nebo NAIP</t>
  </si>
  <si>
    <t>2,54*0,65</t>
  </si>
  <si>
    <t>123</t>
  </si>
  <si>
    <t>1746577873</t>
  </si>
  <si>
    <t>8,814*1,1 "Přepočtené koeficientem množství</t>
  </si>
  <si>
    <t>124</t>
  </si>
  <si>
    <t>712331111</t>
  </si>
  <si>
    <t>Provedení povlakové krytiny střech do 10° podkladní vrstvy pásy na sucho samolepící</t>
  </si>
  <si>
    <t>-683636113</t>
  </si>
  <si>
    <t xml:space="preserve">Provedení povlakové krytiny střech plochých do 10° pásy na sucho  podkladní samolepící asfaltový pás</t>
  </si>
  <si>
    <t>(18,5+8,5+18,5+8,5)*1,06</t>
  </si>
  <si>
    <t>125</t>
  </si>
  <si>
    <t>62866281</t>
  </si>
  <si>
    <t>pás asfaltový samolepicí modifikovaný SBS tl 3,0mm s vložkou ze skleněné tkaniny se spalitelnou fólií nebo jemnozrnným minerálním posypem nebo textilií na horním povrchu</t>
  </si>
  <si>
    <t>-1906945170</t>
  </si>
  <si>
    <t>195,383*1,1 "Přepočtené koeficientem množství</t>
  </si>
  <si>
    <t>126</t>
  </si>
  <si>
    <t>712341559</t>
  </si>
  <si>
    <t>Provedení povlakové krytiny střech do 10° pásy NAIP přitavením v plné ploše</t>
  </si>
  <si>
    <t>-339535894</t>
  </si>
  <si>
    <t>Provedení povlakové krytiny střech plochých do 10° pásy přitavením NAIP v plné ploše</t>
  </si>
  <si>
    <t>127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</si>
  <si>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</si>
  <si>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</si>
  <si>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-1615912820</t>
  </si>
  <si>
    <t>178,643</t>
  </si>
  <si>
    <t>195,383</t>
  </si>
  <si>
    <t>383,094*1,1 "Přepočtené koeficientem množství</t>
  </si>
  <si>
    <t>128</t>
  </si>
  <si>
    <t>62855022</t>
  </si>
  <si>
    <t>pás asfaltový natavitelný modifikovaný SBS tl 5,3mm s odolností proti prorůstání kořínků s vložkou ze polyesterové rohože a hrubozrnným břidličným posypem na horním povrchu</t>
  </si>
  <si>
    <t>-993137027</t>
  </si>
  <si>
    <t>129</t>
  </si>
  <si>
    <t>712363101</t>
  </si>
  <si>
    <t>Provedení povlakové krytiny střech do 10° ukotvení fólie talířov hmoždinkou do polystyrenu nebo vlny</t>
  </si>
  <si>
    <t>1753024848</t>
  </si>
  <si>
    <t xml:space="preserve">Provedení povlakové krytiny střech plochých do 10° fólií  ostatní činnosti při pokládání hydroizolačních fólií (materiál ve specifikaci) mechanické ukotvení talířovou hmoždinkou do polystyrenu nebo desek z minerální vlny</t>
  </si>
  <si>
    <t>130</t>
  </si>
  <si>
    <t>59051347</t>
  </si>
  <si>
    <t xml:space="preserve">hmoždinka ETA zatloukací fasádní  s kovovým trnem pro montáž TI 8x60x235mm</t>
  </si>
  <si>
    <t>-284246685</t>
  </si>
  <si>
    <t>131</t>
  </si>
  <si>
    <t>712771101</t>
  </si>
  <si>
    <t>Provedení ochranné vrstvy z textilií nebo rohoží volně s přesahem vegetační střechy sklon do 5°</t>
  </si>
  <si>
    <t>1403065402</t>
  </si>
  <si>
    <t>Provedení ochranné vrstvy vegetační střechy proti prorůstání kořenů, proti mechanickému poškození hydroizolace z textilií nebo rohoží volně kladených s přesahem, sklon střechy do 5°</t>
  </si>
  <si>
    <t>132</t>
  </si>
  <si>
    <t>-501850056</t>
  </si>
  <si>
    <t>167,202*1,05 "Přepočtené koeficientem množství</t>
  </si>
  <si>
    <t>133</t>
  </si>
  <si>
    <t>712771223</t>
  </si>
  <si>
    <t>Provedení drenážní vrstvy vegetační střechy z plastových nopových fólií v nopů přes 25 mm do 5°</t>
  </si>
  <si>
    <t>1162518384</t>
  </si>
  <si>
    <t>Provedení drenážní vrstvy vegetační střechy z plastových nopových fólií, výšky nopů přes 25 mm, sklon střechy do 5°</t>
  </si>
  <si>
    <t>"střecha - plocha</t>
  </si>
  <si>
    <t>17,7*7,8</t>
  </si>
  <si>
    <t>-1,68*1,68"odpočet světlíků</t>
  </si>
  <si>
    <t>-1,18*1,14*2</t>
  </si>
  <si>
    <t xml:space="preserve">"vytažení na atiku </t>
  </si>
  <si>
    <t>(17,7+7,8+17,7+7,8)*0,52</t>
  </si>
  <si>
    <t>"vytažení na světlíky</t>
  </si>
  <si>
    <t>(1,18+1,14+1,18+1,14)*0,5*2</t>
  </si>
  <si>
    <t>(1,68+1,68+1,68+1,68)*0,52</t>
  </si>
  <si>
    <t>134</t>
  </si>
  <si>
    <t>69334004</t>
  </si>
  <si>
    <t>fólie profilovaná (nopová) perforovaná HDPE s hydroakumulační a drenážní funkcí do vegetačních střech s výškou nopů 40mm</t>
  </si>
  <si>
    <t>-2046387653</t>
  </si>
  <si>
    <t>167,202*1,1025 "Přepočtené koeficientem množství</t>
  </si>
  <si>
    <t>135</t>
  </si>
  <si>
    <t>712771255</t>
  </si>
  <si>
    <t>Odvodnění vegetační střechy osazením kontrolní šachty</t>
  </si>
  <si>
    <t>977302156</t>
  </si>
  <si>
    <t>Provedení drenážní vrstvy vegetační střechy odvodnění osazením kontrolní šachty na střešní vpusť</t>
  </si>
  <si>
    <t>136</t>
  </si>
  <si>
    <t>69334333</t>
  </si>
  <si>
    <t>šachta kontrolní odvodnění vegetačních střech PA 300x300mm v 130mm</t>
  </si>
  <si>
    <t>1615325621</t>
  </si>
  <si>
    <t>137</t>
  </si>
  <si>
    <t>712771411</t>
  </si>
  <si>
    <t>Provedení vegetační vrstvy ze substrátu tl přes 100 do 200 mm vegetační střechy sklon do 5°</t>
  </si>
  <si>
    <t>-998966390</t>
  </si>
  <si>
    <t>Provedení vegetační vrstvy vegetační střechy ze substrátu, tloušťky přes 100 do 200 mm, sklon střechy do 5°</t>
  </si>
  <si>
    <t>138</t>
  </si>
  <si>
    <t>10321003</t>
  </si>
  <si>
    <t>substrát vegetačních střech intenzivní</t>
  </si>
  <si>
    <t>996651212</t>
  </si>
  <si>
    <t>132,548*0,15</t>
  </si>
  <si>
    <t>139</t>
  </si>
  <si>
    <t>712771521</t>
  </si>
  <si>
    <t>Položení vegetační nebo trávníkové rohože vegetační střechy sklon do 5°</t>
  </si>
  <si>
    <t>2138333597</t>
  </si>
  <si>
    <t>Založení vegetace vegetační střechy položením vegetační nebo trávníkové rohože, sklon střechy do 5°</t>
  </si>
  <si>
    <t>140</t>
  </si>
  <si>
    <t>69334504</t>
  </si>
  <si>
    <t>koberec rozchodníkový vegetačních střech</t>
  </si>
  <si>
    <t>-935101914</t>
  </si>
  <si>
    <t>141</t>
  </si>
  <si>
    <t>998712103</t>
  </si>
  <si>
    <t>Přesun hmot tonážní tonážní pro krytiny povlakové v objektech v přes 12 do 24 m</t>
  </si>
  <si>
    <t>1025410356</t>
  </si>
  <si>
    <t>Přesun hmot pro povlakové krytiny stanovený z hmotnosti přesunovaného materiálu vodorovná dopravní vzdálenost do 50 m v objektech výšky přes 12 do 24 m</t>
  </si>
  <si>
    <t>68,3-24,4</t>
  </si>
  <si>
    <t>43,9*1,02 "Přepočtené koeficientem množství</t>
  </si>
  <si>
    <t>144</t>
  </si>
  <si>
    <t>28372305</t>
  </si>
  <si>
    <t>deska EPS 100 pro konstrukce s běžným zatížením λ=0,037 tl 50mm</t>
  </si>
  <si>
    <t>1595191462</t>
  </si>
  <si>
    <t>141,6+147</t>
  </si>
  <si>
    <t>288,6*1,02 "Přepočtené koeficientem množství</t>
  </si>
  <si>
    <t>145</t>
  </si>
  <si>
    <t>713121121</t>
  </si>
  <si>
    <t>Montáž izolace tepelné podlah volně kladenými rohožemi, pásy, dílci, deskami 2 vrstvy</t>
  </si>
  <si>
    <t>-1522209248</t>
  </si>
  <si>
    <t>Montáž tepelné izolace podlah rohožemi, pásy, deskami, dílci, bloky (izolační materiál ve specifikaci) kladenými volně dvouvrstvá</t>
  </si>
  <si>
    <t>146</t>
  </si>
  <si>
    <t>63140403</t>
  </si>
  <si>
    <t>deska tepelně izolační minerální plochých střech dvouvrstvá λ=0,038-0,039 tl 100mm</t>
  </si>
  <si>
    <t>-750428947</t>
  </si>
  <si>
    <t>7,163*1,04 "Přepočtené koeficientem množství</t>
  </si>
  <si>
    <t>314</t>
  </si>
  <si>
    <t>63140404</t>
  </si>
  <si>
    <t>deska tepelně izolační minerální plochých střech dvouvrstvá λ=0,038-0,039 tl 120mm</t>
  </si>
  <si>
    <t>-821371325</t>
  </si>
  <si>
    <t>147</t>
  </si>
  <si>
    <t>713131121</t>
  </si>
  <si>
    <t>Montáž izolace tepelné stěn přichycením dráty rohoží, pásů, dílců, desek</t>
  </si>
  <si>
    <t>-1324242813</t>
  </si>
  <si>
    <t>Montáž tepelné izolace stěn rohožemi, pásy, deskami, dílci, bloky (izolační materiál ve specifikaci) přichycením úchytnými dráty a závlačkami</t>
  </si>
  <si>
    <t>"Zateplení atiky zevnitř</t>
  </si>
  <si>
    <t>(18,5+8,5+18,5+8,5)*(0,5+0,25)</t>
  </si>
  <si>
    <t>2,54*0,55</t>
  </si>
  <si>
    <t>313</t>
  </si>
  <si>
    <t>28375950</t>
  </si>
  <si>
    <t>deska EPS 100 fasádní λ=0,037 tl 100mm</t>
  </si>
  <si>
    <t>667524641</t>
  </si>
  <si>
    <t>149</t>
  </si>
  <si>
    <t>63141195</t>
  </si>
  <si>
    <t xml:space="preserve">deska tepelně izolační minerální do šikmých střech a stěn  λ=0,035-0,038 tl 200mm</t>
  </si>
  <si>
    <t>664430972</t>
  </si>
  <si>
    <t>1,397*1,05 "Přepočtené koeficientem množství</t>
  </si>
  <si>
    <t>150</t>
  </si>
  <si>
    <t>713141131</t>
  </si>
  <si>
    <t>Montáž izolace tepelné střech plochých lepené za studena plně 1 vrstva rohoží, pásů, dílců, desek</t>
  </si>
  <si>
    <t>-1980566682</t>
  </si>
  <si>
    <t>Montáž tepelné izolace střech plochých rohožemi, pásy, deskami, dílci, bloky (izolační materiál ve specifikaci) přilepenými za studena zplna, jednovrstvá</t>
  </si>
  <si>
    <t>151,643</t>
  </si>
  <si>
    <t>151</t>
  </si>
  <si>
    <t>28372321</t>
  </si>
  <si>
    <t>deska EPS 100 pro konstrukce s běžným zatížením λ=0,037 tl 200mm</t>
  </si>
  <si>
    <t>2004242415</t>
  </si>
  <si>
    <t>151,643*1,02 "Přepočtené koeficientem množství</t>
  </si>
  <si>
    <t>152</t>
  </si>
  <si>
    <t>713141331</t>
  </si>
  <si>
    <t>Montáž izolace tepelné střech plochých lepené za studena zplna, spádová vrstva</t>
  </si>
  <si>
    <t>-99214084</t>
  </si>
  <si>
    <t>Montáž tepelné izolace střech plochých spádovými klíny v ploše přilepenými za studena zplna</t>
  </si>
  <si>
    <t>153</t>
  </si>
  <si>
    <t>28376141</t>
  </si>
  <si>
    <t>klín izolační z pěnového polystyrenu EPS 100 spád do 5%</t>
  </si>
  <si>
    <t>-855873817</t>
  </si>
  <si>
    <t>151,643*0,08</t>
  </si>
  <si>
    <t>12,131*1,04 "Přepočtené koeficientem množství</t>
  </si>
  <si>
    <t>154</t>
  </si>
  <si>
    <t>713141356</t>
  </si>
  <si>
    <t>Montáž spádové izolace na zhlaví atiky š do 500 mm lepené za studena nízkoexpanzní (PUR) pěnou</t>
  </si>
  <si>
    <t>1611023303</t>
  </si>
  <si>
    <t>Montáž tepelné izolace střech plochých spádovými klíny na zhlaví atiky šířky do 500 mm přilepenými za studena nízkoexpanzní (PUR) pěnou</t>
  </si>
  <si>
    <t>2,2*3</t>
  </si>
  <si>
    <t>155</t>
  </si>
  <si>
    <t>59052106</t>
  </si>
  <si>
    <t>deska tepelně izolační z tvrzené PU pěny vnitřní, kapilárně aktivní, prodyšná tl 80mm</t>
  </si>
  <si>
    <t>626200174</t>
  </si>
  <si>
    <t>2,2*3*0,5</t>
  </si>
  <si>
    <t>320</t>
  </si>
  <si>
    <t>713-R01</t>
  </si>
  <si>
    <t>Výplň mezi potrubím izolací z minerální vaty</t>
  </si>
  <si>
    <t>-1985458133</t>
  </si>
  <si>
    <t>2,385-0,093</t>
  </si>
  <si>
    <t>714</t>
  </si>
  <si>
    <t>Akustická a protiotřesová opatření</t>
  </si>
  <si>
    <t>157</t>
  </si>
  <si>
    <t>714121013</t>
  </si>
  <si>
    <t>Montáž podstropních panelů s rozšířenou zvukovou pohltivostí zavěšených na skrytý rošt</t>
  </si>
  <si>
    <t>1990679190</t>
  </si>
  <si>
    <t xml:space="preserve">Montáž akustických minerálních panelů  podstropních s rozšířenou pohltivostí zvuku zavěšených na rošt skrytý</t>
  </si>
  <si>
    <t>31,9+12,3</t>
  </si>
  <si>
    <t>24,5+97,9</t>
  </si>
  <si>
    <t>158</t>
  </si>
  <si>
    <t>59036072</t>
  </si>
  <si>
    <t>panel akustický nebarvená hrana zavěšený viditelný rošt bílá tl 15mm</t>
  </si>
  <si>
    <t>1584058483</t>
  </si>
  <si>
    <t>166,6*1,05 'Přepočtené koeficientem množství</t>
  </si>
  <si>
    <t>159</t>
  </si>
  <si>
    <t>714123002</t>
  </si>
  <si>
    <t>Montáž akustických stěnových obkladů z demontovatelných panelů na skrytý rošt</t>
  </si>
  <si>
    <t>-844370654</t>
  </si>
  <si>
    <t xml:space="preserve">Montáž akustických minerálních panelů  stěnových demontovatelných, instalovaných na rošt skrytý</t>
  </si>
  <si>
    <t>"OV-01</t>
  </si>
  <si>
    <t>2,7*1,2*2</t>
  </si>
  <si>
    <t>5,4*1,2*2</t>
  </si>
  <si>
    <t>2,7*1,8</t>
  </si>
  <si>
    <t>1,6*1,8</t>
  </si>
  <si>
    <t>160</t>
  </si>
  <si>
    <t>59036378</t>
  </si>
  <si>
    <t>panel akustický pro otevřené kanceláře skrytý rošt tl 40mm</t>
  </si>
  <si>
    <t>-1342064064</t>
  </si>
  <si>
    <t>27,18*1,05 'Přepočtené koeficientem množství</t>
  </si>
  <si>
    <t>161</t>
  </si>
  <si>
    <t>998714103</t>
  </si>
  <si>
    <t>Přesun hmot tonážní pro akustická a protiotřesová opatření v objektech v do 24 m</t>
  </si>
  <si>
    <t>1322024789</t>
  </si>
  <si>
    <t xml:space="preserve">Přesun hmot pro akustická a protiotřesová opatření  stanovený z hmotnosti přesunovaného materiálu vodorovná dopravní vzdálenost do 50 m v objektech výšky přes 12 do 24 m</t>
  </si>
  <si>
    <t>751</t>
  </si>
  <si>
    <t>162</t>
  </si>
  <si>
    <t>751398024</t>
  </si>
  <si>
    <t>Montáž větrací mřížky stěnové přes 0,150 do 0,200 m2</t>
  </si>
  <si>
    <t>-1721888465</t>
  </si>
  <si>
    <t>Montáž ostatních zařízení větrací mřížky stěnové, průřezu přes 0,150 do 0,200 m2</t>
  </si>
  <si>
    <t>"OV-10</t>
  </si>
  <si>
    <t>163</t>
  </si>
  <si>
    <t>42972315</t>
  </si>
  <si>
    <t>mřížka stěnová otevřená jednořadá kovová úhel lamel 0° 600x300mm</t>
  </si>
  <si>
    <t>902942316</t>
  </si>
  <si>
    <t>164</t>
  </si>
  <si>
    <t>762083111</t>
  </si>
  <si>
    <t>Impregnace řeziva proti dřevokaznému hmyzu a houbám máčením třída ohrožení 1 a 2</t>
  </si>
  <si>
    <t>737667393</t>
  </si>
  <si>
    <t>Impregnace řeziva máčením proti dřevokaznému hmyzu a houbám, třída ohrožení 1 a 2 (dřevo v interiéru)</t>
  </si>
  <si>
    <t>165</t>
  </si>
  <si>
    <t>762341210</t>
  </si>
  <si>
    <t>Montáž bednění střech rovných a šikmých sklonu do 60° z hrubých prken na sraz tl do 32 mm</t>
  </si>
  <si>
    <t>-278734557</t>
  </si>
  <si>
    <t>Montáž bednění střech rovných a šikmých sklonu do 60° s vyřezáním otvorů z prken hrubých na sraz tl. do 32 mm</t>
  </si>
  <si>
    <t>166</t>
  </si>
  <si>
    <t>60515111</t>
  </si>
  <si>
    <t>řezivo jehličnaté boční prkno 20-30mm</t>
  </si>
  <si>
    <t>-2023942694</t>
  </si>
  <si>
    <t>9,068*0,025</t>
  </si>
  <si>
    <t>0,227*1,2 "Přepočtené koeficientem množství</t>
  </si>
  <si>
    <t>318</t>
  </si>
  <si>
    <t>762342211</t>
  </si>
  <si>
    <t>Montáž laťování na střechách jednoduchých sklonu do 60° osové vzdálenosti do 150 mm</t>
  </si>
  <si>
    <t>2023194363</t>
  </si>
  <si>
    <t>Montáž laťování střech jednoduchých sklonu do 60° při osové vzdálenosti latí do 150 mm</t>
  </si>
  <si>
    <t>0,75*0,85</t>
  </si>
  <si>
    <t>319</t>
  </si>
  <si>
    <t>60514101</t>
  </si>
  <si>
    <t>řezivo jehličnaté lať 10-25cm2</t>
  </si>
  <si>
    <t>-149827026</t>
  </si>
  <si>
    <t>(0,75+0,85+0,75+0,85+0,85)*0,04*0,06</t>
  </si>
  <si>
    <t>315</t>
  </si>
  <si>
    <t>Konstrukční a vyrovnávací vrstva pod klempířské prvky (atiky) z desek dřevoštěpkových tl 22 mm</t>
  </si>
  <si>
    <t>1374342275</t>
  </si>
  <si>
    <t>(8,9+18,9+8,9+18,9)*0,55</t>
  </si>
  <si>
    <t>"VZT Kastlík</t>
  </si>
  <si>
    <t>0,76*0,85</t>
  </si>
  <si>
    <t>"zaatikový žlab</t>
  </si>
  <si>
    <t>2,5*0,15</t>
  </si>
  <si>
    <t>167</t>
  </si>
  <si>
    <t>762713150</t>
  </si>
  <si>
    <t>Montáž prostorové vázané kce z hraněného řeziva průřezové pl přes 450 do 600 cm2</t>
  </si>
  <si>
    <t>-629757517</t>
  </si>
  <si>
    <t xml:space="preserve">Montáž prostorových vázaných konstrukcí z řeziva hraněného nebo polohraněného  průřezové plochy přes 450 do 600 cm2</t>
  </si>
  <si>
    <t>2,54*2</t>
  </si>
  <si>
    <t>168</t>
  </si>
  <si>
    <t>60512146</t>
  </si>
  <si>
    <t>hranol stavební řezivo průřezu nad 450cm2 dl 6-8m</t>
  </si>
  <si>
    <t>168888614</t>
  </si>
  <si>
    <t>2,54*2*0,2*0,26</t>
  </si>
  <si>
    <t>0,264*1,2 "Přepočtené koeficientem množství</t>
  </si>
  <si>
    <t>169</t>
  </si>
  <si>
    <t>762795000</t>
  </si>
  <si>
    <t>Spojovací prostředky pro montáž prostorových vázaných kcí</t>
  </si>
  <si>
    <t>582666302</t>
  </si>
  <si>
    <t xml:space="preserve">Spojovací prostředky prostorových vázaných konstrukcí  hřebíky, svory, fixační prkna</t>
  </si>
  <si>
    <t>0,317+0,272</t>
  </si>
  <si>
    <t>170</t>
  </si>
  <si>
    <t>998762103</t>
  </si>
  <si>
    <t>Přesun hmot tonážní pro kce tesařské v objektech v přes 12 do 24 m</t>
  </si>
  <si>
    <t>1571831856</t>
  </si>
  <si>
    <t xml:space="preserve">Přesun hmot pro konstrukce tesařské  stanovený z hmotnosti přesunovaného materiálu vodorovná dopravní vzdálenost do 50 m v objektech výšky přes 12 do 24 m</t>
  </si>
  <si>
    <t>171</t>
  </si>
  <si>
    <t>763111341</t>
  </si>
  <si>
    <t>SDK příčka tl 75 mm profil CW+UW 50 desky 1xDFH2 12,5 s izolací EI 45 Rw do 46 dB</t>
  </si>
  <si>
    <t>1734842919</t>
  </si>
  <si>
    <t xml:space="preserve">Příčka ze sádrokartonových desek  s nosnou konstrukcí z jednoduchých ocelových profilů UW, CW jednoduše opláštěná deskou protipožární impregnovanou DFH2 tl. 12,5 mm s izolací, EI 45, příčka tl. 75 mm, profil 50, Rw do 46 dB</t>
  </si>
  <si>
    <t>0,9*3,4+1,27*3,4+0,6*3,4</t>
  </si>
  <si>
    <t>172</t>
  </si>
  <si>
    <t>763111717</t>
  </si>
  <si>
    <t>SDK příčka základní penetrační nátěr (oboustranně)</t>
  </si>
  <si>
    <t>730033087</t>
  </si>
  <si>
    <t xml:space="preserve">Příčka ze sádrokartonových desek  ostatní konstrukce a práce na příčkách ze sádrokartonových desek základní penetrační nátěr (oboustranný)</t>
  </si>
  <si>
    <t>173</t>
  </si>
  <si>
    <t>763111771</t>
  </si>
  <si>
    <t>Příplatek k SDK příčce za rovinnost kvality Q3</t>
  </si>
  <si>
    <t>616874536</t>
  </si>
  <si>
    <t xml:space="preserve">Příčka ze sádrokartonových desek  Příplatek k cenám za rovinnost speciální tmelení kvality Q3</t>
  </si>
  <si>
    <t>174</t>
  </si>
  <si>
    <t>763113321</t>
  </si>
  <si>
    <t>SDK příčka instalační tl 155 - 650 mm zdvojený profil CW+UW 50 desky 2xDF 12,5 s dvojitou izolací EI 90 Rw do 54 dB</t>
  </si>
  <si>
    <t>908381410</t>
  </si>
  <si>
    <t xml:space="preserve">Příčka instalační ze sádrokartonových desek  s nosnou konstrukcí ze zdvojených ocelových profilů UW, CW s mezerou, CW profily navzájem spojeny páskem sádry dvojitě opláštěná deskami protipožárními DF tl. 2 x 12,5 mm s dvojitou izolací, EI 90, Rw do 54 dB, příčka tl. 155 - 650 mm, profil 50</t>
  </si>
  <si>
    <t>0,2*3,4+0,3*3,4</t>
  </si>
  <si>
    <t>0,7*3,4+0,8*3,4+(0,37+0,37+0,4)*3,4+0,38*3,4</t>
  </si>
  <si>
    <t>(0,6+0,55)*3,4+0,58*3,4+0,38*3,4+0,2*3,4</t>
  </si>
  <si>
    <t>4*3,5+4*3,5+6,25*3,5</t>
  </si>
  <si>
    <t>5,77*3,4+7,85*3,4+7,9*3,4+8*3,4+8*3,4</t>
  </si>
  <si>
    <t>-3*2,4</t>
  </si>
  <si>
    <t>-1*2,05*2</t>
  </si>
  <si>
    <t>-3,875*2,4*4</t>
  </si>
  <si>
    <t>8*3,4+8*3,4+4,55*3,4+11,64*3,4</t>
  </si>
  <si>
    <t>-30,083"DOPROVODNÉ_N</t>
  </si>
  <si>
    <t>19,822+186,489</t>
  </si>
  <si>
    <t>4,8+24,4</t>
  </si>
  <si>
    <t>18,2+12,7+20</t>
  </si>
  <si>
    <t>16,1+8,4</t>
  </si>
  <si>
    <t>104,6-24,4</t>
  </si>
  <si>
    <t>182</t>
  </si>
  <si>
    <t>763135102</t>
  </si>
  <si>
    <t>Montáž SDK kazetového podhledu z kazet 600x600 mm na zavěšenou polozapuštěnou nosnou konstrukci</t>
  </si>
  <si>
    <t>1011652278</t>
  </si>
  <si>
    <t>Montáž sádrokartonového podhledu kazetového demontovatelného, velikosti kazet 600x600 mm včetně zavěšené nosné konstrukce polozapuštěné</t>
  </si>
  <si>
    <t>1,6+2,5+2,6+32,3</t>
  </si>
  <si>
    <t>4+1,2+1,6+1,5+2,2+2,9+1,5+1,5</t>
  </si>
  <si>
    <t>183</t>
  </si>
  <si>
    <t>59030581</t>
  </si>
  <si>
    <t>podhled kazetový děrovaný 9x9mm polozapuštěný rastr tl 10mm 600x600mm</t>
  </si>
  <si>
    <t>-2062589528</t>
  </si>
  <si>
    <t>55,65*1,05 "Přepočtené koeficientem množství</t>
  </si>
  <si>
    <t>1,2*4*1,4*2+1,6*4*1,4</t>
  </si>
  <si>
    <t>-0,7"DOPROVODNÉ_N</t>
  </si>
  <si>
    <t>4-1</t>
  </si>
  <si>
    <t>187</t>
  </si>
  <si>
    <t>763172355</t>
  </si>
  <si>
    <t>Montáž dvířek revizních jednoplášťových SDK kcí vel. 600 x 600 mm pro podhledy</t>
  </si>
  <si>
    <t>-1882627825</t>
  </si>
  <si>
    <t>Montáž dvířek pro konstrukce ze sádrokartonových desek revizních jednoplášťových pro podhledy velikost (šxv) 600 x 600 mm</t>
  </si>
  <si>
    <t>188</t>
  </si>
  <si>
    <t>59030714</t>
  </si>
  <si>
    <t>dvířka revizní jednokřídlá s automatickým zámkem 600x600mm</t>
  </si>
  <si>
    <t>818833765</t>
  </si>
  <si>
    <t>6,048-0,709</t>
  </si>
  <si>
    <t>190</t>
  </si>
  <si>
    <t>764002851</t>
  </si>
  <si>
    <t>Demontáž oplechování parapetů do suti</t>
  </si>
  <si>
    <t>-801575179</t>
  </si>
  <si>
    <t>Demontáž klempířských konstrukcí oplechování parapetů do suti</t>
  </si>
  <si>
    <t>191</t>
  </si>
  <si>
    <t>764225402</t>
  </si>
  <si>
    <t>Oplechování horních ploch a nadezdívek (atik) bez rohů z Al plechu celoplošně lepené rš 200 mm</t>
  </si>
  <si>
    <t>-2057627464</t>
  </si>
  <si>
    <t>Oplechování horních ploch zdí a nadezdívek (atik) z hliníkového plechu celoplošně lepené rš 200 mm</t>
  </si>
  <si>
    <t>"K17</t>
  </si>
  <si>
    <t>20,9*2</t>
  </si>
  <si>
    <t>"K16</t>
  </si>
  <si>
    <t>61*0,05</t>
  </si>
  <si>
    <t>192</t>
  </si>
  <si>
    <t>764225409</t>
  </si>
  <si>
    <t>Oplechování horních ploch a nadezdívek (atik) bez rohů z Al plechu celoplošně lepené rš 800 mm</t>
  </si>
  <si>
    <t>1615747131</t>
  </si>
  <si>
    <t>Oplechování horních ploch zdí a nadezdívek (atik) z hliníkového plechu celoplošně lepené rš 800 mm</t>
  </si>
  <si>
    <t>"K11</t>
  </si>
  <si>
    <t>2*10</t>
  </si>
  <si>
    <t>"K10</t>
  </si>
  <si>
    <t>2*20,9</t>
  </si>
  <si>
    <t>193</t>
  </si>
  <si>
    <t>764226443</t>
  </si>
  <si>
    <t>Oplechování parapetů rovných celoplošně lepené z Al plechu rš 250 mm</t>
  </si>
  <si>
    <t>-1723383559</t>
  </si>
  <si>
    <t>Oplechování parapetů z hliníkového plechu rovných celoplošně lepené, bez rohů rš 250 mm</t>
  </si>
  <si>
    <t>"K01</t>
  </si>
  <si>
    <t>2*1,5</t>
  </si>
  <si>
    <t>"K03</t>
  </si>
  <si>
    <t>4*8</t>
  </si>
  <si>
    <t>194</t>
  </si>
  <si>
    <t>764226444</t>
  </si>
  <si>
    <t>Oplechování parapetů rovných celoplošně lepené z Al plechu rš 330 mm</t>
  </si>
  <si>
    <t>-98439220</t>
  </si>
  <si>
    <t>Oplechování parapetů z hliníkového plechu rovných celoplošně lepené, bez rohů rš 330 mm</t>
  </si>
  <si>
    <t>"K02</t>
  </si>
  <si>
    <t>2*3</t>
  </si>
  <si>
    <t>195</t>
  </si>
  <si>
    <t>764226445</t>
  </si>
  <si>
    <t>Oplechování parapetů rovných celoplošně lepené z Al plechu rš 400 mm</t>
  </si>
  <si>
    <t>-415139036</t>
  </si>
  <si>
    <t>Oplechování parapetů z hliníkového plechu rovných celoplošně lepené, bez rohů rš 400 mm</t>
  </si>
  <si>
    <t>"K07</t>
  </si>
  <si>
    <t>1,1</t>
  </si>
  <si>
    <t>196</t>
  </si>
  <si>
    <t>764228425</t>
  </si>
  <si>
    <t>Oplechování římsy rovné celoplošně lepené z Al plechu rš 400 mm</t>
  </si>
  <si>
    <t>-2070488410</t>
  </si>
  <si>
    <t>Oplechování říms a ozdobných prvků z hliníkového plechu rovných, bez rohů celoplošně lepené rš 400 mm</t>
  </si>
  <si>
    <t>"K05</t>
  </si>
  <si>
    <t>2*2,82</t>
  </si>
  <si>
    <t>197</t>
  </si>
  <si>
    <t>764228427</t>
  </si>
  <si>
    <t>Oplechování římsy rovné celoplošně lepené z Al plechu rš 670 mm</t>
  </si>
  <si>
    <t>-874001561</t>
  </si>
  <si>
    <t>Oplechování říms a ozdobných prvků z hliníkového plechu rovných, bez rohů celoplošně lepené rš 670 mm</t>
  </si>
  <si>
    <t>"K04</t>
  </si>
  <si>
    <t>198</t>
  </si>
  <si>
    <t>764228431</t>
  </si>
  <si>
    <t>Oplechování římsy rovné celoplošně lepené z Al plechu rš přes 670 mm</t>
  </si>
  <si>
    <t>879683373</t>
  </si>
  <si>
    <t>Oplechování říms a ozdobných prvků z hliníkového plechu rovných, bez rohů celoplošně lepené přes rš 670 mm</t>
  </si>
  <si>
    <t>"K06</t>
  </si>
  <si>
    <t>0,86*2,82*2</t>
  </si>
  <si>
    <t>"K12</t>
  </si>
  <si>
    <t>0,92*0,85</t>
  </si>
  <si>
    <t>199</t>
  </si>
  <si>
    <t>764321403</t>
  </si>
  <si>
    <t>Lemování rovných zdí střech s krytinou prejzovou nebo vlnitou z Al plechu rš 250 mm</t>
  </si>
  <si>
    <t>-441242934</t>
  </si>
  <si>
    <t>Lemování zdí z hliníkového plechu boční nebo horní rovných, střech s krytinou prejzovou nebo vlnitou rš 250 mm</t>
  </si>
  <si>
    <t>"K13</t>
  </si>
  <si>
    <t>2*1,2</t>
  </si>
  <si>
    <t>200</t>
  </si>
  <si>
    <t>764321404</t>
  </si>
  <si>
    <t>Lemování rovných zdí střech s krytinou prejzovou nebo vlnitou z Al plechu rš 330 mm</t>
  </si>
  <si>
    <t>-2129253047</t>
  </si>
  <si>
    <t>Lemování zdí z hliníkového plechu boční nebo horní rovných, střech s krytinou prejzovou nebo vlnitou rš 330 mm</t>
  </si>
  <si>
    <t>"K09</t>
  </si>
  <si>
    <t>2*1,4</t>
  </si>
  <si>
    <t>201</t>
  </si>
  <si>
    <t>764321406</t>
  </si>
  <si>
    <t>Lemování rovných zdí střech s krytinou prejzovou nebo vlnitou z Al plechu rš 500 mm</t>
  </si>
  <si>
    <t>1848472857</t>
  </si>
  <si>
    <t>Lemování zdí z hliníkového plechu boční nebo horní rovných, střech s krytinou prejzovou nebo vlnitou rš 500 mm</t>
  </si>
  <si>
    <t>"K14</t>
  </si>
  <si>
    <t>1*3,5</t>
  </si>
  <si>
    <t>202</t>
  </si>
  <si>
    <t>764525411</t>
  </si>
  <si>
    <t>Žlaby mezistřešní nebo zaatikové uložené v lůžku z Al plechu rš 1100 mm</t>
  </si>
  <si>
    <t>-741499900</t>
  </si>
  <si>
    <t>Žlab mezistřešní nebo zaatikový z hliníkového plechu včetně čel a hrdel uložený v lůžku bez háků rš 1100 mm</t>
  </si>
  <si>
    <t>"K08</t>
  </si>
  <si>
    <t>2,5</t>
  </si>
  <si>
    <t>203</t>
  </si>
  <si>
    <t>764528422</t>
  </si>
  <si>
    <t>Svody kruhové včetně objímek, kolen, odskoků z Al plechu průměru 100 mm</t>
  </si>
  <si>
    <t>2108894932</t>
  </si>
  <si>
    <t>Svod z hliníkového plechu včetně objímek, kolen a odskoků kruhový, průměru 100 mm</t>
  </si>
  <si>
    <t>"K15</t>
  </si>
  <si>
    <t>13,6</t>
  </si>
  <si>
    <t>204</t>
  </si>
  <si>
    <t>998764103</t>
  </si>
  <si>
    <t>Přesun hmot tonážní pro konstrukce klempířské v objektech v přes 12 do 24 m</t>
  </si>
  <si>
    <t>-416276619</t>
  </si>
  <si>
    <t>Přesun hmot pro konstrukce klempířské stanovený z hmotnosti přesunovaného materiálu vodorovná dopravní vzdálenost do 50 m v objektech výšky přes 12 do 24 m</t>
  </si>
  <si>
    <t>205</t>
  </si>
  <si>
    <t>766660171</t>
  </si>
  <si>
    <t>Montáž dveřních křídel otvíravých jednokřídlových š do 0,8 m do obložkové zárubně</t>
  </si>
  <si>
    <t>897025168</t>
  </si>
  <si>
    <t>Montáž dveřních křídel dřevěných nebo plastových otevíravých do obložkové zárubně povrchově upravených jednokřídlových, šířky do 800 mm</t>
  </si>
  <si>
    <t>206</t>
  </si>
  <si>
    <t>61162085</t>
  </si>
  <si>
    <t>dveře jednokřídlé dřevotřískové povrch laminátový plné 700x1970-2100mm</t>
  </si>
  <si>
    <t>541302768</t>
  </si>
  <si>
    <t>"D02</t>
  </si>
  <si>
    <t>5+1</t>
  </si>
  <si>
    <t>207</t>
  </si>
  <si>
    <t>61162086</t>
  </si>
  <si>
    <t>dveře jednokřídlé dřevotřískové povrch laminátový plné 800x1970-2100mm</t>
  </si>
  <si>
    <t>-1609770934</t>
  </si>
  <si>
    <t>"D06</t>
  </si>
  <si>
    <t>208</t>
  </si>
  <si>
    <t>6116208R</t>
  </si>
  <si>
    <t>-859422114</t>
  </si>
  <si>
    <t>"D03</t>
  </si>
  <si>
    <t>209</t>
  </si>
  <si>
    <t>766660172</t>
  </si>
  <si>
    <t>Montáž dveřních křídel otvíravých jednokřídlových š přes 0,8 m do obložkové zárubně</t>
  </si>
  <si>
    <t>-1810528475</t>
  </si>
  <si>
    <t>Montáž dveřních křídel dřevěných nebo plastových otevíravých do obložkové zárubně povrchově upravených jednokřídlových, šířky přes 800 mm</t>
  </si>
  <si>
    <t>210</t>
  </si>
  <si>
    <t>61162087</t>
  </si>
  <si>
    <t>dveře jednokřídlé dřevotřískové povrch laminátový plné 900x1970-2100mm</t>
  </si>
  <si>
    <t>-277237793</t>
  </si>
  <si>
    <t>"D08</t>
  </si>
  <si>
    <t>211</t>
  </si>
  <si>
    <t>766660182</t>
  </si>
  <si>
    <t>Montáž dveřních křídel otvíravých jednokřídlových š přes 0,8 m požárních do obložkové zárubně</t>
  </si>
  <si>
    <t>1363065262</t>
  </si>
  <si>
    <t>Montáž dveřních křídel dřevěných nebo plastových otevíravých do obložkové zárubně protipožárních jednokřídlových, šířky přes 800 mm</t>
  </si>
  <si>
    <t>61165314</t>
  </si>
  <si>
    <t>dveře jednokřídlé dřevotřískové protipožární EI (EW) 30 D3 povrch laminátový plné 900x1970-2100mm</t>
  </si>
  <si>
    <t>28941044</t>
  </si>
  <si>
    <t>"D04</t>
  </si>
  <si>
    <t>213</t>
  </si>
  <si>
    <t>6116531R</t>
  </si>
  <si>
    <t>1006863719</t>
  </si>
  <si>
    <t>"D10</t>
  </si>
  <si>
    <t>214</t>
  </si>
  <si>
    <t>766660183</t>
  </si>
  <si>
    <t>Montáž dveřních křídel otvíravých dvoukřídlových požárních do obložkové zárubně</t>
  </si>
  <si>
    <t>-1189613151</t>
  </si>
  <si>
    <t>Montáž dveřních křídel dřevěných nebo plastových otevíravých do obložkové zárubně protipožárních dvoukřídlových jakékoliv šířky</t>
  </si>
  <si>
    <t>215</t>
  </si>
  <si>
    <t>61162128</t>
  </si>
  <si>
    <t>dveře dvoukřídlé dřevotřískové protipožární EI (EW) 30 D3 povrch laminátový plné 1600x1970-2100mm</t>
  </si>
  <si>
    <t>-1900257911</t>
  </si>
  <si>
    <t>"D07</t>
  </si>
  <si>
    <t>216</t>
  </si>
  <si>
    <t>766660716</t>
  </si>
  <si>
    <t>Montáž dveřních křídel samozavírače na dřevěnou zárubeň</t>
  </si>
  <si>
    <t>-694042778</t>
  </si>
  <si>
    <t>Montáž dveřních doplňků samozavírače na zárubeň dřevěnou</t>
  </si>
  <si>
    <t>217</t>
  </si>
  <si>
    <t>54917250</t>
  </si>
  <si>
    <t>samozavírač dveří hydraulický K214 č.11 zlatá bronz</t>
  </si>
  <si>
    <t>653429628</t>
  </si>
  <si>
    <t>218</t>
  </si>
  <si>
    <t>766660728</t>
  </si>
  <si>
    <t>Montáž dveřního interiérového kování - zámku</t>
  </si>
  <si>
    <t>1321626389</t>
  </si>
  <si>
    <t>Montáž dveřních doplňků dveřního kování interiérového zámku</t>
  </si>
  <si>
    <t>219</t>
  </si>
  <si>
    <t>54924002</t>
  </si>
  <si>
    <t>zámek zadlabací 190/140 /20 L s obyčejným klíčem</t>
  </si>
  <si>
    <t>1343228341</t>
  </si>
  <si>
    <t>220</t>
  </si>
  <si>
    <t>766660729</t>
  </si>
  <si>
    <t>Montáž dveřního interiérového kování - štítku s klikou</t>
  </si>
  <si>
    <t>1830014610</t>
  </si>
  <si>
    <t>Montáž dveřních doplňků dveřního kování interiérového štítku s klikou</t>
  </si>
  <si>
    <t>221</t>
  </si>
  <si>
    <t>54914620</t>
  </si>
  <si>
    <t>kování dveřní vrchní klika včetně rozet a montážního materiálu R PZ nerez PK</t>
  </si>
  <si>
    <t>1388697811</t>
  </si>
  <si>
    <t>222</t>
  </si>
  <si>
    <t>766660731</t>
  </si>
  <si>
    <t>Montáž dveřního bezpečnostního kování - zámku</t>
  </si>
  <si>
    <t>-1254159643</t>
  </si>
  <si>
    <t>Montáž dveřních doplňků dveřního kování bezpečnostního zámku</t>
  </si>
  <si>
    <t>223</t>
  </si>
  <si>
    <t>54964150</t>
  </si>
  <si>
    <t>vložka zámková cylindrická oboustranná+4 klíče</t>
  </si>
  <si>
    <t>1830783915</t>
  </si>
  <si>
    <t>224</t>
  </si>
  <si>
    <t>766660733</t>
  </si>
  <si>
    <t>Montáž dveřního bezpečnostního kování - štítku s klikou</t>
  </si>
  <si>
    <t>950018855</t>
  </si>
  <si>
    <t>Montáž dveřních doplňků dveřního kování bezpečnostního štítku s klikou</t>
  </si>
  <si>
    <t>225</t>
  </si>
  <si>
    <t>54914121</t>
  </si>
  <si>
    <t>kování bezpečnostní, klika-klika R4/O dekor</t>
  </si>
  <si>
    <t>-1792272092</t>
  </si>
  <si>
    <t>226</t>
  </si>
  <si>
    <t>766682111</t>
  </si>
  <si>
    <t>Montáž zárubní obložkových pro dveře jednokřídlové tl stěny do 170 mm</t>
  </si>
  <si>
    <t>-1905138537</t>
  </si>
  <si>
    <t xml:space="preserve">Montáž zárubní dřevěných, plastových nebo z lamina  obložkových, pro dveře jednokřídlové, tloušťky stěny do 170 mm</t>
  </si>
  <si>
    <t>227</t>
  </si>
  <si>
    <t>61182307</t>
  </si>
  <si>
    <t>zárubeň jednokřídlá obložková s laminátovým povrchem tl stěny 60-150mm rozměru 600-1100/1970, 2100mm</t>
  </si>
  <si>
    <t>1892037613</t>
  </si>
  <si>
    <t>228</t>
  </si>
  <si>
    <t>766682211</t>
  </si>
  <si>
    <t>Montáž zárubní obložkových protipožárních pro dveře jednokřídlové tl stěny do 170 mm</t>
  </si>
  <si>
    <t>3591684</t>
  </si>
  <si>
    <t xml:space="preserve">Montáž zárubní dřevěných, plastových nebo z lamina  obložkových protipožárních, pro dveře jednokřídlové, tloušťky stěny do 170 mm</t>
  </si>
  <si>
    <t>61182318</t>
  </si>
  <si>
    <t>zárubeň jednokřídlá obložková s laminátovým povrchem a protipožární úpravou tl stěny 60-150mm rozměru 600-1100/1970, 2100mm</t>
  </si>
  <si>
    <t>1208938796</t>
  </si>
  <si>
    <t>230</t>
  </si>
  <si>
    <t>766682212</t>
  </si>
  <si>
    <t>Montáž zárubní obložkových protipožárních pro dveře jednokřídlové tl stěny přes 170 do 350 mm</t>
  </si>
  <si>
    <t>671412277</t>
  </si>
  <si>
    <t xml:space="preserve">Montáž zárubní dřevěných, plastových nebo z lamina  obložkových protipožárních, pro dveře jednokřídlové, tloušťky stěny přes 170 do 350 mm</t>
  </si>
  <si>
    <t>231</t>
  </si>
  <si>
    <t>61182320</t>
  </si>
  <si>
    <t>zárubeň jednokřídlá obložková s laminátovým povrchem a protipožární úpravou tl stěny 260-350mm rozměru 600-1100/1970, 2100mm</t>
  </si>
  <si>
    <t>-62387463</t>
  </si>
  <si>
    <t>232</t>
  </si>
  <si>
    <t>766682221</t>
  </si>
  <si>
    <t>Montáž zárubní obložkových protipožárních pro dveře dvoukřídlové tl stěny do 170 mm</t>
  </si>
  <si>
    <t>-877196402</t>
  </si>
  <si>
    <t xml:space="preserve">Montáž zárubní dřevěných, plastových nebo z lamina  obložkových protipožárních, pro dveře dvoukřídlové, tloušťky stěny do 170 mm</t>
  </si>
  <si>
    <t>233</t>
  </si>
  <si>
    <t>61182340</t>
  </si>
  <si>
    <t>zárubeň dvoukřídlá obložková s laminátovým povrchem a protipožární úpravou tl stěny 60-150mm rozměru 1250-1850/1970, 2100mm</t>
  </si>
  <si>
    <t>1112213584</t>
  </si>
  <si>
    <t>2-1</t>
  </si>
  <si>
    <t>236</t>
  </si>
  <si>
    <t>766694123</t>
  </si>
  <si>
    <t>Montáž parapetních dřevěných nebo plastových š přes 30 cm dl přes 1,6 do 2,6 m</t>
  </si>
  <si>
    <t>-1576628327</t>
  </si>
  <si>
    <t>Montáž ostatních truhlářských konstrukcí parapetních desek dřevěných nebo plastových šířky přes 300 mm, délky přes 1600 do 2600 mm</t>
  </si>
  <si>
    <t>"T05</t>
  </si>
  <si>
    <t>"T07</t>
  </si>
  <si>
    <t>"T08</t>
  </si>
  <si>
    <t>237</t>
  </si>
  <si>
    <t>1782616928</t>
  </si>
  <si>
    <t>1,68+2,06</t>
  </si>
  <si>
    <t>238</t>
  </si>
  <si>
    <t>60794107</t>
  </si>
  <si>
    <t>parapet dřevotřískový vnitřní povrch laminátový š 500mm</t>
  </si>
  <si>
    <t>-1901300350</t>
  </si>
  <si>
    <t>239</t>
  </si>
  <si>
    <t>766694124</t>
  </si>
  <si>
    <t>Montáž parapetních dřevěných nebo plastových š přes 30 cm dl přes 2,6 do 3,6 m</t>
  </si>
  <si>
    <t>1762479954</t>
  </si>
  <si>
    <t>Montáž ostatních truhlářských konstrukcí parapetních desek dřevěných nebo plastových šířky přes 300 mm, délky přes 2600 do 3600 mm</t>
  </si>
  <si>
    <t>"T04</t>
  </si>
  <si>
    <t>240</t>
  </si>
  <si>
    <t>1624899753</t>
  </si>
  <si>
    <t>3+3</t>
  </si>
  <si>
    <t>241</t>
  </si>
  <si>
    <t>766694125</t>
  </si>
  <si>
    <t>Montáž parapetních dřevěných nebo plastových š přes 30 cm dl přes 3,6 m</t>
  </si>
  <si>
    <t>1950401486</t>
  </si>
  <si>
    <t>Montáž ostatních truhlářských konstrukcí parapetních desek dřevěných nebo plastových šířky přes 300 mm, délky přes 3600 mm</t>
  </si>
  <si>
    <t>"T03</t>
  </si>
  <si>
    <t>"T06</t>
  </si>
  <si>
    <t>242</t>
  </si>
  <si>
    <t>836549955</t>
  </si>
  <si>
    <t>6*3,875</t>
  </si>
  <si>
    <t>2,06</t>
  </si>
  <si>
    <t>243</t>
  </si>
  <si>
    <t>60794121</t>
  </si>
  <si>
    <t>koncovka PVC k parapetním dřevotřískovým deskám 600mm</t>
  </si>
  <si>
    <t>-1208465388</t>
  </si>
  <si>
    <t>12*2</t>
  </si>
  <si>
    <t>2,6*4+4,15+3,74</t>
  </si>
  <si>
    <t>-2,6"DOPROVODNÉ_N</t>
  </si>
  <si>
    <t>1,761-0,139</t>
  </si>
  <si>
    <t>767</t>
  </si>
  <si>
    <t>Konstrukce zámečnické</t>
  </si>
  <si>
    <t>246</t>
  </si>
  <si>
    <t>767154130</t>
  </si>
  <si>
    <t>Montáž mobilní příčky závěsné v přes 3 do 4 m modulu plného tl 100 mm</t>
  </si>
  <si>
    <t>1259479548</t>
  </si>
  <si>
    <t>Montáž přestavitelných a mobilních příček mobilních zavěsných modul plný, výšky přes 3 do 4 m, tlouštky 100 mm</t>
  </si>
  <si>
    <t>(2,475+5,72+8)*3,2</t>
  </si>
  <si>
    <t>247</t>
  </si>
  <si>
    <t>59054803</t>
  </si>
  <si>
    <t>příčka interiérová plná závěsná mobilní, 37dB, šířka modulu 0,6 - 1,25m, výška 3-4m, tl 100mm</t>
  </si>
  <si>
    <t>-1739124416</t>
  </si>
  <si>
    <t>248</t>
  </si>
  <si>
    <t>767154210</t>
  </si>
  <si>
    <t>Montáž závěsného systému v do 0,5 m pro příčky mobilní závěsné</t>
  </si>
  <si>
    <t>144661253</t>
  </si>
  <si>
    <t>Montáž přestavitelných a mobilních příček mobilních zavěsných závěsný systém pro mobilní příčky závěsné výška systému do 0,5 m</t>
  </si>
  <si>
    <t>2,475+5,72+8+2,2</t>
  </si>
  <si>
    <t>249</t>
  </si>
  <si>
    <t>59054814</t>
  </si>
  <si>
    <t>závěs kolejnice pro mobilní příčku výška svěšení do 0,5m</t>
  </si>
  <si>
    <t>1482149453</t>
  </si>
  <si>
    <t>18,395*0,5</t>
  </si>
  <si>
    <t>250</t>
  </si>
  <si>
    <t>767159110</t>
  </si>
  <si>
    <t>Příplatek k cenám za osazení a seřízení dveří jednokřídlových u přestavitelných a mobilních příček</t>
  </si>
  <si>
    <t>-1552476186</t>
  </si>
  <si>
    <t>Montáž přestavitelných a mobilních příček Příplatek k cenám za osazení a seřízení dveří jednokřídlových</t>
  </si>
  <si>
    <t>251</t>
  </si>
  <si>
    <t>767316311</t>
  </si>
  <si>
    <t>Montáž střešního bodového světlíku přes 1 do 1,5 m2</t>
  </si>
  <si>
    <t>1807659497</t>
  </si>
  <si>
    <t xml:space="preserve">Montáž světlíků  bodových přes 1 do 1,5 m2</t>
  </si>
  <si>
    <t>252</t>
  </si>
  <si>
    <t>5624535R</t>
  </si>
  <si>
    <t>světlík bodový třívrstvá kopule, manžeta v 150mm 1,0x1,0m</t>
  </si>
  <si>
    <t>-2052657388</t>
  </si>
  <si>
    <t>"O11</t>
  </si>
  <si>
    <t>253</t>
  </si>
  <si>
    <t>5624535R2</t>
  </si>
  <si>
    <t>843086595</t>
  </si>
  <si>
    <t>"O12</t>
  </si>
  <si>
    <t>254</t>
  </si>
  <si>
    <t>767316314</t>
  </si>
  <si>
    <t>Montáž střešního bodového světlíku přes 2,5 do 3 m2</t>
  </si>
  <si>
    <t>1441630952</t>
  </si>
  <si>
    <t xml:space="preserve">Montáž světlíků  bodových přes 2,5 do 3 m2</t>
  </si>
  <si>
    <t>255</t>
  </si>
  <si>
    <t>5624535R3</t>
  </si>
  <si>
    <t>světlík bodový třívrstvá kopule, manžeta v 150mm 1,5x1,5m</t>
  </si>
  <si>
    <t>-1173428387</t>
  </si>
  <si>
    <t>"O13</t>
  </si>
  <si>
    <t>256</t>
  </si>
  <si>
    <t>767330112</t>
  </si>
  <si>
    <t>Montáž tubusového světlovodu kopule s lemováním zabudovaného v rovné střeše</t>
  </si>
  <si>
    <t>354641654</t>
  </si>
  <si>
    <t>Montáž tubusových světlovodů kopule s lemováním plochá střecha</t>
  </si>
  <si>
    <t>257</t>
  </si>
  <si>
    <t>5538135R</t>
  </si>
  <si>
    <t>světlovod pro plochou střechu s křišťálovou kopulí, D1500 mm</t>
  </si>
  <si>
    <t>-1246793</t>
  </si>
  <si>
    <t>"O09</t>
  </si>
  <si>
    <t>258</t>
  </si>
  <si>
    <t>767531111</t>
  </si>
  <si>
    <t>Montáž vstupních kovových nebo plastových rohoží čistících zón</t>
  </si>
  <si>
    <t>-298655932</t>
  </si>
  <si>
    <t xml:space="preserve">Montáž vstupních čistících zón z rohoží  kovových nebo plastových</t>
  </si>
  <si>
    <t>OV-09</t>
  </si>
  <si>
    <t>0,8*1*2</t>
  </si>
  <si>
    <t>259</t>
  </si>
  <si>
    <t>69752035</t>
  </si>
  <si>
    <t>rohož vstupní samonosná kovová - škrabák</t>
  </si>
  <si>
    <t>1732420223</t>
  </si>
  <si>
    <t>260</t>
  </si>
  <si>
    <t>76753112R</t>
  </si>
  <si>
    <t>Osazení zapuštěného rámu z L profilů k čistícím rohožím</t>
  </si>
  <si>
    <t>-933745858</t>
  </si>
  <si>
    <t xml:space="preserve">Montáž vstupních čistících zón z rohoží  osazení rámu mosazného nebo hliníkového nebo pozinkovaného zapuštěného z L profilů</t>
  </si>
  <si>
    <t>0,8+1+0,8+1</t>
  </si>
  <si>
    <t>261</t>
  </si>
  <si>
    <t>6975216R</t>
  </si>
  <si>
    <t>rám pro zapuštění profil L-30/30 25/25 20/30 35/35-Pz - žárově zinkováno</t>
  </si>
  <si>
    <t>-1234383594</t>
  </si>
  <si>
    <t>262</t>
  </si>
  <si>
    <t>767610118</t>
  </si>
  <si>
    <t>Montáž oken kovových jednoduchých pevných do zdiva pl přes 2,5 m2</t>
  </si>
  <si>
    <t>1649540630</t>
  </si>
  <si>
    <t xml:space="preserve">Montáž oken jednoduchých  z hliníkových nebo ocelových profilů na polyuretanovou pěnu pevných do zdiva, plochy přes 2,5 m2</t>
  </si>
  <si>
    <t>"O01</t>
  </si>
  <si>
    <t>4,75*2,4</t>
  </si>
  <si>
    <t>263</t>
  </si>
  <si>
    <t>55341005</t>
  </si>
  <si>
    <t>okno Al s fixním zasklením trojsklo přes plochu 1m2 v 1,5-2,5m</t>
  </si>
  <si>
    <t>-1941016434</t>
  </si>
  <si>
    <t>264</t>
  </si>
  <si>
    <t>767610128</t>
  </si>
  <si>
    <t>Montáž oken kovových jednoduchých otevíravých do zdiva pl přes 2,5 m2</t>
  </si>
  <si>
    <t>1645552900</t>
  </si>
  <si>
    <t xml:space="preserve">Montáž oken jednoduchých  z hliníkových nebo ocelových profilů na polyuretanovou pěnu otevíravých do zdiva, plochy přes 2,5 m2</t>
  </si>
  <si>
    <t>"O02</t>
  </si>
  <si>
    <t>1,5*2,5*2</t>
  </si>
  <si>
    <t>"O03</t>
  </si>
  <si>
    <t>3,875*2,4*6</t>
  </si>
  <si>
    <t>"O04</t>
  </si>
  <si>
    <t>3*2,4*2</t>
  </si>
  <si>
    <t>"O05</t>
  </si>
  <si>
    <t>3,875*2,4</t>
  </si>
  <si>
    <t>"O06</t>
  </si>
  <si>
    <t>"O07</t>
  </si>
  <si>
    <t>1,9*1,1</t>
  </si>
  <si>
    <t>"V02</t>
  </si>
  <si>
    <t>265</t>
  </si>
  <si>
    <t>55341013</t>
  </si>
  <si>
    <t>okno Al otevíravé/sklopné trojsklo přes plochu 1m2 v 1,5-2,5m</t>
  </si>
  <si>
    <t>-364281583</t>
  </si>
  <si>
    <t>266</t>
  </si>
  <si>
    <t>767627306</t>
  </si>
  <si>
    <t>Příplatek k montáži oken za připojovací spáru parotěsnou páskou interiérovou</t>
  </si>
  <si>
    <t>-1412861812</t>
  </si>
  <si>
    <t xml:space="preserve">Montáž oken zdvojených  Příplatek k cenám za připojovací spáru mezi ostěním a rámem vnitřní parotěsnou páskou</t>
  </si>
  <si>
    <t>(4,75+2,4)*2*2</t>
  </si>
  <si>
    <t>(1,5+2,5)*2*2</t>
  </si>
  <si>
    <t>(3+2,4)*2</t>
  </si>
  <si>
    <t>(3,875+2,4)*2*4</t>
  </si>
  <si>
    <t>267</t>
  </si>
  <si>
    <t>767627307</t>
  </si>
  <si>
    <t>Příplatek k montáži oken za připojovací spáru paropropustnou páskou exteriérovou</t>
  </si>
  <si>
    <t>-526528031</t>
  </si>
  <si>
    <t xml:space="preserve">Montáž oken zdvojených  Příplatek k cenám za připojovací spáru mezi ostěním a rámem venkovní paropropustnou páskou</t>
  </si>
  <si>
    <t>268</t>
  </si>
  <si>
    <t>767640222</t>
  </si>
  <si>
    <t>Montáž dveří ocelových nebo hliníkových vchodových dvoukřídlových s nadsvětlíkem</t>
  </si>
  <si>
    <t>-1501848304</t>
  </si>
  <si>
    <t>Montáž dveří ocelových nebo hliníkových vchodových dvoukřídlové s nadsvětlíkem</t>
  </si>
  <si>
    <t>269</t>
  </si>
  <si>
    <t>55341337</t>
  </si>
  <si>
    <t>dveře jednokřídlé Al prosklené s nadsvětlíkem max rozměru otvoru 3,3m2</t>
  </si>
  <si>
    <t>1938417829</t>
  </si>
  <si>
    <t>"D09</t>
  </si>
  <si>
    <t>1,8*2,4*2</t>
  </si>
  <si>
    <t>270</t>
  </si>
  <si>
    <t>767640223</t>
  </si>
  <si>
    <t>Montáž dveří ocelových nebo hliníkových vchodových dvoukřídlových s pevným bočním dílem</t>
  </si>
  <si>
    <t>1906638465</t>
  </si>
  <si>
    <t>Montáž dveří ocelových nebo hliníkových vchodových dvoukřídlové s pevným bočním dílem</t>
  </si>
  <si>
    <t>271</t>
  </si>
  <si>
    <t>55341335</t>
  </si>
  <si>
    <t>dveře dvoukřídlé Al prosklené max rozměru otvoru 4,84m2 bezpečnostní třídy RC2</t>
  </si>
  <si>
    <t>-729380086</t>
  </si>
  <si>
    <t>"V01</t>
  </si>
  <si>
    <t>2,85*2,4</t>
  </si>
  <si>
    <t>272</t>
  </si>
  <si>
    <t>767640311</t>
  </si>
  <si>
    <t>Montáž dveří ocelových nebo hliníkových vnitřních jednokřídlových</t>
  </si>
  <si>
    <t>1911705898</t>
  </si>
  <si>
    <t>273</t>
  </si>
  <si>
    <t>5534134R</t>
  </si>
  <si>
    <t xml:space="preserve">dveře jednokřídlé Al prosklené </t>
  </si>
  <si>
    <t>-1358607362</t>
  </si>
  <si>
    <t>"D01</t>
  </si>
  <si>
    <t>1,4*3,4*2</t>
  </si>
  <si>
    <t>274</t>
  </si>
  <si>
    <t>767721120</t>
  </si>
  <si>
    <t>Montáž výkladců předsazených přes 9 do 12 m2</t>
  </si>
  <si>
    <t>-898776845</t>
  </si>
  <si>
    <t xml:space="preserve">Montáž výkladců předsazených  pevných, plochy jednotlivě přes 9 do 12 m2</t>
  </si>
  <si>
    <t>"V04</t>
  </si>
  <si>
    <t>2,85*4,19</t>
  </si>
  <si>
    <t>"V05</t>
  </si>
  <si>
    <t>2,85*4,24</t>
  </si>
  <si>
    <t>"V06</t>
  </si>
  <si>
    <t>275</t>
  </si>
  <si>
    <t>55341007</t>
  </si>
  <si>
    <t>okno Al s fixním zasklením trojsklo přes plochu 1m2 přes v 2,5m</t>
  </si>
  <si>
    <t>82906248</t>
  </si>
  <si>
    <t>276</t>
  </si>
  <si>
    <t>7677211R</t>
  </si>
  <si>
    <t>Montáž výkladců předsazených přes 9 do 12 m2 - s požární odolností EI30 DP1</t>
  </si>
  <si>
    <t>-669107915</t>
  </si>
  <si>
    <t>"V03</t>
  </si>
  <si>
    <t>277</t>
  </si>
  <si>
    <t>5534100R</t>
  </si>
  <si>
    <t>okno Al s fixním zasklením trojsklo přes plochu 1m2 přes v 2,5m - s požární odolností EI30 DP1</t>
  </si>
  <si>
    <t>1117458577</t>
  </si>
  <si>
    <t>278</t>
  </si>
  <si>
    <t>767861011</t>
  </si>
  <si>
    <t>Montáž vnitřních kovových žebříků přímých dl přes 2 do 5 m kotvených do betonu</t>
  </si>
  <si>
    <t>-369128150</t>
  </si>
  <si>
    <t>Montáž vnitřních kovových žebříků přímých délky přes 2 do 5 m, ukotvených do betonu</t>
  </si>
  <si>
    <t>279</t>
  </si>
  <si>
    <t>44983021</t>
  </si>
  <si>
    <t>žebřík výstupový jednoduchý přímý z eloxovaného hliníku dl 4m</t>
  </si>
  <si>
    <t>-385902136</t>
  </si>
  <si>
    <t>280</t>
  </si>
  <si>
    <t>7678-R1</t>
  </si>
  <si>
    <t>Ocelový úchyt pro opření žebříku</t>
  </si>
  <si>
    <t>355065883</t>
  </si>
  <si>
    <t>"Z02</t>
  </si>
  <si>
    <t>281</t>
  </si>
  <si>
    <t>767R01</t>
  </si>
  <si>
    <t>Nájezdová ochrana sloupu - ocelová trubková konstrukce průměr 80mm, tl. 3mm, výška ochrany 500 mm D+M</t>
  </si>
  <si>
    <t>-1353078303</t>
  </si>
  <si>
    <t>"Z01</t>
  </si>
  <si>
    <t>282</t>
  </si>
  <si>
    <t>767R02</t>
  </si>
  <si>
    <t>-1532226559</t>
  </si>
  <si>
    <t>NEREZOVÝ OSAZOVACÍ RÁM ZASKLENÍ SVĚTLÍKU - PODLAHA</t>
  </si>
  <si>
    <t>"Z03</t>
  </si>
  <si>
    <t>283</t>
  </si>
  <si>
    <t>767R03</t>
  </si>
  <si>
    <t>657692868</t>
  </si>
  <si>
    <t>OCELOVÝ OSAZOVACÍ RÁM ZASKLENÍ SVĚTLÍKU-PODHLED</t>
  </si>
  <si>
    <t>"Z04</t>
  </si>
  <si>
    <t>284</t>
  </si>
  <si>
    <t>767R04</t>
  </si>
  <si>
    <t>KONSTRUKCE PRO ULOŽENÍ TECHNOLOGIE - SYSTÉM OCELOVÝCH NOSNÍKŮ OBJÍMEK A ZÁVĚSŮ</t>
  </si>
  <si>
    <t>1594178243</t>
  </si>
  <si>
    <t>OV-06</t>
  </si>
  <si>
    <t>285</t>
  </si>
  <si>
    <t>998767103</t>
  </si>
  <si>
    <t>Přesun hmot tonážní pro zámečnické konstrukce v objektech v přes 12 do 24 m</t>
  </si>
  <si>
    <t>1755060409</t>
  </si>
  <si>
    <t xml:space="preserve">Přesun hmot pro zámečnické konstrukce  stanovený z hmotnosti přesunovaného materiálu vodorovná dopravní vzdálenost do 50 m v objektech výšky přes 12 do 24 m</t>
  </si>
  <si>
    <t>84,8</t>
  </si>
  <si>
    <t>3,33+0,6</t>
  </si>
  <si>
    <t>-0,8</t>
  </si>
  <si>
    <t>6,25+6,25+4,25+4,25</t>
  </si>
  <si>
    <t>-1,4-1,4</t>
  </si>
  <si>
    <t>2+1,5+8,13</t>
  </si>
  <si>
    <t>1,12+1,12</t>
  </si>
  <si>
    <t>0,9</t>
  </si>
  <si>
    <t>-14,19"DOPROVODNÉ_N</t>
  </si>
  <si>
    <t>34,3434343434343*2,475 "Přepočtené koeficientem množství</t>
  </si>
  <si>
    <t>-35,12"DOPROVODNÉ_N</t>
  </si>
  <si>
    <t>4,8+24,4+1,6+2,5+2,6+32,3</t>
  </si>
  <si>
    <t>4,1+1,2+1,6+1,5+2,2+3,0+1,5+1,5</t>
  </si>
  <si>
    <t>84,7*1,04 "Přepočtené koeficientem množství</t>
  </si>
  <si>
    <t>-25,376"DOPROVODNÉ_N</t>
  </si>
  <si>
    <t>2,755-0,804</t>
  </si>
  <si>
    <t>776</t>
  </si>
  <si>
    <t>Podlahy povlakové</t>
  </si>
  <si>
    <t>295</t>
  </si>
  <si>
    <t>776121111</t>
  </si>
  <si>
    <t>Vodou ředitelná penetrace savého podkladu povlakových podlah</t>
  </si>
  <si>
    <t>-1636567029</t>
  </si>
  <si>
    <t>Příprava podkladu penetrace vodou ředitelná podlah</t>
  </si>
  <si>
    <t>296</t>
  </si>
  <si>
    <t>776141111</t>
  </si>
  <si>
    <t>Vyrovnání podkladu povlakových podlah stěrkou pevnosti 20 MPa tl do 3 mm</t>
  </si>
  <si>
    <t>428452606</t>
  </si>
  <si>
    <t>Příprava podkladu vyrovnání samonivelační stěrkou podlah min.pevnosti 20 MPa, tloušťky do 3 mm</t>
  </si>
  <si>
    <t>297</t>
  </si>
  <si>
    <t>776221111</t>
  </si>
  <si>
    <t>Lepení pásů z PVC standardním lepidlem</t>
  </si>
  <si>
    <t>244519962</t>
  </si>
  <si>
    <t>Montáž podlahovin z PVC lepením standardním lepidlem z pásů standardních</t>
  </si>
  <si>
    <t>18,2+31,9+12,7+42,3+20</t>
  </si>
  <si>
    <t>16,1+8,4+24,5+97,9+15+36,8+44,6</t>
  </si>
  <si>
    <t>298</t>
  </si>
  <si>
    <t>28411147</t>
  </si>
  <si>
    <t xml:space="preserve">PVC vinyl homogenní protiskluzná se vsypem a výztuž. vrstvou tl 2.50mm nášlapná vrstva 2.50mm, hořlavost Bfl-s1, třída zátěže 34/43, útlum 7dB, bodová zátěž  ≤ 0.10mm, protiskluznost R10</t>
  </si>
  <si>
    <t>666429642</t>
  </si>
  <si>
    <t>368,4*1,05 "Přepočtené koeficientem množství</t>
  </si>
  <si>
    <t>299</t>
  </si>
  <si>
    <t>776421111</t>
  </si>
  <si>
    <t>Montáž obvodových lišt lepením</t>
  </si>
  <si>
    <t>712464996</t>
  </si>
  <si>
    <t>Montáž lišt obvodových lepených</t>
  </si>
  <si>
    <t>4,56+0,37+0,51+0,15+5,06</t>
  </si>
  <si>
    <t>-0,9*2</t>
  </si>
  <si>
    <t>4,1+4,1+8+8</t>
  </si>
  <si>
    <t>2,245+2,245+5,77+5,77</t>
  </si>
  <si>
    <t>-0,9</t>
  </si>
  <si>
    <t>5,415+5,415+8+8</t>
  </si>
  <si>
    <t>8,085+8,085+3,31+3,31</t>
  </si>
  <si>
    <t>-1,7</t>
  </si>
  <si>
    <t>-0,8*3</t>
  </si>
  <si>
    <t>4,51+4,51+2,2+2,2</t>
  </si>
  <si>
    <t>-1*2</t>
  </si>
  <si>
    <t>4,68+4,68+2,1+2,1</t>
  </si>
  <si>
    <t>5,8+5,8+4,06+4,06+0,6+0,6</t>
  </si>
  <si>
    <t>8+8+13,63+13,63</t>
  </si>
  <si>
    <t>300</t>
  </si>
  <si>
    <t>28411009</t>
  </si>
  <si>
    <t>lišta soklová PVC 18x80mm</t>
  </si>
  <si>
    <t>-206929508</t>
  </si>
  <si>
    <t>301</t>
  </si>
  <si>
    <t>776991121</t>
  </si>
  <si>
    <t>Základní čištění nově položených podlahovin vysátím a setřením vlhkým mopem</t>
  </si>
  <si>
    <t>-1692218952</t>
  </si>
  <si>
    <t>Ostatní práce údržba nových podlahovin po pokládce čištění základní</t>
  </si>
  <si>
    <t>302</t>
  </si>
  <si>
    <t>998776103</t>
  </si>
  <si>
    <t>Přesun hmot tonážní pro podlahy povlakové v objektech v přes 12 do 24 m</t>
  </si>
  <si>
    <t>-2040863551</t>
  </si>
  <si>
    <t xml:space="preserve">Přesun hmot pro podlahy povlakové  stanovený z hmotnosti přesunovaného materiálu vodorovná dopravní vzdálenost do 50 m v objektech výšky přes 12 do 24 m</t>
  </si>
  <si>
    <t>114,42</t>
  </si>
  <si>
    <t>-1,491"DOPROVODNÉ_N</t>
  </si>
  <si>
    <t>(2,2+2,2+1,2+1,2-0,8)*2,1</t>
  </si>
  <si>
    <t>(0,55+0,55+1)*2,1</t>
  </si>
  <si>
    <t>(1,65+1,65+0,9+0,9-0,8)*2,1</t>
  </si>
  <si>
    <t>(8,19+2,5+0,56)*0,8</t>
  </si>
  <si>
    <t>(0,7+0,7)*2,1</t>
  </si>
  <si>
    <t>(1,8+1,8+2,2+2,2-0,8)*2,1</t>
  </si>
  <si>
    <t>(0,5+0,5+0,87)*2,1</t>
  </si>
  <si>
    <t>(1,455+1,455+1,22+1,22-0,8)*2,1</t>
  </si>
  <si>
    <t>(0,9+1,64+1,64)*2,1*2</t>
  </si>
  <si>
    <t>(1,885+1,885+1,55+1,55-0,8-0,8)*2,1</t>
  </si>
  <si>
    <t>(1,27+1,27+1,7+1,7-0,8-0,8)*2,1</t>
  </si>
  <si>
    <t>(0,75+0,75)*2,1</t>
  </si>
  <si>
    <t>(0,8+0,8)*2,1</t>
  </si>
  <si>
    <t>(0,855+0,855)*2,1</t>
  </si>
  <si>
    <t>114,42*1,04 "Přepočtené koeficientem množství</t>
  </si>
  <si>
    <t>-1,551"DOPROVODNÉ_N</t>
  </si>
  <si>
    <t>(2,2+2,2+1,2+1,2-0,8)+2,1+2,1</t>
  </si>
  <si>
    <t>(0,55+0,55+1)+2,1+2,1</t>
  </si>
  <si>
    <t>(1,65+1,65+0,9+0,9-0,8)+2,1+2,1</t>
  </si>
  <si>
    <t>(8,19+2,5+0,56)+0,8+0,8</t>
  </si>
  <si>
    <t>(0,7+0,7)+2,1+2,1</t>
  </si>
  <si>
    <t>(1,8+1,8+2,2+2,2-0,8)+2,1+2,1</t>
  </si>
  <si>
    <t>(0,5+0,5+0,87)+2,1+2,1</t>
  </si>
  <si>
    <t>(1,455+1,455+1,22+1,22-0,8)+2,1+2,1</t>
  </si>
  <si>
    <t>(0,9+1,64+1,64)+2,1+2,1+2,1+2,1</t>
  </si>
  <si>
    <t>(1,885+1,885+1,55+1,55-0,8-0,8)+2,1+2,1</t>
  </si>
  <si>
    <t>(1,27+1,27+1,7+1,7-0,8-0,8)+2,1+2,1</t>
  </si>
  <si>
    <t>(0,75+0,75)+2,1+2,1</t>
  </si>
  <si>
    <t>(0,8+0,8)+2,1+2,1</t>
  </si>
  <si>
    <t>(0,855+0,855)+2,1+2,1</t>
  </si>
  <si>
    <t>-0,6"DOPROVODNÉ_N</t>
  </si>
  <si>
    <t>2,96</t>
  </si>
  <si>
    <t>-0,038"DOPROVODNÉ_N</t>
  </si>
  <si>
    <t>752,337+9,418*2+206,311+357-53</t>
  </si>
  <si>
    <t>-71,958"DOPROVODNÉ_N</t>
  </si>
  <si>
    <t xml:space="preserve">    726 - Zdravotechnika - předstěnové instalace</t>
  </si>
  <si>
    <t>132251102</t>
  </si>
  <si>
    <t>Hloubení rýh nezapažených š do 800 mm v hornině třídy těžitelnosti I skupiny 3 objem do 50 m3 strojně</t>
  </si>
  <si>
    <t>-89131811</t>
  </si>
  <si>
    <t>Hloubení nezapažených rýh šířky do 800 mm strojně s urovnáním dna do předepsaného profilu a spádu v hornině třídy těžitelnosti I skupiny 3 přes 20 do 50 m3</t>
  </si>
  <si>
    <t>15*0,8*1,2</t>
  </si>
  <si>
    <t>10*0,8*1,2</t>
  </si>
  <si>
    <t>133251101</t>
  </si>
  <si>
    <t>Hloubení šachet nezapažených v hornině třídy těžitelnosti I skupiny 3 objem do 20 m3</t>
  </si>
  <si>
    <t>1446570818</t>
  </si>
  <si>
    <t>Hloubení nezapažených šachet strojně v hornině třídy těžitelnosti I skupiny 3 do 20 m3</t>
  </si>
  <si>
    <t>1*3,14159/4*1,5</t>
  </si>
  <si>
    <t>537905544</t>
  </si>
  <si>
    <t>-604843514</t>
  </si>
  <si>
    <t>25*0,8</t>
  </si>
  <si>
    <t>1383968380</t>
  </si>
  <si>
    <t>9,178*1,8 "Přepočtené koeficientem množství</t>
  </si>
  <si>
    <t>893122718</t>
  </si>
  <si>
    <t>24+1,178-16</t>
  </si>
  <si>
    <t>-1438144062</t>
  </si>
  <si>
    <t>24-8</t>
  </si>
  <si>
    <t>175151101</t>
  </si>
  <si>
    <t>Obsypání potrubí strojně sypaninou bez prohození, uloženou do 3 m</t>
  </si>
  <si>
    <t>-1049093185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</si>
  <si>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</si>
  <si>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25*0,8*0,3</t>
  </si>
  <si>
    <t>58331200</t>
  </si>
  <si>
    <t>štěrkopísek netříděný</t>
  </si>
  <si>
    <t>356686365</t>
  </si>
  <si>
    <t>6*2 "Přepočtené koeficientem množství</t>
  </si>
  <si>
    <t>1389399453</t>
  </si>
  <si>
    <t>25*0,8*0,1</t>
  </si>
  <si>
    <t>871171211</t>
  </si>
  <si>
    <t>Montáž potrubí z PE100 SDR 11 otevřený výkop svařovaných elektrotvarovkou D 40 x 3,7 mm</t>
  </si>
  <si>
    <t>-2059464379</t>
  </si>
  <si>
    <t>Montáž vodovodního potrubí z plastů v otevřeném výkopu z polyetylenu PE 100 svařovaných elektrotvarovkou SDR 11/PN16 D 40 x 3,7 mm</t>
  </si>
  <si>
    <t>28613171</t>
  </si>
  <si>
    <t>trubka vodovodní PE100 SDR11 se signalizační vrstvou 40x3,7mm</t>
  </si>
  <si>
    <t>-1371064517</t>
  </si>
  <si>
    <t>20*1,015 "Přepočtené koeficientem množství</t>
  </si>
  <si>
    <t>SŠ01</t>
  </si>
  <si>
    <t>Prefabrikovaná spadišťová šachta</t>
  </si>
  <si>
    <t>1188039124</t>
  </si>
  <si>
    <t>VOD01</t>
  </si>
  <si>
    <t>Napojení na stávající rozvod vody</t>
  </si>
  <si>
    <t>-712096616</t>
  </si>
  <si>
    <t>998271201</t>
  </si>
  <si>
    <t>Přesun hmot pro kanalizace hloubené zděné otevřený výkop</t>
  </si>
  <si>
    <t>176975140</t>
  </si>
  <si>
    <t>Přesun hmot pro kanalizace (stoky) hloubené zděné v otevřeném výkopu dopravní vzdálenost do 15 m</t>
  </si>
  <si>
    <t>721173401</t>
  </si>
  <si>
    <t>Potrubí kanalizační z PVC SN 4 svodné DN 110</t>
  </si>
  <si>
    <t>-1021520453</t>
  </si>
  <si>
    <t>Potrubí z trub PVC SN4 svodné (ležaté) DN 110</t>
  </si>
  <si>
    <t>11+5+5,5</t>
  </si>
  <si>
    <t>5,5+0,5+6,5+4+2</t>
  </si>
  <si>
    <t>721173402</t>
  </si>
  <si>
    <t>Potrubí kanalizační z PVC SN 4 svodné DN 125</t>
  </si>
  <si>
    <t>466315157</t>
  </si>
  <si>
    <t>Potrubí z trub PVC SN4 svodné (ležaté) DN 125</t>
  </si>
  <si>
    <t>7,5</t>
  </si>
  <si>
    <t>721173404R</t>
  </si>
  <si>
    <t>Chránička na potrubí plastová DN 200</t>
  </si>
  <si>
    <t>-1648992572</t>
  </si>
  <si>
    <t>721174024</t>
  </si>
  <si>
    <t>Potrubí kanalizační z PP odpadní DN 75</t>
  </si>
  <si>
    <t>183479102</t>
  </si>
  <si>
    <t>Potrubí z trub polypropylenových odpadní (svislé) DN 75</t>
  </si>
  <si>
    <t>4*2</t>
  </si>
  <si>
    <t>721174025</t>
  </si>
  <si>
    <t>Potrubí kanalizační z PP odpadní DN 110</t>
  </si>
  <si>
    <t>-1710987006</t>
  </si>
  <si>
    <t>Potrubí z trub polypropylenových odpadní (svislé) DN 110</t>
  </si>
  <si>
    <t>4*3</t>
  </si>
  <si>
    <t>721174042</t>
  </si>
  <si>
    <t>Potrubí kanalizační z PP připojovací DN 40</t>
  </si>
  <si>
    <t>-2084024336</t>
  </si>
  <si>
    <t>Potrubí z trub polypropylenových připojovací DN 40</t>
  </si>
  <si>
    <t>9+4+5+3+7+2,9</t>
  </si>
  <si>
    <t>-1,6"DOPROVODNÉ_N</t>
  </si>
  <si>
    <t>721174044</t>
  </si>
  <si>
    <t>Potrubí kanalizační z PP připojovací DN 75</t>
  </si>
  <si>
    <t>453091518</t>
  </si>
  <si>
    <t>Potrubí z trub polypropylenových připojovací DN 75</t>
  </si>
  <si>
    <t>3,5</t>
  </si>
  <si>
    <t>721174045</t>
  </si>
  <si>
    <t>Potrubí kanalizační z PP připojovací DN 110</t>
  </si>
  <si>
    <t>-1531759316</t>
  </si>
  <si>
    <t>Potrubí z trub polypropylenových připojovací DN 110</t>
  </si>
  <si>
    <t>5+5</t>
  </si>
  <si>
    <t>721174055</t>
  </si>
  <si>
    <t>Potrubí kanalizační z PP dešťové DN 110</t>
  </si>
  <si>
    <t>-1064451788</t>
  </si>
  <si>
    <t>Potrubí z trub polypropylenových dešťové DN 110</t>
  </si>
  <si>
    <t>15*2</t>
  </si>
  <si>
    <t>721174063</t>
  </si>
  <si>
    <t>Potrubí kanalizační z PP větrací DN 110</t>
  </si>
  <si>
    <t>2018494558</t>
  </si>
  <si>
    <t>Potrubí z trub polypropylenových větrací DN 110</t>
  </si>
  <si>
    <t>721175232</t>
  </si>
  <si>
    <t>Potrubí kanalizační z PP dešťové odhlučněné třívrstvé DN 110</t>
  </si>
  <si>
    <t>1730197602</t>
  </si>
  <si>
    <t>Plastové potrubí odhlučněné třívrstvé dešťové DN 110</t>
  </si>
  <si>
    <t>3,5+3</t>
  </si>
  <si>
    <t>721211401</t>
  </si>
  <si>
    <t>Vpusť podlahová s vodorovným odtokem DN 40/50</t>
  </si>
  <si>
    <t>-230266740</t>
  </si>
  <si>
    <t>Podlahové vpusti s vodorovným odtokem DN 40/50</t>
  </si>
  <si>
    <t>721233212</t>
  </si>
  <si>
    <t>Střešní vtok polypropylen PP pro pochůzné střechy svislý odtok DN 110</t>
  </si>
  <si>
    <t>513114729</t>
  </si>
  <si>
    <t>Střešní vtoky (vpusti) polypropylenové (PP) pro pochůzné střechy s odtokem svislým DN 110</t>
  </si>
  <si>
    <t>721241102</t>
  </si>
  <si>
    <t>Lapač střešních splavenin z litiny DN 125</t>
  </si>
  <si>
    <t>1923675723</t>
  </si>
  <si>
    <t>Lapače střešních splavenin litinové DN 125</t>
  </si>
  <si>
    <t>721273153</t>
  </si>
  <si>
    <t>Hlavice ventilační polypropylen PP DN 110</t>
  </si>
  <si>
    <t>502745615</t>
  </si>
  <si>
    <t>Ventilační hlavice z polypropylenu (PP) DN 110</t>
  </si>
  <si>
    <t>40+7,5+8+32+30,9+3+3,5+10+30+10+6,5</t>
  </si>
  <si>
    <t>-0,01"DOPROVODNÉ_N</t>
  </si>
  <si>
    <t>0,441</t>
  </si>
  <si>
    <t>-0,001"DOPROVODNÉ_N</t>
  </si>
  <si>
    <t>8,5+8</t>
  </si>
  <si>
    <t>4,5</t>
  </si>
  <si>
    <t>18,2*2+5+5+5+3+3</t>
  </si>
  <si>
    <t>4*7</t>
  </si>
  <si>
    <t>+4</t>
  </si>
  <si>
    <t>-1"DOPROVODNÉ_N</t>
  </si>
  <si>
    <t>722174023</t>
  </si>
  <si>
    <t>Potrubí vodovodní plastové PPR svar polyfúze PN 20 D 25x4,2 mm</t>
  </si>
  <si>
    <t>-1959501287</t>
  </si>
  <si>
    <t>Potrubí z plastových trubek z polypropylenu PPR svařovaných polyfúzně PN 20 (SDR 6) D 25 x 4,2</t>
  </si>
  <si>
    <t>8+8,5+3,2+1,5+1,5</t>
  </si>
  <si>
    <t>10+6</t>
  </si>
  <si>
    <t>18,3</t>
  </si>
  <si>
    <t>722174024</t>
  </si>
  <si>
    <t>Potrubí vodovodní plastové PPR svar polyfúze PN 20 D 32x5,4 mm</t>
  </si>
  <si>
    <t>-1195589857</t>
  </si>
  <si>
    <t>Potrubí z plastových trubek z polypropylenu PPR svařovaných polyfúzně PN 20 (SDR 6) D 32 x 5,4</t>
  </si>
  <si>
    <t>3,2+1,5+2</t>
  </si>
  <si>
    <t>722174025</t>
  </si>
  <si>
    <t>Potrubí vodovodní plastové PPR svar polyfúze PN 20 D 40x6,7 mm</t>
  </si>
  <si>
    <t>-848125223</t>
  </si>
  <si>
    <t>Potrubí z plastových trubek z polypropylenu PPR svařovaných polyfúzně PN 20 (SDR 6) D 40 x 6,7</t>
  </si>
  <si>
    <t>1,5</t>
  </si>
  <si>
    <t>106,4+61,5</t>
  </si>
  <si>
    <t>722181252</t>
  </si>
  <si>
    <t>Ochrana vodovodního potrubí přilepenými termoizolačními trubicemi z PE tl přes 20 do 25 mm DN přes 22 do 45 mm</t>
  </si>
  <si>
    <t>-1766796101</t>
  </si>
  <si>
    <t xml:space="preserve">Ochrana potrubí  termoizolačními trubicemi z pěnového polyetylenu PE přilepenými v příčných a podélných spojích, tloušťky izolace přes 20 do 25 mm, vnitřního průměru izolace DN přes 22 do 45 mm</t>
  </si>
  <si>
    <t>11,2+1,5</t>
  </si>
  <si>
    <t>722224152</t>
  </si>
  <si>
    <t>Kulový kohout zahradní s vnějším závitem a páčkou PN 15, T 120°C G 1/2" - 3/4"</t>
  </si>
  <si>
    <t>2042009368</t>
  </si>
  <si>
    <t>Armatury s jedním závitem ventily kulové zahradní uzávěry PN 15 do 120° C G 1/2" - 3/4"</t>
  </si>
  <si>
    <t>722290215</t>
  </si>
  <si>
    <t>Zkouška těsnosti vodovodního potrubí hrdlového nebo přírubového DN do 100</t>
  </si>
  <si>
    <t>1848169883</t>
  </si>
  <si>
    <t xml:space="preserve">Zkoušky, proplach a desinfekce vodovodního potrubí  zkoušky těsnosti vodovodního potrubí hrdlového nebo přírubového do DN 100</t>
  </si>
  <si>
    <t>110,4+61,5+11,2+1,5</t>
  </si>
  <si>
    <t>0,318</t>
  </si>
  <si>
    <t>725112022</t>
  </si>
  <si>
    <t>Klozet keramický závěsný na nosné stěny s hlubokým splachováním odpad vodorovný</t>
  </si>
  <si>
    <t>937687042</t>
  </si>
  <si>
    <t>Zařízení záchodů klozety keramické závěsné na nosné stěny s hlubokým splachováním odpad vodorovný</t>
  </si>
  <si>
    <t>725112173</t>
  </si>
  <si>
    <t>Kombi klozeti s hlubokým splachováním zvýšený odpad svislý</t>
  </si>
  <si>
    <t>-1905073647</t>
  </si>
  <si>
    <t>Zařízení záchodů kombi klozety s hlubokým splachováním zvýšený 50 cm s odpadem svislým</t>
  </si>
  <si>
    <t>725121502</t>
  </si>
  <si>
    <t>Pisoárový záchodek keramický bez splachovací nádrže bez odsávání a s otvorem pro ventil</t>
  </si>
  <si>
    <t>1597337753</t>
  </si>
  <si>
    <t>Pisoárové záchodky keramické bez splachovací nádrže urinál bez odsávání s otvorem pro ventil</t>
  </si>
  <si>
    <t>725211603</t>
  </si>
  <si>
    <t>Umyvadlo keramické bílé šířky 600 mm bez krytu na sifon připevněné na stěnu šrouby</t>
  </si>
  <si>
    <t>-138540837</t>
  </si>
  <si>
    <t>Umyvadla keramická bílá bez výtokových armatur připevněná na stěnu šrouby bez sloupu nebo krytu na sifon, šířka umyvadla 600 mm</t>
  </si>
  <si>
    <t>725211681</t>
  </si>
  <si>
    <t>Umyvadlo keramické bílé zdravotní šířky 640 mm připevněné na stěnu šrouby</t>
  </si>
  <si>
    <t>-1291540334</t>
  </si>
  <si>
    <t>Umyvadla keramická bílá bez výtokových armatur připevněná na stěnu šrouby zdravotní, šířka umyvadla 640 mm</t>
  </si>
  <si>
    <t>725241128</t>
  </si>
  <si>
    <t>Vanička sprchová akrylátová obdélníková 1200x900 mm</t>
  </si>
  <si>
    <t>1178165284</t>
  </si>
  <si>
    <t>Sprchové vaničky akrylátové obdélníkové 1200x900 mm</t>
  </si>
  <si>
    <t>725244215</t>
  </si>
  <si>
    <t>Zástěna sprchová skleněná tl. 8 mm pevná bezdveřová na vaničku šířky 1200 mm</t>
  </si>
  <si>
    <t>-113508187</t>
  </si>
  <si>
    <t>Sprchové dveře a zástěny zástěny sprchové ke stěně bezdveřové, pevná stěna sklo tl. 8 mm, na vaničku šířky 1200 mm</t>
  </si>
  <si>
    <t>725291708</t>
  </si>
  <si>
    <t>Doplňky zařízení koupelen a záchodů smaltované madlo rovné dl 1000 mm</t>
  </si>
  <si>
    <t>1376905671</t>
  </si>
  <si>
    <t xml:space="preserve">Doplňky zařízení koupelen a záchodů  smaltované madla rovná, délky 1000 mm</t>
  </si>
  <si>
    <t>725291722</t>
  </si>
  <si>
    <t>Doplňky zařízení koupelen a záchodů smaltované madlo krakorcové sklopné dl 834 mm</t>
  </si>
  <si>
    <t>1032263491</t>
  </si>
  <si>
    <t xml:space="preserve">Doplňky zařízení koupelen a záchodů  smaltované madla krakorcová sklopná, délky 834 mm</t>
  </si>
  <si>
    <t>725311131</t>
  </si>
  <si>
    <t>Dřez dvojitý nerezový se zápachovou uzávěrkou nástavný 900x600 mm</t>
  </si>
  <si>
    <t>-1679343557</t>
  </si>
  <si>
    <t>Dřezy bez výtokových armatur dvojité se zápachovou uzávěrkou nerezové nástavné 900x600 mm</t>
  </si>
  <si>
    <t>725331111</t>
  </si>
  <si>
    <t>Výlevka bez výtokových armatur keramická se sklopnou plastovou mřížkou 500 mm</t>
  </si>
  <si>
    <t>1645993710</t>
  </si>
  <si>
    <t>Výlevky bez výtokových armatur a splachovací nádrže keramické se sklopnou plastovou mřížkou 425 mm</t>
  </si>
  <si>
    <t>-2"DOPROVODNÉ_N</t>
  </si>
  <si>
    <t>-0,5"DOPROVODNÉ_N</t>
  </si>
  <si>
    <t>54241402</t>
  </si>
  <si>
    <t>myčka nádobí, 12 souprav, š 600mm</t>
  </si>
  <si>
    <t>1282340963</t>
  </si>
  <si>
    <t>725822611</t>
  </si>
  <si>
    <t>Baterie umyvadlová stojánková páková bez výpusti</t>
  </si>
  <si>
    <t>1713312085</t>
  </si>
  <si>
    <t>Baterie umyvadlové stojánkové pákové bez výpusti</t>
  </si>
  <si>
    <t>725839202</t>
  </si>
  <si>
    <t>Montáž baterie kombinované podomítkové pro vanu a sprchu ostatní typ</t>
  </si>
  <si>
    <t>543663442</t>
  </si>
  <si>
    <t xml:space="preserve">Baterie kombinované  montáž baterií kombinovaných ostatních typů pro vanu a sprchu</t>
  </si>
  <si>
    <t>55145590</t>
  </si>
  <si>
    <t>baterie sprchová páková včetně sprchové soupravy 150mm chrom</t>
  </si>
  <si>
    <t>1031411938</t>
  </si>
  <si>
    <t>725851325</t>
  </si>
  <si>
    <t>Ventil odpadní umyvadlový bez přepadu G 5/4"</t>
  </si>
  <si>
    <t>1508588739</t>
  </si>
  <si>
    <t>Ventily odpadní pro zařizovací předměty umyvadlové bez přepadu G 5/4"</t>
  </si>
  <si>
    <t>725861101</t>
  </si>
  <si>
    <t>Zápachová uzávěrka pro umyvadla DN 32</t>
  </si>
  <si>
    <t>670378906</t>
  </si>
  <si>
    <t>Zápachové uzávěrky zařizovacích předmětů pro umyvadla DN 32</t>
  </si>
  <si>
    <t>725865411</t>
  </si>
  <si>
    <t>Zápachová uzávěrka pisoárová DN 32/40</t>
  </si>
  <si>
    <t>-211757110</t>
  </si>
  <si>
    <t>Zápachové uzávěrky zařizovacích předmětů pro pisoáry DN 32/40</t>
  </si>
  <si>
    <t>725-R1.1</t>
  </si>
  <si>
    <t>Vybavení hygienického zázemí - zrcadlo</t>
  </si>
  <si>
    <t>1182569920</t>
  </si>
  <si>
    <t>Poznámka k položce:_x000d_
VÝBĚR DLE INVESTORA</t>
  </si>
  <si>
    <t>725-R1.2</t>
  </si>
  <si>
    <t>Vybavení hygienického zázemí - dávkovač mýdla</t>
  </si>
  <si>
    <t>417689832</t>
  </si>
  <si>
    <t>725-R1.3</t>
  </si>
  <si>
    <t>Vybavení hygienického zázemí - zásobník toaletního papíru</t>
  </si>
  <si>
    <t>-1305899648</t>
  </si>
  <si>
    <t>725-R1.4</t>
  </si>
  <si>
    <t>Vybavení hygienického zázemí - odpadkový koš</t>
  </si>
  <si>
    <t>1539149504</t>
  </si>
  <si>
    <t>0,652</t>
  </si>
  <si>
    <t>-0,068"DOPROVODNÉ_N</t>
  </si>
  <si>
    <t>726</t>
  </si>
  <si>
    <t>Zdravotechnika - předstěnové instalace</t>
  </si>
  <si>
    <t>726131021</t>
  </si>
  <si>
    <t>Instalační předstěna - pisoár v 1300 mm do lehkých stěn s kovovou kcí</t>
  </si>
  <si>
    <t>1143745847</t>
  </si>
  <si>
    <t>Předstěnové instalační systémy do lehkých stěn s kovovou konstrukcí pro pisoáry stavební výška 1300 mm</t>
  </si>
  <si>
    <t>726131041</t>
  </si>
  <si>
    <t>Instalační předstěna - klozet závěsný v 1120 mm s ovládáním zepředu do lehkých stěn s kovovou kcí</t>
  </si>
  <si>
    <t>1912659047</t>
  </si>
  <si>
    <t>Předstěnové instalační systémy do lehkých stěn s kovovou konstrukcí pro závěsné klozety ovládání zepředu, stavební výšky 1120 mm</t>
  </si>
  <si>
    <t>726191002</t>
  </si>
  <si>
    <t>Souprava pro předstěnovou montáž</t>
  </si>
  <si>
    <t>2074036932</t>
  </si>
  <si>
    <t xml:space="preserve">Ostatní příslušenství instalačních systémů  souprava pro předstěnovou montáž</t>
  </si>
  <si>
    <t>998726113</t>
  </si>
  <si>
    <t>Přesun hmot tonážní pro instalační prefabrikáty v objektech v přes 12 do 24 m</t>
  </si>
  <si>
    <t>170568583</t>
  </si>
  <si>
    <t xml:space="preserve">Přesun hmot pro instalační prefabrikáty  stanovený z hmotnosti přesunovaného materiálu vodorovná dopravní vzdálenost do 50 m v objektech výšky přes 12 m do 24 m</t>
  </si>
  <si>
    <t>-5"DOPROVODNÉ_N</t>
  </si>
  <si>
    <t>D1 - Zařízení</t>
  </si>
  <si>
    <t>D4 - Armatury</t>
  </si>
  <si>
    <t>D5 - Měření a regulace</t>
  </si>
  <si>
    <t>D7 - Pomocný a spojovací materiál</t>
  </si>
  <si>
    <t>D1</t>
  </si>
  <si>
    <t>Zařízení</t>
  </si>
  <si>
    <t>Oběhové čerpadlo Grundfos ALPHA2 25-80 180</t>
  </si>
  <si>
    <t>Sestava rozdělovač/sběrač IVAR.CS 553VP, 7 vývodů, vč. skříně pod omítku</t>
  </si>
  <si>
    <t>Sestava rozdělovač/sběrač IVAR.CS 553VP, 8 vývodů, vč. skříně nad omítku</t>
  </si>
  <si>
    <t>Otopné těleso Korado K21HK 0588 0800</t>
  </si>
  <si>
    <t>Trubka ocelová DN32</t>
  </si>
  <si>
    <t>Trubka Cu15x1 polotvrdá</t>
  </si>
  <si>
    <t>Trubka Cu28x1 polotvrdá</t>
  </si>
  <si>
    <t>Trubka Cu35x1 polotvrdá</t>
  </si>
  <si>
    <t>Předizolované potrubí UPONOR Ecoflex Thermo single Ø40x3,7</t>
  </si>
  <si>
    <t>2000</t>
  </si>
  <si>
    <t>-192"DOPROVODNÉ_N</t>
  </si>
  <si>
    <t>Ochranná hadice IVAR.HK 1620</t>
  </si>
  <si>
    <t>Koleno ocelové varné DN32 - 90°</t>
  </si>
  <si>
    <t>Koleno Cu15 - 90°</t>
  </si>
  <si>
    <t>Koleno Cu28 - 90°</t>
  </si>
  <si>
    <t>Koleno Cu35 - 90°</t>
  </si>
  <si>
    <t>Nátrubek Cu28</t>
  </si>
  <si>
    <t>Nátrubek Cu35</t>
  </si>
  <si>
    <t>T-kus Cu35</t>
  </si>
  <si>
    <t>T-kus Cu35-15-35</t>
  </si>
  <si>
    <t>T-kus Cu35-18-35</t>
  </si>
  <si>
    <t>T-kus Cu35-22-35</t>
  </si>
  <si>
    <t>T-kus Cu35-28-28</t>
  </si>
  <si>
    <t>T-kus Cu35-28-35</t>
  </si>
  <si>
    <t>Přechod Cu15 x G1/2" vnější</t>
  </si>
  <si>
    <t>Přechod Cu18 x G1/2" vnitřní</t>
  </si>
  <si>
    <t>Přechod Cu22 x G3/4" vnější</t>
  </si>
  <si>
    <t>Přechod Cu28 x G1" vnější</t>
  </si>
  <si>
    <t>Přechod Cu35 x G1" vnější</t>
  </si>
  <si>
    <t>Přechod Cu35 x G5/4" vnější</t>
  </si>
  <si>
    <t>Redukce závitová 5/4" x 1" mosaz</t>
  </si>
  <si>
    <t>Redukovaná vsuvka závitová 5/4" x 1" mosaz</t>
  </si>
  <si>
    <t>UPONOR WIPEX koleno G5/4" - G5/4"</t>
  </si>
  <si>
    <t>UPONOR WIPEX přechod Ø40x3,7 - G5/4" vnější</t>
  </si>
  <si>
    <t>Šroubení topenářské přímé 1" mosaz</t>
  </si>
  <si>
    <t>Šroubení topenářské přímé 5/4" mosaz</t>
  </si>
  <si>
    <t>Šroubení topenářské rohové 3/4" mosaz</t>
  </si>
  <si>
    <t>Regulační uzavíratelné šroubení IVAR.DD305 - 1/2" x Cu15</t>
  </si>
  <si>
    <t>-6"DOPROVODNÉ_N</t>
  </si>
  <si>
    <t>D4</t>
  </si>
  <si>
    <t>Armatury</t>
  </si>
  <si>
    <t>Kulový kohout plnoprůtočný 5/4"FF</t>
  </si>
  <si>
    <t>Vypouštěcí kohout 1/2"M</t>
  </si>
  <si>
    <t>Zpětná klapka 5/4" mosaz, s pružinou</t>
  </si>
  <si>
    <t>Diferenční přepouštěcí ventil Heimeier Hydrolux DN20, rozsah nastavení 50-500mbar</t>
  </si>
  <si>
    <t>Třícestný směšovací ventil ESBE VRG131 DN25-Rp1", Kvs=10</t>
  </si>
  <si>
    <t>Termostatický radiátorový ventil IMI V-exakt přímý DN15 - 1/2"</t>
  </si>
  <si>
    <t>Automatický odvzdušňovací ventil 1/2" spodní přip., se zpětnou klapkou</t>
  </si>
  <si>
    <t>Filtr závitový 5/4" mosaz, s nerez sítkem</t>
  </si>
  <si>
    <t>Měření a regulace</t>
  </si>
  <si>
    <t>Pol47</t>
  </si>
  <si>
    <t>Servomotorický pohon ESBE ARA 661, 3-bodové řízení, 230V AC</t>
  </si>
  <si>
    <t>Pol48</t>
  </si>
  <si>
    <t xml:space="preserve">Teploměr příložný  na potrubí 0 - 60 °C</t>
  </si>
  <si>
    <t>Pol49</t>
  </si>
  <si>
    <t>Termostatická hlavice IVAR.T5000</t>
  </si>
  <si>
    <t>375</t>
  </si>
  <si>
    <t xml:space="preserve">PE potrubní  izolační pouzdro Ø15/20</t>
  </si>
  <si>
    <t xml:space="preserve">PE potrubní  izolační pouzdro Ø28/20</t>
  </si>
  <si>
    <t xml:space="preserve">PE potrubní  izolační pouzdro Ø35/20</t>
  </si>
  <si>
    <t>Pomocný a spojovací materiál</t>
  </si>
  <si>
    <t>Dilatační profil (dodávka litých podlah)</t>
  </si>
  <si>
    <t>Příchytka kovová jednošroubová Ø32-35, vč. šroubu a hmoždinky</t>
  </si>
  <si>
    <t>D1 - Elektroměrový rozváděč ER (pro ČEZ) :</t>
  </si>
  <si>
    <t>D3 - Rozvaděč RH2</t>
  </si>
  <si>
    <t>D4 - Rozvaděč RH3</t>
  </si>
  <si>
    <t>D8 - Hromosvod, uzemnění - provedení AlMgSi</t>
  </si>
  <si>
    <t>Elektroměrový rozváděč ER (pro ČEZ) :</t>
  </si>
  <si>
    <t>Oceloplechová elektroměrová rozvodnice RE 3fáz do 40A pro přímé měření dle výkresu blokového schéma napájení, osazená ve výklenku, IP54 DCK Holoubkov</t>
  </si>
  <si>
    <t>1167748857</t>
  </si>
  <si>
    <t>Hl.jistič 80/B/3, 10kA např. LTN-80B-3</t>
  </si>
  <si>
    <t>2067407306</t>
  </si>
  <si>
    <t>Svorkovnice ZS</t>
  </si>
  <si>
    <t>776475532</t>
  </si>
  <si>
    <t>-334922816</t>
  </si>
  <si>
    <t>-519054000</t>
  </si>
  <si>
    <t>Jistič 3P 25A/B, 6kA např. LTE-25B-3</t>
  </si>
  <si>
    <t>815779093</t>
  </si>
  <si>
    <t>Jistič 3P 16A/B, 6kA např. LTE-16B-3</t>
  </si>
  <si>
    <t>539804710</t>
  </si>
  <si>
    <t xml:space="preserve">Proudový chránič  2P 40A 30mA, typ A  např. LFE-40-2-030A</t>
  </si>
  <si>
    <t>-1987151307</t>
  </si>
  <si>
    <t xml:space="preserve">Proudový chránič  2P 25A 30mA, typ A  např. LFE-25-2-030A</t>
  </si>
  <si>
    <t>942513251</t>
  </si>
  <si>
    <t xml:space="preserve">Proudový chránič  4P 40A 30mA, typ A  např. LFE-40-4-030A</t>
  </si>
  <si>
    <t>849783809</t>
  </si>
  <si>
    <t>Svorkovnice hl. ochranného pospojování HOP</t>
  </si>
  <si>
    <t>-1949687902</t>
  </si>
  <si>
    <t>Nulová svorkovnice 8 svorek</t>
  </si>
  <si>
    <t>1866102708</t>
  </si>
  <si>
    <t>-0,05"DOPROVODNÉ_N</t>
  </si>
  <si>
    <t>Rozvodnicová skříň oceloplechová s plnými dveřmi pro zapuštěnou montáž, 96 modulů, IP30 - elektroměry a jističe musí být osazeny ve výšce 600 až 1200mm nad podlahou a musí být umístěny ve vzdálenosti 500mm od pevné překážky např. RZB-Z-4S96</t>
  </si>
  <si>
    <t>-802405512</t>
  </si>
  <si>
    <t>Hl. vypínač 80/3 např. MSO-80-3</t>
  </si>
  <si>
    <t>437163063</t>
  </si>
  <si>
    <t>Svodič přepětí v zapojení 3+1 např. SJBC-25E-3N-MZS</t>
  </si>
  <si>
    <t>-207054272</t>
  </si>
  <si>
    <t>Jistič 1P 32A/C, 6kA např. LTE-32C-1</t>
  </si>
  <si>
    <t>343503563</t>
  </si>
  <si>
    <t>Rozvaděč RH2</t>
  </si>
  <si>
    <t>242927834</t>
  </si>
  <si>
    <t>201231367</t>
  </si>
  <si>
    <t>-1873560361</t>
  </si>
  <si>
    <t>921355782</t>
  </si>
  <si>
    <t>-1983037031</t>
  </si>
  <si>
    <t>1866706292</t>
  </si>
  <si>
    <t>720192735</t>
  </si>
  <si>
    <t>392804772</t>
  </si>
  <si>
    <t>Rozvodnicová skříň oceloplechová s plnými dveřmi pro zapuštěnou montáž, 72 modulů, IP30 - elektroměry a jističe musí být osazeny ve výšce 600 až 1200mm nad podlahou a musí být umístěny ve vzdálenosti 500mm od pevné překážky např. RZB-Z-3S72</t>
  </si>
  <si>
    <t>1086022964</t>
  </si>
  <si>
    <t>Hl. vypínač 32/3 např. MSO-32-3</t>
  </si>
  <si>
    <t>983569746</t>
  </si>
  <si>
    <t>Svodič přepětí v zapojení 3+1 např. SVC-350-3N-MZ</t>
  </si>
  <si>
    <t>1810911874</t>
  </si>
  <si>
    <t>Rozvaděč RH3</t>
  </si>
  <si>
    <t>1523451793</t>
  </si>
  <si>
    <t>951496558</t>
  </si>
  <si>
    <t>2091737584</t>
  </si>
  <si>
    <t>-1258251536</t>
  </si>
  <si>
    <t>-691534065</t>
  </si>
  <si>
    <t>-611558673</t>
  </si>
  <si>
    <t>-1454978873</t>
  </si>
  <si>
    <t>-1860009041</t>
  </si>
  <si>
    <t>1552696398</t>
  </si>
  <si>
    <t>-726543814</t>
  </si>
  <si>
    <t>-1566892489</t>
  </si>
  <si>
    <t>Přístroj - spínač jednopólový, řazení 1, 1So</t>
  </si>
  <si>
    <t>1860676999</t>
  </si>
  <si>
    <t>Přístroj - přepínač střídavý, řazení 6, 6So</t>
  </si>
  <si>
    <t>808773811</t>
  </si>
  <si>
    <t>Přístroj - přepínač křížový řazení 7</t>
  </si>
  <si>
    <t>-744943371</t>
  </si>
  <si>
    <t>Kryt jednoduchý (přístr. 1, 6, 1/0)</t>
  </si>
  <si>
    <t>642218666</t>
  </si>
  <si>
    <t>Zásuvka 230V/16A/IP44</t>
  </si>
  <si>
    <t>611214337</t>
  </si>
  <si>
    <t>-14"DOPROVODNÉ_N</t>
  </si>
  <si>
    <t>Zásuvka 230V/16A s přepěťovou ochranou</t>
  </si>
  <si>
    <t>-1270273577</t>
  </si>
  <si>
    <t>Pohybový senzor PIR 360°</t>
  </si>
  <si>
    <t>-1415506928</t>
  </si>
  <si>
    <t>Podlahová krabice Legrand IP66 box 4 moduly</t>
  </si>
  <si>
    <t>1571407719</t>
  </si>
  <si>
    <t>Podlahová krabice Legrand 16 modulů</t>
  </si>
  <si>
    <t>249817383</t>
  </si>
  <si>
    <t>Krabice instalační A11 OBO</t>
  </si>
  <si>
    <t>114723683</t>
  </si>
  <si>
    <t>Krabice rozvodná s víčkem a svorkovnicí KU 68-1903</t>
  </si>
  <si>
    <t>-846779178</t>
  </si>
  <si>
    <t>-15"DOPROVODNÉ_N</t>
  </si>
  <si>
    <t>Kabelový nosič OBO GRIP malý</t>
  </si>
  <si>
    <t>2115958415</t>
  </si>
  <si>
    <t>Kabelový nosič OBO GRIP velký</t>
  </si>
  <si>
    <t>788989274</t>
  </si>
  <si>
    <t>-10"DOPROVODNÉ_N</t>
  </si>
  <si>
    <t>Elektroinstalační trubka SF 20</t>
  </si>
  <si>
    <t>-1177176236</t>
  </si>
  <si>
    <t>Elektroinstalační trubka SF 35</t>
  </si>
  <si>
    <t>755745071</t>
  </si>
  <si>
    <t>-1938703175</t>
  </si>
  <si>
    <t>Kabelová chránička pro venkovní rozvody KF 09075</t>
  </si>
  <si>
    <t>-1057167622</t>
  </si>
  <si>
    <t>Uzemňovací svorka na potrubí s páskem Cu</t>
  </si>
  <si>
    <t>-1524915929</t>
  </si>
  <si>
    <t>Kabelový žlab 200x50</t>
  </si>
  <si>
    <t>979917955</t>
  </si>
  <si>
    <t>Kabelový žlab 100x50</t>
  </si>
  <si>
    <t>1711972860</t>
  </si>
  <si>
    <t>Kabelový žlab 50x50</t>
  </si>
  <si>
    <t>-1371847446</t>
  </si>
  <si>
    <t>1f/3f vývod pro zařízení</t>
  </si>
  <si>
    <t>1769993655</t>
  </si>
  <si>
    <t>-8"DOPROVODNÉ_N</t>
  </si>
  <si>
    <t xml:space="preserve">A2 LEDVANCE  PL PFM 600 30W 4000K UGR19</t>
  </si>
  <si>
    <t>1754831155</t>
  </si>
  <si>
    <t>B1 MODUS přisazené asymetrické LED ASTAP000L</t>
  </si>
  <si>
    <t>2025414719</t>
  </si>
  <si>
    <t xml:space="preserve">C1 LEDVANCE  DL SLIM DN 155 12 W 4000 K WT</t>
  </si>
  <si>
    <t>-788025767</t>
  </si>
  <si>
    <t xml:space="preserve">C2 LEDVANCE  DL SLIM DN 210 18 W 4000 K WT</t>
  </si>
  <si>
    <t>-462603577</t>
  </si>
  <si>
    <t>E1 VYRTYCH a.s. NEXI150-AT NexiTech, M/NM, 1h</t>
  </si>
  <si>
    <t>763126722</t>
  </si>
  <si>
    <t>N1 VYRTYCH a.s. DIOS-S2-1H, 5W 1h</t>
  </si>
  <si>
    <t>-250664159</t>
  </si>
  <si>
    <t>CYKY-J 4x35</t>
  </si>
  <si>
    <t>-1626306330</t>
  </si>
  <si>
    <t>CYKY-J 5x10</t>
  </si>
  <si>
    <t>-1471043822</t>
  </si>
  <si>
    <t>CYKY-J 5x2,5</t>
  </si>
  <si>
    <t>955765812</t>
  </si>
  <si>
    <t>H05RN 3x4</t>
  </si>
  <si>
    <t>-762258430</t>
  </si>
  <si>
    <t>1350</t>
  </si>
  <si>
    <t>-55"DOPROVODNÉ_N</t>
  </si>
  <si>
    <t>CYKY-J(O) 3x1,5</t>
  </si>
  <si>
    <t>1000294737</t>
  </si>
  <si>
    <t>CYKY-O 2x1,5</t>
  </si>
  <si>
    <t>-895794014</t>
  </si>
  <si>
    <t>Vodič CYA 25 (H07V-K) zž</t>
  </si>
  <si>
    <t>1089076298</t>
  </si>
  <si>
    <t>Vodič CY16</t>
  </si>
  <si>
    <t>-1393319841</t>
  </si>
  <si>
    <t>Vodič CY6 (H07V-U) zž</t>
  </si>
  <si>
    <t>-493793945</t>
  </si>
  <si>
    <t>-0,005"DOPROVODNÉ_N</t>
  </si>
  <si>
    <t>D8</t>
  </si>
  <si>
    <t>Hromosvod, uzemnění - provedení AlMgSi</t>
  </si>
  <si>
    <t>jímací vedení AlMgSi pr.8mm</t>
  </si>
  <si>
    <t>170342658</t>
  </si>
  <si>
    <t>izolovaný drát AlMgSi pr.8mm</t>
  </si>
  <si>
    <t>363685403</t>
  </si>
  <si>
    <t>svorka spojovací, křížová SK</t>
  </si>
  <si>
    <t>-1817204329</t>
  </si>
  <si>
    <t>svorka připojovací SP</t>
  </si>
  <si>
    <t>-580267494</t>
  </si>
  <si>
    <t>svorka zkušební SZ</t>
  </si>
  <si>
    <t>1460773811</t>
  </si>
  <si>
    <t>svorka spojovací SS</t>
  </si>
  <si>
    <t>1024283831</t>
  </si>
  <si>
    <t>podp. vedení (střecha)</t>
  </si>
  <si>
    <t>-1821585252</t>
  </si>
  <si>
    <t>jímací tyč s rovným koncem JR1,5</t>
  </si>
  <si>
    <t>1649809456</t>
  </si>
  <si>
    <t>pomocný jímač</t>
  </si>
  <si>
    <t>1619931204</t>
  </si>
  <si>
    <t>Pol79</t>
  </si>
  <si>
    <t>svorka k jímací tyči SJ</t>
  </si>
  <si>
    <t>-965416508</t>
  </si>
  <si>
    <t>Pol80</t>
  </si>
  <si>
    <t>podpěra vedení na zeď</t>
  </si>
  <si>
    <t>-846434617</t>
  </si>
  <si>
    <t>Pol81</t>
  </si>
  <si>
    <t>označovací štítek</t>
  </si>
  <si>
    <t>-1208650092</t>
  </si>
  <si>
    <t>Pol82</t>
  </si>
  <si>
    <t>krabice pro zkušební svorku</t>
  </si>
  <si>
    <t>1913242227</t>
  </si>
  <si>
    <t>zemnící pásek FeZn 30x4</t>
  </si>
  <si>
    <t>-219371889</t>
  </si>
  <si>
    <t>drát FeZn d=10mm</t>
  </si>
  <si>
    <t>-1850420811</t>
  </si>
  <si>
    <t>Pol85</t>
  </si>
  <si>
    <t>protikorozní nátěr</t>
  </si>
  <si>
    <t>1090279090</t>
  </si>
  <si>
    <t>prořez</t>
  </si>
  <si>
    <t>-14740657</t>
  </si>
  <si>
    <t>-455417692</t>
  </si>
  <si>
    <t>AV. - Příprava pro AV techniku</t>
  </si>
  <si>
    <t>HDMI kabel, optický fiber High Speed with Ether. 4K@60Hz kabel 10m, M/M, zlacené konektory</t>
  </si>
  <si>
    <t>HDMI kabel, optický fiber High Speed with Ether. 4K@60Hz kabel 15m, M/M, zlacené konektory</t>
  </si>
  <si>
    <t>HDMI spojka</t>
  </si>
  <si>
    <t>Datová zásuvka 45x22,5,mod.,neos., pro 1 keystone,</t>
  </si>
  <si>
    <t xml:space="preserve">Jednozásuvka 1xRJ45,  bez modulů</t>
  </si>
  <si>
    <t>Požární konzole s integrovaným mechanickým koordinátorem a jedním elektromagnetem pro zajištění dveří v otevřené poloze, určen pro požárně odolné dvoukřídlé a kouřotěsné dveře</t>
  </si>
  <si>
    <t>Červené tlačítko, NC/NO výstup, zápustná montáž, prolam. plast, symbol EN54-11</t>
  </si>
  <si>
    <t xml:space="preserve">Otickokouřový požární detektor je spolu s paticí  určen pro připojení k systémům vyžadující napájení 24 V (např. MaR). Mikroprocesorově řízený tepelný hlásič, detekce poruch, hlásič reaguje na koncentraci kouře. Při aktivaci svítí červená LED a spíná výst</t>
  </si>
  <si>
    <t xml:space="preserve">Otickokouřový požární detektor je spolu s paticí  určen pro připojení k systémům vyžadující napájení 24 V (např. MaR). Mikroprocesorově řízený tepelný hlásič, detekce poruch, hlásič reaguje na koncentraci kouře. Při aktivaci svítí červená LED a spíná výstupní relé v patici. Zatížení relé 30V/1A</t>
  </si>
  <si>
    <t>Napájecí zdroj 24V/2,2A</t>
  </si>
  <si>
    <t>F - Vzduchotechnika</t>
  </si>
  <si>
    <t>D1 - Digestoře - cvičná kuchyň</t>
  </si>
  <si>
    <t>D2 - Ventilátory</t>
  </si>
  <si>
    <t>D3 - Potrubí, tvarovky, koncové elementy</t>
  </si>
  <si>
    <t>D4 - Klimatizace</t>
  </si>
  <si>
    <t>D5 - Požární izolace</t>
  </si>
  <si>
    <t>D6 - Ostatní</t>
  </si>
  <si>
    <t>Digestoře - cvičná kuchyň</t>
  </si>
  <si>
    <t>VZT01</t>
  </si>
  <si>
    <t>MODIS 2-1R - 2200x950x360</t>
  </si>
  <si>
    <t>-277176148</t>
  </si>
  <si>
    <t>VZT02</t>
  </si>
  <si>
    <t>MODIS 2-1R - 1000x950x360</t>
  </si>
  <si>
    <t>-828903685</t>
  </si>
  <si>
    <t>VZT03</t>
  </si>
  <si>
    <t>GRANDE 2R - 900x1900x435</t>
  </si>
  <si>
    <t>-489535105</t>
  </si>
  <si>
    <t>VZT04</t>
  </si>
  <si>
    <t>tukové filtry</t>
  </si>
  <si>
    <t>1091345495</t>
  </si>
  <si>
    <t>Ventilátory</t>
  </si>
  <si>
    <t>VZT05</t>
  </si>
  <si>
    <t>RM160 ECOWATT IP 44 + DT 8R</t>
  </si>
  <si>
    <t>-239098712</t>
  </si>
  <si>
    <t>VZT06</t>
  </si>
  <si>
    <t>RM200 ECOWATT IP 44 + DT 8R</t>
  </si>
  <si>
    <t>-1644818021</t>
  </si>
  <si>
    <t>VZT07</t>
  </si>
  <si>
    <t>VENTS TT PRO 200 ST dvourychlostní ventilátor</t>
  </si>
  <si>
    <t>-421576900</t>
  </si>
  <si>
    <t>VZT08</t>
  </si>
  <si>
    <t>přepínač otáček P2-10</t>
  </si>
  <si>
    <t>-1190884588</t>
  </si>
  <si>
    <t>Potrubí, tvarovky, koncové elementy</t>
  </si>
  <si>
    <t>R230001</t>
  </si>
  <si>
    <t>Talířový ventil odtah vzduchu KO 100 - včetně rámečku</t>
  </si>
  <si>
    <t>570508181</t>
  </si>
  <si>
    <t>R230002</t>
  </si>
  <si>
    <t>Talířový ventil odtah vzduchu KO 125 - včetně rámečku</t>
  </si>
  <si>
    <t>257091469</t>
  </si>
  <si>
    <t>R153004</t>
  </si>
  <si>
    <t>SVA 200 - spojka vnitřní ø200mm</t>
  </si>
  <si>
    <t>1551789937</t>
  </si>
  <si>
    <t>R153005</t>
  </si>
  <si>
    <t>SVA 250 - spojka vnitřní ø250mm</t>
  </si>
  <si>
    <t>-1555034897</t>
  </si>
  <si>
    <t>R219100</t>
  </si>
  <si>
    <t>Trouba SPIRO Ø 100 ( l=3 bm)</t>
  </si>
  <si>
    <t>-988918976</t>
  </si>
  <si>
    <t>R219125</t>
  </si>
  <si>
    <t>Trouba SPIRO Ø 125 ( l=3 bm)</t>
  </si>
  <si>
    <t>-1858857470</t>
  </si>
  <si>
    <t>R219160</t>
  </si>
  <si>
    <t>Trouba SPIRO Ø 160 ( l=3 bm)</t>
  </si>
  <si>
    <t>1100708627</t>
  </si>
  <si>
    <t>R219200</t>
  </si>
  <si>
    <t>Trouba SPIRO Ø 200 ( l=3 bm)</t>
  </si>
  <si>
    <t>162803395</t>
  </si>
  <si>
    <t>R219250</t>
  </si>
  <si>
    <t>Trouba SPIRO Ø 250 ( l=3 bm)</t>
  </si>
  <si>
    <t>-144029776</t>
  </si>
  <si>
    <t>R220002</t>
  </si>
  <si>
    <t>OS koleno Ø 100/90</t>
  </si>
  <si>
    <t>1636524667</t>
  </si>
  <si>
    <t>R220003</t>
  </si>
  <si>
    <t>OS koleno Ø 125/90</t>
  </si>
  <si>
    <t>812759625</t>
  </si>
  <si>
    <t>R220005</t>
  </si>
  <si>
    <t>OS koleno Ø 160/90</t>
  </si>
  <si>
    <t>-481098846</t>
  </si>
  <si>
    <t>R220007</t>
  </si>
  <si>
    <t>OS koleno Ø 200/90</t>
  </si>
  <si>
    <t>-1635371885</t>
  </si>
  <si>
    <t>R220009</t>
  </si>
  <si>
    <t>OS koleno Ø 250/90</t>
  </si>
  <si>
    <t>-1660625942</t>
  </si>
  <si>
    <t>R220107</t>
  </si>
  <si>
    <t>OS koleno Ø 200/45</t>
  </si>
  <si>
    <t>-1967068912</t>
  </si>
  <si>
    <t>R221104</t>
  </si>
  <si>
    <t>OBJ Odbočka jednostrannná 90° 125/100</t>
  </si>
  <si>
    <t>1507396045</t>
  </si>
  <si>
    <t>R221105</t>
  </si>
  <si>
    <t>OBJ Odbočka jednostrannná 90° 125/125</t>
  </si>
  <si>
    <t>617442507</t>
  </si>
  <si>
    <t>R221108</t>
  </si>
  <si>
    <t>OBJ Odbočka jednostrannná 90° 160/125</t>
  </si>
  <si>
    <t>-116941862</t>
  </si>
  <si>
    <t>R221109</t>
  </si>
  <si>
    <t>OBJ Odbočka jednostrannná 90° 160/160</t>
  </si>
  <si>
    <t>1730281038</t>
  </si>
  <si>
    <t>R221113</t>
  </si>
  <si>
    <t>OBJ Odbočka jednostrannná 90° 200/160</t>
  </si>
  <si>
    <t>1977629363</t>
  </si>
  <si>
    <t>R221322</t>
  </si>
  <si>
    <t>OBJ Odbočka jednostrannná 45° 200/160</t>
  </si>
  <si>
    <t>1959201201</t>
  </si>
  <si>
    <t>R221328</t>
  </si>
  <si>
    <t>OBJ Odbočka jednostrannná 45° 250/200</t>
  </si>
  <si>
    <t>1038550326</t>
  </si>
  <si>
    <t>R221513</t>
  </si>
  <si>
    <t>KKS 60 250/200 - kalhotový kus</t>
  </si>
  <si>
    <t>-9165237</t>
  </si>
  <si>
    <t>R222003</t>
  </si>
  <si>
    <t>PRO přechod 125/100</t>
  </si>
  <si>
    <t>2061210823</t>
  </si>
  <si>
    <t>R222006</t>
  </si>
  <si>
    <t>PRO přechod 160/125</t>
  </si>
  <si>
    <t>1864368501</t>
  </si>
  <si>
    <t>R222009</t>
  </si>
  <si>
    <t>PRO přechod 200/160</t>
  </si>
  <si>
    <t>228200664</t>
  </si>
  <si>
    <t>R222012</t>
  </si>
  <si>
    <t>PRO přechod 250/200</t>
  </si>
  <si>
    <t>-116006161</t>
  </si>
  <si>
    <t>R224103</t>
  </si>
  <si>
    <t>spojka vnější SN 125</t>
  </si>
  <si>
    <t>1364975681</t>
  </si>
  <si>
    <t>R224106</t>
  </si>
  <si>
    <t>spojka vnější SN 160</t>
  </si>
  <si>
    <t>-820083367</t>
  </si>
  <si>
    <t>R224108</t>
  </si>
  <si>
    <t>spojka vnější SN 200</t>
  </si>
  <si>
    <t>-238774088</t>
  </si>
  <si>
    <t>R224110</t>
  </si>
  <si>
    <t>spojka vnější SN 250</t>
  </si>
  <si>
    <t>718890086</t>
  </si>
  <si>
    <t>R226204</t>
  </si>
  <si>
    <t>Zpětná klapka 200 (RSK)</t>
  </si>
  <si>
    <t>-768034684</t>
  </si>
  <si>
    <t>Klimatizace</t>
  </si>
  <si>
    <t>VZT09</t>
  </si>
  <si>
    <t>venkovní jednotka 5MXM90 N</t>
  </si>
  <si>
    <t>1542522873</t>
  </si>
  <si>
    <t>VZT10</t>
  </si>
  <si>
    <t>vnitřní jednotka FTXP 25 M</t>
  </si>
  <si>
    <t>1693375891</t>
  </si>
  <si>
    <t>VZT11</t>
  </si>
  <si>
    <t>vnitřní jednotkaFTXP 20 M</t>
  </si>
  <si>
    <t>1285356021</t>
  </si>
  <si>
    <t>VZT12</t>
  </si>
  <si>
    <t xml:space="preserve">připojovací 2 x  Cu potrubí včetně izolace</t>
  </si>
  <si>
    <t>827410490</t>
  </si>
  <si>
    <t>Požární izolace</t>
  </si>
  <si>
    <t>VZT13</t>
  </si>
  <si>
    <t>požární izolace tl. 30 mm</t>
  </si>
  <si>
    <t>-957918374</t>
  </si>
  <si>
    <t>Ostatní</t>
  </si>
  <si>
    <t>R311010</t>
  </si>
  <si>
    <t xml:space="preserve">lepící páska univerzální š. - 50mm       50m</t>
  </si>
  <si>
    <t>1356965394</t>
  </si>
  <si>
    <t>R311030</t>
  </si>
  <si>
    <t xml:space="preserve">lepící páska AL š. - 50mm       50m</t>
  </si>
  <si>
    <t>-757685753</t>
  </si>
  <si>
    <t>R313030</t>
  </si>
  <si>
    <t>Nylonová spona vázací 9/1020 mm na průměr do 290 mm</t>
  </si>
  <si>
    <t>-1845935709</t>
  </si>
  <si>
    <t>R314010</t>
  </si>
  <si>
    <t>Hmoždinka FISCHER GK č. 52389 (závěs na sádrok.)</t>
  </si>
  <si>
    <t>2040572966</t>
  </si>
  <si>
    <t>VZT14</t>
  </si>
  <si>
    <t>Montážní práce</t>
  </si>
  <si>
    <t>soubur</t>
  </si>
  <si>
    <t>-2117730901</t>
  </si>
  <si>
    <t>VZT15</t>
  </si>
  <si>
    <t>Uvedení do provozu</t>
  </si>
  <si>
    <t>-1332092511</t>
  </si>
  <si>
    <t xml:space="preserve">    723 - Zdravotechnika - vnitřní plynovod</t>
  </si>
  <si>
    <t>829146187</t>
  </si>
  <si>
    <t>18*0,8*1,2</t>
  </si>
  <si>
    <t>-2106982615</t>
  </si>
  <si>
    <t>17,28-11,52</t>
  </si>
  <si>
    <t>-85920747</t>
  </si>
  <si>
    <t>18*0,8</t>
  </si>
  <si>
    <t>1369078855</t>
  </si>
  <si>
    <t>5,76*1,8 "Přepočtené koeficientem množství</t>
  </si>
  <si>
    <t>-2090802900</t>
  </si>
  <si>
    <t>379636197</t>
  </si>
  <si>
    <t>17,28-4,32-1,44</t>
  </si>
  <si>
    <t>1859445608</t>
  </si>
  <si>
    <t>18*0,8*0,3</t>
  </si>
  <si>
    <t>štěrkopísek netříděný zásypový</t>
  </si>
  <si>
    <t>1809109343</t>
  </si>
  <si>
    <t>4,32*2 "Přepočtené koeficientem množství</t>
  </si>
  <si>
    <t>-2099792890</t>
  </si>
  <si>
    <t>18*0,8*0,1</t>
  </si>
  <si>
    <t>871161211</t>
  </si>
  <si>
    <t>Montáž potrubí z PE100 SDR 11 otevřený výkop svařovaných elektrotvarovkou D 32 x 3,0 mm</t>
  </si>
  <si>
    <t>-754598434</t>
  </si>
  <si>
    <t>28613170</t>
  </si>
  <si>
    <t>trubka vodovodní PE100 SDR11 se signalizační vrstvou 32x3,0mm</t>
  </si>
  <si>
    <t>-1905944596</t>
  </si>
  <si>
    <t>P02</t>
  </si>
  <si>
    <t>Chránička</t>
  </si>
  <si>
    <t>-1690502198</t>
  </si>
  <si>
    <t>P01</t>
  </si>
  <si>
    <t>Napojení na stávající rozvod plynu</t>
  </si>
  <si>
    <t>-1414488900</t>
  </si>
  <si>
    <t>-1935227253</t>
  </si>
  <si>
    <t>723</t>
  </si>
  <si>
    <t>Zdravotechnika - vnitřní plynovod</t>
  </si>
  <si>
    <t>723170213</t>
  </si>
  <si>
    <t>Potrubí plynové plastové ze síťovaného Pe, PN 10 D 20/2,0 mm spojované lisovacími tvarovkami</t>
  </si>
  <si>
    <t>-1921548456</t>
  </si>
  <si>
    <t>723170214</t>
  </si>
  <si>
    <t>Potrubí plynové plastové ze síťovaného Pe, PN 10 D 26/3,0 mm spojované lisovacími tvarovkami</t>
  </si>
  <si>
    <t>-1880766528</t>
  </si>
  <si>
    <t>723170215</t>
  </si>
  <si>
    <t>Potrubí plynové plastové ze síťovaného Pe, PN 10 D 32/3,0 mm spojované lisovacími tvarovkami</t>
  </si>
  <si>
    <t>801991651</t>
  </si>
  <si>
    <t>723170224</t>
  </si>
  <si>
    <t>Ochrana plynového potrubí ze síťovaného Pe korugovanými trubkami D 26</t>
  </si>
  <si>
    <t>93825406</t>
  </si>
  <si>
    <t>723190104</t>
  </si>
  <si>
    <t>Přípojka plynovodní nerezová hadice G 1/2"F x G 1/2"F délky 75 cm spojovaná na závit</t>
  </si>
  <si>
    <t>1692447230</t>
  </si>
  <si>
    <t>723230104</t>
  </si>
  <si>
    <t>Kulový uzávěr přímý PN 5 G 1" FF s protipožární armaturou a 2x vnitřním závitem</t>
  </si>
  <si>
    <t>-1625865423</t>
  </si>
  <si>
    <t>723231163</t>
  </si>
  <si>
    <t>Kohout kulový přímý G 3/4" PN 42 do 185°C plnoprůtokový vnitřní závit těžká řada</t>
  </si>
  <si>
    <t>1719749655</t>
  </si>
  <si>
    <t>998723103</t>
  </si>
  <si>
    <t>Přesun hmot tonážní pro vnitřní plynovod v objektech v přes 12 do 24 m</t>
  </si>
  <si>
    <t>-523569893</t>
  </si>
  <si>
    <t>725619101</t>
  </si>
  <si>
    <t>Montáž sporáku na zemní plyn</t>
  </si>
  <si>
    <t>1050459194</t>
  </si>
  <si>
    <t>54112236</t>
  </si>
  <si>
    <t>deska plynová vařidl.vestavná nerez 2 hořáky vn zapalování</t>
  </si>
  <si>
    <t>-261973028</t>
  </si>
  <si>
    <t>215790187</t>
  </si>
  <si>
    <t>-2035099069</t>
  </si>
  <si>
    <t>SEZNAM FIGUR</t>
  </si>
  <si>
    <t>Výměra</t>
  </si>
  <si>
    <t xml:space="preserve"> 03921-III-NEPRIME_N/ SO_05</t>
  </si>
  <si>
    <t>S03a</t>
  </si>
  <si>
    <t>S04a - PODLAHA NA TERÉNU (SPOLEČNÉ PROSTORY) - KERAMICKÁ DLAŽBA</t>
  </si>
  <si>
    <t>"S04a PODLAHA NA TERÉNU (SPOLEČNÉ PROSTORY),</t>
  </si>
  <si>
    <t>22,42+1,89+2,09+5,69</t>
  </si>
  <si>
    <t>S03b</t>
  </si>
  <si>
    <t>PODLAHA NA TERÉNU (OBYT. MÍSTNOSTI) - PVC</t>
  </si>
  <si>
    <t>"S04b PODLAHA NA TERÉNU (OBYT. MÍSTNOSTI),</t>
  </si>
  <si>
    <t>2,68+1,39+20,77+3,02+26,83+17,67</t>
  </si>
  <si>
    <t>S03c</t>
  </si>
  <si>
    <t>PODLAHA NA TERÉNU (KOUPELNY) - KERAMICKÁ DLAŽBA</t>
  </si>
  <si>
    <t>"S04c PODLAHA NA TERÉNU (KOUPELNY),</t>
  </si>
  <si>
    <t>3,71+3,53</t>
  </si>
  <si>
    <t>S04d</t>
  </si>
  <si>
    <t>S04d PODLAHA NA TERÉNU/KLENBĚ (TECHNICKÁ MÍSTNOST)</t>
  </si>
  <si>
    <t>5,76</t>
  </si>
  <si>
    <t>S05</t>
  </si>
  <si>
    <t>PODLAHA SUTERÉN + DVORNÍ KŘÍDLO 1.NP - BETONOVÁ DLAŽBA</t>
  </si>
  <si>
    <t>"S03 PODLAHA SUTERÉN</t>
  </si>
  <si>
    <t>"0.01 - 0.04</t>
  </si>
  <si>
    <t>11,8+1,43+5,76+2,73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</si>
</sst>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  <fill>
      <patternFill patternType="solid">
        <fgColor rgb="FFFF9086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0" fontId="23" fillId="5" borderId="22" xfId="0" applyFont="1" applyFill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0" fontId="38" fillId="5" borderId="22" xfId="0" applyFont="1" applyFill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6" borderId="22" xfId="0" applyFont="1" applyFill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styles" Target="styles.xml" /><Relationship Id="rId34" Type="http://schemas.openxmlformats.org/officeDocument/2006/relationships/theme" Target="theme/theme1.xml" /><Relationship Id="rId35" Type="http://schemas.openxmlformats.org/officeDocument/2006/relationships/calcChain" Target="calcChain.xml" /><Relationship Id="rId3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33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43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03921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Přístavba objektu SOŠ a SOU Kladno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Kladno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19. 9. 2023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SOŠ a SOU Kladno, Nám. E. Beneše 2353, Kladno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Ateliér Civilista s.r.o., Bratronice 241, 273 63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ROUND(AG95+AG101+AG120,2)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ROUND(AS95+AS101+AS120,2)</f>
        <v>0</v>
      </c>
      <c r="AT94" s="115">
        <f>ROUND(SUM(AV94:AW94),2)</f>
        <v>0</v>
      </c>
      <c r="AU94" s="116">
        <f>ROUND(AU95+AU101+AU120,5)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ROUND(AZ95+AZ101+AZ120,2)</f>
        <v>0</v>
      </c>
      <c r="BA94" s="115">
        <f>ROUND(BA95+BA101+BA120,2)</f>
        <v>0</v>
      </c>
      <c r="BB94" s="115">
        <f>ROUND(BB95+BB101+BB120,2)</f>
        <v>0</v>
      </c>
      <c r="BC94" s="115">
        <f>ROUND(BC95+BC101+BC120,2)</f>
        <v>0</v>
      </c>
      <c r="BD94" s="117">
        <f>ROUND(BD95+BD101+BD120,2)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</v>
      </c>
    </row>
    <row r="95" s="7" customFormat="1" ht="50.25" customHeight="1">
      <c r="A95" s="7"/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84</v>
      </c>
      <c r="AR95" s="127"/>
      <c r="AS95" s="128">
        <f>ROUND(AS96,2)</f>
        <v>0</v>
      </c>
      <c r="AT95" s="129">
        <f>ROUND(SUM(AV95:AW95),2)</f>
        <v>0</v>
      </c>
      <c r="AU95" s="130">
        <f>ROUND(AU96,5)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ROUND(AZ96,2)</f>
        <v>0</v>
      </c>
      <c r="BA95" s="129">
        <f>ROUND(BA96,2)</f>
        <v>0</v>
      </c>
      <c r="BB95" s="129">
        <f>ROUND(BB96,2)</f>
        <v>0</v>
      </c>
      <c r="BC95" s="129">
        <f>ROUND(BC96,2)</f>
        <v>0</v>
      </c>
      <c r="BD95" s="131">
        <f>ROUND(BD96,2)</f>
        <v>0</v>
      </c>
      <c r="BE95" s="7"/>
      <c r="BS95" s="132" t="s">
        <v>78</v>
      </c>
      <c r="BT95" s="132" t="s">
        <v>85</v>
      </c>
      <c r="BU95" s="132" t="s">
        <v>80</v>
      </c>
      <c r="BV95" s="132" t="s">
        <v>81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4" customFormat="1" ht="16.5" customHeight="1">
      <c r="A96" s="4"/>
      <c r="B96" s="71"/>
      <c r="C96" s="133"/>
      <c r="D96" s="133"/>
      <c r="E96" s="134" t="s">
        <v>88</v>
      </c>
      <c r="F96" s="134"/>
      <c r="G96" s="134"/>
      <c r="H96" s="134"/>
      <c r="I96" s="134"/>
      <c r="J96" s="133"/>
      <c r="K96" s="134" t="s">
        <v>89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ROUND(SUM(AG97:AG100),2)</f>
        <v>0</v>
      </c>
      <c r="AH96" s="133"/>
      <c r="AI96" s="133"/>
      <c r="AJ96" s="133"/>
      <c r="AK96" s="133"/>
      <c r="AL96" s="133"/>
      <c r="AM96" s="133"/>
      <c r="AN96" s="136">
        <f>SUM(AG96,AT96)</f>
        <v>0</v>
      </c>
      <c r="AO96" s="133"/>
      <c r="AP96" s="133"/>
      <c r="AQ96" s="137" t="s">
        <v>90</v>
      </c>
      <c r="AR96" s="73"/>
      <c r="AS96" s="138">
        <f>ROUND(SUM(AS97:AS100),2)</f>
        <v>0</v>
      </c>
      <c r="AT96" s="139">
        <f>ROUND(SUM(AV96:AW96),2)</f>
        <v>0</v>
      </c>
      <c r="AU96" s="140">
        <f>ROUND(SUM(AU97:AU100),5)</f>
        <v>0</v>
      </c>
      <c r="AV96" s="139">
        <f>ROUND(AZ96*L29,2)</f>
        <v>0</v>
      </c>
      <c r="AW96" s="139">
        <f>ROUND(BA96*L30,2)</f>
        <v>0</v>
      </c>
      <c r="AX96" s="139">
        <f>ROUND(BB96*L29,2)</f>
        <v>0</v>
      </c>
      <c r="AY96" s="139">
        <f>ROUND(BC96*L30,2)</f>
        <v>0</v>
      </c>
      <c r="AZ96" s="139">
        <f>ROUND(SUM(AZ97:AZ100),2)</f>
        <v>0</v>
      </c>
      <c r="BA96" s="139">
        <f>ROUND(SUM(BA97:BA100),2)</f>
        <v>0</v>
      </c>
      <c r="BB96" s="139">
        <f>ROUND(SUM(BB97:BB100),2)</f>
        <v>0</v>
      </c>
      <c r="BC96" s="139">
        <f>ROUND(SUM(BC97:BC100),2)</f>
        <v>0</v>
      </c>
      <c r="BD96" s="141">
        <f>ROUND(SUM(BD97:BD100),2)</f>
        <v>0</v>
      </c>
      <c r="BE96" s="4"/>
      <c r="BS96" s="142" t="s">
        <v>78</v>
      </c>
      <c r="BT96" s="142" t="s">
        <v>87</v>
      </c>
      <c r="BU96" s="142" t="s">
        <v>80</v>
      </c>
      <c r="BV96" s="142" t="s">
        <v>81</v>
      </c>
      <c r="BW96" s="142" t="s">
        <v>91</v>
      </c>
      <c r="BX96" s="142" t="s">
        <v>86</v>
      </c>
      <c r="CL96" s="142" t="s">
        <v>1</v>
      </c>
    </row>
    <row r="97" s="4" customFormat="1" ht="16.5" customHeight="1">
      <c r="A97" s="143" t="s">
        <v>92</v>
      </c>
      <c r="B97" s="71"/>
      <c r="C97" s="133"/>
      <c r="D97" s="133"/>
      <c r="E97" s="133"/>
      <c r="F97" s="134" t="s">
        <v>93</v>
      </c>
      <c r="G97" s="134"/>
      <c r="H97" s="134"/>
      <c r="I97" s="134"/>
      <c r="J97" s="134"/>
      <c r="K97" s="133"/>
      <c r="L97" s="134" t="s">
        <v>94</v>
      </c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6">
        <f>'A - Stavební řešení'!J34</f>
        <v>0</v>
      </c>
      <c r="AH97" s="133"/>
      <c r="AI97" s="133"/>
      <c r="AJ97" s="133"/>
      <c r="AK97" s="133"/>
      <c r="AL97" s="133"/>
      <c r="AM97" s="133"/>
      <c r="AN97" s="136">
        <f>SUM(AG97,AT97)</f>
        <v>0</v>
      </c>
      <c r="AO97" s="133"/>
      <c r="AP97" s="133"/>
      <c r="AQ97" s="137" t="s">
        <v>90</v>
      </c>
      <c r="AR97" s="73"/>
      <c r="AS97" s="138">
        <v>0</v>
      </c>
      <c r="AT97" s="139">
        <f>ROUND(SUM(AV97:AW97),2)</f>
        <v>0</v>
      </c>
      <c r="AU97" s="140">
        <f>'A - Stavební řešení'!P135</f>
        <v>0</v>
      </c>
      <c r="AV97" s="139">
        <f>'A - Stavební řešení'!J37</f>
        <v>0</v>
      </c>
      <c r="AW97" s="139">
        <f>'A - Stavební řešení'!J38</f>
        <v>0</v>
      </c>
      <c r="AX97" s="139">
        <f>'A - Stavební řešení'!J39</f>
        <v>0</v>
      </c>
      <c r="AY97" s="139">
        <f>'A - Stavební řešení'!J40</f>
        <v>0</v>
      </c>
      <c r="AZ97" s="139">
        <f>'A - Stavební řešení'!F37</f>
        <v>0</v>
      </c>
      <c r="BA97" s="139">
        <f>'A - Stavební řešení'!F38</f>
        <v>0</v>
      </c>
      <c r="BB97" s="139">
        <f>'A - Stavební řešení'!F39</f>
        <v>0</v>
      </c>
      <c r="BC97" s="139">
        <f>'A - Stavební řešení'!F40</f>
        <v>0</v>
      </c>
      <c r="BD97" s="141">
        <f>'A - Stavební řešení'!F41</f>
        <v>0</v>
      </c>
      <c r="BE97" s="4"/>
      <c r="BT97" s="142" t="s">
        <v>95</v>
      </c>
      <c r="BV97" s="142" t="s">
        <v>81</v>
      </c>
      <c r="BW97" s="142" t="s">
        <v>96</v>
      </c>
      <c r="BX97" s="142" t="s">
        <v>91</v>
      </c>
      <c r="CL97" s="142" t="s">
        <v>1</v>
      </c>
    </row>
    <row r="98" s="4" customFormat="1" ht="16.5" customHeight="1">
      <c r="A98" s="143" t="s">
        <v>92</v>
      </c>
      <c r="B98" s="71"/>
      <c r="C98" s="133"/>
      <c r="D98" s="133"/>
      <c r="E98" s="133"/>
      <c r="F98" s="134" t="s">
        <v>97</v>
      </c>
      <c r="G98" s="134"/>
      <c r="H98" s="134"/>
      <c r="I98" s="134"/>
      <c r="J98" s="134"/>
      <c r="K98" s="133"/>
      <c r="L98" s="134" t="s">
        <v>98</v>
      </c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6">
        <f>'B - ZTI'!J34</f>
        <v>0</v>
      </c>
      <c r="AH98" s="133"/>
      <c r="AI98" s="133"/>
      <c r="AJ98" s="133"/>
      <c r="AK98" s="133"/>
      <c r="AL98" s="133"/>
      <c r="AM98" s="133"/>
      <c r="AN98" s="136">
        <f>SUM(AG98,AT98)</f>
        <v>0</v>
      </c>
      <c r="AO98" s="133"/>
      <c r="AP98" s="133"/>
      <c r="AQ98" s="137" t="s">
        <v>90</v>
      </c>
      <c r="AR98" s="73"/>
      <c r="AS98" s="138">
        <v>0</v>
      </c>
      <c r="AT98" s="139">
        <f>ROUND(SUM(AV98:AW98),2)</f>
        <v>0</v>
      </c>
      <c r="AU98" s="140">
        <f>'B - ZTI'!P129</f>
        <v>0</v>
      </c>
      <c r="AV98" s="139">
        <f>'B - ZTI'!J37</f>
        <v>0</v>
      </c>
      <c r="AW98" s="139">
        <f>'B - ZTI'!J38</f>
        <v>0</v>
      </c>
      <c r="AX98" s="139">
        <f>'B - ZTI'!J39</f>
        <v>0</v>
      </c>
      <c r="AY98" s="139">
        <f>'B - ZTI'!J40</f>
        <v>0</v>
      </c>
      <c r="AZ98" s="139">
        <f>'B - ZTI'!F37</f>
        <v>0</v>
      </c>
      <c r="BA98" s="139">
        <f>'B - ZTI'!F38</f>
        <v>0</v>
      </c>
      <c r="BB98" s="139">
        <f>'B - ZTI'!F39</f>
        <v>0</v>
      </c>
      <c r="BC98" s="139">
        <f>'B - ZTI'!F40</f>
        <v>0</v>
      </c>
      <c r="BD98" s="141">
        <f>'B - ZTI'!F41</f>
        <v>0</v>
      </c>
      <c r="BE98" s="4"/>
      <c r="BT98" s="142" t="s">
        <v>95</v>
      </c>
      <c r="BV98" s="142" t="s">
        <v>81</v>
      </c>
      <c r="BW98" s="142" t="s">
        <v>99</v>
      </c>
      <c r="BX98" s="142" t="s">
        <v>91</v>
      </c>
      <c r="CL98" s="142" t="s">
        <v>1</v>
      </c>
    </row>
    <row r="99" s="4" customFormat="1" ht="16.5" customHeight="1">
      <c r="A99" s="143" t="s">
        <v>92</v>
      </c>
      <c r="B99" s="71"/>
      <c r="C99" s="133"/>
      <c r="D99" s="133"/>
      <c r="E99" s="133"/>
      <c r="F99" s="134" t="s">
        <v>100</v>
      </c>
      <c r="G99" s="134"/>
      <c r="H99" s="134"/>
      <c r="I99" s="134"/>
      <c r="J99" s="134"/>
      <c r="K99" s="133"/>
      <c r="L99" s="134" t="s">
        <v>101</v>
      </c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6">
        <f>'C. - ÚT'!J34</f>
        <v>0</v>
      </c>
      <c r="AH99" s="133"/>
      <c r="AI99" s="133"/>
      <c r="AJ99" s="133"/>
      <c r="AK99" s="133"/>
      <c r="AL99" s="133"/>
      <c r="AM99" s="133"/>
      <c r="AN99" s="136">
        <f>SUM(AG99,AT99)</f>
        <v>0</v>
      </c>
      <c r="AO99" s="133"/>
      <c r="AP99" s="133"/>
      <c r="AQ99" s="137" t="s">
        <v>90</v>
      </c>
      <c r="AR99" s="73"/>
      <c r="AS99" s="138">
        <v>0</v>
      </c>
      <c r="AT99" s="139">
        <f>ROUND(SUM(AV99:AW99),2)</f>
        <v>0</v>
      </c>
      <c r="AU99" s="140">
        <f>'C. - ÚT'!P127</f>
        <v>0</v>
      </c>
      <c r="AV99" s="139">
        <f>'C. - ÚT'!J37</f>
        <v>0</v>
      </c>
      <c r="AW99" s="139">
        <f>'C. - ÚT'!J38</f>
        <v>0</v>
      </c>
      <c r="AX99" s="139">
        <f>'C. - ÚT'!J39</f>
        <v>0</v>
      </c>
      <c r="AY99" s="139">
        <f>'C. - ÚT'!J40</f>
        <v>0</v>
      </c>
      <c r="AZ99" s="139">
        <f>'C. - ÚT'!F37</f>
        <v>0</v>
      </c>
      <c r="BA99" s="139">
        <f>'C. - ÚT'!F38</f>
        <v>0</v>
      </c>
      <c r="BB99" s="139">
        <f>'C. - ÚT'!F39</f>
        <v>0</v>
      </c>
      <c r="BC99" s="139">
        <f>'C. - ÚT'!F40</f>
        <v>0</v>
      </c>
      <c r="BD99" s="141">
        <f>'C. - ÚT'!F41</f>
        <v>0</v>
      </c>
      <c r="BE99" s="4"/>
      <c r="BT99" s="142" t="s">
        <v>95</v>
      </c>
      <c r="BV99" s="142" t="s">
        <v>81</v>
      </c>
      <c r="BW99" s="142" t="s">
        <v>102</v>
      </c>
      <c r="BX99" s="142" t="s">
        <v>91</v>
      </c>
      <c r="CL99" s="142" t="s">
        <v>1</v>
      </c>
    </row>
    <row r="100" s="4" customFormat="1" ht="16.5" customHeight="1">
      <c r="A100" s="143" t="s">
        <v>92</v>
      </c>
      <c r="B100" s="71"/>
      <c r="C100" s="133"/>
      <c r="D100" s="133"/>
      <c r="E100" s="133"/>
      <c r="F100" s="134" t="s">
        <v>78</v>
      </c>
      <c r="G100" s="134"/>
      <c r="H100" s="134"/>
      <c r="I100" s="134"/>
      <c r="J100" s="134"/>
      <c r="K100" s="133"/>
      <c r="L100" s="134" t="s">
        <v>103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6">
        <f>'D - Silnoproud'!J34</f>
        <v>0</v>
      </c>
      <c r="AH100" s="133"/>
      <c r="AI100" s="133"/>
      <c r="AJ100" s="133"/>
      <c r="AK100" s="133"/>
      <c r="AL100" s="133"/>
      <c r="AM100" s="133"/>
      <c r="AN100" s="136">
        <f>SUM(AG100,AT100)</f>
        <v>0</v>
      </c>
      <c r="AO100" s="133"/>
      <c r="AP100" s="133"/>
      <c r="AQ100" s="137" t="s">
        <v>90</v>
      </c>
      <c r="AR100" s="73"/>
      <c r="AS100" s="138">
        <v>0</v>
      </c>
      <c r="AT100" s="139">
        <f>ROUND(SUM(AV100:AW100),2)</f>
        <v>0</v>
      </c>
      <c r="AU100" s="140">
        <f>'D - Silnoproud'!P128</f>
        <v>0</v>
      </c>
      <c r="AV100" s="139">
        <f>'D - Silnoproud'!J37</f>
        <v>0</v>
      </c>
      <c r="AW100" s="139">
        <f>'D - Silnoproud'!J38</f>
        <v>0</v>
      </c>
      <c r="AX100" s="139">
        <f>'D - Silnoproud'!J39</f>
        <v>0</v>
      </c>
      <c r="AY100" s="139">
        <f>'D - Silnoproud'!J40</f>
        <v>0</v>
      </c>
      <c r="AZ100" s="139">
        <f>'D - Silnoproud'!F37</f>
        <v>0</v>
      </c>
      <c r="BA100" s="139">
        <f>'D - Silnoproud'!F38</f>
        <v>0</v>
      </c>
      <c r="BB100" s="139">
        <f>'D - Silnoproud'!F39</f>
        <v>0</v>
      </c>
      <c r="BC100" s="139">
        <f>'D - Silnoproud'!F40</f>
        <v>0</v>
      </c>
      <c r="BD100" s="141">
        <f>'D - Silnoproud'!F41</f>
        <v>0</v>
      </c>
      <c r="BE100" s="4"/>
      <c r="BT100" s="142" t="s">
        <v>95</v>
      </c>
      <c r="BV100" s="142" t="s">
        <v>81</v>
      </c>
      <c r="BW100" s="142" t="s">
        <v>104</v>
      </c>
      <c r="BX100" s="142" t="s">
        <v>91</v>
      </c>
      <c r="CL100" s="142" t="s">
        <v>1</v>
      </c>
    </row>
    <row r="101" s="7" customFormat="1" ht="50.25" customHeight="1">
      <c r="A101" s="7"/>
      <c r="B101" s="120"/>
      <c r="C101" s="121"/>
      <c r="D101" s="122" t="s">
        <v>105</v>
      </c>
      <c r="E101" s="122"/>
      <c r="F101" s="122"/>
      <c r="G101" s="122"/>
      <c r="H101" s="122"/>
      <c r="I101" s="123"/>
      <c r="J101" s="122" t="s">
        <v>17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ROUND(AG102+AG103+SUM(AG115:AG119),2)</f>
        <v>0</v>
      </c>
      <c r="AH101" s="123"/>
      <c r="AI101" s="123"/>
      <c r="AJ101" s="123"/>
      <c r="AK101" s="123"/>
      <c r="AL101" s="123"/>
      <c r="AM101" s="123"/>
      <c r="AN101" s="125">
        <f>SUM(AG101,AT101)</f>
        <v>0</v>
      </c>
      <c r="AO101" s="123"/>
      <c r="AP101" s="123"/>
      <c r="AQ101" s="126" t="s">
        <v>84</v>
      </c>
      <c r="AR101" s="127"/>
      <c r="AS101" s="128">
        <f>ROUND(AS102+AS103+SUM(AS115:AS119),2)</f>
        <v>0</v>
      </c>
      <c r="AT101" s="129">
        <f>ROUND(SUM(AV101:AW101),2)</f>
        <v>0</v>
      </c>
      <c r="AU101" s="130">
        <f>ROUND(AU102+AU103+SUM(AU115:AU119),5)</f>
        <v>0</v>
      </c>
      <c r="AV101" s="129">
        <f>ROUND(AZ101*L29,2)</f>
        <v>0</v>
      </c>
      <c r="AW101" s="129">
        <f>ROUND(BA101*L30,2)</f>
        <v>0</v>
      </c>
      <c r="AX101" s="129">
        <f>ROUND(BB101*L29,2)</f>
        <v>0</v>
      </c>
      <c r="AY101" s="129">
        <f>ROUND(BC101*L30,2)</f>
        <v>0</v>
      </c>
      <c r="AZ101" s="129">
        <f>ROUND(AZ102+AZ103+SUM(AZ115:AZ119),2)</f>
        <v>0</v>
      </c>
      <c r="BA101" s="129">
        <f>ROUND(BA102+BA103+SUM(BA115:BA119),2)</f>
        <v>0</v>
      </c>
      <c r="BB101" s="129">
        <f>ROUND(BB102+BB103+SUM(BB115:BB119),2)</f>
        <v>0</v>
      </c>
      <c r="BC101" s="129">
        <f>ROUND(BC102+BC103+SUM(BC115:BC119),2)</f>
        <v>0</v>
      </c>
      <c r="BD101" s="131">
        <f>ROUND(BD102+BD103+SUM(BD115:BD119),2)</f>
        <v>0</v>
      </c>
      <c r="BE101" s="7"/>
      <c r="BS101" s="132" t="s">
        <v>78</v>
      </c>
      <c r="BT101" s="132" t="s">
        <v>85</v>
      </c>
      <c r="BU101" s="132" t="s">
        <v>80</v>
      </c>
      <c r="BV101" s="132" t="s">
        <v>81</v>
      </c>
      <c r="BW101" s="132" t="s">
        <v>106</v>
      </c>
      <c r="BX101" s="132" t="s">
        <v>5</v>
      </c>
      <c r="CL101" s="132" t="s">
        <v>1</v>
      </c>
      <c r="CM101" s="132" t="s">
        <v>87</v>
      </c>
    </row>
    <row r="102" s="4" customFormat="1" ht="16.5" customHeight="1">
      <c r="A102" s="143" t="s">
        <v>92</v>
      </c>
      <c r="B102" s="71"/>
      <c r="C102" s="133"/>
      <c r="D102" s="133"/>
      <c r="E102" s="134" t="s">
        <v>107</v>
      </c>
      <c r="F102" s="134"/>
      <c r="G102" s="134"/>
      <c r="H102" s="134"/>
      <c r="I102" s="134"/>
      <c r="J102" s="133"/>
      <c r="K102" s="134" t="s">
        <v>108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6">
        <f>'SO_00 - Bourání objektu'!J32</f>
        <v>0</v>
      </c>
      <c r="AH102" s="133"/>
      <c r="AI102" s="133"/>
      <c r="AJ102" s="133"/>
      <c r="AK102" s="133"/>
      <c r="AL102" s="133"/>
      <c r="AM102" s="133"/>
      <c r="AN102" s="136">
        <f>SUM(AG102,AT102)</f>
        <v>0</v>
      </c>
      <c r="AO102" s="133"/>
      <c r="AP102" s="133"/>
      <c r="AQ102" s="137" t="s">
        <v>90</v>
      </c>
      <c r="AR102" s="73"/>
      <c r="AS102" s="138">
        <v>0</v>
      </c>
      <c r="AT102" s="139">
        <f>ROUND(SUM(AV102:AW102),2)</f>
        <v>0</v>
      </c>
      <c r="AU102" s="140">
        <f>'SO_00 - Bourání objektu'!P129</f>
        <v>0</v>
      </c>
      <c r="AV102" s="139">
        <f>'SO_00 - Bourání objektu'!J35</f>
        <v>0</v>
      </c>
      <c r="AW102" s="139">
        <f>'SO_00 - Bourání objektu'!J36</f>
        <v>0</v>
      </c>
      <c r="AX102" s="139">
        <f>'SO_00 - Bourání objektu'!J37</f>
        <v>0</v>
      </c>
      <c r="AY102" s="139">
        <f>'SO_00 - Bourání objektu'!J38</f>
        <v>0</v>
      </c>
      <c r="AZ102" s="139">
        <f>'SO_00 - Bourání objektu'!F35</f>
        <v>0</v>
      </c>
      <c r="BA102" s="139">
        <f>'SO_00 - Bourání objektu'!F36</f>
        <v>0</v>
      </c>
      <c r="BB102" s="139">
        <f>'SO_00 - Bourání objektu'!F37</f>
        <v>0</v>
      </c>
      <c r="BC102" s="139">
        <f>'SO_00 - Bourání objektu'!F38</f>
        <v>0</v>
      </c>
      <c r="BD102" s="141">
        <f>'SO_00 - Bourání objektu'!F39</f>
        <v>0</v>
      </c>
      <c r="BE102" s="4"/>
      <c r="BT102" s="142" t="s">
        <v>87</v>
      </c>
      <c r="BV102" s="142" t="s">
        <v>81</v>
      </c>
      <c r="BW102" s="142" t="s">
        <v>109</v>
      </c>
      <c r="BX102" s="142" t="s">
        <v>106</v>
      </c>
      <c r="CL102" s="142" t="s">
        <v>1</v>
      </c>
    </row>
    <row r="103" s="4" customFormat="1" ht="16.5" customHeight="1">
      <c r="A103" s="4"/>
      <c r="B103" s="71"/>
      <c r="C103" s="133"/>
      <c r="D103" s="133"/>
      <c r="E103" s="134" t="s">
        <v>88</v>
      </c>
      <c r="F103" s="134"/>
      <c r="G103" s="134"/>
      <c r="H103" s="134"/>
      <c r="I103" s="134"/>
      <c r="J103" s="133"/>
      <c r="K103" s="134" t="s">
        <v>89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ROUND(AG104+AG105+AG114,2)</f>
        <v>0</v>
      </c>
      <c r="AH103" s="133"/>
      <c r="AI103" s="133"/>
      <c r="AJ103" s="133"/>
      <c r="AK103" s="133"/>
      <c r="AL103" s="133"/>
      <c r="AM103" s="133"/>
      <c r="AN103" s="136">
        <f>SUM(AG103,AT103)</f>
        <v>0</v>
      </c>
      <c r="AO103" s="133"/>
      <c r="AP103" s="133"/>
      <c r="AQ103" s="137" t="s">
        <v>90</v>
      </c>
      <c r="AR103" s="73"/>
      <c r="AS103" s="138">
        <f>ROUND(AS104+AS105+AS114,2)</f>
        <v>0</v>
      </c>
      <c r="AT103" s="139">
        <f>ROUND(SUM(AV103:AW103),2)</f>
        <v>0</v>
      </c>
      <c r="AU103" s="140">
        <f>ROUND(AU104+AU105+AU114,5)</f>
        <v>0</v>
      </c>
      <c r="AV103" s="139">
        <f>ROUND(AZ103*L29,2)</f>
        <v>0</v>
      </c>
      <c r="AW103" s="139">
        <f>ROUND(BA103*L30,2)</f>
        <v>0</v>
      </c>
      <c r="AX103" s="139">
        <f>ROUND(BB103*L29,2)</f>
        <v>0</v>
      </c>
      <c r="AY103" s="139">
        <f>ROUND(BC103*L30,2)</f>
        <v>0</v>
      </c>
      <c r="AZ103" s="139">
        <f>ROUND(AZ104+AZ105+AZ114,2)</f>
        <v>0</v>
      </c>
      <c r="BA103" s="139">
        <f>ROUND(BA104+BA105+BA114,2)</f>
        <v>0</v>
      </c>
      <c r="BB103" s="139">
        <f>ROUND(BB104+BB105+BB114,2)</f>
        <v>0</v>
      </c>
      <c r="BC103" s="139">
        <f>ROUND(BC104+BC105+BC114,2)</f>
        <v>0</v>
      </c>
      <c r="BD103" s="141">
        <f>ROUND(BD104+BD105+BD114,2)</f>
        <v>0</v>
      </c>
      <c r="BE103" s="4"/>
      <c r="BS103" s="142" t="s">
        <v>78</v>
      </c>
      <c r="BT103" s="142" t="s">
        <v>87</v>
      </c>
      <c r="BU103" s="142" t="s">
        <v>80</v>
      </c>
      <c r="BV103" s="142" t="s">
        <v>81</v>
      </c>
      <c r="BW103" s="142" t="s">
        <v>110</v>
      </c>
      <c r="BX103" s="142" t="s">
        <v>106</v>
      </c>
      <c r="CL103" s="142" t="s">
        <v>1</v>
      </c>
    </row>
    <row r="104" s="4" customFormat="1" ht="16.5" customHeight="1">
      <c r="A104" s="143" t="s">
        <v>92</v>
      </c>
      <c r="B104" s="71"/>
      <c r="C104" s="133"/>
      <c r="D104" s="133"/>
      <c r="E104" s="133"/>
      <c r="F104" s="134" t="s">
        <v>78</v>
      </c>
      <c r="G104" s="134"/>
      <c r="H104" s="134"/>
      <c r="I104" s="134"/>
      <c r="J104" s="134"/>
      <c r="K104" s="133"/>
      <c r="L104" s="134" t="s">
        <v>103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6">
        <f>'D - Silnoproud_01'!J34</f>
        <v>0</v>
      </c>
      <c r="AH104" s="133"/>
      <c r="AI104" s="133"/>
      <c r="AJ104" s="133"/>
      <c r="AK104" s="133"/>
      <c r="AL104" s="133"/>
      <c r="AM104" s="133"/>
      <c r="AN104" s="136">
        <f>SUM(AG104,AT104)</f>
        <v>0</v>
      </c>
      <c r="AO104" s="133"/>
      <c r="AP104" s="133"/>
      <c r="AQ104" s="137" t="s">
        <v>90</v>
      </c>
      <c r="AR104" s="73"/>
      <c r="AS104" s="138">
        <v>0</v>
      </c>
      <c r="AT104" s="139">
        <f>ROUND(SUM(AV104:AW104),2)</f>
        <v>0</v>
      </c>
      <c r="AU104" s="140">
        <f>'D - Silnoproud_01'!P125</f>
        <v>0</v>
      </c>
      <c r="AV104" s="139">
        <f>'D - Silnoproud_01'!J37</f>
        <v>0</v>
      </c>
      <c r="AW104" s="139">
        <f>'D - Silnoproud_01'!J38</f>
        <v>0</v>
      </c>
      <c r="AX104" s="139">
        <f>'D - Silnoproud_01'!J39</f>
        <v>0</v>
      </c>
      <c r="AY104" s="139">
        <f>'D - Silnoproud_01'!J40</f>
        <v>0</v>
      </c>
      <c r="AZ104" s="139">
        <f>'D - Silnoproud_01'!F37</f>
        <v>0</v>
      </c>
      <c r="BA104" s="139">
        <f>'D - Silnoproud_01'!F38</f>
        <v>0</v>
      </c>
      <c r="BB104" s="139">
        <f>'D - Silnoproud_01'!F39</f>
        <v>0</v>
      </c>
      <c r="BC104" s="139">
        <f>'D - Silnoproud_01'!F40</f>
        <v>0</v>
      </c>
      <c r="BD104" s="141">
        <f>'D - Silnoproud_01'!F41</f>
        <v>0</v>
      </c>
      <c r="BE104" s="4"/>
      <c r="BT104" s="142" t="s">
        <v>95</v>
      </c>
      <c r="BV104" s="142" t="s">
        <v>81</v>
      </c>
      <c r="BW104" s="142" t="s">
        <v>111</v>
      </c>
      <c r="BX104" s="142" t="s">
        <v>110</v>
      </c>
      <c r="CL104" s="142" t="s">
        <v>1</v>
      </c>
    </row>
    <row r="105" s="4" customFormat="1" ht="16.5" customHeight="1">
      <c r="A105" s="4"/>
      <c r="B105" s="71"/>
      <c r="C105" s="133"/>
      <c r="D105" s="133"/>
      <c r="E105" s="133"/>
      <c r="F105" s="134" t="s">
        <v>112</v>
      </c>
      <c r="G105" s="134"/>
      <c r="H105" s="134"/>
      <c r="I105" s="134"/>
      <c r="J105" s="134"/>
      <c r="K105" s="133"/>
      <c r="L105" s="134" t="s">
        <v>113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ROUND(SUM(AG106:AG113),2)</f>
        <v>0</v>
      </c>
      <c r="AH105" s="133"/>
      <c r="AI105" s="133"/>
      <c r="AJ105" s="133"/>
      <c r="AK105" s="133"/>
      <c r="AL105" s="133"/>
      <c r="AM105" s="133"/>
      <c r="AN105" s="136">
        <f>SUM(AG105,AT105)</f>
        <v>0</v>
      </c>
      <c r="AO105" s="133"/>
      <c r="AP105" s="133"/>
      <c r="AQ105" s="137" t="s">
        <v>90</v>
      </c>
      <c r="AR105" s="73"/>
      <c r="AS105" s="138">
        <f>ROUND(SUM(AS106:AS113),2)</f>
        <v>0</v>
      </c>
      <c r="AT105" s="139">
        <f>ROUND(SUM(AV105:AW105),2)</f>
        <v>0</v>
      </c>
      <c r="AU105" s="140">
        <f>ROUND(SUM(AU106:AU113),5)</f>
        <v>0</v>
      </c>
      <c r="AV105" s="139">
        <f>ROUND(AZ105*L29,2)</f>
        <v>0</v>
      </c>
      <c r="AW105" s="139">
        <f>ROUND(BA105*L30,2)</f>
        <v>0</v>
      </c>
      <c r="AX105" s="139">
        <f>ROUND(BB105*L29,2)</f>
        <v>0</v>
      </c>
      <c r="AY105" s="139">
        <f>ROUND(BC105*L30,2)</f>
        <v>0</v>
      </c>
      <c r="AZ105" s="139">
        <f>ROUND(SUM(AZ106:AZ113),2)</f>
        <v>0</v>
      </c>
      <c r="BA105" s="139">
        <f>ROUND(SUM(BA106:BA113),2)</f>
        <v>0</v>
      </c>
      <c r="BB105" s="139">
        <f>ROUND(SUM(BB106:BB113),2)</f>
        <v>0</v>
      </c>
      <c r="BC105" s="139">
        <f>ROUND(SUM(BC106:BC113),2)</f>
        <v>0</v>
      </c>
      <c r="BD105" s="141">
        <f>ROUND(SUM(BD106:BD113),2)</f>
        <v>0</v>
      </c>
      <c r="BE105" s="4"/>
      <c r="BS105" s="142" t="s">
        <v>78</v>
      </c>
      <c r="BT105" s="142" t="s">
        <v>95</v>
      </c>
      <c r="BU105" s="142" t="s">
        <v>80</v>
      </c>
      <c r="BV105" s="142" t="s">
        <v>81</v>
      </c>
      <c r="BW105" s="142" t="s">
        <v>114</v>
      </c>
      <c r="BX105" s="142" t="s">
        <v>110</v>
      </c>
      <c r="CL105" s="142" t="s">
        <v>1</v>
      </c>
    </row>
    <row r="106" s="4" customFormat="1" ht="16.5" customHeight="1">
      <c r="A106" s="143" t="s">
        <v>92</v>
      </c>
      <c r="B106" s="71"/>
      <c r="C106" s="133"/>
      <c r="D106" s="133"/>
      <c r="E106" s="133"/>
      <c r="F106" s="133"/>
      <c r="G106" s="134" t="s">
        <v>115</v>
      </c>
      <c r="H106" s="134"/>
      <c r="I106" s="134"/>
      <c r="J106" s="134"/>
      <c r="K106" s="134"/>
      <c r="L106" s="133"/>
      <c r="M106" s="134" t="s">
        <v>116</v>
      </c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6">
        <f>'UKS. - Univerzální kabelá...'!J34</f>
        <v>0</v>
      </c>
      <c r="AH106" s="133"/>
      <c r="AI106" s="133"/>
      <c r="AJ106" s="133"/>
      <c r="AK106" s="133"/>
      <c r="AL106" s="133"/>
      <c r="AM106" s="133"/>
      <c r="AN106" s="136">
        <f>SUM(AG106,AT106)</f>
        <v>0</v>
      </c>
      <c r="AO106" s="133"/>
      <c r="AP106" s="133"/>
      <c r="AQ106" s="137" t="s">
        <v>90</v>
      </c>
      <c r="AR106" s="73"/>
      <c r="AS106" s="138">
        <v>0</v>
      </c>
      <c r="AT106" s="139">
        <f>ROUND(SUM(AV106:AW106),2)</f>
        <v>0</v>
      </c>
      <c r="AU106" s="140">
        <f>'UKS. - Univerzální kabelá...'!P124</f>
        <v>0</v>
      </c>
      <c r="AV106" s="139">
        <f>'UKS. - Univerzální kabelá...'!J37</f>
        <v>0</v>
      </c>
      <c r="AW106" s="139">
        <f>'UKS. - Univerzální kabelá...'!J38</f>
        <v>0</v>
      </c>
      <c r="AX106" s="139">
        <f>'UKS. - Univerzální kabelá...'!J39</f>
        <v>0</v>
      </c>
      <c r="AY106" s="139">
        <f>'UKS. - Univerzální kabelá...'!J40</f>
        <v>0</v>
      </c>
      <c r="AZ106" s="139">
        <f>'UKS. - Univerzální kabelá...'!F37</f>
        <v>0</v>
      </c>
      <c r="BA106" s="139">
        <f>'UKS. - Univerzální kabelá...'!F38</f>
        <v>0</v>
      </c>
      <c r="BB106" s="139">
        <f>'UKS. - Univerzální kabelá...'!F39</f>
        <v>0</v>
      </c>
      <c r="BC106" s="139">
        <f>'UKS. - Univerzální kabelá...'!F40</f>
        <v>0</v>
      </c>
      <c r="BD106" s="141">
        <f>'UKS. - Univerzální kabelá...'!F41</f>
        <v>0</v>
      </c>
      <c r="BE106" s="4"/>
      <c r="BT106" s="142" t="s">
        <v>117</v>
      </c>
      <c r="BV106" s="142" t="s">
        <v>81</v>
      </c>
      <c r="BW106" s="142" t="s">
        <v>118</v>
      </c>
      <c r="BX106" s="142" t="s">
        <v>114</v>
      </c>
      <c r="CL106" s="142" t="s">
        <v>1</v>
      </c>
    </row>
    <row r="107" s="4" customFormat="1" ht="16.5" customHeight="1">
      <c r="A107" s="143" t="s">
        <v>92</v>
      </c>
      <c r="B107" s="71"/>
      <c r="C107" s="133"/>
      <c r="D107" s="133"/>
      <c r="E107" s="133"/>
      <c r="F107" s="133"/>
      <c r="G107" s="134" t="s">
        <v>119</v>
      </c>
      <c r="H107" s="134"/>
      <c r="I107" s="134"/>
      <c r="J107" s="134"/>
      <c r="K107" s="134"/>
      <c r="L107" s="133"/>
      <c r="M107" s="134" t="s">
        <v>120</v>
      </c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6">
        <f>'CCTV. - Kamerový systém '!J34</f>
        <v>0</v>
      </c>
      <c r="AH107" s="133"/>
      <c r="AI107" s="133"/>
      <c r="AJ107" s="133"/>
      <c r="AK107" s="133"/>
      <c r="AL107" s="133"/>
      <c r="AM107" s="133"/>
      <c r="AN107" s="136">
        <f>SUM(AG107,AT107)</f>
        <v>0</v>
      </c>
      <c r="AO107" s="133"/>
      <c r="AP107" s="133"/>
      <c r="AQ107" s="137" t="s">
        <v>90</v>
      </c>
      <c r="AR107" s="73"/>
      <c r="AS107" s="138">
        <v>0</v>
      </c>
      <c r="AT107" s="139">
        <f>ROUND(SUM(AV107:AW107),2)</f>
        <v>0</v>
      </c>
      <c r="AU107" s="140">
        <f>'CCTV. - Kamerový systém '!P124</f>
        <v>0</v>
      </c>
      <c r="AV107" s="139">
        <f>'CCTV. - Kamerový systém '!J37</f>
        <v>0</v>
      </c>
      <c r="AW107" s="139">
        <f>'CCTV. - Kamerový systém '!J38</f>
        <v>0</v>
      </c>
      <c r="AX107" s="139">
        <f>'CCTV. - Kamerový systém '!J39</f>
        <v>0</v>
      </c>
      <c r="AY107" s="139">
        <f>'CCTV. - Kamerový systém '!J40</f>
        <v>0</v>
      </c>
      <c r="AZ107" s="139">
        <f>'CCTV. - Kamerový systém '!F37</f>
        <v>0</v>
      </c>
      <c r="BA107" s="139">
        <f>'CCTV. - Kamerový systém '!F38</f>
        <v>0</v>
      </c>
      <c r="BB107" s="139">
        <f>'CCTV. - Kamerový systém '!F39</f>
        <v>0</v>
      </c>
      <c r="BC107" s="139">
        <f>'CCTV. - Kamerový systém '!F40</f>
        <v>0</v>
      </c>
      <c r="BD107" s="141">
        <f>'CCTV. - Kamerový systém '!F41</f>
        <v>0</v>
      </c>
      <c r="BE107" s="4"/>
      <c r="BT107" s="142" t="s">
        <v>117</v>
      </c>
      <c r="BV107" s="142" t="s">
        <v>81</v>
      </c>
      <c r="BW107" s="142" t="s">
        <v>121</v>
      </c>
      <c r="BX107" s="142" t="s">
        <v>114</v>
      </c>
      <c r="CL107" s="142" t="s">
        <v>1</v>
      </c>
    </row>
    <row r="108" s="4" customFormat="1" ht="23.25" customHeight="1">
      <c r="A108" s="143" t="s">
        <v>92</v>
      </c>
      <c r="B108" s="71"/>
      <c r="C108" s="133"/>
      <c r="D108" s="133"/>
      <c r="E108" s="133"/>
      <c r="F108" s="133"/>
      <c r="G108" s="134" t="s">
        <v>122</v>
      </c>
      <c r="H108" s="134"/>
      <c r="I108" s="134"/>
      <c r="J108" s="134"/>
      <c r="K108" s="134"/>
      <c r="L108" s="133"/>
      <c r="M108" s="134" t="s">
        <v>123</v>
      </c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6">
        <f>'PZTS. - Poplachový zabezp...'!J34</f>
        <v>0</v>
      </c>
      <c r="AH108" s="133"/>
      <c r="AI108" s="133"/>
      <c r="AJ108" s="133"/>
      <c r="AK108" s="133"/>
      <c r="AL108" s="133"/>
      <c r="AM108" s="133"/>
      <c r="AN108" s="136">
        <f>SUM(AG108,AT108)</f>
        <v>0</v>
      </c>
      <c r="AO108" s="133"/>
      <c r="AP108" s="133"/>
      <c r="AQ108" s="137" t="s">
        <v>90</v>
      </c>
      <c r="AR108" s="73"/>
      <c r="AS108" s="138">
        <v>0</v>
      </c>
      <c r="AT108" s="139">
        <f>ROUND(SUM(AV108:AW108),2)</f>
        <v>0</v>
      </c>
      <c r="AU108" s="140">
        <f>'PZTS. - Poplachový zabezp...'!P124</f>
        <v>0</v>
      </c>
      <c r="AV108" s="139">
        <f>'PZTS. - Poplachový zabezp...'!J37</f>
        <v>0</v>
      </c>
      <c r="AW108" s="139">
        <f>'PZTS. - Poplachový zabezp...'!J38</f>
        <v>0</v>
      </c>
      <c r="AX108" s="139">
        <f>'PZTS. - Poplachový zabezp...'!J39</f>
        <v>0</v>
      </c>
      <c r="AY108" s="139">
        <f>'PZTS. - Poplachový zabezp...'!J40</f>
        <v>0</v>
      </c>
      <c r="AZ108" s="139">
        <f>'PZTS. - Poplachový zabezp...'!F37</f>
        <v>0</v>
      </c>
      <c r="BA108" s="139">
        <f>'PZTS. - Poplachový zabezp...'!F38</f>
        <v>0</v>
      </c>
      <c r="BB108" s="139">
        <f>'PZTS. - Poplachový zabezp...'!F39</f>
        <v>0</v>
      </c>
      <c r="BC108" s="139">
        <f>'PZTS. - Poplachový zabezp...'!F40</f>
        <v>0</v>
      </c>
      <c r="BD108" s="141">
        <f>'PZTS. - Poplachový zabezp...'!F41</f>
        <v>0</v>
      </c>
      <c r="BE108" s="4"/>
      <c r="BT108" s="142" t="s">
        <v>117</v>
      </c>
      <c r="BV108" s="142" t="s">
        <v>81</v>
      </c>
      <c r="BW108" s="142" t="s">
        <v>124</v>
      </c>
      <c r="BX108" s="142" t="s">
        <v>114</v>
      </c>
      <c r="CL108" s="142" t="s">
        <v>1</v>
      </c>
    </row>
    <row r="109" s="4" customFormat="1" ht="16.5" customHeight="1">
      <c r="A109" s="143" t="s">
        <v>92</v>
      </c>
      <c r="B109" s="71"/>
      <c r="C109" s="133"/>
      <c r="D109" s="133"/>
      <c r="E109" s="133"/>
      <c r="F109" s="133"/>
      <c r="G109" s="134" t="s">
        <v>125</v>
      </c>
      <c r="H109" s="134"/>
      <c r="I109" s="134"/>
      <c r="J109" s="134"/>
      <c r="K109" s="134"/>
      <c r="L109" s="133"/>
      <c r="M109" s="134" t="s">
        <v>126</v>
      </c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6">
        <f>'TS. - Tísňový systém '!J34</f>
        <v>0</v>
      </c>
      <c r="AH109" s="133"/>
      <c r="AI109" s="133"/>
      <c r="AJ109" s="133"/>
      <c r="AK109" s="133"/>
      <c r="AL109" s="133"/>
      <c r="AM109" s="133"/>
      <c r="AN109" s="136">
        <f>SUM(AG109,AT109)</f>
        <v>0</v>
      </c>
      <c r="AO109" s="133"/>
      <c r="AP109" s="133"/>
      <c r="AQ109" s="137" t="s">
        <v>90</v>
      </c>
      <c r="AR109" s="73"/>
      <c r="AS109" s="138">
        <v>0</v>
      </c>
      <c r="AT109" s="139">
        <f>ROUND(SUM(AV109:AW109),2)</f>
        <v>0</v>
      </c>
      <c r="AU109" s="140">
        <f>'TS. - Tísňový systém '!P124</f>
        <v>0</v>
      </c>
      <c r="AV109" s="139">
        <f>'TS. - Tísňový systém '!J37</f>
        <v>0</v>
      </c>
      <c r="AW109" s="139">
        <f>'TS. - Tísňový systém '!J38</f>
        <v>0</v>
      </c>
      <c r="AX109" s="139">
        <f>'TS. - Tísňový systém '!J39</f>
        <v>0</v>
      </c>
      <c r="AY109" s="139">
        <f>'TS. - Tísňový systém '!J40</f>
        <v>0</v>
      </c>
      <c r="AZ109" s="139">
        <f>'TS. - Tísňový systém '!F37</f>
        <v>0</v>
      </c>
      <c r="BA109" s="139">
        <f>'TS. - Tísňový systém '!F38</f>
        <v>0</v>
      </c>
      <c r="BB109" s="139">
        <f>'TS. - Tísňový systém '!F39</f>
        <v>0</v>
      </c>
      <c r="BC109" s="139">
        <f>'TS. - Tísňový systém '!F40</f>
        <v>0</v>
      </c>
      <c r="BD109" s="141">
        <f>'TS. - Tísňový systém '!F41</f>
        <v>0</v>
      </c>
      <c r="BE109" s="4"/>
      <c r="BT109" s="142" t="s">
        <v>117</v>
      </c>
      <c r="BV109" s="142" t="s">
        <v>81</v>
      </c>
      <c r="BW109" s="142" t="s">
        <v>127</v>
      </c>
      <c r="BX109" s="142" t="s">
        <v>114</v>
      </c>
      <c r="CL109" s="142" t="s">
        <v>1</v>
      </c>
    </row>
    <row r="110" s="4" customFormat="1" ht="16.5" customHeight="1">
      <c r="A110" s="143" t="s">
        <v>92</v>
      </c>
      <c r="B110" s="71"/>
      <c r="C110" s="133"/>
      <c r="D110" s="133"/>
      <c r="E110" s="133"/>
      <c r="F110" s="133"/>
      <c r="G110" s="134" t="s">
        <v>128</v>
      </c>
      <c r="H110" s="134"/>
      <c r="I110" s="134"/>
      <c r="J110" s="134"/>
      <c r="K110" s="134"/>
      <c r="L110" s="133"/>
      <c r="M110" s="134" t="s">
        <v>129</v>
      </c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6">
        <f>'DR. - Domací-školní rozhlas'!J34</f>
        <v>0</v>
      </c>
      <c r="AH110" s="133"/>
      <c r="AI110" s="133"/>
      <c r="AJ110" s="133"/>
      <c r="AK110" s="133"/>
      <c r="AL110" s="133"/>
      <c r="AM110" s="133"/>
      <c r="AN110" s="136">
        <f>SUM(AG110,AT110)</f>
        <v>0</v>
      </c>
      <c r="AO110" s="133"/>
      <c r="AP110" s="133"/>
      <c r="AQ110" s="137" t="s">
        <v>90</v>
      </c>
      <c r="AR110" s="73"/>
      <c r="AS110" s="138">
        <v>0</v>
      </c>
      <c r="AT110" s="139">
        <f>ROUND(SUM(AV110:AW110),2)</f>
        <v>0</v>
      </c>
      <c r="AU110" s="140">
        <f>'DR. - Domací-školní rozhlas'!P124</f>
        <v>0</v>
      </c>
      <c r="AV110" s="139">
        <f>'DR. - Domací-školní rozhlas'!J37</f>
        <v>0</v>
      </c>
      <c r="AW110" s="139">
        <f>'DR. - Domací-školní rozhlas'!J38</f>
        <v>0</v>
      </c>
      <c r="AX110" s="139">
        <f>'DR. - Domací-školní rozhlas'!J39</f>
        <v>0</v>
      </c>
      <c r="AY110" s="139">
        <f>'DR. - Domací-školní rozhlas'!J40</f>
        <v>0</v>
      </c>
      <c r="AZ110" s="139">
        <f>'DR. - Domací-školní rozhlas'!F37</f>
        <v>0</v>
      </c>
      <c r="BA110" s="139">
        <f>'DR. - Domací-školní rozhlas'!F38</f>
        <v>0</v>
      </c>
      <c r="BB110" s="139">
        <f>'DR. - Domací-školní rozhlas'!F39</f>
        <v>0</v>
      </c>
      <c r="BC110" s="139">
        <f>'DR. - Domací-školní rozhlas'!F40</f>
        <v>0</v>
      </c>
      <c r="BD110" s="141">
        <f>'DR. - Domací-školní rozhlas'!F41</f>
        <v>0</v>
      </c>
      <c r="BE110" s="4"/>
      <c r="BT110" s="142" t="s">
        <v>117</v>
      </c>
      <c r="BV110" s="142" t="s">
        <v>81</v>
      </c>
      <c r="BW110" s="142" t="s">
        <v>130</v>
      </c>
      <c r="BX110" s="142" t="s">
        <v>114</v>
      </c>
      <c r="CL110" s="142" t="s">
        <v>1</v>
      </c>
    </row>
    <row r="111" s="4" customFormat="1" ht="16.5" customHeight="1">
      <c r="A111" s="143" t="s">
        <v>92</v>
      </c>
      <c r="B111" s="71"/>
      <c r="C111" s="133"/>
      <c r="D111" s="133"/>
      <c r="E111" s="133"/>
      <c r="F111" s="133"/>
      <c r="G111" s="134" t="s">
        <v>131</v>
      </c>
      <c r="H111" s="134"/>
      <c r="I111" s="134"/>
      <c r="J111" s="134"/>
      <c r="K111" s="134"/>
      <c r="L111" s="133"/>
      <c r="M111" s="134" t="s">
        <v>132</v>
      </c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6">
        <f>'PO. - Požární ochrana'!J34</f>
        <v>0</v>
      </c>
      <c r="AH111" s="133"/>
      <c r="AI111" s="133"/>
      <c r="AJ111" s="133"/>
      <c r="AK111" s="133"/>
      <c r="AL111" s="133"/>
      <c r="AM111" s="133"/>
      <c r="AN111" s="136">
        <f>SUM(AG111,AT111)</f>
        <v>0</v>
      </c>
      <c r="AO111" s="133"/>
      <c r="AP111" s="133"/>
      <c r="AQ111" s="137" t="s">
        <v>90</v>
      </c>
      <c r="AR111" s="73"/>
      <c r="AS111" s="138">
        <v>0</v>
      </c>
      <c r="AT111" s="139">
        <f>ROUND(SUM(AV111:AW111),2)</f>
        <v>0</v>
      </c>
      <c r="AU111" s="140">
        <f>'PO. - Požární ochrana'!P124</f>
        <v>0</v>
      </c>
      <c r="AV111" s="139">
        <f>'PO. - Požární ochrana'!J37</f>
        <v>0</v>
      </c>
      <c r="AW111" s="139">
        <f>'PO. - Požární ochrana'!J38</f>
        <v>0</v>
      </c>
      <c r="AX111" s="139">
        <f>'PO. - Požární ochrana'!J39</f>
        <v>0</v>
      </c>
      <c r="AY111" s="139">
        <f>'PO. - Požární ochrana'!J40</f>
        <v>0</v>
      </c>
      <c r="AZ111" s="139">
        <f>'PO. - Požární ochrana'!F37</f>
        <v>0</v>
      </c>
      <c r="BA111" s="139">
        <f>'PO. - Požární ochrana'!F38</f>
        <v>0</v>
      </c>
      <c r="BB111" s="139">
        <f>'PO. - Požární ochrana'!F39</f>
        <v>0</v>
      </c>
      <c r="BC111" s="139">
        <f>'PO. - Požární ochrana'!F40</f>
        <v>0</v>
      </c>
      <c r="BD111" s="141">
        <f>'PO. - Požární ochrana'!F41</f>
        <v>0</v>
      </c>
      <c r="BE111" s="4"/>
      <c r="BT111" s="142" t="s">
        <v>117</v>
      </c>
      <c r="BV111" s="142" t="s">
        <v>81</v>
      </c>
      <c r="BW111" s="142" t="s">
        <v>133</v>
      </c>
      <c r="BX111" s="142" t="s">
        <v>114</v>
      </c>
      <c r="CL111" s="142" t="s">
        <v>1</v>
      </c>
    </row>
    <row r="112" s="4" customFormat="1" ht="16.5" customHeight="1">
      <c r="A112" s="143" t="s">
        <v>92</v>
      </c>
      <c r="B112" s="71"/>
      <c r="C112" s="133"/>
      <c r="D112" s="133"/>
      <c r="E112" s="133"/>
      <c r="F112" s="133"/>
      <c r="G112" s="134" t="s">
        <v>134</v>
      </c>
      <c r="H112" s="134"/>
      <c r="I112" s="134"/>
      <c r="J112" s="134"/>
      <c r="K112" s="134"/>
      <c r="L112" s="133"/>
      <c r="M112" s="134" t="s">
        <v>135</v>
      </c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6">
        <f>'T. - Společné kabelové trasy'!J34</f>
        <v>0</v>
      </c>
      <c r="AH112" s="133"/>
      <c r="AI112" s="133"/>
      <c r="AJ112" s="133"/>
      <c r="AK112" s="133"/>
      <c r="AL112" s="133"/>
      <c r="AM112" s="133"/>
      <c r="AN112" s="136">
        <f>SUM(AG112,AT112)</f>
        <v>0</v>
      </c>
      <c r="AO112" s="133"/>
      <c r="AP112" s="133"/>
      <c r="AQ112" s="137" t="s">
        <v>90</v>
      </c>
      <c r="AR112" s="73"/>
      <c r="AS112" s="138">
        <v>0</v>
      </c>
      <c r="AT112" s="139">
        <f>ROUND(SUM(AV112:AW112),2)</f>
        <v>0</v>
      </c>
      <c r="AU112" s="140">
        <f>'T. - Společné kabelové trasy'!P124</f>
        <v>0</v>
      </c>
      <c r="AV112" s="139">
        <f>'T. - Společné kabelové trasy'!J37</f>
        <v>0</v>
      </c>
      <c r="AW112" s="139">
        <f>'T. - Společné kabelové trasy'!J38</f>
        <v>0</v>
      </c>
      <c r="AX112" s="139">
        <f>'T. - Společné kabelové trasy'!J39</f>
        <v>0</v>
      </c>
      <c r="AY112" s="139">
        <f>'T. - Společné kabelové trasy'!J40</f>
        <v>0</v>
      </c>
      <c r="AZ112" s="139">
        <f>'T. - Společné kabelové trasy'!F37</f>
        <v>0</v>
      </c>
      <c r="BA112" s="139">
        <f>'T. - Společné kabelové trasy'!F38</f>
        <v>0</v>
      </c>
      <c r="BB112" s="139">
        <f>'T. - Společné kabelové trasy'!F39</f>
        <v>0</v>
      </c>
      <c r="BC112" s="139">
        <f>'T. - Společné kabelové trasy'!F40</f>
        <v>0</v>
      </c>
      <c r="BD112" s="141">
        <f>'T. - Společné kabelové trasy'!F41</f>
        <v>0</v>
      </c>
      <c r="BE112" s="4"/>
      <c r="BT112" s="142" t="s">
        <v>117</v>
      </c>
      <c r="BV112" s="142" t="s">
        <v>81</v>
      </c>
      <c r="BW112" s="142" t="s">
        <v>136</v>
      </c>
      <c r="BX112" s="142" t="s">
        <v>114</v>
      </c>
      <c r="CL112" s="142" t="s">
        <v>1</v>
      </c>
    </row>
    <row r="113" s="4" customFormat="1" ht="16.5" customHeight="1">
      <c r="A113" s="143" t="s">
        <v>92</v>
      </c>
      <c r="B113" s="71"/>
      <c r="C113" s="133"/>
      <c r="D113" s="133"/>
      <c r="E113" s="133"/>
      <c r="F113" s="133"/>
      <c r="G113" s="134" t="s">
        <v>137</v>
      </c>
      <c r="H113" s="134"/>
      <c r="I113" s="134"/>
      <c r="J113" s="134"/>
      <c r="K113" s="134"/>
      <c r="L113" s="133"/>
      <c r="M113" s="134" t="s">
        <v>138</v>
      </c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6">
        <f>'OST. - Slaboproud - ostat...'!J34</f>
        <v>0</v>
      </c>
      <c r="AH113" s="133"/>
      <c r="AI113" s="133"/>
      <c r="AJ113" s="133"/>
      <c r="AK113" s="133"/>
      <c r="AL113" s="133"/>
      <c r="AM113" s="133"/>
      <c r="AN113" s="136">
        <f>SUM(AG113,AT113)</f>
        <v>0</v>
      </c>
      <c r="AO113" s="133"/>
      <c r="AP113" s="133"/>
      <c r="AQ113" s="137" t="s">
        <v>90</v>
      </c>
      <c r="AR113" s="73"/>
      <c r="AS113" s="138">
        <v>0</v>
      </c>
      <c r="AT113" s="139">
        <f>ROUND(SUM(AV113:AW113),2)</f>
        <v>0</v>
      </c>
      <c r="AU113" s="140">
        <f>'OST. - Slaboproud - ostat...'!P126</f>
        <v>0</v>
      </c>
      <c r="AV113" s="139">
        <f>'OST. - Slaboproud - ostat...'!J37</f>
        <v>0</v>
      </c>
      <c r="AW113" s="139">
        <f>'OST. - Slaboproud - ostat...'!J38</f>
        <v>0</v>
      </c>
      <c r="AX113" s="139">
        <f>'OST. - Slaboproud - ostat...'!J39</f>
        <v>0</v>
      </c>
      <c r="AY113" s="139">
        <f>'OST. - Slaboproud - ostat...'!J40</f>
        <v>0</v>
      </c>
      <c r="AZ113" s="139">
        <f>'OST. - Slaboproud - ostat...'!F37</f>
        <v>0</v>
      </c>
      <c r="BA113" s="139">
        <f>'OST. - Slaboproud - ostat...'!F38</f>
        <v>0</v>
      </c>
      <c r="BB113" s="139">
        <f>'OST. - Slaboproud - ostat...'!F39</f>
        <v>0</v>
      </c>
      <c r="BC113" s="139">
        <f>'OST. - Slaboproud - ostat...'!F40</f>
        <v>0</v>
      </c>
      <c r="BD113" s="141">
        <f>'OST. - Slaboproud - ostat...'!F41</f>
        <v>0</v>
      </c>
      <c r="BE113" s="4"/>
      <c r="BT113" s="142" t="s">
        <v>117</v>
      </c>
      <c r="BV113" s="142" t="s">
        <v>81</v>
      </c>
      <c r="BW113" s="142" t="s">
        <v>139</v>
      </c>
      <c r="BX113" s="142" t="s">
        <v>114</v>
      </c>
      <c r="CL113" s="142" t="s">
        <v>1</v>
      </c>
    </row>
    <row r="114" s="4" customFormat="1" ht="16.5" customHeight="1">
      <c r="A114" s="143" t="s">
        <v>92</v>
      </c>
      <c r="B114" s="71"/>
      <c r="C114" s="133"/>
      <c r="D114" s="133"/>
      <c r="E114" s="133"/>
      <c r="F114" s="134" t="s">
        <v>140</v>
      </c>
      <c r="G114" s="134"/>
      <c r="H114" s="134"/>
      <c r="I114" s="134"/>
      <c r="J114" s="134"/>
      <c r="K114" s="133"/>
      <c r="L114" s="134" t="s">
        <v>141</v>
      </c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6">
        <f>'G - Plyn'!J34</f>
        <v>0</v>
      </c>
      <c r="AH114" s="133"/>
      <c r="AI114" s="133"/>
      <c r="AJ114" s="133"/>
      <c r="AK114" s="133"/>
      <c r="AL114" s="133"/>
      <c r="AM114" s="133"/>
      <c r="AN114" s="136">
        <f>SUM(AG114,AT114)</f>
        <v>0</v>
      </c>
      <c r="AO114" s="133"/>
      <c r="AP114" s="133"/>
      <c r="AQ114" s="137" t="s">
        <v>90</v>
      </c>
      <c r="AR114" s="73"/>
      <c r="AS114" s="138">
        <v>0</v>
      </c>
      <c r="AT114" s="139">
        <f>ROUND(SUM(AV114:AW114),2)</f>
        <v>0</v>
      </c>
      <c r="AU114" s="140">
        <f>'G - Plyn'!P125</f>
        <v>0</v>
      </c>
      <c r="AV114" s="139">
        <f>'G - Plyn'!J37</f>
        <v>0</v>
      </c>
      <c r="AW114" s="139">
        <f>'G - Plyn'!J38</f>
        <v>0</v>
      </c>
      <c r="AX114" s="139">
        <f>'G - Plyn'!J39</f>
        <v>0</v>
      </c>
      <c r="AY114" s="139">
        <f>'G - Plyn'!J40</f>
        <v>0</v>
      </c>
      <c r="AZ114" s="139">
        <f>'G - Plyn'!F37</f>
        <v>0</v>
      </c>
      <c r="BA114" s="139">
        <f>'G - Plyn'!F38</f>
        <v>0</v>
      </c>
      <c r="BB114" s="139">
        <f>'G - Plyn'!F39</f>
        <v>0</v>
      </c>
      <c r="BC114" s="139">
        <f>'G - Plyn'!F40</f>
        <v>0</v>
      </c>
      <c r="BD114" s="141">
        <f>'G - Plyn'!F41</f>
        <v>0</v>
      </c>
      <c r="BE114" s="4"/>
      <c r="BT114" s="142" t="s">
        <v>95</v>
      </c>
      <c r="BV114" s="142" t="s">
        <v>81</v>
      </c>
      <c r="BW114" s="142" t="s">
        <v>142</v>
      </c>
      <c r="BX114" s="142" t="s">
        <v>110</v>
      </c>
      <c r="CL114" s="142" t="s">
        <v>1</v>
      </c>
    </row>
    <row r="115" s="4" customFormat="1" ht="16.5" customHeight="1">
      <c r="A115" s="143" t="s">
        <v>92</v>
      </c>
      <c r="B115" s="71"/>
      <c r="C115" s="133"/>
      <c r="D115" s="133"/>
      <c r="E115" s="134" t="s">
        <v>143</v>
      </c>
      <c r="F115" s="134"/>
      <c r="G115" s="134"/>
      <c r="H115" s="134"/>
      <c r="I115" s="134"/>
      <c r="J115" s="133"/>
      <c r="K115" s="134" t="s">
        <v>144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6">
        <f>'SO_02 - Zpevněné plochy'!J32</f>
        <v>0</v>
      </c>
      <c r="AH115" s="133"/>
      <c r="AI115" s="133"/>
      <c r="AJ115" s="133"/>
      <c r="AK115" s="133"/>
      <c r="AL115" s="133"/>
      <c r="AM115" s="133"/>
      <c r="AN115" s="136">
        <f>SUM(AG115,AT115)</f>
        <v>0</v>
      </c>
      <c r="AO115" s="133"/>
      <c r="AP115" s="133"/>
      <c r="AQ115" s="137" t="s">
        <v>90</v>
      </c>
      <c r="AR115" s="73"/>
      <c r="AS115" s="138">
        <v>0</v>
      </c>
      <c r="AT115" s="139">
        <f>ROUND(SUM(AV115:AW115),2)</f>
        <v>0</v>
      </c>
      <c r="AU115" s="140">
        <f>'SO_02 - Zpevněné plochy'!P126</f>
        <v>0</v>
      </c>
      <c r="AV115" s="139">
        <f>'SO_02 - Zpevněné plochy'!J35</f>
        <v>0</v>
      </c>
      <c r="AW115" s="139">
        <f>'SO_02 - Zpevněné plochy'!J36</f>
        <v>0</v>
      </c>
      <c r="AX115" s="139">
        <f>'SO_02 - Zpevněné plochy'!J37</f>
        <v>0</v>
      </c>
      <c r="AY115" s="139">
        <f>'SO_02 - Zpevněné plochy'!J38</f>
        <v>0</v>
      </c>
      <c r="AZ115" s="139">
        <f>'SO_02 - Zpevněné plochy'!F35</f>
        <v>0</v>
      </c>
      <c r="BA115" s="139">
        <f>'SO_02 - Zpevněné plochy'!F36</f>
        <v>0</v>
      </c>
      <c r="BB115" s="139">
        <f>'SO_02 - Zpevněné plochy'!F37</f>
        <v>0</v>
      </c>
      <c r="BC115" s="139">
        <f>'SO_02 - Zpevněné plochy'!F38</f>
        <v>0</v>
      </c>
      <c r="BD115" s="141">
        <f>'SO_02 - Zpevněné plochy'!F39</f>
        <v>0</v>
      </c>
      <c r="BE115" s="4"/>
      <c r="BT115" s="142" t="s">
        <v>87</v>
      </c>
      <c r="BV115" s="142" t="s">
        <v>81</v>
      </c>
      <c r="BW115" s="142" t="s">
        <v>145</v>
      </c>
      <c r="BX115" s="142" t="s">
        <v>106</v>
      </c>
      <c r="CL115" s="142" t="s">
        <v>1</v>
      </c>
    </row>
    <row r="116" s="4" customFormat="1" ht="16.5" customHeight="1">
      <c r="A116" s="143" t="s">
        <v>92</v>
      </c>
      <c r="B116" s="71"/>
      <c r="C116" s="133"/>
      <c r="D116" s="133"/>
      <c r="E116" s="134" t="s">
        <v>146</v>
      </c>
      <c r="F116" s="134"/>
      <c r="G116" s="134"/>
      <c r="H116" s="134"/>
      <c r="I116" s="134"/>
      <c r="J116" s="133"/>
      <c r="K116" s="134" t="s">
        <v>147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6">
        <f>'SO_03 - Přeložka parovodu'!J32</f>
        <v>0</v>
      </c>
      <c r="AH116" s="133"/>
      <c r="AI116" s="133"/>
      <c r="AJ116" s="133"/>
      <c r="AK116" s="133"/>
      <c r="AL116" s="133"/>
      <c r="AM116" s="133"/>
      <c r="AN116" s="136">
        <f>SUM(AG116,AT116)</f>
        <v>0</v>
      </c>
      <c r="AO116" s="133"/>
      <c r="AP116" s="133"/>
      <c r="AQ116" s="137" t="s">
        <v>90</v>
      </c>
      <c r="AR116" s="73"/>
      <c r="AS116" s="138">
        <v>0</v>
      </c>
      <c r="AT116" s="139">
        <f>ROUND(SUM(AV116:AW116),2)</f>
        <v>0</v>
      </c>
      <c r="AU116" s="140">
        <f>'SO_03 - Přeložka parovodu'!P126</f>
        <v>0</v>
      </c>
      <c r="AV116" s="139">
        <f>'SO_03 - Přeložka parovodu'!J35</f>
        <v>0</v>
      </c>
      <c r="AW116" s="139">
        <f>'SO_03 - Přeložka parovodu'!J36</f>
        <v>0</v>
      </c>
      <c r="AX116" s="139">
        <f>'SO_03 - Přeložka parovodu'!J37</f>
        <v>0</v>
      </c>
      <c r="AY116" s="139">
        <f>'SO_03 - Přeložka parovodu'!J38</f>
        <v>0</v>
      </c>
      <c r="AZ116" s="139">
        <f>'SO_03 - Přeložka parovodu'!F35</f>
        <v>0</v>
      </c>
      <c r="BA116" s="139">
        <f>'SO_03 - Přeložka parovodu'!F36</f>
        <v>0</v>
      </c>
      <c r="BB116" s="139">
        <f>'SO_03 - Přeložka parovodu'!F37</f>
        <v>0</v>
      </c>
      <c r="BC116" s="139">
        <f>'SO_03 - Přeložka parovodu'!F38</f>
        <v>0</v>
      </c>
      <c r="BD116" s="141">
        <f>'SO_03 - Přeložka parovodu'!F39</f>
        <v>0</v>
      </c>
      <c r="BE116" s="4"/>
      <c r="BT116" s="142" t="s">
        <v>87</v>
      </c>
      <c r="BV116" s="142" t="s">
        <v>81</v>
      </c>
      <c r="BW116" s="142" t="s">
        <v>148</v>
      </c>
      <c r="BX116" s="142" t="s">
        <v>106</v>
      </c>
      <c r="CL116" s="142" t="s">
        <v>1</v>
      </c>
    </row>
    <row r="117" s="4" customFormat="1" ht="16.5" customHeight="1">
      <c r="A117" s="143" t="s">
        <v>92</v>
      </c>
      <c r="B117" s="71"/>
      <c r="C117" s="133"/>
      <c r="D117" s="133"/>
      <c r="E117" s="134" t="s">
        <v>149</v>
      </c>
      <c r="F117" s="134"/>
      <c r="G117" s="134"/>
      <c r="H117" s="134"/>
      <c r="I117" s="134"/>
      <c r="J117" s="133"/>
      <c r="K117" s="134" t="s">
        <v>150</v>
      </c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6">
        <f>'SO_04 - Přeložka kanalizace'!J32</f>
        <v>0</v>
      </c>
      <c r="AH117" s="133"/>
      <c r="AI117" s="133"/>
      <c r="AJ117" s="133"/>
      <c r="AK117" s="133"/>
      <c r="AL117" s="133"/>
      <c r="AM117" s="133"/>
      <c r="AN117" s="136">
        <f>SUM(AG117,AT117)</f>
        <v>0</v>
      </c>
      <c r="AO117" s="133"/>
      <c r="AP117" s="133"/>
      <c r="AQ117" s="137" t="s">
        <v>90</v>
      </c>
      <c r="AR117" s="73"/>
      <c r="AS117" s="138">
        <v>0</v>
      </c>
      <c r="AT117" s="139">
        <f>ROUND(SUM(AV117:AW117),2)</f>
        <v>0</v>
      </c>
      <c r="AU117" s="140">
        <f>'SO_04 - Přeložka kanalizace'!P125</f>
        <v>0</v>
      </c>
      <c r="AV117" s="139">
        <f>'SO_04 - Přeložka kanalizace'!J35</f>
        <v>0</v>
      </c>
      <c r="AW117" s="139">
        <f>'SO_04 - Přeložka kanalizace'!J36</f>
        <v>0</v>
      </c>
      <c r="AX117" s="139">
        <f>'SO_04 - Přeložka kanalizace'!J37</f>
        <v>0</v>
      </c>
      <c r="AY117" s="139">
        <f>'SO_04 - Přeložka kanalizace'!J38</f>
        <v>0</v>
      </c>
      <c r="AZ117" s="139">
        <f>'SO_04 - Přeložka kanalizace'!F35</f>
        <v>0</v>
      </c>
      <c r="BA117" s="139">
        <f>'SO_04 - Přeložka kanalizace'!F36</f>
        <v>0</v>
      </c>
      <c r="BB117" s="139">
        <f>'SO_04 - Přeložka kanalizace'!F37</f>
        <v>0</v>
      </c>
      <c r="BC117" s="139">
        <f>'SO_04 - Přeložka kanalizace'!F38</f>
        <v>0</v>
      </c>
      <c r="BD117" s="141">
        <f>'SO_04 - Přeložka kanalizace'!F39</f>
        <v>0</v>
      </c>
      <c r="BE117" s="4"/>
      <c r="BT117" s="142" t="s">
        <v>87</v>
      </c>
      <c r="BV117" s="142" t="s">
        <v>81</v>
      </c>
      <c r="BW117" s="142" t="s">
        <v>151</v>
      </c>
      <c r="BX117" s="142" t="s">
        <v>106</v>
      </c>
      <c r="CL117" s="142" t="s">
        <v>1</v>
      </c>
    </row>
    <row r="118" s="4" customFormat="1" ht="16.5" customHeight="1">
      <c r="A118" s="143" t="s">
        <v>92</v>
      </c>
      <c r="B118" s="71"/>
      <c r="C118" s="133"/>
      <c r="D118" s="133"/>
      <c r="E118" s="134" t="s">
        <v>152</v>
      </c>
      <c r="F118" s="134"/>
      <c r="G118" s="134"/>
      <c r="H118" s="134"/>
      <c r="I118" s="134"/>
      <c r="J118" s="133"/>
      <c r="K118" s="134" t="s">
        <v>153</v>
      </c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6">
        <f>'SO_05 - Přístřešek na pop...'!J32</f>
        <v>0</v>
      </c>
      <c r="AH118" s="133"/>
      <c r="AI118" s="133"/>
      <c r="AJ118" s="133"/>
      <c r="AK118" s="133"/>
      <c r="AL118" s="133"/>
      <c r="AM118" s="133"/>
      <c r="AN118" s="136">
        <f>SUM(AG118,AT118)</f>
        <v>0</v>
      </c>
      <c r="AO118" s="133"/>
      <c r="AP118" s="133"/>
      <c r="AQ118" s="137" t="s">
        <v>90</v>
      </c>
      <c r="AR118" s="73"/>
      <c r="AS118" s="138">
        <v>0</v>
      </c>
      <c r="AT118" s="139">
        <f>ROUND(SUM(AV118:AW118),2)</f>
        <v>0</v>
      </c>
      <c r="AU118" s="140">
        <f>'SO_05 - Přístřešek na pop...'!P135</f>
        <v>0</v>
      </c>
      <c r="AV118" s="139">
        <f>'SO_05 - Přístřešek na pop...'!J35</f>
        <v>0</v>
      </c>
      <c r="AW118" s="139">
        <f>'SO_05 - Přístřešek na pop...'!J36</f>
        <v>0</v>
      </c>
      <c r="AX118" s="139">
        <f>'SO_05 - Přístřešek na pop...'!J37</f>
        <v>0</v>
      </c>
      <c r="AY118" s="139">
        <f>'SO_05 - Přístřešek na pop...'!J38</f>
        <v>0</v>
      </c>
      <c r="AZ118" s="139">
        <f>'SO_05 - Přístřešek na pop...'!F35</f>
        <v>0</v>
      </c>
      <c r="BA118" s="139">
        <f>'SO_05 - Přístřešek na pop...'!F36</f>
        <v>0</v>
      </c>
      <c r="BB118" s="139">
        <f>'SO_05 - Přístřešek na pop...'!F37</f>
        <v>0</v>
      </c>
      <c r="BC118" s="139">
        <f>'SO_05 - Přístřešek na pop...'!F38</f>
        <v>0</v>
      </c>
      <c r="BD118" s="141">
        <f>'SO_05 - Přístřešek na pop...'!F39</f>
        <v>0</v>
      </c>
      <c r="BE118" s="4"/>
      <c r="BT118" s="142" t="s">
        <v>87</v>
      </c>
      <c r="BV118" s="142" t="s">
        <v>81</v>
      </c>
      <c r="BW118" s="142" t="s">
        <v>154</v>
      </c>
      <c r="BX118" s="142" t="s">
        <v>106</v>
      </c>
      <c r="CL118" s="142" t="s">
        <v>1</v>
      </c>
    </row>
    <row r="119" s="4" customFormat="1" ht="16.5" customHeight="1">
      <c r="A119" s="143" t="s">
        <v>92</v>
      </c>
      <c r="B119" s="71"/>
      <c r="C119" s="133"/>
      <c r="D119" s="133"/>
      <c r="E119" s="134" t="s">
        <v>155</v>
      </c>
      <c r="F119" s="134"/>
      <c r="G119" s="134"/>
      <c r="H119" s="134"/>
      <c r="I119" s="134"/>
      <c r="J119" s="133"/>
      <c r="K119" s="134" t="s">
        <v>156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6">
        <f>'VRN - Vedlejší rozpočtové...'!J32</f>
        <v>0</v>
      </c>
      <c r="AH119" s="133"/>
      <c r="AI119" s="133"/>
      <c r="AJ119" s="133"/>
      <c r="AK119" s="133"/>
      <c r="AL119" s="133"/>
      <c r="AM119" s="133"/>
      <c r="AN119" s="136">
        <f>SUM(AG119,AT119)</f>
        <v>0</v>
      </c>
      <c r="AO119" s="133"/>
      <c r="AP119" s="133"/>
      <c r="AQ119" s="137" t="s">
        <v>90</v>
      </c>
      <c r="AR119" s="73"/>
      <c r="AS119" s="138">
        <v>0</v>
      </c>
      <c r="AT119" s="139">
        <f>ROUND(SUM(AV119:AW119),2)</f>
        <v>0</v>
      </c>
      <c r="AU119" s="140">
        <f>'VRN - Vedlejší rozpočtové...'!P126</f>
        <v>0</v>
      </c>
      <c r="AV119" s="139">
        <f>'VRN - Vedlejší rozpočtové...'!J35</f>
        <v>0</v>
      </c>
      <c r="AW119" s="139">
        <f>'VRN - Vedlejší rozpočtové...'!J36</f>
        <v>0</v>
      </c>
      <c r="AX119" s="139">
        <f>'VRN - Vedlejší rozpočtové...'!J37</f>
        <v>0</v>
      </c>
      <c r="AY119" s="139">
        <f>'VRN - Vedlejší rozpočtové...'!J38</f>
        <v>0</v>
      </c>
      <c r="AZ119" s="139">
        <f>'VRN - Vedlejší rozpočtové...'!F35</f>
        <v>0</v>
      </c>
      <c r="BA119" s="139">
        <f>'VRN - Vedlejší rozpočtové...'!F36</f>
        <v>0</v>
      </c>
      <c r="BB119" s="139">
        <f>'VRN - Vedlejší rozpočtové...'!F37</f>
        <v>0</v>
      </c>
      <c r="BC119" s="139">
        <f>'VRN - Vedlejší rozpočtové...'!F38</f>
        <v>0</v>
      </c>
      <c r="BD119" s="141">
        <f>'VRN - Vedlejší rozpočtové...'!F39</f>
        <v>0</v>
      </c>
      <c r="BE119" s="4"/>
      <c r="BT119" s="142" t="s">
        <v>87</v>
      </c>
      <c r="BV119" s="142" t="s">
        <v>81</v>
      </c>
      <c r="BW119" s="142" t="s">
        <v>157</v>
      </c>
      <c r="BX119" s="142" t="s">
        <v>106</v>
      </c>
      <c r="CL119" s="142" t="s">
        <v>1</v>
      </c>
    </row>
    <row r="120" s="7" customFormat="1" ht="50.25" customHeight="1">
      <c r="A120" s="7"/>
      <c r="B120" s="120"/>
      <c r="C120" s="121"/>
      <c r="D120" s="122" t="s">
        <v>158</v>
      </c>
      <c r="E120" s="122"/>
      <c r="F120" s="122"/>
      <c r="G120" s="122"/>
      <c r="H120" s="122"/>
      <c r="I120" s="123"/>
      <c r="J120" s="122" t="s">
        <v>17</v>
      </c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4">
        <f>ROUND(AG121,2)</f>
        <v>0</v>
      </c>
      <c r="AH120" s="123"/>
      <c r="AI120" s="123"/>
      <c r="AJ120" s="123"/>
      <c r="AK120" s="123"/>
      <c r="AL120" s="123"/>
      <c r="AM120" s="123"/>
      <c r="AN120" s="125">
        <f>SUM(AG120,AT120)</f>
        <v>0</v>
      </c>
      <c r="AO120" s="123"/>
      <c r="AP120" s="123"/>
      <c r="AQ120" s="126" t="s">
        <v>84</v>
      </c>
      <c r="AR120" s="127"/>
      <c r="AS120" s="128">
        <f>ROUND(AS121,2)</f>
        <v>0</v>
      </c>
      <c r="AT120" s="129">
        <f>ROUND(SUM(AV120:AW120),2)</f>
        <v>0</v>
      </c>
      <c r="AU120" s="130">
        <f>ROUND(AU121,5)</f>
        <v>0</v>
      </c>
      <c r="AV120" s="129">
        <f>ROUND(AZ120*L29,2)</f>
        <v>0</v>
      </c>
      <c r="AW120" s="129">
        <f>ROUND(BA120*L30,2)</f>
        <v>0</v>
      </c>
      <c r="AX120" s="129">
        <f>ROUND(BB120*L29,2)</f>
        <v>0</v>
      </c>
      <c r="AY120" s="129">
        <f>ROUND(BC120*L30,2)</f>
        <v>0</v>
      </c>
      <c r="AZ120" s="129">
        <f>ROUND(AZ121,2)</f>
        <v>0</v>
      </c>
      <c r="BA120" s="129">
        <f>ROUND(BA121,2)</f>
        <v>0</v>
      </c>
      <c r="BB120" s="129">
        <f>ROUND(BB121,2)</f>
        <v>0</v>
      </c>
      <c r="BC120" s="129">
        <f>ROUND(BC121,2)</f>
        <v>0</v>
      </c>
      <c r="BD120" s="131">
        <f>ROUND(BD121,2)</f>
        <v>0</v>
      </c>
      <c r="BE120" s="7"/>
      <c r="BS120" s="132" t="s">
        <v>78</v>
      </c>
      <c r="BT120" s="132" t="s">
        <v>85</v>
      </c>
      <c r="BU120" s="132" t="s">
        <v>80</v>
      </c>
      <c r="BV120" s="132" t="s">
        <v>81</v>
      </c>
      <c r="BW120" s="132" t="s">
        <v>159</v>
      </c>
      <c r="BX120" s="132" t="s">
        <v>5</v>
      </c>
      <c r="CL120" s="132" t="s">
        <v>1</v>
      </c>
      <c r="CM120" s="132" t="s">
        <v>87</v>
      </c>
    </row>
    <row r="121" s="4" customFormat="1" ht="16.5" customHeight="1">
      <c r="A121" s="4"/>
      <c r="B121" s="71"/>
      <c r="C121" s="133"/>
      <c r="D121" s="133"/>
      <c r="E121" s="134" t="s">
        <v>88</v>
      </c>
      <c r="F121" s="134"/>
      <c r="G121" s="134"/>
      <c r="H121" s="134"/>
      <c r="I121" s="134"/>
      <c r="J121" s="133"/>
      <c r="K121" s="134" t="s">
        <v>89</v>
      </c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5">
        <f>ROUND(AG122+SUM(AG123:AG126)+AG131+AG132,2)</f>
        <v>0</v>
      </c>
      <c r="AH121" s="133"/>
      <c r="AI121" s="133"/>
      <c r="AJ121" s="133"/>
      <c r="AK121" s="133"/>
      <c r="AL121" s="133"/>
      <c r="AM121" s="133"/>
      <c r="AN121" s="136">
        <f>SUM(AG121,AT121)</f>
        <v>0</v>
      </c>
      <c r="AO121" s="133"/>
      <c r="AP121" s="133"/>
      <c r="AQ121" s="137" t="s">
        <v>90</v>
      </c>
      <c r="AR121" s="73"/>
      <c r="AS121" s="138">
        <f>ROUND(AS122+SUM(AS123:AS126)+AS131+AS132,2)</f>
        <v>0</v>
      </c>
      <c r="AT121" s="139">
        <f>ROUND(SUM(AV121:AW121),2)</f>
        <v>0</v>
      </c>
      <c r="AU121" s="140">
        <f>ROUND(AU122+SUM(AU123:AU126)+AU131+AU132,5)</f>
        <v>0</v>
      </c>
      <c r="AV121" s="139">
        <f>ROUND(AZ121*L29,2)</f>
        <v>0</v>
      </c>
      <c r="AW121" s="139">
        <f>ROUND(BA121*L30,2)</f>
        <v>0</v>
      </c>
      <c r="AX121" s="139">
        <f>ROUND(BB121*L29,2)</f>
        <v>0</v>
      </c>
      <c r="AY121" s="139">
        <f>ROUND(BC121*L30,2)</f>
        <v>0</v>
      </c>
      <c r="AZ121" s="139">
        <f>ROUND(AZ122+SUM(AZ123:AZ126)+AZ131+AZ132,2)</f>
        <v>0</v>
      </c>
      <c r="BA121" s="139">
        <f>ROUND(BA122+SUM(BA123:BA126)+BA131+BA132,2)</f>
        <v>0</v>
      </c>
      <c r="BB121" s="139">
        <f>ROUND(BB122+SUM(BB123:BB126)+BB131+BB132,2)</f>
        <v>0</v>
      </c>
      <c r="BC121" s="139">
        <f>ROUND(BC122+SUM(BC123:BC126)+BC131+BC132,2)</f>
        <v>0</v>
      </c>
      <c r="BD121" s="141">
        <f>ROUND(BD122+SUM(BD123:BD126)+BD131+BD132,2)</f>
        <v>0</v>
      </c>
      <c r="BE121" s="4"/>
      <c r="BS121" s="142" t="s">
        <v>78</v>
      </c>
      <c r="BT121" s="142" t="s">
        <v>87</v>
      </c>
      <c r="BU121" s="142" t="s">
        <v>80</v>
      </c>
      <c r="BV121" s="142" t="s">
        <v>81</v>
      </c>
      <c r="BW121" s="142" t="s">
        <v>160</v>
      </c>
      <c r="BX121" s="142" t="s">
        <v>159</v>
      </c>
      <c r="CL121" s="142" t="s">
        <v>1</v>
      </c>
    </row>
    <row r="122" s="4" customFormat="1" ht="16.5" customHeight="1">
      <c r="A122" s="143" t="s">
        <v>92</v>
      </c>
      <c r="B122" s="71"/>
      <c r="C122" s="133"/>
      <c r="D122" s="133"/>
      <c r="E122" s="133"/>
      <c r="F122" s="134" t="s">
        <v>93</v>
      </c>
      <c r="G122" s="134"/>
      <c r="H122" s="134"/>
      <c r="I122" s="134"/>
      <c r="J122" s="134"/>
      <c r="K122" s="133"/>
      <c r="L122" s="134" t="s">
        <v>94</v>
      </c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6">
        <f>'A - Stavební řešení_01'!J34</f>
        <v>0</v>
      </c>
      <c r="AH122" s="133"/>
      <c r="AI122" s="133"/>
      <c r="AJ122" s="133"/>
      <c r="AK122" s="133"/>
      <c r="AL122" s="133"/>
      <c r="AM122" s="133"/>
      <c r="AN122" s="136">
        <f>SUM(AG122,AT122)</f>
        <v>0</v>
      </c>
      <c r="AO122" s="133"/>
      <c r="AP122" s="133"/>
      <c r="AQ122" s="137" t="s">
        <v>90</v>
      </c>
      <c r="AR122" s="73"/>
      <c r="AS122" s="138">
        <v>0</v>
      </c>
      <c r="AT122" s="139">
        <f>ROUND(SUM(AV122:AW122),2)</f>
        <v>0</v>
      </c>
      <c r="AU122" s="140">
        <f>'A - Stavební řešení_01'!P148</f>
        <v>0</v>
      </c>
      <c r="AV122" s="139">
        <f>'A - Stavební řešení_01'!J37</f>
        <v>0</v>
      </c>
      <c r="AW122" s="139">
        <f>'A - Stavební řešení_01'!J38</f>
        <v>0</v>
      </c>
      <c r="AX122" s="139">
        <f>'A - Stavební řešení_01'!J39</f>
        <v>0</v>
      </c>
      <c r="AY122" s="139">
        <f>'A - Stavební řešení_01'!J40</f>
        <v>0</v>
      </c>
      <c r="AZ122" s="139">
        <f>'A - Stavební řešení_01'!F37</f>
        <v>0</v>
      </c>
      <c r="BA122" s="139">
        <f>'A - Stavební řešení_01'!F38</f>
        <v>0</v>
      </c>
      <c r="BB122" s="139">
        <f>'A - Stavební řešení_01'!F39</f>
        <v>0</v>
      </c>
      <c r="BC122" s="139">
        <f>'A - Stavební řešení_01'!F40</f>
        <v>0</v>
      </c>
      <c r="BD122" s="141">
        <f>'A - Stavební řešení_01'!F41</f>
        <v>0</v>
      </c>
      <c r="BE122" s="4"/>
      <c r="BT122" s="142" t="s">
        <v>95</v>
      </c>
      <c r="BV122" s="142" t="s">
        <v>81</v>
      </c>
      <c r="BW122" s="142" t="s">
        <v>161</v>
      </c>
      <c r="BX122" s="142" t="s">
        <v>160</v>
      </c>
      <c r="CL122" s="142" t="s">
        <v>1</v>
      </c>
    </row>
    <row r="123" s="4" customFormat="1" ht="16.5" customHeight="1">
      <c r="A123" s="143" t="s">
        <v>92</v>
      </c>
      <c r="B123" s="71"/>
      <c r="C123" s="133"/>
      <c r="D123" s="133"/>
      <c r="E123" s="133"/>
      <c r="F123" s="134" t="s">
        <v>97</v>
      </c>
      <c r="G123" s="134"/>
      <c r="H123" s="134"/>
      <c r="I123" s="134"/>
      <c r="J123" s="134"/>
      <c r="K123" s="133"/>
      <c r="L123" s="134" t="s">
        <v>98</v>
      </c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6">
        <f>'B - ZTI_01'!J34</f>
        <v>0</v>
      </c>
      <c r="AH123" s="133"/>
      <c r="AI123" s="133"/>
      <c r="AJ123" s="133"/>
      <c r="AK123" s="133"/>
      <c r="AL123" s="133"/>
      <c r="AM123" s="133"/>
      <c r="AN123" s="136">
        <f>SUM(AG123,AT123)</f>
        <v>0</v>
      </c>
      <c r="AO123" s="133"/>
      <c r="AP123" s="133"/>
      <c r="AQ123" s="137" t="s">
        <v>90</v>
      </c>
      <c r="AR123" s="73"/>
      <c r="AS123" s="138">
        <v>0</v>
      </c>
      <c r="AT123" s="139">
        <f>ROUND(SUM(AV123:AW123),2)</f>
        <v>0</v>
      </c>
      <c r="AU123" s="140">
        <f>'B - ZTI_01'!P135</f>
        <v>0</v>
      </c>
      <c r="AV123" s="139">
        <f>'B - ZTI_01'!J37</f>
        <v>0</v>
      </c>
      <c r="AW123" s="139">
        <f>'B - ZTI_01'!J38</f>
        <v>0</v>
      </c>
      <c r="AX123" s="139">
        <f>'B - ZTI_01'!J39</f>
        <v>0</v>
      </c>
      <c r="AY123" s="139">
        <f>'B - ZTI_01'!J40</f>
        <v>0</v>
      </c>
      <c r="AZ123" s="139">
        <f>'B - ZTI_01'!F37</f>
        <v>0</v>
      </c>
      <c r="BA123" s="139">
        <f>'B - ZTI_01'!F38</f>
        <v>0</v>
      </c>
      <c r="BB123" s="139">
        <f>'B - ZTI_01'!F39</f>
        <v>0</v>
      </c>
      <c r="BC123" s="139">
        <f>'B - ZTI_01'!F40</f>
        <v>0</v>
      </c>
      <c r="BD123" s="141">
        <f>'B - ZTI_01'!F41</f>
        <v>0</v>
      </c>
      <c r="BE123" s="4"/>
      <c r="BT123" s="142" t="s">
        <v>95</v>
      </c>
      <c r="BV123" s="142" t="s">
        <v>81</v>
      </c>
      <c r="BW123" s="142" t="s">
        <v>162</v>
      </c>
      <c r="BX123" s="142" t="s">
        <v>160</v>
      </c>
      <c r="CL123" s="142" t="s">
        <v>1</v>
      </c>
    </row>
    <row r="124" s="4" customFormat="1" ht="16.5" customHeight="1">
      <c r="A124" s="143" t="s">
        <v>92</v>
      </c>
      <c r="B124" s="71"/>
      <c r="C124" s="133"/>
      <c r="D124" s="133"/>
      <c r="E124" s="133"/>
      <c r="F124" s="134" t="s">
        <v>100</v>
      </c>
      <c r="G124" s="134"/>
      <c r="H124" s="134"/>
      <c r="I124" s="134"/>
      <c r="J124" s="134"/>
      <c r="K124" s="133"/>
      <c r="L124" s="134" t="s">
        <v>101</v>
      </c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6">
        <f>'C. - ÚT_01'!J34</f>
        <v>0</v>
      </c>
      <c r="AH124" s="133"/>
      <c r="AI124" s="133"/>
      <c r="AJ124" s="133"/>
      <c r="AK124" s="133"/>
      <c r="AL124" s="133"/>
      <c r="AM124" s="133"/>
      <c r="AN124" s="136">
        <f>SUM(AG124,AT124)</f>
        <v>0</v>
      </c>
      <c r="AO124" s="133"/>
      <c r="AP124" s="133"/>
      <c r="AQ124" s="137" t="s">
        <v>90</v>
      </c>
      <c r="AR124" s="73"/>
      <c r="AS124" s="138">
        <v>0</v>
      </c>
      <c r="AT124" s="139">
        <f>ROUND(SUM(AV124:AW124),2)</f>
        <v>0</v>
      </c>
      <c r="AU124" s="140">
        <f>'C. - ÚT_01'!P131</f>
        <v>0</v>
      </c>
      <c r="AV124" s="139">
        <f>'C. - ÚT_01'!J37</f>
        <v>0</v>
      </c>
      <c r="AW124" s="139">
        <f>'C. - ÚT_01'!J38</f>
        <v>0</v>
      </c>
      <c r="AX124" s="139">
        <f>'C. - ÚT_01'!J39</f>
        <v>0</v>
      </c>
      <c r="AY124" s="139">
        <f>'C. - ÚT_01'!J40</f>
        <v>0</v>
      </c>
      <c r="AZ124" s="139">
        <f>'C. - ÚT_01'!F37</f>
        <v>0</v>
      </c>
      <c r="BA124" s="139">
        <f>'C. - ÚT_01'!F38</f>
        <v>0</v>
      </c>
      <c r="BB124" s="139">
        <f>'C. - ÚT_01'!F39</f>
        <v>0</v>
      </c>
      <c r="BC124" s="139">
        <f>'C. - ÚT_01'!F40</f>
        <v>0</v>
      </c>
      <c r="BD124" s="141">
        <f>'C. - ÚT_01'!F41</f>
        <v>0</v>
      </c>
      <c r="BE124" s="4"/>
      <c r="BT124" s="142" t="s">
        <v>95</v>
      </c>
      <c r="BV124" s="142" t="s">
        <v>81</v>
      </c>
      <c r="BW124" s="142" t="s">
        <v>163</v>
      </c>
      <c r="BX124" s="142" t="s">
        <v>160</v>
      </c>
      <c r="CL124" s="142" t="s">
        <v>1</v>
      </c>
    </row>
    <row r="125" s="4" customFormat="1" ht="16.5" customHeight="1">
      <c r="A125" s="143" t="s">
        <v>92</v>
      </c>
      <c r="B125" s="71"/>
      <c r="C125" s="133"/>
      <c r="D125" s="133"/>
      <c r="E125" s="133"/>
      <c r="F125" s="134" t="s">
        <v>78</v>
      </c>
      <c r="G125" s="134"/>
      <c r="H125" s="134"/>
      <c r="I125" s="134"/>
      <c r="J125" s="134"/>
      <c r="K125" s="133"/>
      <c r="L125" s="134" t="s">
        <v>103</v>
      </c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6">
        <f>'D - Silnoproud_02'!J34</f>
        <v>0</v>
      </c>
      <c r="AH125" s="133"/>
      <c r="AI125" s="133"/>
      <c r="AJ125" s="133"/>
      <c r="AK125" s="133"/>
      <c r="AL125" s="133"/>
      <c r="AM125" s="133"/>
      <c r="AN125" s="136">
        <f>SUM(AG125,AT125)</f>
        <v>0</v>
      </c>
      <c r="AO125" s="133"/>
      <c r="AP125" s="133"/>
      <c r="AQ125" s="137" t="s">
        <v>90</v>
      </c>
      <c r="AR125" s="73"/>
      <c r="AS125" s="138">
        <v>0</v>
      </c>
      <c r="AT125" s="139">
        <f>ROUND(SUM(AV125:AW125),2)</f>
        <v>0</v>
      </c>
      <c r="AU125" s="140">
        <f>'D - Silnoproud_02'!P132</f>
        <v>0</v>
      </c>
      <c r="AV125" s="139">
        <f>'D - Silnoproud_02'!J37</f>
        <v>0</v>
      </c>
      <c r="AW125" s="139">
        <f>'D - Silnoproud_02'!J38</f>
        <v>0</v>
      </c>
      <c r="AX125" s="139">
        <f>'D - Silnoproud_02'!J39</f>
        <v>0</v>
      </c>
      <c r="AY125" s="139">
        <f>'D - Silnoproud_02'!J40</f>
        <v>0</v>
      </c>
      <c r="AZ125" s="139">
        <f>'D - Silnoproud_02'!F37</f>
        <v>0</v>
      </c>
      <c r="BA125" s="139">
        <f>'D - Silnoproud_02'!F38</f>
        <v>0</v>
      </c>
      <c r="BB125" s="139">
        <f>'D - Silnoproud_02'!F39</f>
        <v>0</v>
      </c>
      <c r="BC125" s="139">
        <f>'D - Silnoproud_02'!F40</f>
        <v>0</v>
      </c>
      <c r="BD125" s="141">
        <f>'D - Silnoproud_02'!F41</f>
        <v>0</v>
      </c>
      <c r="BE125" s="4"/>
      <c r="BT125" s="142" t="s">
        <v>95</v>
      </c>
      <c r="BV125" s="142" t="s">
        <v>81</v>
      </c>
      <c r="BW125" s="142" t="s">
        <v>164</v>
      </c>
      <c r="BX125" s="142" t="s">
        <v>160</v>
      </c>
      <c r="CL125" s="142" t="s">
        <v>1</v>
      </c>
    </row>
    <row r="126" s="4" customFormat="1" ht="16.5" customHeight="1">
      <c r="A126" s="4"/>
      <c r="B126" s="71"/>
      <c r="C126" s="133"/>
      <c r="D126" s="133"/>
      <c r="E126" s="133"/>
      <c r="F126" s="134" t="s">
        <v>112</v>
      </c>
      <c r="G126" s="134"/>
      <c r="H126" s="134"/>
      <c r="I126" s="134"/>
      <c r="J126" s="134"/>
      <c r="K126" s="133"/>
      <c r="L126" s="134" t="s">
        <v>113</v>
      </c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5">
        <f>ROUND(SUM(AG127:AG130),2)</f>
        <v>0</v>
      </c>
      <c r="AH126" s="133"/>
      <c r="AI126" s="133"/>
      <c r="AJ126" s="133"/>
      <c r="AK126" s="133"/>
      <c r="AL126" s="133"/>
      <c r="AM126" s="133"/>
      <c r="AN126" s="136">
        <f>SUM(AG126,AT126)</f>
        <v>0</v>
      </c>
      <c r="AO126" s="133"/>
      <c r="AP126" s="133"/>
      <c r="AQ126" s="137" t="s">
        <v>90</v>
      </c>
      <c r="AR126" s="73"/>
      <c r="AS126" s="138">
        <f>ROUND(SUM(AS127:AS130),2)</f>
        <v>0</v>
      </c>
      <c r="AT126" s="139">
        <f>ROUND(SUM(AV126:AW126),2)</f>
        <v>0</v>
      </c>
      <c r="AU126" s="140">
        <f>ROUND(SUM(AU127:AU130),5)</f>
        <v>0</v>
      </c>
      <c r="AV126" s="139">
        <f>ROUND(AZ126*L29,2)</f>
        <v>0</v>
      </c>
      <c r="AW126" s="139">
        <f>ROUND(BA126*L30,2)</f>
        <v>0</v>
      </c>
      <c r="AX126" s="139">
        <f>ROUND(BB126*L29,2)</f>
        <v>0</v>
      </c>
      <c r="AY126" s="139">
        <f>ROUND(BC126*L30,2)</f>
        <v>0</v>
      </c>
      <c r="AZ126" s="139">
        <f>ROUND(SUM(AZ127:AZ130),2)</f>
        <v>0</v>
      </c>
      <c r="BA126" s="139">
        <f>ROUND(SUM(BA127:BA130),2)</f>
        <v>0</v>
      </c>
      <c r="BB126" s="139">
        <f>ROUND(SUM(BB127:BB130),2)</f>
        <v>0</v>
      </c>
      <c r="BC126" s="139">
        <f>ROUND(SUM(BC127:BC130),2)</f>
        <v>0</v>
      </c>
      <c r="BD126" s="141">
        <f>ROUND(SUM(BD127:BD130),2)</f>
        <v>0</v>
      </c>
      <c r="BE126" s="4"/>
      <c r="BS126" s="142" t="s">
        <v>78</v>
      </c>
      <c r="BT126" s="142" t="s">
        <v>95</v>
      </c>
      <c r="BU126" s="142" t="s">
        <v>80</v>
      </c>
      <c r="BV126" s="142" t="s">
        <v>81</v>
      </c>
      <c r="BW126" s="142" t="s">
        <v>165</v>
      </c>
      <c r="BX126" s="142" t="s">
        <v>160</v>
      </c>
      <c r="CL126" s="142" t="s">
        <v>1</v>
      </c>
    </row>
    <row r="127" s="4" customFormat="1" ht="16.5" customHeight="1">
      <c r="A127" s="143" t="s">
        <v>92</v>
      </c>
      <c r="B127" s="71"/>
      <c r="C127" s="133"/>
      <c r="D127" s="133"/>
      <c r="E127" s="133"/>
      <c r="F127" s="133"/>
      <c r="G127" s="134" t="s">
        <v>115</v>
      </c>
      <c r="H127" s="134"/>
      <c r="I127" s="134"/>
      <c r="J127" s="134"/>
      <c r="K127" s="134"/>
      <c r="L127" s="133"/>
      <c r="M127" s="134" t="s">
        <v>116</v>
      </c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6">
        <f>'UKS. - Univerzální kabelá..._01'!J34</f>
        <v>0</v>
      </c>
      <c r="AH127" s="133"/>
      <c r="AI127" s="133"/>
      <c r="AJ127" s="133"/>
      <c r="AK127" s="133"/>
      <c r="AL127" s="133"/>
      <c r="AM127" s="133"/>
      <c r="AN127" s="136">
        <f>SUM(AG127,AT127)</f>
        <v>0</v>
      </c>
      <c r="AO127" s="133"/>
      <c r="AP127" s="133"/>
      <c r="AQ127" s="137" t="s">
        <v>90</v>
      </c>
      <c r="AR127" s="73"/>
      <c r="AS127" s="138">
        <v>0</v>
      </c>
      <c r="AT127" s="139">
        <f>ROUND(SUM(AV127:AW127),2)</f>
        <v>0</v>
      </c>
      <c r="AU127" s="140">
        <f>'UKS. - Univerzální kabelá..._01'!P124</f>
        <v>0</v>
      </c>
      <c r="AV127" s="139">
        <f>'UKS. - Univerzální kabelá..._01'!J37</f>
        <v>0</v>
      </c>
      <c r="AW127" s="139">
        <f>'UKS. - Univerzální kabelá..._01'!J38</f>
        <v>0</v>
      </c>
      <c r="AX127" s="139">
        <f>'UKS. - Univerzální kabelá..._01'!J39</f>
        <v>0</v>
      </c>
      <c r="AY127" s="139">
        <f>'UKS. - Univerzální kabelá..._01'!J40</f>
        <v>0</v>
      </c>
      <c r="AZ127" s="139">
        <f>'UKS. - Univerzální kabelá..._01'!F37</f>
        <v>0</v>
      </c>
      <c r="BA127" s="139">
        <f>'UKS. - Univerzální kabelá..._01'!F38</f>
        <v>0</v>
      </c>
      <c r="BB127" s="139">
        <f>'UKS. - Univerzální kabelá..._01'!F39</f>
        <v>0</v>
      </c>
      <c r="BC127" s="139">
        <f>'UKS. - Univerzální kabelá..._01'!F40</f>
        <v>0</v>
      </c>
      <c r="BD127" s="141">
        <f>'UKS. - Univerzální kabelá..._01'!F41</f>
        <v>0</v>
      </c>
      <c r="BE127" s="4"/>
      <c r="BT127" s="142" t="s">
        <v>117</v>
      </c>
      <c r="BV127" s="142" t="s">
        <v>81</v>
      </c>
      <c r="BW127" s="142" t="s">
        <v>166</v>
      </c>
      <c r="BX127" s="142" t="s">
        <v>165</v>
      </c>
      <c r="CL127" s="142" t="s">
        <v>1</v>
      </c>
    </row>
    <row r="128" s="4" customFormat="1" ht="16.5" customHeight="1">
      <c r="A128" s="143" t="s">
        <v>92</v>
      </c>
      <c r="B128" s="71"/>
      <c r="C128" s="133"/>
      <c r="D128" s="133"/>
      <c r="E128" s="133"/>
      <c r="F128" s="133"/>
      <c r="G128" s="134" t="s">
        <v>167</v>
      </c>
      <c r="H128" s="134"/>
      <c r="I128" s="134"/>
      <c r="J128" s="134"/>
      <c r="K128" s="134"/>
      <c r="L128" s="133"/>
      <c r="M128" s="134" t="s">
        <v>168</v>
      </c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6">
        <f>'AV. - Příprava pro AV tec...'!J34</f>
        <v>0</v>
      </c>
      <c r="AH128" s="133"/>
      <c r="AI128" s="133"/>
      <c r="AJ128" s="133"/>
      <c r="AK128" s="133"/>
      <c r="AL128" s="133"/>
      <c r="AM128" s="133"/>
      <c r="AN128" s="136">
        <f>SUM(AG128,AT128)</f>
        <v>0</v>
      </c>
      <c r="AO128" s="133"/>
      <c r="AP128" s="133"/>
      <c r="AQ128" s="137" t="s">
        <v>90</v>
      </c>
      <c r="AR128" s="73"/>
      <c r="AS128" s="138">
        <v>0</v>
      </c>
      <c r="AT128" s="139">
        <f>ROUND(SUM(AV128:AW128),2)</f>
        <v>0</v>
      </c>
      <c r="AU128" s="140">
        <f>'AV. - Příprava pro AV tec...'!P124</f>
        <v>0</v>
      </c>
      <c r="AV128" s="139">
        <f>'AV. - Příprava pro AV tec...'!J37</f>
        <v>0</v>
      </c>
      <c r="AW128" s="139">
        <f>'AV. - Příprava pro AV tec...'!J38</f>
        <v>0</v>
      </c>
      <c r="AX128" s="139">
        <f>'AV. - Příprava pro AV tec...'!J39</f>
        <v>0</v>
      </c>
      <c r="AY128" s="139">
        <f>'AV. - Příprava pro AV tec...'!J40</f>
        <v>0</v>
      </c>
      <c r="AZ128" s="139">
        <f>'AV. - Příprava pro AV tec...'!F37</f>
        <v>0</v>
      </c>
      <c r="BA128" s="139">
        <f>'AV. - Příprava pro AV tec...'!F38</f>
        <v>0</v>
      </c>
      <c r="BB128" s="139">
        <f>'AV. - Příprava pro AV tec...'!F39</f>
        <v>0</v>
      </c>
      <c r="BC128" s="139">
        <f>'AV. - Příprava pro AV tec...'!F40</f>
        <v>0</v>
      </c>
      <c r="BD128" s="141">
        <f>'AV. - Příprava pro AV tec...'!F41</f>
        <v>0</v>
      </c>
      <c r="BE128" s="4"/>
      <c r="BT128" s="142" t="s">
        <v>117</v>
      </c>
      <c r="BV128" s="142" t="s">
        <v>81</v>
      </c>
      <c r="BW128" s="142" t="s">
        <v>169</v>
      </c>
      <c r="BX128" s="142" t="s">
        <v>165</v>
      </c>
      <c r="CL128" s="142" t="s">
        <v>1</v>
      </c>
    </row>
    <row r="129" s="4" customFormat="1" ht="16.5" customHeight="1">
      <c r="A129" s="143" t="s">
        <v>92</v>
      </c>
      <c r="B129" s="71"/>
      <c r="C129" s="133"/>
      <c r="D129" s="133"/>
      <c r="E129" s="133"/>
      <c r="F129" s="133"/>
      <c r="G129" s="134" t="s">
        <v>131</v>
      </c>
      <c r="H129" s="134"/>
      <c r="I129" s="134"/>
      <c r="J129" s="134"/>
      <c r="K129" s="134"/>
      <c r="L129" s="133"/>
      <c r="M129" s="134" t="s">
        <v>132</v>
      </c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6">
        <f>'PO. - Požární ochrana_01'!J34</f>
        <v>0</v>
      </c>
      <c r="AH129" s="133"/>
      <c r="AI129" s="133"/>
      <c r="AJ129" s="133"/>
      <c r="AK129" s="133"/>
      <c r="AL129" s="133"/>
      <c r="AM129" s="133"/>
      <c r="AN129" s="136">
        <f>SUM(AG129,AT129)</f>
        <v>0</v>
      </c>
      <c r="AO129" s="133"/>
      <c r="AP129" s="133"/>
      <c r="AQ129" s="137" t="s">
        <v>90</v>
      </c>
      <c r="AR129" s="73"/>
      <c r="AS129" s="138">
        <v>0</v>
      </c>
      <c r="AT129" s="139">
        <f>ROUND(SUM(AV129:AW129),2)</f>
        <v>0</v>
      </c>
      <c r="AU129" s="140">
        <f>'PO. - Požární ochrana_01'!P124</f>
        <v>0</v>
      </c>
      <c r="AV129" s="139">
        <f>'PO. - Požární ochrana_01'!J37</f>
        <v>0</v>
      </c>
      <c r="AW129" s="139">
        <f>'PO. - Požární ochrana_01'!J38</f>
        <v>0</v>
      </c>
      <c r="AX129" s="139">
        <f>'PO. - Požární ochrana_01'!J39</f>
        <v>0</v>
      </c>
      <c r="AY129" s="139">
        <f>'PO. - Požární ochrana_01'!J40</f>
        <v>0</v>
      </c>
      <c r="AZ129" s="139">
        <f>'PO. - Požární ochrana_01'!F37</f>
        <v>0</v>
      </c>
      <c r="BA129" s="139">
        <f>'PO. - Požární ochrana_01'!F38</f>
        <v>0</v>
      </c>
      <c r="BB129" s="139">
        <f>'PO. - Požární ochrana_01'!F39</f>
        <v>0</v>
      </c>
      <c r="BC129" s="139">
        <f>'PO. - Požární ochrana_01'!F40</f>
        <v>0</v>
      </c>
      <c r="BD129" s="141">
        <f>'PO. - Požární ochrana_01'!F41</f>
        <v>0</v>
      </c>
      <c r="BE129" s="4"/>
      <c r="BT129" s="142" t="s">
        <v>117</v>
      </c>
      <c r="BV129" s="142" t="s">
        <v>81</v>
      </c>
      <c r="BW129" s="142" t="s">
        <v>170</v>
      </c>
      <c r="BX129" s="142" t="s">
        <v>165</v>
      </c>
      <c r="CL129" s="142" t="s">
        <v>1</v>
      </c>
    </row>
    <row r="130" s="4" customFormat="1" ht="16.5" customHeight="1">
      <c r="A130" s="143" t="s">
        <v>92</v>
      </c>
      <c r="B130" s="71"/>
      <c r="C130" s="133"/>
      <c r="D130" s="133"/>
      <c r="E130" s="133"/>
      <c r="F130" s="133"/>
      <c r="G130" s="134" t="s">
        <v>134</v>
      </c>
      <c r="H130" s="134"/>
      <c r="I130" s="134"/>
      <c r="J130" s="134"/>
      <c r="K130" s="134"/>
      <c r="L130" s="133"/>
      <c r="M130" s="134" t="s">
        <v>135</v>
      </c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6">
        <f>'T. - Společné kabelové trasy_01'!J34</f>
        <v>0</v>
      </c>
      <c r="AH130" s="133"/>
      <c r="AI130" s="133"/>
      <c r="AJ130" s="133"/>
      <c r="AK130" s="133"/>
      <c r="AL130" s="133"/>
      <c r="AM130" s="133"/>
      <c r="AN130" s="136">
        <f>SUM(AG130,AT130)</f>
        <v>0</v>
      </c>
      <c r="AO130" s="133"/>
      <c r="AP130" s="133"/>
      <c r="AQ130" s="137" t="s">
        <v>90</v>
      </c>
      <c r="AR130" s="73"/>
      <c r="AS130" s="138">
        <v>0</v>
      </c>
      <c r="AT130" s="139">
        <f>ROUND(SUM(AV130:AW130),2)</f>
        <v>0</v>
      </c>
      <c r="AU130" s="140">
        <f>'T. - Společné kabelové trasy_01'!P124</f>
        <v>0</v>
      </c>
      <c r="AV130" s="139">
        <f>'T. - Společné kabelové trasy_01'!J37</f>
        <v>0</v>
      </c>
      <c r="AW130" s="139">
        <f>'T. - Společné kabelové trasy_01'!J38</f>
        <v>0</v>
      </c>
      <c r="AX130" s="139">
        <f>'T. - Společné kabelové trasy_01'!J39</f>
        <v>0</v>
      </c>
      <c r="AY130" s="139">
        <f>'T. - Společné kabelové trasy_01'!J40</f>
        <v>0</v>
      </c>
      <c r="AZ130" s="139">
        <f>'T. - Společné kabelové trasy_01'!F37</f>
        <v>0</v>
      </c>
      <c r="BA130" s="139">
        <f>'T. - Společné kabelové trasy_01'!F38</f>
        <v>0</v>
      </c>
      <c r="BB130" s="139">
        <f>'T. - Společné kabelové trasy_01'!F39</f>
        <v>0</v>
      </c>
      <c r="BC130" s="139">
        <f>'T. - Společné kabelové trasy_01'!F40</f>
        <v>0</v>
      </c>
      <c r="BD130" s="141">
        <f>'T. - Společné kabelové trasy_01'!F41</f>
        <v>0</v>
      </c>
      <c r="BE130" s="4"/>
      <c r="BT130" s="142" t="s">
        <v>117</v>
      </c>
      <c r="BV130" s="142" t="s">
        <v>81</v>
      </c>
      <c r="BW130" s="142" t="s">
        <v>171</v>
      </c>
      <c r="BX130" s="142" t="s">
        <v>165</v>
      </c>
      <c r="CL130" s="142" t="s">
        <v>1</v>
      </c>
    </row>
    <row r="131" s="4" customFormat="1" ht="16.5" customHeight="1">
      <c r="A131" s="143" t="s">
        <v>92</v>
      </c>
      <c r="B131" s="71"/>
      <c r="C131" s="133"/>
      <c r="D131" s="133"/>
      <c r="E131" s="133"/>
      <c r="F131" s="134" t="s">
        <v>172</v>
      </c>
      <c r="G131" s="134"/>
      <c r="H131" s="134"/>
      <c r="I131" s="134"/>
      <c r="J131" s="134"/>
      <c r="K131" s="133"/>
      <c r="L131" s="134" t="s">
        <v>173</v>
      </c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6">
        <f>'F - Vzduchotechnika'!J34</f>
        <v>0</v>
      </c>
      <c r="AH131" s="133"/>
      <c r="AI131" s="133"/>
      <c r="AJ131" s="133"/>
      <c r="AK131" s="133"/>
      <c r="AL131" s="133"/>
      <c r="AM131" s="133"/>
      <c r="AN131" s="136">
        <f>SUM(AG131,AT131)</f>
        <v>0</v>
      </c>
      <c r="AO131" s="133"/>
      <c r="AP131" s="133"/>
      <c r="AQ131" s="137" t="s">
        <v>90</v>
      </c>
      <c r="AR131" s="73"/>
      <c r="AS131" s="138">
        <v>0</v>
      </c>
      <c r="AT131" s="139">
        <f>ROUND(SUM(AV131:AW131),2)</f>
        <v>0</v>
      </c>
      <c r="AU131" s="140">
        <f>'F - Vzduchotechnika'!P130</f>
        <v>0</v>
      </c>
      <c r="AV131" s="139">
        <f>'F - Vzduchotechnika'!J37</f>
        <v>0</v>
      </c>
      <c r="AW131" s="139">
        <f>'F - Vzduchotechnika'!J38</f>
        <v>0</v>
      </c>
      <c r="AX131" s="139">
        <f>'F - Vzduchotechnika'!J39</f>
        <v>0</v>
      </c>
      <c r="AY131" s="139">
        <f>'F - Vzduchotechnika'!J40</f>
        <v>0</v>
      </c>
      <c r="AZ131" s="139">
        <f>'F - Vzduchotechnika'!F37</f>
        <v>0</v>
      </c>
      <c r="BA131" s="139">
        <f>'F - Vzduchotechnika'!F38</f>
        <v>0</v>
      </c>
      <c r="BB131" s="139">
        <f>'F - Vzduchotechnika'!F39</f>
        <v>0</v>
      </c>
      <c r="BC131" s="139">
        <f>'F - Vzduchotechnika'!F40</f>
        <v>0</v>
      </c>
      <c r="BD131" s="141">
        <f>'F - Vzduchotechnika'!F41</f>
        <v>0</v>
      </c>
      <c r="BE131" s="4"/>
      <c r="BT131" s="142" t="s">
        <v>95</v>
      </c>
      <c r="BV131" s="142" t="s">
        <v>81</v>
      </c>
      <c r="BW131" s="142" t="s">
        <v>174</v>
      </c>
      <c r="BX131" s="142" t="s">
        <v>160</v>
      </c>
      <c r="CL131" s="142" t="s">
        <v>1</v>
      </c>
    </row>
    <row r="132" s="4" customFormat="1" ht="16.5" customHeight="1">
      <c r="A132" s="143" t="s">
        <v>92</v>
      </c>
      <c r="B132" s="71"/>
      <c r="C132" s="133"/>
      <c r="D132" s="133"/>
      <c r="E132" s="133"/>
      <c r="F132" s="134" t="s">
        <v>140</v>
      </c>
      <c r="G132" s="134"/>
      <c r="H132" s="134"/>
      <c r="I132" s="134"/>
      <c r="J132" s="134"/>
      <c r="K132" s="133"/>
      <c r="L132" s="134" t="s">
        <v>141</v>
      </c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6">
        <f>'G - Plyn_01'!J34</f>
        <v>0</v>
      </c>
      <c r="AH132" s="133"/>
      <c r="AI132" s="133"/>
      <c r="AJ132" s="133"/>
      <c r="AK132" s="133"/>
      <c r="AL132" s="133"/>
      <c r="AM132" s="133"/>
      <c r="AN132" s="136">
        <f>SUM(AG132,AT132)</f>
        <v>0</v>
      </c>
      <c r="AO132" s="133"/>
      <c r="AP132" s="133"/>
      <c r="AQ132" s="137" t="s">
        <v>90</v>
      </c>
      <c r="AR132" s="73"/>
      <c r="AS132" s="144">
        <v>0</v>
      </c>
      <c r="AT132" s="145">
        <f>ROUND(SUM(AV132:AW132),2)</f>
        <v>0</v>
      </c>
      <c r="AU132" s="146">
        <f>'G - Plyn_01'!P133</f>
        <v>0</v>
      </c>
      <c r="AV132" s="145">
        <f>'G - Plyn_01'!J37</f>
        <v>0</v>
      </c>
      <c r="AW132" s="145">
        <f>'G - Plyn_01'!J38</f>
        <v>0</v>
      </c>
      <c r="AX132" s="145">
        <f>'G - Plyn_01'!J39</f>
        <v>0</v>
      </c>
      <c r="AY132" s="145">
        <f>'G - Plyn_01'!J40</f>
        <v>0</v>
      </c>
      <c r="AZ132" s="145">
        <f>'G - Plyn_01'!F37</f>
        <v>0</v>
      </c>
      <c r="BA132" s="145">
        <f>'G - Plyn_01'!F38</f>
        <v>0</v>
      </c>
      <c r="BB132" s="145">
        <f>'G - Plyn_01'!F39</f>
        <v>0</v>
      </c>
      <c r="BC132" s="145">
        <f>'G - Plyn_01'!F40</f>
        <v>0</v>
      </c>
      <c r="BD132" s="147">
        <f>'G - Plyn_01'!F41</f>
        <v>0</v>
      </c>
      <c r="BE132" s="4"/>
      <c r="BT132" s="142" t="s">
        <v>95</v>
      </c>
      <c r="BV132" s="142" t="s">
        <v>81</v>
      </c>
      <c r="BW132" s="142" t="s">
        <v>175</v>
      </c>
      <c r="BX132" s="142" t="s">
        <v>160</v>
      </c>
      <c r="CL132" s="142" t="s">
        <v>1</v>
      </c>
    </row>
    <row r="133" s="2" customFormat="1" ht="30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5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45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</row>
  </sheetData>
  <sheetProtection sheet="1" formatColumns="0" formatRows="0" objects="1" scenarios="1" spinCount="100000" saltValue="qM49GQ2mPjWQNWY/Tdau2CltpP25o2hOE/xmIDnzpGXhFF1KNDL3fsO4evaVRVJM5F7WeekRWEAyPcnF3yhnMg==" hashValue="+VXny6guCfcNfjvo3gFjTzrK0uKWnmIvddRYajxSblVcul7N5qI1B8yXihc6I5q2nUsvDTkTA/5P97N/sOpHTg==" algorithmName="SHA-512" password="CC35"/>
  <mergeCells count="19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N101:AP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G111:AM111"/>
    <mergeCell ref="AN111:AP111"/>
    <mergeCell ref="AN112:AP112"/>
    <mergeCell ref="AG112:AM112"/>
    <mergeCell ref="AN113:AP113"/>
    <mergeCell ref="AG113:AM113"/>
    <mergeCell ref="AG114:AM114"/>
    <mergeCell ref="AN114:AP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G122:AM122"/>
    <mergeCell ref="AN122:AP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AN132:AP132"/>
    <mergeCell ref="AG132:AM132"/>
    <mergeCell ref="L85:AO85"/>
    <mergeCell ref="C92:G92"/>
    <mergeCell ref="I92:AF92"/>
    <mergeCell ref="J95:AF95"/>
    <mergeCell ref="D95:H95"/>
    <mergeCell ref="K96:AF96"/>
    <mergeCell ref="E96:I96"/>
    <mergeCell ref="L97:AF97"/>
    <mergeCell ref="F97:J97"/>
    <mergeCell ref="L98:AF98"/>
    <mergeCell ref="F98:J98"/>
    <mergeCell ref="L99:AF99"/>
    <mergeCell ref="F99:J99"/>
    <mergeCell ref="L100:AF100"/>
    <mergeCell ref="F100:J100"/>
    <mergeCell ref="D101:H101"/>
    <mergeCell ref="J101:AF101"/>
    <mergeCell ref="K102:AF102"/>
    <mergeCell ref="E102:I102"/>
    <mergeCell ref="K103:AF103"/>
    <mergeCell ref="E103:I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N97:AP97"/>
    <mergeCell ref="AG97:AM97"/>
    <mergeCell ref="AG98:AM98"/>
    <mergeCell ref="AN98:AP98"/>
    <mergeCell ref="AN99:AP99"/>
    <mergeCell ref="AG99:AM99"/>
    <mergeCell ref="AN100:AP100"/>
    <mergeCell ref="AG100:AM100"/>
    <mergeCell ref="AG94:AM94"/>
    <mergeCell ref="AN94:AP94"/>
    <mergeCell ref="L104:AF104"/>
    <mergeCell ref="F104:J104"/>
    <mergeCell ref="L105:AF105"/>
    <mergeCell ref="F105:J105"/>
    <mergeCell ref="M106:AF106"/>
    <mergeCell ref="G106:K106"/>
    <mergeCell ref="M107:AF107"/>
    <mergeCell ref="G107:K107"/>
    <mergeCell ref="M108:AF108"/>
    <mergeCell ref="G108:K108"/>
    <mergeCell ref="M109:AF109"/>
    <mergeCell ref="G109:K109"/>
    <mergeCell ref="M110:AF110"/>
    <mergeCell ref="G110:K110"/>
    <mergeCell ref="M111:AF111"/>
    <mergeCell ref="G111:K111"/>
    <mergeCell ref="G112:K112"/>
    <mergeCell ref="M112:AF112"/>
    <mergeCell ref="M113:AF113"/>
    <mergeCell ref="G113:K113"/>
    <mergeCell ref="F114:J114"/>
    <mergeCell ref="L114:AF114"/>
    <mergeCell ref="E115:I115"/>
    <mergeCell ref="K115:AF115"/>
    <mergeCell ref="K116:AF116"/>
    <mergeCell ref="E116:I116"/>
    <mergeCell ref="E117:I117"/>
    <mergeCell ref="K117:AF117"/>
    <mergeCell ref="K118:AF118"/>
    <mergeCell ref="E118:I118"/>
    <mergeCell ref="K119:AF119"/>
    <mergeCell ref="E119:I119"/>
    <mergeCell ref="D120:H120"/>
    <mergeCell ref="J120:AF120"/>
    <mergeCell ref="E121:I121"/>
    <mergeCell ref="K121:AF121"/>
    <mergeCell ref="F122:J122"/>
    <mergeCell ref="L122:AF122"/>
    <mergeCell ref="F123:J123"/>
    <mergeCell ref="L123:AF123"/>
    <mergeCell ref="F124:J124"/>
    <mergeCell ref="L124:AF124"/>
    <mergeCell ref="F125:J125"/>
    <mergeCell ref="L125:AF125"/>
    <mergeCell ref="L126:AF126"/>
    <mergeCell ref="F126:J126"/>
    <mergeCell ref="G127:K127"/>
    <mergeCell ref="M127:AF127"/>
    <mergeCell ref="G128:K128"/>
    <mergeCell ref="M128:AF128"/>
    <mergeCell ref="G129:K129"/>
    <mergeCell ref="M129:AF129"/>
    <mergeCell ref="G130:K130"/>
    <mergeCell ref="M130:AF130"/>
    <mergeCell ref="F131:J131"/>
    <mergeCell ref="L131:AF131"/>
    <mergeCell ref="F132:J132"/>
    <mergeCell ref="L132:AF132"/>
  </mergeCells>
  <hyperlinks>
    <hyperlink ref="A97" location="'A - Stavební řešení'!C2" display="/"/>
    <hyperlink ref="A98" location="'B - ZTI'!C2" display="/"/>
    <hyperlink ref="A99" location="'C. - ÚT'!C2" display="/"/>
    <hyperlink ref="A100" location="'D - Silnoproud'!C2" display="/"/>
    <hyperlink ref="A102" location="'SO_00 - Bourání objektu'!C2" display="/"/>
    <hyperlink ref="A104" location="'D - Silnoproud_01'!C2" display="/"/>
    <hyperlink ref="A106" location="'UKS. - Univerzální kabelá...'!C2" display="/"/>
    <hyperlink ref="A107" location="'CCTV. - Kamerový systém '!C2" display="/"/>
    <hyperlink ref="A108" location="'PZTS. - Poplachový zabezp...'!C2" display="/"/>
    <hyperlink ref="A109" location="'TS. - Tísňový systém '!C2" display="/"/>
    <hyperlink ref="A110" location="'DR. - Domací-školní rozhlas'!C2" display="/"/>
    <hyperlink ref="A111" location="'PO. - Požární ochrana'!C2" display="/"/>
    <hyperlink ref="A112" location="'T. - Společné kabelové trasy'!C2" display="/"/>
    <hyperlink ref="A113" location="'OST. - Slaboproud - ostat...'!C2" display="/"/>
    <hyperlink ref="A114" location="'G - Plyn'!C2" display="/"/>
    <hyperlink ref="A115" location="'SO_02 - Zpevněné plochy'!C2" display="/"/>
    <hyperlink ref="A116" location="'SO_03 - Přeložka parovodu'!C2" display="/"/>
    <hyperlink ref="A117" location="'SO_04 - Přeložka kanalizace'!C2" display="/"/>
    <hyperlink ref="A118" location="'SO_05 - Přístřešek na pop...'!C2" display="/"/>
    <hyperlink ref="A119" location="'VRN - Vedlejší rozpočtové...'!C2" display="/"/>
    <hyperlink ref="A122" location="'A - Stavební řešení_01'!C2" display="/"/>
    <hyperlink ref="A123" location="'B - ZTI_01'!C2" display="/"/>
    <hyperlink ref="A124" location="'C. - ÚT_01'!C2" display="/"/>
    <hyperlink ref="A125" location="'D - Silnoproud_02'!C2" display="/"/>
    <hyperlink ref="A127" location="'UKS. - Univerzální kabelá..._01'!C2" display="/"/>
    <hyperlink ref="A128" location="'AV. - Příprava pro AV tec...'!C2" display="/"/>
    <hyperlink ref="A129" location="'PO. - Požární ochrana_01'!C2" display="/"/>
    <hyperlink ref="A130" location="'T. - Společné kabelové trasy_01'!C2" display="/"/>
    <hyperlink ref="A131" location="'F - Vzduchotechnika'!C2" display="/"/>
    <hyperlink ref="A132" location="'G - Plyn_01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178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181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182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ROUND(J135,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ROUND((SUM(BE135:BE279)),  2)</f>
        <v>0</v>
      </c>
      <c r="G37" s="39"/>
      <c r="H37" s="39"/>
      <c r="I37" s="166">
        <v>0.20999999999999999</v>
      </c>
      <c r="J37" s="165">
        <f>ROUND(((SUM(BE135:BE279))*I37),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ROUND((SUM(BF135:BF279)),  2)</f>
        <v>0</v>
      </c>
      <c r="G38" s="39"/>
      <c r="H38" s="39"/>
      <c r="I38" s="166">
        <v>0.14999999999999999</v>
      </c>
      <c r="J38" s="165">
        <f>ROUND(((SUM(BF135:BF279))*I38),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ROUND((SUM(BG135:BG279)),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ROUND((SUM(BH135:BH279)),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ROUND((SUM(BI135:BI279)),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178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181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A - Stavební řešení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J135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9" customFormat="1" ht="24.96" customHeight="1">
      <c r="A101" s="9"/>
      <c r="B101" s="191"/>
      <c r="C101" s="192"/>
      <c r="D101" s="193" t="s">
        <v>188</v>
      </c>
      <c r="E101" s="194"/>
      <c r="F101" s="194"/>
      <c r="G101" s="194"/>
      <c r="H101" s="194"/>
      <c r="I101" s="194"/>
      <c r="J101" s="195">
        <f>J136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189</v>
      </c>
      <c r="E102" s="199"/>
      <c r="F102" s="199"/>
      <c r="G102" s="199"/>
      <c r="H102" s="199"/>
      <c r="I102" s="199"/>
      <c r="J102" s="200">
        <f>J137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190</v>
      </c>
      <c r="E103" s="199"/>
      <c r="F103" s="199"/>
      <c r="G103" s="199"/>
      <c r="H103" s="199"/>
      <c r="I103" s="199"/>
      <c r="J103" s="200">
        <f>J164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191</v>
      </c>
      <c r="E104" s="199"/>
      <c r="F104" s="199"/>
      <c r="G104" s="199"/>
      <c r="H104" s="199"/>
      <c r="I104" s="199"/>
      <c r="J104" s="200">
        <f>J167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192</v>
      </c>
      <c r="E105" s="194"/>
      <c r="F105" s="194"/>
      <c r="G105" s="194"/>
      <c r="H105" s="194"/>
      <c r="I105" s="194"/>
      <c r="J105" s="195">
        <f>J170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3"/>
      <c r="D106" s="198" t="s">
        <v>193</v>
      </c>
      <c r="E106" s="199"/>
      <c r="F106" s="199"/>
      <c r="G106" s="199"/>
      <c r="H106" s="199"/>
      <c r="I106" s="199"/>
      <c r="J106" s="200">
        <f>J171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194</v>
      </c>
      <c r="E107" s="199"/>
      <c r="F107" s="199"/>
      <c r="G107" s="199"/>
      <c r="H107" s="199"/>
      <c r="I107" s="199"/>
      <c r="J107" s="200">
        <f>J180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195</v>
      </c>
      <c r="E108" s="199"/>
      <c r="F108" s="199"/>
      <c r="G108" s="199"/>
      <c r="H108" s="199"/>
      <c r="I108" s="199"/>
      <c r="J108" s="200">
        <f>J211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196</v>
      </c>
      <c r="E109" s="199"/>
      <c r="F109" s="199"/>
      <c r="G109" s="199"/>
      <c r="H109" s="199"/>
      <c r="I109" s="199"/>
      <c r="J109" s="200">
        <f>J224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197</v>
      </c>
      <c r="E110" s="199"/>
      <c r="F110" s="199"/>
      <c r="G110" s="199"/>
      <c r="H110" s="199"/>
      <c r="I110" s="199"/>
      <c r="J110" s="200">
        <f>J250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198</v>
      </c>
      <c r="E111" s="199"/>
      <c r="F111" s="199"/>
      <c r="G111" s="199"/>
      <c r="H111" s="199"/>
      <c r="I111" s="199"/>
      <c r="J111" s="200">
        <f>J273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199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Přístavba objektu SOŠ a SOU Kladno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177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1" customFormat="1" ht="16.5" customHeight="1">
      <c r="B123" s="22"/>
      <c r="C123" s="23"/>
      <c r="D123" s="23"/>
      <c r="E123" s="185" t="s">
        <v>178</v>
      </c>
      <c r="F123" s="23"/>
      <c r="G123" s="23"/>
      <c r="H123" s="23"/>
      <c r="I123" s="23"/>
      <c r="J123" s="23"/>
      <c r="K123" s="23"/>
      <c r="L123" s="21"/>
    </row>
    <row r="124" s="1" customFormat="1" ht="12" customHeight="1">
      <c r="B124" s="22"/>
      <c r="C124" s="33" t="s">
        <v>179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6" t="s">
        <v>180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181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E13</f>
        <v>A - Stavební řešení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F16</f>
        <v>Kladno</v>
      </c>
      <c r="G129" s="41"/>
      <c r="H129" s="41"/>
      <c r="I129" s="33" t="s">
        <v>22</v>
      </c>
      <c r="J129" s="80" t="str">
        <f>IF(J16="","",J16)</f>
        <v>19. 9. 2023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40.05" customHeight="1">
      <c r="A131" s="39"/>
      <c r="B131" s="40"/>
      <c r="C131" s="33" t="s">
        <v>24</v>
      </c>
      <c r="D131" s="41"/>
      <c r="E131" s="41"/>
      <c r="F131" s="28" t="str">
        <f>E19</f>
        <v>SOŠ a SOU Kladno, Nám. E. Beneše 2353, Kladno</v>
      </c>
      <c r="G131" s="41"/>
      <c r="H131" s="41"/>
      <c r="I131" s="33" t="s">
        <v>30</v>
      </c>
      <c r="J131" s="37" t="str">
        <f>E25</f>
        <v>Ateliér Civilista s.r.o., Bratronice 241, 273 63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IF(E22="","",E22)</f>
        <v>Vyplň údaj</v>
      </c>
      <c r="G132" s="41"/>
      <c r="H132" s="41"/>
      <c r="I132" s="33" t="s">
        <v>35</v>
      </c>
      <c r="J132" s="37" t="str">
        <f>E28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2"/>
      <c r="B134" s="203"/>
      <c r="C134" s="204" t="s">
        <v>200</v>
      </c>
      <c r="D134" s="205" t="s">
        <v>64</v>
      </c>
      <c r="E134" s="205" t="s">
        <v>60</v>
      </c>
      <c r="F134" s="205" t="s">
        <v>61</v>
      </c>
      <c r="G134" s="205" t="s">
        <v>201</v>
      </c>
      <c r="H134" s="205" t="s">
        <v>202</v>
      </c>
      <c r="I134" s="205" t="s">
        <v>203</v>
      </c>
      <c r="J134" s="205" t="s">
        <v>185</v>
      </c>
      <c r="K134" s="206" t="s">
        <v>204</v>
      </c>
      <c r="L134" s="207"/>
      <c r="M134" s="101" t="s">
        <v>1</v>
      </c>
      <c r="N134" s="102" t="s">
        <v>43</v>
      </c>
      <c r="O134" s="102" t="s">
        <v>205</v>
      </c>
      <c r="P134" s="102" t="s">
        <v>206</v>
      </c>
      <c r="Q134" s="102" t="s">
        <v>207</v>
      </c>
      <c r="R134" s="102" t="s">
        <v>208</v>
      </c>
      <c r="S134" s="102" t="s">
        <v>209</v>
      </c>
      <c r="T134" s="103" t="s">
        <v>210</v>
      </c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</row>
    <row r="135" s="2" customFormat="1" ht="22.8" customHeight="1">
      <c r="A135" s="39"/>
      <c r="B135" s="40"/>
      <c r="C135" s="108" t="s">
        <v>211</v>
      </c>
      <c r="D135" s="41"/>
      <c r="E135" s="41"/>
      <c r="F135" s="41"/>
      <c r="G135" s="41"/>
      <c r="H135" s="41"/>
      <c r="I135" s="41"/>
      <c r="J135" s="208">
        <f>BK135</f>
        <v>0</v>
      </c>
      <c r="K135" s="41"/>
      <c r="L135" s="45"/>
      <c r="M135" s="104"/>
      <c r="N135" s="209"/>
      <c r="O135" s="105"/>
      <c r="P135" s="210">
        <f>P136+P170</f>
        <v>0</v>
      </c>
      <c r="Q135" s="105"/>
      <c r="R135" s="210">
        <f>R136+R170</f>
        <v>4.0891333517599993</v>
      </c>
      <c r="S135" s="105"/>
      <c r="T135" s="211">
        <f>T136+T170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78</v>
      </c>
      <c r="AU135" s="18" t="s">
        <v>187</v>
      </c>
      <c r="BK135" s="212">
        <f>BK136+BK170</f>
        <v>0</v>
      </c>
    </row>
    <row r="136" s="12" customFormat="1" ht="25.92" customHeight="1">
      <c r="A136" s="12"/>
      <c r="B136" s="213"/>
      <c r="C136" s="214"/>
      <c r="D136" s="215" t="s">
        <v>78</v>
      </c>
      <c r="E136" s="216" t="s">
        <v>212</v>
      </c>
      <c r="F136" s="216" t="s">
        <v>213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P137+P164+P167</f>
        <v>0</v>
      </c>
      <c r="Q136" s="221"/>
      <c r="R136" s="222">
        <f>R137+R164+R167</f>
        <v>2.2858647759999995</v>
      </c>
      <c r="S136" s="221"/>
      <c r="T136" s="223">
        <f>T137+T164+T167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85</v>
      </c>
      <c r="AT136" s="225" t="s">
        <v>78</v>
      </c>
      <c r="AU136" s="225" t="s">
        <v>79</v>
      </c>
      <c r="AY136" s="224" t="s">
        <v>214</v>
      </c>
      <c r="BK136" s="226">
        <f>BK137+BK164+BK167</f>
        <v>0</v>
      </c>
    </row>
    <row r="137" s="12" customFormat="1" ht="22.8" customHeight="1">
      <c r="A137" s="12"/>
      <c r="B137" s="213"/>
      <c r="C137" s="214"/>
      <c r="D137" s="215" t="s">
        <v>78</v>
      </c>
      <c r="E137" s="227" t="s">
        <v>215</v>
      </c>
      <c r="F137" s="227" t="s">
        <v>216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SUM(P138:P163)</f>
        <v>0</v>
      </c>
      <c r="Q137" s="221"/>
      <c r="R137" s="222">
        <f>SUM(R138:R163)</f>
        <v>2.2850107759999996</v>
      </c>
      <c r="S137" s="221"/>
      <c r="T137" s="223">
        <f>SUM(T138:T163)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78</v>
      </c>
      <c r="AU137" s="225" t="s">
        <v>85</v>
      </c>
      <c r="AY137" s="224" t="s">
        <v>214</v>
      </c>
      <c r="BK137" s="226">
        <f>SUM(BK138:BK163)</f>
        <v>0</v>
      </c>
    </row>
    <row r="138" s="2" customFormat="1" ht="24.15" customHeight="1">
      <c r="A138" s="39"/>
      <c r="B138" s="40"/>
      <c r="C138" s="229" t="s">
        <v>217</v>
      </c>
      <c r="D138" s="230" t="s">
        <v>218</v>
      </c>
      <c r="E138" s="231" t="s">
        <v>219</v>
      </c>
      <c r="F138" s="232" t="s">
        <v>220</v>
      </c>
      <c r="G138" s="233" t="s">
        <v>221</v>
      </c>
      <c r="H138" s="234">
        <v>17.475000000000001</v>
      </c>
      <c r="I138" s="235"/>
      <c r="J138" s="236">
        <f>ROUND(I138*H138,2)</f>
        <v>0</v>
      </c>
      <c r="K138" s="232" t="s">
        <v>222</v>
      </c>
      <c r="L138" s="45"/>
      <c r="M138" s="237" t="s">
        <v>1</v>
      </c>
      <c r="N138" s="238" t="s">
        <v>44</v>
      </c>
      <c r="O138" s="92"/>
      <c r="P138" s="239">
        <f>O138*H138</f>
        <v>0</v>
      </c>
      <c r="Q138" s="239">
        <v>0.01103</v>
      </c>
      <c r="R138" s="239">
        <f>Q138*H138</f>
        <v>0.19274925000000001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117</v>
      </c>
      <c r="AT138" s="241" t="s">
        <v>218</v>
      </c>
      <c r="AU138" s="241" t="s">
        <v>87</v>
      </c>
      <c r="AY138" s="18" t="s">
        <v>214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85</v>
      </c>
      <c r="BK138" s="242">
        <f>ROUND(I138*H138,2)</f>
        <v>0</v>
      </c>
      <c r="BL138" s="18" t="s">
        <v>117</v>
      </c>
      <c r="BM138" s="241" t="s">
        <v>223</v>
      </c>
    </row>
    <row r="139" s="2" customFormat="1">
      <c r="A139" s="39"/>
      <c r="B139" s="40"/>
      <c r="C139" s="41"/>
      <c r="D139" s="243" t="s">
        <v>224</v>
      </c>
      <c r="E139" s="41"/>
      <c r="F139" s="244" t="s">
        <v>225</v>
      </c>
      <c r="G139" s="41"/>
      <c r="H139" s="41"/>
      <c r="I139" s="245"/>
      <c r="J139" s="41"/>
      <c r="K139" s="41"/>
      <c r="L139" s="45"/>
      <c r="M139" s="246"/>
      <c r="N139" s="24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87</v>
      </c>
    </row>
    <row r="140" s="13" customFormat="1">
      <c r="A140" s="13"/>
      <c r="B140" s="248"/>
      <c r="C140" s="249"/>
      <c r="D140" s="243" t="s">
        <v>226</v>
      </c>
      <c r="E140" s="250" t="s">
        <v>1</v>
      </c>
      <c r="F140" s="251" t="s">
        <v>227</v>
      </c>
      <c r="G140" s="249"/>
      <c r="H140" s="250" t="s">
        <v>1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226</v>
      </c>
      <c r="AU140" s="257" t="s">
        <v>87</v>
      </c>
      <c r="AV140" s="13" t="s">
        <v>85</v>
      </c>
      <c r="AW140" s="13" t="s">
        <v>34</v>
      </c>
      <c r="AX140" s="13" t="s">
        <v>79</v>
      </c>
      <c r="AY140" s="257" t="s">
        <v>214</v>
      </c>
    </row>
    <row r="141" s="14" customFormat="1">
      <c r="A141" s="14"/>
      <c r="B141" s="258"/>
      <c r="C141" s="259"/>
      <c r="D141" s="243" t="s">
        <v>226</v>
      </c>
      <c r="E141" s="260" t="s">
        <v>1</v>
      </c>
      <c r="F141" s="261" t="s">
        <v>228</v>
      </c>
      <c r="G141" s="259"/>
      <c r="H141" s="262">
        <v>15.225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226</v>
      </c>
      <c r="AU141" s="268" t="s">
        <v>87</v>
      </c>
      <c r="AV141" s="14" t="s">
        <v>87</v>
      </c>
      <c r="AW141" s="14" t="s">
        <v>34</v>
      </c>
      <c r="AX141" s="14" t="s">
        <v>79</v>
      </c>
      <c r="AY141" s="268" t="s">
        <v>214</v>
      </c>
    </row>
    <row r="142" s="14" customFormat="1">
      <c r="A142" s="14"/>
      <c r="B142" s="258"/>
      <c r="C142" s="259"/>
      <c r="D142" s="243" t="s">
        <v>226</v>
      </c>
      <c r="E142" s="260" t="s">
        <v>1</v>
      </c>
      <c r="F142" s="261" t="s">
        <v>229</v>
      </c>
      <c r="G142" s="259"/>
      <c r="H142" s="262">
        <v>2.25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8" t="s">
        <v>226</v>
      </c>
      <c r="AU142" s="268" t="s">
        <v>87</v>
      </c>
      <c r="AV142" s="14" t="s">
        <v>87</v>
      </c>
      <c r="AW142" s="14" t="s">
        <v>34</v>
      </c>
      <c r="AX142" s="14" t="s">
        <v>79</v>
      </c>
      <c r="AY142" s="268" t="s">
        <v>214</v>
      </c>
    </row>
    <row r="143" s="15" customFormat="1">
      <c r="A143" s="15"/>
      <c r="B143" s="269"/>
      <c r="C143" s="270"/>
      <c r="D143" s="243" t="s">
        <v>226</v>
      </c>
      <c r="E143" s="271" t="s">
        <v>1</v>
      </c>
      <c r="F143" s="272" t="s">
        <v>230</v>
      </c>
      <c r="G143" s="270"/>
      <c r="H143" s="273">
        <v>17.475000000000001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9" t="s">
        <v>226</v>
      </c>
      <c r="AU143" s="279" t="s">
        <v>87</v>
      </c>
      <c r="AV143" s="15" t="s">
        <v>117</v>
      </c>
      <c r="AW143" s="15" t="s">
        <v>34</v>
      </c>
      <c r="AX143" s="15" t="s">
        <v>85</v>
      </c>
      <c r="AY143" s="279" t="s">
        <v>214</v>
      </c>
    </row>
    <row r="144" s="2" customFormat="1" ht="24.15" customHeight="1">
      <c r="A144" s="39"/>
      <c r="B144" s="40"/>
      <c r="C144" s="229" t="s">
        <v>231</v>
      </c>
      <c r="D144" s="230" t="s">
        <v>218</v>
      </c>
      <c r="E144" s="231" t="s">
        <v>232</v>
      </c>
      <c r="F144" s="232" t="s">
        <v>233</v>
      </c>
      <c r="G144" s="233" t="s">
        <v>221</v>
      </c>
      <c r="H144" s="234">
        <v>17.475000000000001</v>
      </c>
      <c r="I144" s="235"/>
      <c r="J144" s="236">
        <f>ROUND(I144*H144,2)</f>
        <v>0</v>
      </c>
      <c r="K144" s="232" t="s">
        <v>222</v>
      </c>
      <c r="L144" s="45"/>
      <c r="M144" s="237" t="s">
        <v>1</v>
      </c>
      <c r="N144" s="238" t="s">
        <v>44</v>
      </c>
      <c r="O144" s="92"/>
      <c r="P144" s="239">
        <f>O144*H144</f>
        <v>0</v>
      </c>
      <c r="Q144" s="239">
        <v>0.0055199999999999997</v>
      </c>
      <c r="R144" s="239">
        <f>Q144*H144</f>
        <v>0.096462000000000006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117</v>
      </c>
      <c r="AT144" s="241" t="s">
        <v>218</v>
      </c>
      <c r="AU144" s="241" t="s">
        <v>87</v>
      </c>
      <c r="AY144" s="18" t="s">
        <v>214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85</v>
      </c>
      <c r="BK144" s="242">
        <f>ROUND(I144*H144,2)</f>
        <v>0</v>
      </c>
      <c r="BL144" s="18" t="s">
        <v>117</v>
      </c>
      <c r="BM144" s="241" t="s">
        <v>234</v>
      </c>
    </row>
    <row r="145" s="2" customFormat="1">
      <c r="A145" s="39"/>
      <c r="B145" s="40"/>
      <c r="C145" s="41"/>
      <c r="D145" s="243" t="s">
        <v>224</v>
      </c>
      <c r="E145" s="41"/>
      <c r="F145" s="244" t="s">
        <v>235</v>
      </c>
      <c r="G145" s="41"/>
      <c r="H145" s="41"/>
      <c r="I145" s="245"/>
      <c r="J145" s="41"/>
      <c r="K145" s="41"/>
      <c r="L145" s="45"/>
      <c r="M145" s="246"/>
      <c r="N145" s="24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224</v>
      </c>
      <c r="AU145" s="18" t="s">
        <v>87</v>
      </c>
    </row>
    <row r="146" s="2" customFormat="1" ht="24.15" customHeight="1">
      <c r="A146" s="39"/>
      <c r="B146" s="40"/>
      <c r="C146" s="229" t="s">
        <v>236</v>
      </c>
      <c r="D146" s="230" t="s">
        <v>218</v>
      </c>
      <c r="E146" s="231" t="s">
        <v>237</v>
      </c>
      <c r="F146" s="232" t="s">
        <v>238</v>
      </c>
      <c r="G146" s="233" t="s">
        <v>239</v>
      </c>
      <c r="H146" s="234">
        <v>21.844000000000001</v>
      </c>
      <c r="I146" s="235"/>
      <c r="J146" s="236">
        <f>ROUND(I146*H146,2)</f>
        <v>0</v>
      </c>
      <c r="K146" s="232" t="s">
        <v>222</v>
      </c>
      <c r="L146" s="45"/>
      <c r="M146" s="237" t="s">
        <v>1</v>
      </c>
      <c r="N146" s="238" t="s">
        <v>44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117</v>
      </c>
      <c r="AT146" s="241" t="s">
        <v>218</v>
      </c>
      <c r="AU146" s="241" t="s">
        <v>87</v>
      </c>
      <c r="AY146" s="18" t="s">
        <v>214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85</v>
      </c>
      <c r="BK146" s="242">
        <f>ROUND(I146*H146,2)</f>
        <v>0</v>
      </c>
      <c r="BL146" s="18" t="s">
        <v>117</v>
      </c>
      <c r="BM146" s="241" t="s">
        <v>240</v>
      </c>
    </row>
    <row r="147" s="2" customFormat="1">
      <c r="A147" s="39"/>
      <c r="B147" s="40"/>
      <c r="C147" s="41"/>
      <c r="D147" s="243" t="s">
        <v>224</v>
      </c>
      <c r="E147" s="41"/>
      <c r="F147" s="244" t="s">
        <v>241</v>
      </c>
      <c r="G147" s="41"/>
      <c r="H147" s="41"/>
      <c r="I147" s="245"/>
      <c r="J147" s="41"/>
      <c r="K147" s="41"/>
      <c r="L147" s="45"/>
      <c r="M147" s="246"/>
      <c r="N147" s="24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224</v>
      </c>
      <c r="AU147" s="18" t="s">
        <v>87</v>
      </c>
    </row>
    <row r="148" s="14" customFormat="1">
      <c r="A148" s="14"/>
      <c r="B148" s="258"/>
      <c r="C148" s="259"/>
      <c r="D148" s="243" t="s">
        <v>226</v>
      </c>
      <c r="E148" s="260" t="s">
        <v>1</v>
      </c>
      <c r="F148" s="261" t="s">
        <v>242</v>
      </c>
      <c r="G148" s="259"/>
      <c r="H148" s="262">
        <v>21.844000000000001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8" t="s">
        <v>226</v>
      </c>
      <c r="AU148" s="268" t="s">
        <v>87</v>
      </c>
      <c r="AV148" s="14" t="s">
        <v>87</v>
      </c>
      <c r="AW148" s="14" t="s">
        <v>34</v>
      </c>
      <c r="AX148" s="14" t="s">
        <v>79</v>
      </c>
      <c r="AY148" s="268" t="s">
        <v>214</v>
      </c>
    </row>
    <row r="149" s="15" customFormat="1">
      <c r="A149" s="15"/>
      <c r="B149" s="269"/>
      <c r="C149" s="270"/>
      <c r="D149" s="243" t="s">
        <v>226</v>
      </c>
      <c r="E149" s="271" t="s">
        <v>1</v>
      </c>
      <c r="F149" s="272" t="s">
        <v>230</v>
      </c>
      <c r="G149" s="270"/>
      <c r="H149" s="273">
        <v>21.844000000000001</v>
      </c>
      <c r="I149" s="274"/>
      <c r="J149" s="270"/>
      <c r="K149" s="270"/>
      <c r="L149" s="275"/>
      <c r="M149" s="276"/>
      <c r="N149" s="277"/>
      <c r="O149" s="277"/>
      <c r="P149" s="277"/>
      <c r="Q149" s="277"/>
      <c r="R149" s="277"/>
      <c r="S149" s="277"/>
      <c r="T149" s="27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9" t="s">
        <v>226</v>
      </c>
      <c r="AU149" s="279" t="s">
        <v>87</v>
      </c>
      <c r="AV149" s="15" t="s">
        <v>117</v>
      </c>
      <c r="AW149" s="15" t="s">
        <v>34</v>
      </c>
      <c r="AX149" s="15" t="s">
        <v>85</v>
      </c>
      <c r="AY149" s="279" t="s">
        <v>214</v>
      </c>
    </row>
    <row r="150" s="2" customFormat="1" ht="16.5" customHeight="1">
      <c r="A150" s="39"/>
      <c r="B150" s="40"/>
      <c r="C150" s="280" t="s">
        <v>243</v>
      </c>
      <c r="D150" s="281" t="s">
        <v>244</v>
      </c>
      <c r="E150" s="282" t="s">
        <v>245</v>
      </c>
      <c r="F150" s="283" t="s">
        <v>246</v>
      </c>
      <c r="G150" s="284" t="s">
        <v>239</v>
      </c>
      <c r="H150" s="285">
        <v>21.844000000000001</v>
      </c>
      <c r="I150" s="286"/>
      <c r="J150" s="287">
        <f>ROUND(I150*H150,2)</f>
        <v>0</v>
      </c>
      <c r="K150" s="283" t="s">
        <v>222</v>
      </c>
      <c r="L150" s="288"/>
      <c r="M150" s="289" t="s">
        <v>1</v>
      </c>
      <c r="N150" s="290" t="s">
        <v>44</v>
      </c>
      <c r="O150" s="92"/>
      <c r="P150" s="239">
        <f>O150*H150</f>
        <v>0</v>
      </c>
      <c r="Q150" s="239">
        <v>5.0000000000000002E-05</v>
      </c>
      <c r="R150" s="239">
        <f>Q150*H150</f>
        <v>0.0010922000000000002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247</v>
      </c>
      <c r="AT150" s="241" t="s">
        <v>244</v>
      </c>
      <c r="AU150" s="241" t="s">
        <v>87</v>
      </c>
      <c r="AY150" s="18" t="s">
        <v>214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85</v>
      </c>
      <c r="BK150" s="242">
        <f>ROUND(I150*H150,2)</f>
        <v>0</v>
      </c>
      <c r="BL150" s="18" t="s">
        <v>117</v>
      </c>
      <c r="BM150" s="241" t="s">
        <v>248</v>
      </c>
    </row>
    <row r="151" s="2" customFormat="1">
      <c r="A151" s="39"/>
      <c r="B151" s="40"/>
      <c r="C151" s="41"/>
      <c r="D151" s="243" t="s">
        <v>224</v>
      </c>
      <c r="E151" s="41"/>
      <c r="F151" s="244" t="s">
        <v>246</v>
      </c>
      <c r="G151" s="41"/>
      <c r="H151" s="41"/>
      <c r="I151" s="245"/>
      <c r="J151" s="41"/>
      <c r="K151" s="41"/>
      <c r="L151" s="45"/>
      <c r="M151" s="246"/>
      <c r="N151" s="24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224</v>
      </c>
      <c r="AU151" s="18" t="s">
        <v>87</v>
      </c>
    </row>
    <row r="152" s="2" customFormat="1" ht="24.15" customHeight="1">
      <c r="A152" s="39"/>
      <c r="B152" s="40"/>
      <c r="C152" s="229" t="s">
        <v>249</v>
      </c>
      <c r="D152" s="230" t="s">
        <v>218</v>
      </c>
      <c r="E152" s="231" t="s">
        <v>250</v>
      </c>
      <c r="F152" s="232" t="s">
        <v>251</v>
      </c>
      <c r="G152" s="233" t="s">
        <v>221</v>
      </c>
      <c r="H152" s="234">
        <v>24.399999999999999</v>
      </c>
      <c r="I152" s="235"/>
      <c r="J152" s="236">
        <f>ROUND(I152*H152,2)</f>
        <v>0</v>
      </c>
      <c r="K152" s="232" t="s">
        <v>222</v>
      </c>
      <c r="L152" s="45"/>
      <c r="M152" s="237" t="s">
        <v>1</v>
      </c>
      <c r="N152" s="238" t="s">
        <v>44</v>
      </c>
      <c r="O152" s="92"/>
      <c r="P152" s="239">
        <f>O152*H152</f>
        <v>0</v>
      </c>
      <c r="Q152" s="239">
        <v>0.081600000000000006</v>
      </c>
      <c r="R152" s="239">
        <f>Q152*H152</f>
        <v>1.9910399999999999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117</v>
      </c>
      <c r="AT152" s="241" t="s">
        <v>218</v>
      </c>
      <c r="AU152" s="241" t="s">
        <v>87</v>
      </c>
      <c r="AY152" s="18" t="s">
        <v>214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85</v>
      </c>
      <c r="BK152" s="242">
        <f>ROUND(I152*H152,2)</f>
        <v>0</v>
      </c>
      <c r="BL152" s="18" t="s">
        <v>117</v>
      </c>
      <c r="BM152" s="241" t="s">
        <v>252</v>
      </c>
    </row>
    <row r="153" s="2" customFormat="1">
      <c r="A153" s="39"/>
      <c r="B153" s="40"/>
      <c r="C153" s="41"/>
      <c r="D153" s="243" t="s">
        <v>224</v>
      </c>
      <c r="E153" s="41"/>
      <c r="F153" s="244" t="s">
        <v>253</v>
      </c>
      <c r="G153" s="41"/>
      <c r="H153" s="41"/>
      <c r="I153" s="245"/>
      <c r="J153" s="41"/>
      <c r="K153" s="41"/>
      <c r="L153" s="45"/>
      <c r="M153" s="246"/>
      <c r="N153" s="24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224</v>
      </c>
      <c r="AU153" s="18" t="s">
        <v>87</v>
      </c>
    </row>
    <row r="154" s="14" customFormat="1">
      <c r="A154" s="14"/>
      <c r="B154" s="258"/>
      <c r="C154" s="259"/>
      <c r="D154" s="243" t="s">
        <v>226</v>
      </c>
      <c r="E154" s="260" t="s">
        <v>1</v>
      </c>
      <c r="F154" s="261" t="s">
        <v>254</v>
      </c>
      <c r="G154" s="259"/>
      <c r="H154" s="262">
        <v>24.399999999999999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226</v>
      </c>
      <c r="AU154" s="268" t="s">
        <v>87</v>
      </c>
      <c r="AV154" s="14" t="s">
        <v>87</v>
      </c>
      <c r="AW154" s="14" t="s">
        <v>34</v>
      </c>
      <c r="AX154" s="14" t="s">
        <v>79</v>
      </c>
      <c r="AY154" s="268" t="s">
        <v>214</v>
      </c>
    </row>
    <row r="155" s="15" customFormat="1">
      <c r="A155" s="15"/>
      <c r="B155" s="269"/>
      <c r="C155" s="270"/>
      <c r="D155" s="243" t="s">
        <v>226</v>
      </c>
      <c r="E155" s="271" t="s">
        <v>1</v>
      </c>
      <c r="F155" s="272" t="s">
        <v>230</v>
      </c>
      <c r="G155" s="270"/>
      <c r="H155" s="273">
        <v>24.399999999999999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9" t="s">
        <v>226</v>
      </c>
      <c r="AU155" s="279" t="s">
        <v>87</v>
      </c>
      <c r="AV155" s="15" t="s">
        <v>117</v>
      </c>
      <c r="AW155" s="15" t="s">
        <v>34</v>
      </c>
      <c r="AX155" s="15" t="s">
        <v>85</v>
      </c>
      <c r="AY155" s="279" t="s">
        <v>214</v>
      </c>
    </row>
    <row r="156" s="2" customFormat="1" ht="16.5" customHeight="1">
      <c r="A156" s="39"/>
      <c r="B156" s="40"/>
      <c r="C156" s="229" t="s">
        <v>255</v>
      </c>
      <c r="D156" s="230" t="s">
        <v>218</v>
      </c>
      <c r="E156" s="231" t="s">
        <v>256</v>
      </c>
      <c r="F156" s="232" t="s">
        <v>257</v>
      </c>
      <c r="G156" s="233" t="s">
        <v>221</v>
      </c>
      <c r="H156" s="234">
        <v>24.399999999999999</v>
      </c>
      <c r="I156" s="235"/>
      <c r="J156" s="236">
        <f>ROUND(I156*H156,2)</f>
        <v>0</v>
      </c>
      <c r="K156" s="232" t="s">
        <v>222</v>
      </c>
      <c r="L156" s="45"/>
      <c r="M156" s="237" t="s">
        <v>1</v>
      </c>
      <c r="N156" s="238" t="s">
        <v>44</v>
      </c>
      <c r="O156" s="92"/>
      <c r="P156" s="239">
        <f>O156*H156</f>
        <v>0</v>
      </c>
      <c r="Q156" s="239">
        <v>0.00013200000000000001</v>
      </c>
      <c r="R156" s="239">
        <f>Q156*H156</f>
        <v>0.0032208000000000002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117</v>
      </c>
      <c r="AT156" s="241" t="s">
        <v>218</v>
      </c>
      <c r="AU156" s="241" t="s">
        <v>87</v>
      </c>
      <c r="AY156" s="18" t="s">
        <v>214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85</v>
      </c>
      <c r="BK156" s="242">
        <f>ROUND(I156*H156,2)</f>
        <v>0</v>
      </c>
      <c r="BL156" s="18" t="s">
        <v>117</v>
      </c>
      <c r="BM156" s="241" t="s">
        <v>258</v>
      </c>
    </row>
    <row r="157" s="2" customFormat="1">
      <c r="A157" s="39"/>
      <c r="B157" s="40"/>
      <c r="C157" s="41"/>
      <c r="D157" s="243" t="s">
        <v>224</v>
      </c>
      <c r="E157" s="41"/>
      <c r="F157" s="244" t="s">
        <v>259</v>
      </c>
      <c r="G157" s="41"/>
      <c r="H157" s="41"/>
      <c r="I157" s="245"/>
      <c r="J157" s="41"/>
      <c r="K157" s="41"/>
      <c r="L157" s="45"/>
      <c r="M157" s="246"/>
      <c r="N157" s="24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224</v>
      </c>
      <c r="AU157" s="18" t="s">
        <v>87</v>
      </c>
    </row>
    <row r="158" s="2" customFormat="1" ht="24.15" customHeight="1">
      <c r="A158" s="39"/>
      <c r="B158" s="40"/>
      <c r="C158" s="229" t="s">
        <v>260</v>
      </c>
      <c r="D158" s="230" t="s">
        <v>218</v>
      </c>
      <c r="E158" s="231" t="s">
        <v>261</v>
      </c>
      <c r="F158" s="232" t="s">
        <v>262</v>
      </c>
      <c r="G158" s="233" t="s">
        <v>221</v>
      </c>
      <c r="H158" s="234">
        <v>24.399999999999999</v>
      </c>
      <c r="I158" s="235"/>
      <c r="J158" s="236">
        <f>ROUND(I158*H158,2)</f>
        <v>0</v>
      </c>
      <c r="K158" s="232" t="s">
        <v>222</v>
      </c>
      <c r="L158" s="45"/>
      <c r="M158" s="237" t="s">
        <v>1</v>
      </c>
      <c r="N158" s="238" t="s">
        <v>44</v>
      </c>
      <c r="O158" s="92"/>
      <c r="P158" s="239">
        <f>O158*H158</f>
        <v>0</v>
      </c>
      <c r="Q158" s="239">
        <v>1.44E-06</v>
      </c>
      <c r="R158" s="239">
        <f>Q158*H158</f>
        <v>3.5135999999999997E-05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117</v>
      </c>
      <c r="AT158" s="241" t="s">
        <v>218</v>
      </c>
      <c r="AU158" s="241" t="s">
        <v>87</v>
      </c>
      <c r="AY158" s="18" t="s">
        <v>214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85</v>
      </c>
      <c r="BK158" s="242">
        <f>ROUND(I158*H158,2)</f>
        <v>0</v>
      </c>
      <c r="BL158" s="18" t="s">
        <v>117</v>
      </c>
      <c r="BM158" s="241" t="s">
        <v>263</v>
      </c>
    </row>
    <row r="159" s="2" customFormat="1">
      <c r="A159" s="39"/>
      <c r="B159" s="40"/>
      <c r="C159" s="41"/>
      <c r="D159" s="243" t="s">
        <v>224</v>
      </c>
      <c r="E159" s="41"/>
      <c r="F159" s="244" t="s">
        <v>264</v>
      </c>
      <c r="G159" s="41"/>
      <c r="H159" s="41"/>
      <c r="I159" s="245"/>
      <c r="J159" s="41"/>
      <c r="K159" s="41"/>
      <c r="L159" s="45"/>
      <c r="M159" s="246"/>
      <c r="N159" s="24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224</v>
      </c>
      <c r="AU159" s="18" t="s">
        <v>87</v>
      </c>
    </row>
    <row r="160" s="2" customFormat="1" ht="33" customHeight="1">
      <c r="A160" s="39"/>
      <c r="B160" s="40"/>
      <c r="C160" s="229" t="s">
        <v>265</v>
      </c>
      <c r="D160" s="230" t="s">
        <v>218</v>
      </c>
      <c r="E160" s="231" t="s">
        <v>266</v>
      </c>
      <c r="F160" s="232" t="s">
        <v>267</v>
      </c>
      <c r="G160" s="233" t="s">
        <v>239</v>
      </c>
      <c r="H160" s="234">
        <v>19.59</v>
      </c>
      <c r="I160" s="235"/>
      <c r="J160" s="236">
        <f>ROUND(I160*H160,2)</f>
        <v>0</v>
      </c>
      <c r="K160" s="232" t="s">
        <v>222</v>
      </c>
      <c r="L160" s="45"/>
      <c r="M160" s="237" t="s">
        <v>1</v>
      </c>
      <c r="N160" s="238" t="s">
        <v>44</v>
      </c>
      <c r="O160" s="92"/>
      <c r="P160" s="239">
        <f>O160*H160</f>
        <v>0</v>
      </c>
      <c r="Q160" s="239">
        <v>2.0999999999999999E-05</v>
      </c>
      <c r="R160" s="239">
        <f>Q160*H160</f>
        <v>0.00041138999999999998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117</v>
      </c>
      <c r="AT160" s="241" t="s">
        <v>218</v>
      </c>
      <c r="AU160" s="241" t="s">
        <v>87</v>
      </c>
      <c r="AY160" s="18" t="s">
        <v>214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85</v>
      </c>
      <c r="BK160" s="242">
        <f>ROUND(I160*H160,2)</f>
        <v>0</v>
      </c>
      <c r="BL160" s="18" t="s">
        <v>117</v>
      </c>
      <c r="BM160" s="241" t="s">
        <v>268</v>
      </c>
    </row>
    <row r="161" s="2" customFormat="1">
      <c r="A161" s="39"/>
      <c r="B161" s="40"/>
      <c r="C161" s="41"/>
      <c r="D161" s="243" t="s">
        <v>224</v>
      </c>
      <c r="E161" s="41"/>
      <c r="F161" s="244" t="s">
        <v>269</v>
      </c>
      <c r="G161" s="41"/>
      <c r="H161" s="41"/>
      <c r="I161" s="245"/>
      <c r="J161" s="41"/>
      <c r="K161" s="41"/>
      <c r="L161" s="45"/>
      <c r="M161" s="246"/>
      <c r="N161" s="24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224</v>
      </c>
      <c r="AU161" s="18" t="s">
        <v>87</v>
      </c>
    </row>
    <row r="162" s="14" customFormat="1">
      <c r="A162" s="14"/>
      <c r="B162" s="258"/>
      <c r="C162" s="259"/>
      <c r="D162" s="243" t="s">
        <v>226</v>
      </c>
      <c r="E162" s="260" t="s">
        <v>1</v>
      </c>
      <c r="F162" s="261" t="s">
        <v>270</v>
      </c>
      <c r="G162" s="259"/>
      <c r="H162" s="262">
        <v>19.59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226</v>
      </c>
      <c r="AU162" s="268" t="s">
        <v>87</v>
      </c>
      <c r="AV162" s="14" t="s">
        <v>87</v>
      </c>
      <c r="AW162" s="14" t="s">
        <v>34</v>
      </c>
      <c r="AX162" s="14" t="s">
        <v>79</v>
      </c>
      <c r="AY162" s="268" t="s">
        <v>214</v>
      </c>
    </row>
    <row r="163" s="15" customFormat="1">
      <c r="A163" s="15"/>
      <c r="B163" s="269"/>
      <c r="C163" s="270"/>
      <c r="D163" s="243" t="s">
        <v>226</v>
      </c>
      <c r="E163" s="271" t="s">
        <v>1</v>
      </c>
      <c r="F163" s="272" t="s">
        <v>230</v>
      </c>
      <c r="G163" s="270"/>
      <c r="H163" s="273">
        <v>19.59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226</v>
      </c>
      <c r="AU163" s="279" t="s">
        <v>87</v>
      </c>
      <c r="AV163" s="15" t="s">
        <v>117</v>
      </c>
      <c r="AW163" s="15" t="s">
        <v>34</v>
      </c>
      <c r="AX163" s="15" t="s">
        <v>85</v>
      </c>
      <c r="AY163" s="279" t="s">
        <v>214</v>
      </c>
    </row>
    <row r="164" s="12" customFormat="1" ht="22.8" customHeight="1">
      <c r="A164" s="12"/>
      <c r="B164" s="213"/>
      <c r="C164" s="214"/>
      <c r="D164" s="215" t="s">
        <v>78</v>
      </c>
      <c r="E164" s="227" t="s">
        <v>271</v>
      </c>
      <c r="F164" s="227" t="s">
        <v>272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SUM(P165:P166)</f>
        <v>0</v>
      </c>
      <c r="Q164" s="221"/>
      <c r="R164" s="222">
        <f>SUM(R165:R166)</f>
        <v>0.00085399999999999983</v>
      </c>
      <c r="S164" s="221"/>
      <c r="T164" s="223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85</v>
      </c>
      <c r="AT164" s="225" t="s">
        <v>78</v>
      </c>
      <c r="AU164" s="225" t="s">
        <v>85</v>
      </c>
      <c r="AY164" s="224" t="s">
        <v>214</v>
      </c>
      <c r="BK164" s="226">
        <f>SUM(BK165:BK166)</f>
        <v>0</v>
      </c>
    </row>
    <row r="165" s="2" customFormat="1" ht="24.15" customHeight="1">
      <c r="A165" s="39"/>
      <c r="B165" s="40"/>
      <c r="C165" s="229" t="s">
        <v>273</v>
      </c>
      <c r="D165" s="230" t="s">
        <v>218</v>
      </c>
      <c r="E165" s="231" t="s">
        <v>274</v>
      </c>
      <c r="F165" s="232" t="s">
        <v>275</v>
      </c>
      <c r="G165" s="233" t="s">
        <v>221</v>
      </c>
      <c r="H165" s="234">
        <v>24.399999999999999</v>
      </c>
      <c r="I165" s="235"/>
      <c r="J165" s="236">
        <f>ROUND(I165*H165,2)</f>
        <v>0</v>
      </c>
      <c r="K165" s="232" t="s">
        <v>222</v>
      </c>
      <c r="L165" s="45"/>
      <c r="M165" s="237" t="s">
        <v>1</v>
      </c>
      <c r="N165" s="238" t="s">
        <v>44</v>
      </c>
      <c r="O165" s="92"/>
      <c r="P165" s="239">
        <f>O165*H165</f>
        <v>0</v>
      </c>
      <c r="Q165" s="239">
        <v>3.4999999999999997E-05</v>
      </c>
      <c r="R165" s="239">
        <f>Q165*H165</f>
        <v>0.00085399999999999983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117</v>
      </c>
      <c r="AT165" s="241" t="s">
        <v>218</v>
      </c>
      <c r="AU165" s="241" t="s">
        <v>87</v>
      </c>
      <c r="AY165" s="18" t="s">
        <v>214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85</v>
      </c>
      <c r="BK165" s="242">
        <f>ROUND(I165*H165,2)</f>
        <v>0</v>
      </c>
      <c r="BL165" s="18" t="s">
        <v>117</v>
      </c>
      <c r="BM165" s="241" t="s">
        <v>276</v>
      </c>
    </row>
    <row r="166" s="2" customFormat="1">
      <c r="A166" s="39"/>
      <c r="B166" s="40"/>
      <c r="C166" s="41"/>
      <c r="D166" s="243" t="s">
        <v>224</v>
      </c>
      <c r="E166" s="41"/>
      <c r="F166" s="244" t="s">
        <v>277</v>
      </c>
      <c r="G166" s="41"/>
      <c r="H166" s="41"/>
      <c r="I166" s="245"/>
      <c r="J166" s="41"/>
      <c r="K166" s="41"/>
      <c r="L166" s="45"/>
      <c r="M166" s="246"/>
      <c r="N166" s="24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87</v>
      </c>
    </row>
    <row r="167" s="12" customFormat="1" ht="22.8" customHeight="1">
      <c r="A167" s="12"/>
      <c r="B167" s="213"/>
      <c r="C167" s="214"/>
      <c r="D167" s="215" t="s">
        <v>78</v>
      </c>
      <c r="E167" s="227" t="s">
        <v>278</v>
      </c>
      <c r="F167" s="227" t="s">
        <v>279</v>
      </c>
      <c r="G167" s="214"/>
      <c r="H167" s="214"/>
      <c r="I167" s="217"/>
      <c r="J167" s="228">
        <f>BK167</f>
        <v>0</v>
      </c>
      <c r="K167" s="214"/>
      <c r="L167" s="219"/>
      <c r="M167" s="220"/>
      <c r="N167" s="221"/>
      <c r="O167" s="221"/>
      <c r="P167" s="222">
        <f>SUM(P168:P169)</f>
        <v>0</v>
      </c>
      <c r="Q167" s="221"/>
      <c r="R167" s="222">
        <f>SUM(R168:R169)</f>
        <v>0</v>
      </c>
      <c r="S167" s="221"/>
      <c r="T167" s="223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85</v>
      </c>
      <c r="AT167" s="225" t="s">
        <v>78</v>
      </c>
      <c r="AU167" s="225" t="s">
        <v>85</v>
      </c>
      <c r="AY167" s="224" t="s">
        <v>214</v>
      </c>
      <c r="BK167" s="226">
        <f>SUM(BK168:BK169)</f>
        <v>0</v>
      </c>
    </row>
    <row r="168" s="2" customFormat="1" ht="21.75" customHeight="1">
      <c r="A168" s="39"/>
      <c r="B168" s="40"/>
      <c r="C168" s="229" t="s">
        <v>280</v>
      </c>
      <c r="D168" s="230" t="s">
        <v>218</v>
      </c>
      <c r="E168" s="231" t="s">
        <v>281</v>
      </c>
      <c r="F168" s="232" t="s">
        <v>282</v>
      </c>
      <c r="G168" s="233" t="s">
        <v>283</v>
      </c>
      <c r="H168" s="234">
        <v>56.533000000000001</v>
      </c>
      <c r="I168" s="235"/>
      <c r="J168" s="236">
        <f>ROUND(I168*H168,2)</f>
        <v>0</v>
      </c>
      <c r="K168" s="232" t="s">
        <v>222</v>
      </c>
      <c r="L168" s="45"/>
      <c r="M168" s="237" t="s">
        <v>1</v>
      </c>
      <c r="N168" s="238" t="s">
        <v>44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117</v>
      </c>
      <c r="AT168" s="241" t="s">
        <v>218</v>
      </c>
      <c r="AU168" s="241" t="s">
        <v>87</v>
      </c>
      <c r="AY168" s="18" t="s">
        <v>214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85</v>
      </c>
      <c r="BK168" s="242">
        <f>ROUND(I168*H168,2)</f>
        <v>0</v>
      </c>
      <c r="BL168" s="18" t="s">
        <v>117</v>
      </c>
      <c r="BM168" s="241" t="s">
        <v>284</v>
      </c>
    </row>
    <row r="169" s="2" customFormat="1">
      <c r="A169" s="39"/>
      <c r="B169" s="40"/>
      <c r="C169" s="41"/>
      <c r="D169" s="243" t="s">
        <v>224</v>
      </c>
      <c r="E169" s="41"/>
      <c r="F169" s="244" t="s">
        <v>285</v>
      </c>
      <c r="G169" s="41"/>
      <c r="H169" s="41"/>
      <c r="I169" s="245"/>
      <c r="J169" s="41"/>
      <c r="K169" s="41"/>
      <c r="L169" s="45"/>
      <c r="M169" s="246"/>
      <c r="N169" s="24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224</v>
      </c>
      <c r="AU169" s="18" t="s">
        <v>87</v>
      </c>
    </row>
    <row r="170" s="12" customFormat="1" ht="25.92" customHeight="1">
      <c r="A170" s="12"/>
      <c r="B170" s="213"/>
      <c r="C170" s="214"/>
      <c r="D170" s="215" t="s">
        <v>78</v>
      </c>
      <c r="E170" s="216" t="s">
        <v>286</v>
      </c>
      <c r="F170" s="216" t="s">
        <v>287</v>
      </c>
      <c r="G170" s="214"/>
      <c r="H170" s="214"/>
      <c r="I170" s="217"/>
      <c r="J170" s="218">
        <f>BK170</f>
        <v>0</v>
      </c>
      <c r="K170" s="214"/>
      <c r="L170" s="219"/>
      <c r="M170" s="220"/>
      <c r="N170" s="221"/>
      <c r="O170" s="221"/>
      <c r="P170" s="222">
        <f>P171+P180+P211+P224+P250+P273</f>
        <v>0</v>
      </c>
      <c r="Q170" s="221"/>
      <c r="R170" s="222">
        <f>R171+R180+R211+R224+R250+R273</f>
        <v>1.8032685757600002</v>
      </c>
      <c r="S170" s="221"/>
      <c r="T170" s="223">
        <f>T171+T180+T211+T224+T250+T273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87</v>
      </c>
      <c r="AT170" s="225" t="s">
        <v>78</v>
      </c>
      <c r="AU170" s="225" t="s">
        <v>79</v>
      </c>
      <c r="AY170" s="224" t="s">
        <v>214</v>
      </c>
      <c r="BK170" s="226">
        <f>BK171+BK180+BK211+BK224+BK250+BK273</f>
        <v>0</v>
      </c>
    </row>
    <row r="171" s="12" customFormat="1" ht="22.8" customHeight="1">
      <c r="A171" s="12"/>
      <c r="B171" s="213"/>
      <c r="C171" s="214"/>
      <c r="D171" s="215" t="s">
        <v>78</v>
      </c>
      <c r="E171" s="227" t="s">
        <v>288</v>
      </c>
      <c r="F171" s="227" t="s">
        <v>289</v>
      </c>
      <c r="G171" s="214"/>
      <c r="H171" s="214"/>
      <c r="I171" s="217"/>
      <c r="J171" s="228">
        <f>BK171</f>
        <v>0</v>
      </c>
      <c r="K171" s="214"/>
      <c r="L171" s="219"/>
      <c r="M171" s="220"/>
      <c r="N171" s="221"/>
      <c r="O171" s="221"/>
      <c r="P171" s="222">
        <f>SUM(P172:P179)</f>
        <v>0</v>
      </c>
      <c r="Q171" s="221"/>
      <c r="R171" s="222">
        <f>SUM(R172:R179)</f>
        <v>0.093329999999999996</v>
      </c>
      <c r="S171" s="221"/>
      <c r="T171" s="223">
        <f>SUM(T172:T179)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4" t="s">
        <v>87</v>
      </c>
      <c r="AT171" s="225" t="s">
        <v>78</v>
      </c>
      <c r="AU171" s="225" t="s">
        <v>85</v>
      </c>
      <c r="AY171" s="224" t="s">
        <v>214</v>
      </c>
      <c r="BK171" s="226">
        <f>SUM(BK172:BK179)</f>
        <v>0</v>
      </c>
    </row>
    <row r="172" s="2" customFormat="1" ht="24.15" customHeight="1">
      <c r="A172" s="39"/>
      <c r="B172" s="40"/>
      <c r="C172" s="229" t="s">
        <v>290</v>
      </c>
      <c r="D172" s="230" t="s">
        <v>218</v>
      </c>
      <c r="E172" s="231" t="s">
        <v>291</v>
      </c>
      <c r="F172" s="232" t="s">
        <v>292</v>
      </c>
      <c r="G172" s="233" t="s">
        <v>221</v>
      </c>
      <c r="H172" s="234">
        <v>24.399999999999999</v>
      </c>
      <c r="I172" s="235"/>
      <c r="J172" s="236">
        <f>ROUND(I172*H172,2)</f>
        <v>0</v>
      </c>
      <c r="K172" s="232" t="s">
        <v>222</v>
      </c>
      <c r="L172" s="45"/>
      <c r="M172" s="237" t="s">
        <v>1</v>
      </c>
      <c r="N172" s="238" t="s">
        <v>44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293</v>
      </c>
      <c r="AT172" s="241" t="s">
        <v>218</v>
      </c>
      <c r="AU172" s="241" t="s">
        <v>87</v>
      </c>
      <c r="AY172" s="18" t="s">
        <v>214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85</v>
      </c>
      <c r="BK172" s="242">
        <f>ROUND(I172*H172,2)</f>
        <v>0</v>
      </c>
      <c r="BL172" s="18" t="s">
        <v>293</v>
      </c>
      <c r="BM172" s="241" t="s">
        <v>294</v>
      </c>
    </row>
    <row r="173" s="2" customFormat="1">
      <c r="A173" s="39"/>
      <c r="B173" s="40"/>
      <c r="C173" s="41"/>
      <c r="D173" s="243" t="s">
        <v>224</v>
      </c>
      <c r="E173" s="41"/>
      <c r="F173" s="244" t="s">
        <v>295</v>
      </c>
      <c r="G173" s="41"/>
      <c r="H173" s="41"/>
      <c r="I173" s="245"/>
      <c r="J173" s="41"/>
      <c r="K173" s="41"/>
      <c r="L173" s="45"/>
      <c r="M173" s="246"/>
      <c r="N173" s="247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224</v>
      </c>
      <c r="AU173" s="18" t="s">
        <v>87</v>
      </c>
    </row>
    <row r="174" s="2" customFormat="1" ht="24.15" customHeight="1">
      <c r="A174" s="39"/>
      <c r="B174" s="40"/>
      <c r="C174" s="280" t="s">
        <v>296</v>
      </c>
      <c r="D174" s="281" t="s">
        <v>244</v>
      </c>
      <c r="E174" s="282" t="s">
        <v>297</v>
      </c>
      <c r="F174" s="283" t="s">
        <v>298</v>
      </c>
      <c r="G174" s="284" t="s">
        <v>221</v>
      </c>
      <c r="H174" s="285">
        <v>24.888000000000002</v>
      </c>
      <c r="I174" s="286"/>
      <c r="J174" s="287">
        <f>ROUND(I174*H174,2)</f>
        <v>0</v>
      </c>
      <c r="K174" s="283" t="s">
        <v>222</v>
      </c>
      <c r="L174" s="288"/>
      <c r="M174" s="289" t="s">
        <v>1</v>
      </c>
      <c r="N174" s="290" t="s">
        <v>44</v>
      </c>
      <c r="O174" s="92"/>
      <c r="P174" s="239">
        <f>O174*H174</f>
        <v>0</v>
      </c>
      <c r="Q174" s="239">
        <v>0.0037499999999999999</v>
      </c>
      <c r="R174" s="239">
        <f>Q174*H174</f>
        <v>0.093329999999999996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299</v>
      </c>
      <c r="AT174" s="241" t="s">
        <v>244</v>
      </c>
      <c r="AU174" s="241" t="s">
        <v>87</v>
      </c>
      <c r="AY174" s="18" t="s">
        <v>214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85</v>
      </c>
      <c r="BK174" s="242">
        <f>ROUND(I174*H174,2)</f>
        <v>0</v>
      </c>
      <c r="BL174" s="18" t="s">
        <v>293</v>
      </c>
      <c r="BM174" s="241" t="s">
        <v>300</v>
      </c>
    </row>
    <row r="175" s="2" customFormat="1">
      <c r="A175" s="39"/>
      <c r="B175" s="40"/>
      <c r="C175" s="41"/>
      <c r="D175" s="243" t="s">
        <v>224</v>
      </c>
      <c r="E175" s="41"/>
      <c r="F175" s="244" t="s">
        <v>298</v>
      </c>
      <c r="G175" s="41"/>
      <c r="H175" s="41"/>
      <c r="I175" s="245"/>
      <c r="J175" s="41"/>
      <c r="K175" s="41"/>
      <c r="L175" s="45"/>
      <c r="M175" s="246"/>
      <c r="N175" s="24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224</v>
      </c>
      <c r="AU175" s="18" t="s">
        <v>87</v>
      </c>
    </row>
    <row r="176" s="14" customFormat="1">
      <c r="A176" s="14"/>
      <c r="B176" s="258"/>
      <c r="C176" s="259"/>
      <c r="D176" s="243" t="s">
        <v>226</v>
      </c>
      <c r="E176" s="260" t="s">
        <v>1</v>
      </c>
      <c r="F176" s="261" t="s">
        <v>254</v>
      </c>
      <c r="G176" s="259"/>
      <c r="H176" s="262">
        <v>24.399999999999999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8" t="s">
        <v>226</v>
      </c>
      <c r="AU176" s="268" t="s">
        <v>87</v>
      </c>
      <c r="AV176" s="14" t="s">
        <v>87</v>
      </c>
      <c r="AW176" s="14" t="s">
        <v>34</v>
      </c>
      <c r="AX176" s="14" t="s">
        <v>79</v>
      </c>
      <c r="AY176" s="268" t="s">
        <v>214</v>
      </c>
    </row>
    <row r="177" s="14" customFormat="1">
      <c r="A177" s="14"/>
      <c r="B177" s="258"/>
      <c r="C177" s="259"/>
      <c r="D177" s="243" t="s">
        <v>226</v>
      </c>
      <c r="E177" s="260" t="s">
        <v>1</v>
      </c>
      <c r="F177" s="261" t="s">
        <v>301</v>
      </c>
      <c r="G177" s="259"/>
      <c r="H177" s="262">
        <v>24.888000000000002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226</v>
      </c>
      <c r="AU177" s="268" t="s">
        <v>87</v>
      </c>
      <c r="AV177" s="14" t="s">
        <v>87</v>
      </c>
      <c r="AW177" s="14" t="s">
        <v>34</v>
      </c>
      <c r="AX177" s="14" t="s">
        <v>85</v>
      </c>
      <c r="AY177" s="268" t="s">
        <v>214</v>
      </c>
    </row>
    <row r="178" s="2" customFormat="1" ht="24.15" customHeight="1">
      <c r="A178" s="39"/>
      <c r="B178" s="40"/>
      <c r="C178" s="229" t="s">
        <v>302</v>
      </c>
      <c r="D178" s="230" t="s">
        <v>218</v>
      </c>
      <c r="E178" s="231" t="s">
        <v>303</v>
      </c>
      <c r="F178" s="232" t="s">
        <v>304</v>
      </c>
      <c r="G178" s="233" t="s">
        <v>283</v>
      </c>
      <c r="H178" s="234">
        <v>0.092999999999999999</v>
      </c>
      <c r="I178" s="235"/>
      <c r="J178" s="236">
        <f>ROUND(I178*H178,2)</f>
        <v>0</v>
      </c>
      <c r="K178" s="232" t="s">
        <v>222</v>
      </c>
      <c r="L178" s="45"/>
      <c r="M178" s="237" t="s">
        <v>1</v>
      </c>
      <c r="N178" s="238" t="s">
        <v>44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293</v>
      </c>
      <c r="AT178" s="241" t="s">
        <v>218</v>
      </c>
      <c r="AU178" s="241" t="s">
        <v>87</v>
      </c>
      <c r="AY178" s="18" t="s">
        <v>214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85</v>
      </c>
      <c r="BK178" s="242">
        <f>ROUND(I178*H178,2)</f>
        <v>0</v>
      </c>
      <c r="BL178" s="18" t="s">
        <v>293</v>
      </c>
      <c r="BM178" s="241" t="s">
        <v>305</v>
      </c>
    </row>
    <row r="179" s="2" customFormat="1">
      <c r="A179" s="39"/>
      <c r="B179" s="40"/>
      <c r="C179" s="41"/>
      <c r="D179" s="243" t="s">
        <v>224</v>
      </c>
      <c r="E179" s="41"/>
      <c r="F179" s="244" t="s">
        <v>306</v>
      </c>
      <c r="G179" s="41"/>
      <c r="H179" s="41"/>
      <c r="I179" s="245"/>
      <c r="J179" s="41"/>
      <c r="K179" s="41"/>
      <c r="L179" s="45"/>
      <c r="M179" s="246"/>
      <c r="N179" s="24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224</v>
      </c>
      <c r="AU179" s="18" t="s">
        <v>87</v>
      </c>
    </row>
    <row r="180" s="12" customFormat="1" ht="22.8" customHeight="1">
      <c r="A180" s="12"/>
      <c r="B180" s="213"/>
      <c r="C180" s="214"/>
      <c r="D180" s="215" t="s">
        <v>78</v>
      </c>
      <c r="E180" s="227" t="s">
        <v>307</v>
      </c>
      <c r="F180" s="227" t="s">
        <v>308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SUM(P181:P210)</f>
        <v>0</v>
      </c>
      <c r="Q180" s="221"/>
      <c r="R180" s="222">
        <f>SUM(R181:R210)</f>
        <v>0.70901763795999995</v>
      </c>
      <c r="S180" s="221"/>
      <c r="T180" s="223">
        <f>SUM(T181:T210)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87</v>
      </c>
      <c r="AT180" s="225" t="s">
        <v>78</v>
      </c>
      <c r="AU180" s="225" t="s">
        <v>85</v>
      </c>
      <c r="AY180" s="224" t="s">
        <v>214</v>
      </c>
      <c r="BK180" s="226">
        <f>SUM(BK181:BK210)</f>
        <v>0</v>
      </c>
    </row>
    <row r="181" s="2" customFormat="1" ht="24.15" customHeight="1">
      <c r="A181" s="39"/>
      <c r="B181" s="40"/>
      <c r="C181" s="229" t="s">
        <v>309</v>
      </c>
      <c r="D181" s="230" t="s">
        <v>218</v>
      </c>
      <c r="E181" s="231" t="s">
        <v>310</v>
      </c>
      <c r="F181" s="232" t="s">
        <v>311</v>
      </c>
      <c r="G181" s="233" t="s">
        <v>221</v>
      </c>
      <c r="H181" s="234">
        <v>30.082999999999998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44</v>
      </c>
      <c r="O181" s="92"/>
      <c r="P181" s="239">
        <f>O181*H181</f>
        <v>0</v>
      </c>
      <c r="Q181" s="239">
        <v>0.011820000000000001</v>
      </c>
      <c r="R181" s="239">
        <f>Q181*H181</f>
        <v>0.35558106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293</v>
      </c>
      <c r="AT181" s="241" t="s">
        <v>218</v>
      </c>
      <c r="AU181" s="241" t="s">
        <v>87</v>
      </c>
      <c r="AY181" s="18" t="s">
        <v>214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85</v>
      </c>
      <c r="BK181" s="242">
        <f>ROUND(I181*H181,2)</f>
        <v>0</v>
      </c>
      <c r="BL181" s="18" t="s">
        <v>293</v>
      </c>
      <c r="BM181" s="241" t="s">
        <v>312</v>
      </c>
    </row>
    <row r="182" s="2" customFormat="1">
      <c r="A182" s="39"/>
      <c r="B182" s="40"/>
      <c r="C182" s="41"/>
      <c r="D182" s="243" t="s">
        <v>224</v>
      </c>
      <c r="E182" s="41"/>
      <c r="F182" s="244" t="s">
        <v>311</v>
      </c>
      <c r="G182" s="41"/>
      <c r="H182" s="41"/>
      <c r="I182" s="245"/>
      <c r="J182" s="41"/>
      <c r="K182" s="41"/>
      <c r="L182" s="45"/>
      <c r="M182" s="246"/>
      <c r="N182" s="24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224</v>
      </c>
      <c r="AU182" s="18" t="s">
        <v>87</v>
      </c>
    </row>
    <row r="183" s="14" customFormat="1">
      <c r="A183" s="14"/>
      <c r="B183" s="258"/>
      <c r="C183" s="259"/>
      <c r="D183" s="243" t="s">
        <v>226</v>
      </c>
      <c r="E183" s="260" t="s">
        <v>1</v>
      </c>
      <c r="F183" s="261" t="s">
        <v>313</v>
      </c>
      <c r="G183" s="259"/>
      <c r="H183" s="262">
        <v>30.082999999999998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226</v>
      </c>
      <c r="AU183" s="268" t="s">
        <v>87</v>
      </c>
      <c r="AV183" s="14" t="s">
        <v>87</v>
      </c>
      <c r="AW183" s="14" t="s">
        <v>34</v>
      </c>
      <c r="AX183" s="14" t="s">
        <v>79</v>
      </c>
      <c r="AY183" s="268" t="s">
        <v>214</v>
      </c>
    </row>
    <row r="184" s="15" customFormat="1">
      <c r="A184" s="15"/>
      <c r="B184" s="269"/>
      <c r="C184" s="270"/>
      <c r="D184" s="243" t="s">
        <v>226</v>
      </c>
      <c r="E184" s="271" t="s">
        <v>1</v>
      </c>
      <c r="F184" s="272" t="s">
        <v>230</v>
      </c>
      <c r="G184" s="270"/>
      <c r="H184" s="273">
        <v>30.082999999999998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9" t="s">
        <v>226</v>
      </c>
      <c r="AU184" s="279" t="s">
        <v>87</v>
      </c>
      <c r="AV184" s="15" t="s">
        <v>117</v>
      </c>
      <c r="AW184" s="15" t="s">
        <v>34</v>
      </c>
      <c r="AX184" s="15" t="s">
        <v>85</v>
      </c>
      <c r="AY184" s="279" t="s">
        <v>214</v>
      </c>
    </row>
    <row r="185" s="2" customFormat="1" ht="16.5" customHeight="1">
      <c r="A185" s="39"/>
      <c r="B185" s="40"/>
      <c r="C185" s="229" t="s">
        <v>314</v>
      </c>
      <c r="D185" s="230" t="s">
        <v>218</v>
      </c>
      <c r="E185" s="231" t="s">
        <v>315</v>
      </c>
      <c r="F185" s="232" t="s">
        <v>316</v>
      </c>
      <c r="G185" s="233" t="s">
        <v>221</v>
      </c>
      <c r="H185" s="234">
        <v>30.082999999999998</v>
      </c>
      <c r="I185" s="235"/>
      <c r="J185" s="236">
        <f>ROUND(I185*H185,2)</f>
        <v>0</v>
      </c>
      <c r="K185" s="232" t="s">
        <v>222</v>
      </c>
      <c r="L185" s="45"/>
      <c r="M185" s="237" t="s">
        <v>1</v>
      </c>
      <c r="N185" s="238" t="s">
        <v>44</v>
      </c>
      <c r="O185" s="92"/>
      <c r="P185" s="239">
        <f>O185*H185</f>
        <v>0</v>
      </c>
      <c r="Q185" s="239">
        <v>0.00010000000000000001</v>
      </c>
      <c r="R185" s="239">
        <f>Q185*H185</f>
        <v>0.0030082999999999998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293</v>
      </c>
      <c r="AT185" s="241" t="s">
        <v>218</v>
      </c>
      <c r="AU185" s="241" t="s">
        <v>87</v>
      </c>
      <c r="AY185" s="18" t="s">
        <v>214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85</v>
      </c>
      <c r="BK185" s="242">
        <f>ROUND(I185*H185,2)</f>
        <v>0</v>
      </c>
      <c r="BL185" s="18" t="s">
        <v>293</v>
      </c>
      <c r="BM185" s="241" t="s">
        <v>317</v>
      </c>
    </row>
    <row r="186" s="2" customFormat="1">
      <c r="A186" s="39"/>
      <c r="B186" s="40"/>
      <c r="C186" s="41"/>
      <c r="D186" s="243" t="s">
        <v>224</v>
      </c>
      <c r="E186" s="41"/>
      <c r="F186" s="244" t="s">
        <v>318</v>
      </c>
      <c r="G186" s="41"/>
      <c r="H186" s="41"/>
      <c r="I186" s="245"/>
      <c r="J186" s="41"/>
      <c r="K186" s="41"/>
      <c r="L186" s="45"/>
      <c r="M186" s="246"/>
      <c r="N186" s="24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224</v>
      </c>
      <c r="AU186" s="18" t="s">
        <v>87</v>
      </c>
    </row>
    <row r="187" s="14" customFormat="1">
      <c r="A187" s="14"/>
      <c r="B187" s="258"/>
      <c r="C187" s="259"/>
      <c r="D187" s="243" t="s">
        <v>226</v>
      </c>
      <c r="E187" s="260" t="s">
        <v>1</v>
      </c>
      <c r="F187" s="261" t="s">
        <v>319</v>
      </c>
      <c r="G187" s="259"/>
      <c r="H187" s="262">
        <v>30.082999999999998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226</v>
      </c>
      <c r="AU187" s="268" t="s">
        <v>87</v>
      </c>
      <c r="AV187" s="14" t="s">
        <v>87</v>
      </c>
      <c r="AW187" s="14" t="s">
        <v>34</v>
      </c>
      <c r="AX187" s="14" t="s">
        <v>79</v>
      </c>
      <c r="AY187" s="268" t="s">
        <v>214</v>
      </c>
    </row>
    <row r="188" s="15" customFormat="1">
      <c r="A188" s="15"/>
      <c r="B188" s="269"/>
      <c r="C188" s="270"/>
      <c r="D188" s="243" t="s">
        <v>226</v>
      </c>
      <c r="E188" s="271" t="s">
        <v>1</v>
      </c>
      <c r="F188" s="272" t="s">
        <v>230</v>
      </c>
      <c r="G188" s="270"/>
      <c r="H188" s="273">
        <v>30.082999999999998</v>
      </c>
      <c r="I188" s="274"/>
      <c r="J188" s="270"/>
      <c r="K188" s="270"/>
      <c r="L188" s="275"/>
      <c r="M188" s="276"/>
      <c r="N188" s="277"/>
      <c r="O188" s="277"/>
      <c r="P188" s="277"/>
      <c r="Q188" s="277"/>
      <c r="R188" s="277"/>
      <c r="S188" s="277"/>
      <c r="T188" s="27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9" t="s">
        <v>226</v>
      </c>
      <c r="AU188" s="279" t="s">
        <v>87</v>
      </c>
      <c r="AV188" s="15" t="s">
        <v>117</v>
      </c>
      <c r="AW188" s="15" t="s">
        <v>34</v>
      </c>
      <c r="AX188" s="15" t="s">
        <v>85</v>
      </c>
      <c r="AY188" s="279" t="s">
        <v>214</v>
      </c>
    </row>
    <row r="189" s="2" customFormat="1" ht="24.15" customHeight="1">
      <c r="A189" s="39"/>
      <c r="B189" s="40"/>
      <c r="C189" s="229" t="s">
        <v>320</v>
      </c>
      <c r="D189" s="230" t="s">
        <v>218</v>
      </c>
      <c r="E189" s="231" t="s">
        <v>321</v>
      </c>
      <c r="F189" s="232" t="s">
        <v>322</v>
      </c>
      <c r="G189" s="233" t="s">
        <v>221</v>
      </c>
      <c r="H189" s="234">
        <v>30.082999999999998</v>
      </c>
      <c r="I189" s="235"/>
      <c r="J189" s="236">
        <f>ROUND(I189*H189,2)</f>
        <v>0</v>
      </c>
      <c r="K189" s="232" t="s">
        <v>222</v>
      </c>
      <c r="L189" s="45"/>
      <c r="M189" s="237" t="s">
        <v>1</v>
      </c>
      <c r="N189" s="238" t="s">
        <v>44</v>
      </c>
      <c r="O189" s="92"/>
      <c r="P189" s="239">
        <f>O189*H189</f>
        <v>0</v>
      </c>
      <c r="Q189" s="239">
        <v>0.00069999999999999999</v>
      </c>
      <c r="R189" s="239">
        <f>Q189*H189</f>
        <v>0.0210581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293</v>
      </c>
      <c r="AT189" s="241" t="s">
        <v>218</v>
      </c>
      <c r="AU189" s="241" t="s">
        <v>87</v>
      </c>
      <c r="AY189" s="18" t="s">
        <v>214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85</v>
      </c>
      <c r="BK189" s="242">
        <f>ROUND(I189*H189,2)</f>
        <v>0</v>
      </c>
      <c r="BL189" s="18" t="s">
        <v>293</v>
      </c>
      <c r="BM189" s="241" t="s">
        <v>323</v>
      </c>
    </row>
    <row r="190" s="2" customFormat="1">
      <c r="A190" s="39"/>
      <c r="B190" s="40"/>
      <c r="C190" s="41"/>
      <c r="D190" s="243" t="s">
        <v>224</v>
      </c>
      <c r="E190" s="41"/>
      <c r="F190" s="244" t="s">
        <v>324</v>
      </c>
      <c r="G190" s="41"/>
      <c r="H190" s="41"/>
      <c r="I190" s="245"/>
      <c r="J190" s="41"/>
      <c r="K190" s="41"/>
      <c r="L190" s="45"/>
      <c r="M190" s="246"/>
      <c r="N190" s="24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224</v>
      </c>
      <c r="AU190" s="18" t="s">
        <v>87</v>
      </c>
    </row>
    <row r="191" s="2" customFormat="1" ht="24.15" customHeight="1">
      <c r="A191" s="39"/>
      <c r="B191" s="40"/>
      <c r="C191" s="229" t="s">
        <v>325</v>
      </c>
      <c r="D191" s="230" t="s">
        <v>218</v>
      </c>
      <c r="E191" s="231" t="s">
        <v>326</v>
      </c>
      <c r="F191" s="232" t="s">
        <v>327</v>
      </c>
      <c r="G191" s="233" t="s">
        <v>221</v>
      </c>
      <c r="H191" s="234">
        <v>24.399999999999999</v>
      </c>
      <c r="I191" s="235"/>
      <c r="J191" s="236">
        <f>ROUND(I191*H191,2)</f>
        <v>0</v>
      </c>
      <c r="K191" s="232" t="s">
        <v>222</v>
      </c>
      <c r="L191" s="45"/>
      <c r="M191" s="237" t="s">
        <v>1</v>
      </c>
      <c r="N191" s="238" t="s">
        <v>44</v>
      </c>
      <c r="O191" s="92"/>
      <c r="P191" s="239">
        <f>O191*H191</f>
        <v>0</v>
      </c>
      <c r="Q191" s="239">
        <v>0.012201490900000001</v>
      </c>
      <c r="R191" s="239">
        <f>Q191*H191</f>
        <v>0.29771637796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293</v>
      </c>
      <c r="AT191" s="241" t="s">
        <v>218</v>
      </c>
      <c r="AU191" s="241" t="s">
        <v>87</v>
      </c>
      <c r="AY191" s="18" t="s">
        <v>214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85</v>
      </c>
      <c r="BK191" s="242">
        <f>ROUND(I191*H191,2)</f>
        <v>0</v>
      </c>
      <c r="BL191" s="18" t="s">
        <v>293</v>
      </c>
      <c r="BM191" s="241" t="s">
        <v>328</v>
      </c>
    </row>
    <row r="192" s="2" customFormat="1">
      <c r="A192" s="39"/>
      <c r="B192" s="40"/>
      <c r="C192" s="41"/>
      <c r="D192" s="243" t="s">
        <v>224</v>
      </c>
      <c r="E192" s="41"/>
      <c r="F192" s="244" t="s">
        <v>329</v>
      </c>
      <c r="G192" s="41"/>
      <c r="H192" s="41"/>
      <c r="I192" s="245"/>
      <c r="J192" s="41"/>
      <c r="K192" s="41"/>
      <c r="L192" s="45"/>
      <c r="M192" s="246"/>
      <c r="N192" s="24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224</v>
      </c>
      <c r="AU192" s="18" t="s">
        <v>87</v>
      </c>
    </row>
    <row r="193" s="14" customFormat="1">
      <c r="A193" s="14"/>
      <c r="B193" s="258"/>
      <c r="C193" s="259"/>
      <c r="D193" s="243" t="s">
        <v>226</v>
      </c>
      <c r="E193" s="260" t="s">
        <v>1</v>
      </c>
      <c r="F193" s="261" t="s">
        <v>254</v>
      </c>
      <c r="G193" s="259"/>
      <c r="H193" s="262">
        <v>24.399999999999999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8" t="s">
        <v>226</v>
      </c>
      <c r="AU193" s="268" t="s">
        <v>87</v>
      </c>
      <c r="AV193" s="14" t="s">
        <v>87</v>
      </c>
      <c r="AW193" s="14" t="s">
        <v>34</v>
      </c>
      <c r="AX193" s="14" t="s">
        <v>79</v>
      </c>
      <c r="AY193" s="268" t="s">
        <v>214</v>
      </c>
    </row>
    <row r="194" s="15" customFormat="1">
      <c r="A194" s="15"/>
      <c r="B194" s="269"/>
      <c r="C194" s="270"/>
      <c r="D194" s="243" t="s">
        <v>226</v>
      </c>
      <c r="E194" s="271" t="s">
        <v>1</v>
      </c>
      <c r="F194" s="272" t="s">
        <v>230</v>
      </c>
      <c r="G194" s="270"/>
      <c r="H194" s="273">
        <v>24.399999999999999</v>
      </c>
      <c r="I194" s="274"/>
      <c r="J194" s="270"/>
      <c r="K194" s="270"/>
      <c r="L194" s="275"/>
      <c r="M194" s="276"/>
      <c r="N194" s="277"/>
      <c r="O194" s="277"/>
      <c r="P194" s="277"/>
      <c r="Q194" s="277"/>
      <c r="R194" s="277"/>
      <c r="S194" s="277"/>
      <c r="T194" s="27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9" t="s">
        <v>226</v>
      </c>
      <c r="AU194" s="279" t="s">
        <v>87</v>
      </c>
      <c r="AV194" s="15" t="s">
        <v>117</v>
      </c>
      <c r="AW194" s="15" t="s">
        <v>34</v>
      </c>
      <c r="AX194" s="15" t="s">
        <v>85</v>
      </c>
      <c r="AY194" s="279" t="s">
        <v>214</v>
      </c>
    </row>
    <row r="195" s="2" customFormat="1" ht="16.5" customHeight="1">
      <c r="A195" s="39"/>
      <c r="B195" s="40"/>
      <c r="C195" s="229" t="s">
        <v>330</v>
      </c>
      <c r="D195" s="230" t="s">
        <v>218</v>
      </c>
      <c r="E195" s="231" t="s">
        <v>331</v>
      </c>
      <c r="F195" s="232" t="s">
        <v>332</v>
      </c>
      <c r="G195" s="233" t="s">
        <v>221</v>
      </c>
      <c r="H195" s="234">
        <v>24.399999999999999</v>
      </c>
      <c r="I195" s="235"/>
      <c r="J195" s="236">
        <f>ROUND(I195*H195,2)</f>
        <v>0</v>
      </c>
      <c r="K195" s="232" t="s">
        <v>222</v>
      </c>
      <c r="L195" s="45"/>
      <c r="M195" s="237" t="s">
        <v>1</v>
      </c>
      <c r="N195" s="238" t="s">
        <v>44</v>
      </c>
      <c r="O195" s="92"/>
      <c r="P195" s="239">
        <f>O195*H195</f>
        <v>0</v>
      </c>
      <c r="Q195" s="239">
        <v>0.00010000000000000001</v>
      </c>
      <c r="R195" s="239">
        <f>Q195*H195</f>
        <v>0.0024399999999999999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293</v>
      </c>
      <c r="AT195" s="241" t="s">
        <v>218</v>
      </c>
      <c r="AU195" s="241" t="s">
        <v>87</v>
      </c>
      <c r="AY195" s="18" t="s">
        <v>214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85</v>
      </c>
      <c r="BK195" s="242">
        <f>ROUND(I195*H195,2)</f>
        <v>0</v>
      </c>
      <c r="BL195" s="18" t="s">
        <v>293</v>
      </c>
      <c r="BM195" s="241" t="s">
        <v>333</v>
      </c>
    </row>
    <row r="196" s="2" customFormat="1">
      <c r="A196" s="39"/>
      <c r="B196" s="40"/>
      <c r="C196" s="41"/>
      <c r="D196" s="243" t="s">
        <v>224</v>
      </c>
      <c r="E196" s="41"/>
      <c r="F196" s="244" t="s">
        <v>334</v>
      </c>
      <c r="G196" s="41"/>
      <c r="H196" s="41"/>
      <c r="I196" s="245"/>
      <c r="J196" s="41"/>
      <c r="K196" s="41"/>
      <c r="L196" s="45"/>
      <c r="M196" s="246"/>
      <c r="N196" s="24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224</v>
      </c>
      <c r="AU196" s="18" t="s">
        <v>87</v>
      </c>
    </row>
    <row r="197" s="14" customFormat="1">
      <c r="A197" s="14"/>
      <c r="B197" s="258"/>
      <c r="C197" s="259"/>
      <c r="D197" s="243" t="s">
        <v>226</v>
      </c>
      <c r="E197" s="260" t="s">
        <v>1</v>
      </c>
      <c r="F197" s="261" t="s">
        <v>254</v>
      </c>
      <c r="G197" s="259"/>
      <c r="H197" s="262">
        <v>24.399999999999999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8" t="s">
        <v>226</v>
      </c>
      <c r="AU197" s="268" t="s">
        <v>87</v>
      </c>
      <c r="AV197" s="14" t="s">
        <v>87</v>
      </c>
      <c r="AW197" s="14" t="s">
        <v>34</v>
      </c>
      <c r="AX197" s="14" t="s">
        <v>85</v>
      </c>
      <c r="AY197" s="268" t="s">
        <v>214</v>
      </c>
    </row>
    <row r="198" s="2" customFormat="1" ht="24.15" customHeight="1">
      <c r="A198" s="39"/>
      <c r="B198" s="40"/>
      <c r="C198" s="229" t="s">
        <v>335</v>
      </c>
      <c r="D198" s="230" t="s">
        <v>218</v>
      </c>
      <c r="E198" s="231" t="s">
        <v>336</v>
      </c>
      <c r="F198" s="232" t="s">
        <v>337</v>
      </c>
      <c r="G198" s="233" t="s">
        <v>221</v>
      </c>
      <c r="H198" s="234">
        <v>24.399999999999999</v>
      </c>
      <c r="I198" s="235"/>
      <c r="J198" s="236">
        <f>ROUND(I198*H198,2)</f>
        <v>0</v>
      </c>
      <c r="K198" s="232" t="s">
        <v>222</v>
      </c>
      <c r="L198" s="45"/>
      <c r="M198" s="237" t="s">
        <v>1</v>
      </c>
      <c r="N198" s="238" t="s">
        <v>44</v>
      </c>
      <c r="O198" s="92"/>
      <c r="P198" s="239">
        <f>O198*H198</f>
        <v>0</v>
      </c>
      <c r="Q198" s="239">
        <v>9.8999999999999994E-05</v>
      </c>
      <c r="R198" s="239">
        <f>Q198*H198</f>
        <v>0.0024155999999999995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293</v>
      </c>
      <c r="AT198" s="241" t="s">
        <v>218</v>
      </c>
      <c r="AU198" s="241" t="s">
        <v>87</v>
      </c>
      <c r="AY198" s="18" t="s">
        <v>214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85</v>
      </c>
      <c r="BK198" s="242">
        <f>ROUND(I198*H198,2)</f>
        <v>0</v>
      </c>
      <c r="BL198" s="18" t="s">
        <v>293</v>
      </c>
      <c r="BM198" s="241" t="s">
        <v>338</v>
      </c>
    </row>
    <row r="199" s="2" customFormat="1">
      <c r="A199" s="39"/>
      <c r="B199" s="40"/>
      <c r="C199" s="41"/>
      <c r="D199" s="243" t="s">
        <v>224</v>
      </c>
      <c r="E199" s="41"/>
      <c r="F199" s="244" t="s">
        <v>339</v>
      </c>
      <c r="G199" s="41"/>
      <c r="H199" s="41"/>
      <c r="I199" s="245"/>
      <c r="J199" s="41"/>
      <c r="K199" s="41"/>
      <c r="L199" s="45"/>
      <c r="M199" s="246"/>
      <c r="N199" s="24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87</v>
      </c>
    </row>
    <row r="200" s="2" customFormat="1" ht="21.75" customHeight="1">
      <c r="A200" s="39"/>
      <c r="B200" s="40"/>
      <c r="C200" s="229" t="s">
        <v>340</v>
      </c>
      <c r="D200" s="230" t="s">
        <v>218</v>
      </c>
      <c r="E200" s="231" t="s">
        <v>341</v>
      </c>
      <c r="F200" s="232" t="s">
        <v>342</v>
      </c>
      <c r="G200" s="233" t="s">
        <v>221</v>
      </c>
      <c r="H200" s="234">
        <v>24.399999999999999</v>
      </c>
      <c r="I200" s="235"/>
      <c r="J200" s="236">
        <f>ROUND(I200*H200,2)</f>
        <v>0</v>
      </c>
      <c r="K200" s="232" t="s">
        <v>222</v>
      </c>
      <c r="L200" s="45"/>
      <c r="M200" s="237" t="s">
        <v>1</v>
      </c>
      <c r="N200" s="238" t="s">
        <v>44</v>
      </c>
      <c r="O200" s="92"/>
      <c r="P200" s="239">
        <f>O200*H200</f>
        <v>0</v>
      </c>
      <c r="Q200" s="239">
        <v>0.00069999999999999999</v>
      </c>
      <c r="R200" s="239">
        <f>Q200*H200</f>
        <v>0.017079999999999998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293</v>
      </c>
      <c r="AT200" s="241" t="s">
        <v>218</v>
      </c>
      <c r="AU200" s="241" t="s">
        <v>87</v>
      </c>
      <c r="AY200" s="18" t="s">
        <v>214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85</v>
      </c>
      <c r="BK200" s="242">
        <f>ROUND(I200*H200,2)</f>
        <v>0</v>
      </c>
      <c r="BL200" s="18" t="s">
        <v>293</v>
      </c>
      <c r="BM200" s="241" t="s">
        <v>343</v>
      </c>
    </row>
    <row r="201" s="2" customFormat="1">
      <c r="A201" s="39"/>
      <c r="B201" s="40"/>
      <c r="C201" s="41"/>
      <c r="D201" s="243" t="s">
        <v>224</v>
      </c>
      <c r="E201" s="41"/>
      <c r="F201" s="244" t="s">
        <v>344</v>
      </c>
      <c r="G201" s="41"/>
      <c r="H201" s="41"/>
      <c r="I201" s="245"/>
      <c r="J201" s="41"/>
      <c r="K201" s="41"/>
      <c r="L201" s="45"/>
      <c r="M201" s="246"/>
      <c r="N201" s="24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224</v>
      </c>
      <c r="AU201" s="18" t="s">
        <v>87</v>
      </c>
    </row>
    <row r="202" s="2" customFormat="1" ht="24.15" customHeight="1">
      <c r="A202" s="39"/>
      <c r="B202" s="40"/>
      <c r="C202" s="229" t="s">
        <v>345</v>
      </c>
      <c r="D202" s="230" t="s">
        <v>218</v>
      </c>
      <c r="E202" s="231" t="s">
        <v>346</v>
      </c>
      <c r="F202" s="232" t="s">
        <v>347</v>
      </c>
      <c r="G202" s="233" t="s">
        <v>221</v>
      </c>
      <c r="H202" s="234">
        <v>0.69999999999999996</v>
      </c>
      <c r="I202" s="235"/>
      <c r="J202" s="236">
        <f>ROUND(I202*H202,2)</f>
        <v>0</v>
      </c>
      <c r="K202" s="232" t="s">
        <v>222</v>
      </c>
      <c r="L202" s="45"/>
      <c r="M202" s="237" t="s">
        <v>1</v>
      </c>
      <c r="N202" s="238" t="s">
        <v>44</v>
      </c>
      <c r="O202" s="92"/>
      <c r="P202" s="239">
        <f>O202*H202</f>
        <v>0</v>
      </c>
      <c r="Q202" s="239">
        <v>0.011846000000000001</v>
      </c>
      <c r="R202" s="239">
        <f>Q202*H202</f>
        <v>0.0082921999999999996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293</v>
      </c>
      <c r="AT202" s="241" t="s">
        <v>218</v>
      </c>
      <c r="AU202" s="241" t="s">
        <v>87</v>
      </c>
      <c r="AY202" s="18" t="s">
        <v>214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85</v>
      </c>
      <c r="BK202" s="242">
        <f>ROUND(I202*H202,2)</f>
        <v>0</v>
      </c>
      <c r="BL202" s="18" t="s">
        <v>293</v>
      </c>
      <c r="BM202" s="241" t="s">
        <v>348</v>
      </c>
    </row>
    <row r="203" s="2" customFormat="1">
      <c r="A203" s="39"/>
      <c r="B203" s="40"/>
      <c r="C203" s="41"/>
      <c r="D203" s="243" t="s">
        <v>224</v>
      </c>
      <c r="E203" s="41"/>
      <c r="F203" s="244" t="s">
        <v>349</v>
      </c>
      <c r="G203" s="41"/>
      <c r="H203" s="41"/>
      <c r="I203" s="245"/>
      <c r="J203" s="41"/>
      <c r="K203" s="41"/>
      <c r="L203" s="45"/>
      <c r="M203" s="246"/>
      <c r="N203" s="24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87</v>
      </c>
    </row>
    <row r="204" s="14" customFormat="1">
      <c r="A204" s="14"/>
      <c r="B204" s="258"/>
      <c r="C204" s="259"/>
      <c r="D204" s="243" t="s">
        <v>226</v>
      </c>
      <c r="E204" s="260" t="s">
        <v>1</v>
      </c>
      <c r="F204" s="261" t="s">
        <v>350</v>
      </c>
      <c r="G204" s="259"/>
      <c r="H204" s="262">
        <v>0.69999999999999996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226</v>
      </c>
      <c r="AU204" s="268" t="s">
        <v>87</v>
      </c>
      <c r="AV204" s="14" t="s">
        <v>87</v>
      </c>
      <c r="AW204" s="14" t="s">
        <v>34</v>
      </c>
      <c r="AX204" s="14" t="s">
        <v>85</v>
      </c>
      <c r="AY204" s="268" t="s">
        <v>214</v>
      </c>
    </row>
    <row r="205" s="2" customFormat="1" ht="24.15" customHeight="1">
      <c r="A205" s="39"/>
      <c r="B205" s="40"/>
      <c r="C205" s="229" t="s">
        <v>351</v>
      </c>
      <c r="D205" s="230" t="s">
        <v>218</v>
      </c>
      <c r="E205" s="231" t="s">
        <v>352</v>
      </c>
      <c r="F205" s="232" t="s">
        <v>353</v>
      </c>
      <c r="G205" s="233" t="s">
        <v>354</v>
      </c>
      <c r="H205" s="234">
        <v>1</v>
      </c>
      <c r="I205" s="235"/>
      <c r="J205" s="236">
        <f>ROUND(I205*H205,2)</f>
        <v>0</v>
      </c>
      <c r="K205" s="232" t="s">
        <v>222</v>
      </c>
      <c r="L205" s="45"/>
      <c r="M205" s="237" t="s">
        <v>1</v>
      </c>
      <c r="N205" s="238" t="s">
        <v>44</v>
      </c>
      <c r="O205" s="92"/>
      <c r="P205" s="239">
        <f>O205*H205</f>
        <v>0</v>
      </c>
      <c r="Q205" s="239">
        <v>2.5999999999999998E-05</v>
      </c>
      <c r="R205" s="239">
        <f>Q205*H205</f>
        <v>2.5999999999999998E-05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293</v>
      </c>
      <c r="AT205" s="241" t="s">
        <v>218</v>
      </c>
      <c r="AU205" s="241" t="s">
        <v>87</v>
      </c>
      <c r="AY205" s="18" t="s">
        <v>214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85</v>
      </c>
      <c r="BK205" s="242">
        <f>ROUND(I205*H205,2)</f>
        <v>0</v>
      </c>
      <c r="BL205" s="18" t="s">
        <v>293</v>
      </c>
      <c r="BM205" s="241" t="s">
        <v>355</v>
      </c>
    </row>
    <row r="206" s="2" customFormat="1">
      <c r="A206" s="39"/>
      <c r="B206" s="40"/>
      <c r="C206" s="41"/>
      <c r="D206" s="243" t="s">
        <v>224</v>
      </c>
      <c r="E206" s="41"/>
      <c r="F206" s="244" t="s">
        <v>356</v>
      </c>
      <c r="G206" s="41"/>
      <c r="H206" s="41"/>
      <c r="I206" s="245"/>
      <c r="J206" s="41"/>
      <c r="K206" s="41"/>
      <c r="L206" s="45"/>
      <c r="M206" s="246"/>
      <c r="N206" s="247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224</v>
      </c>
      <c r="AU206" s="18" t="s">
        <v>87</v>
      </c>
    </row>
    <row r="207" s="2" customFormat="1" ht="24.15" customHeight="1">
      <c r="A207" s="39"/>
      <c r="B207" s="40"/>
      <c r="C207" s="280" t="s">
        <v>357</v>
      </c>
      <c r="D207" s="281" t="s">
        <v>244</v>
      </c>
      <c r="E207" s="282" t="s">
        <v>358</v>
      </c>
      <c r="F207" s="283" t="s">
        <v>359</v>
      </c>
      <c r="G207" s="284" t="s">
        <v>354</v>
      </c>
      <c r="H207" s="285">
        <v>1</v>
      </c>
      <c r="I207" s="286"/>
      <c r="J207" s="287">
        <f>ROUND(I207*H207,2)</f>
        <v>0</v>
      </c>
      <c r="K207" s="283" t="s">
        <v>222</v>
      </c>
      <c r="L207" s="288"/>
      <c r="M207" s="289" t="s">
        <v>1</v>
      </c>
      <c r="N207" s="290" t="s">
        <v>44</v>
      </c>
      <c r="O207" s="92"/>
      <c r="P207" s="239">
        <f>O207*H207</f>
        <v>0</v>
      </c>
      <c r="Q207" s="239">
        <v>0.0014</v>
      </c>
      <c r="R207" s="239">
        <f>Q207*H207</f>
        <v>0.0014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299</v>
      </c>
      <c r="AT207" s="241" t="s">
        <v>244</v>
      </c>
      <c r="AU207" s="241" t="s">
        <v>87</v>
      </c>
      <c r="AY207" s="18" t="s">
        <v>214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85</v>
      </c>
      <c r="BK207" s="242">
        <f>ROUND(I207*H207,2)</f>
        <v>0</v>
      </c>
      <c r="BL207" s="18" t="s">
        <v>293</v>
      </c>
      <c r="BM207" s="241" t="s">
        <v>360</v>
      </c>
    </row>
    <row r="208" s="2" customFormat="1">
      <c r="A208" s="39"/>
      <c r="B208" s="40"/>
      <c r="C208" s="41"/>
      <c r="D208" s="243" t="s">
        <v>224</v>
      </c>
      <c r="E208" s="41"/>
      <c r="F208" s="244" t="s">
        <v>359</v>
      </c>
      <c r="G208" s="41"/>
      <c r="H208" s="41"/>
      <c r="I208" s="245"/>
      <c r="J208" s="41"/>
      <c r="K208" s="41"/>
      <c r="L208" s="45"/>
      <c r="M208" s="246"/>
      <c r="N208" s="24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224</v>
      </c>
      <c r="AU208" s="18" t="s">
        <v>87</v>
      </c>
    </row>
    <row r="209" s="2" customFormat="1" ht="24.15" customHeight="1">
      <c r="A209" s="39"/>
      <c r="B209" s="40"/>
      <c r="C209" s="229" t="s">
        <v>361</v>
      </c>
      <c r="D209" s="230" t="s">
        <v>218</v>
      </c>
      <c r="E209" s="231" t="s">
        <v>362</v>
      </c>
      <c r="F209" s="232" t="s">
        <v>363</v>
      </c>
      <c r="G209" s="233" t="s">
        <v>283</v>
      </c>
      <c r="H209" s="234">
        <v>0.70899999999999996</v>
      </c>
      <c r="I209" s="235"/>
      <c r="J209" s="236">
        <f>ROUND(I209*H209,2)</f>
        <v>0</v>
      </c>
      <c r="K209" s="232" t="s">
        <v>222</v>
      </c>
      <c r="L209" s="45"/>
      <c r="M209" s="237" t="s">
        <v>1</v>
      </c>
      <c r="N209" s="238" t="s">
        <v>44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293</v>
      </c>
      <c r="AT209" s="241" t="s">
        <v>218</v>
      </c>
      <c r="AU209" s="241" t="s">
        <v>87</v>
      </c>
      <c r="AY209" s="18" t="s">
        <v>214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85</v>
      </c>
      <c r="BK209" s="242">
        <f>ROUND(I209*H209,2)</f>
        <v>0</v>
      </c>
      <c r="BL209" s="18" t="s">
        <v>293</v>
      </c>
      <c r="BM209" s="241" t="s">
        <v>364</v>
      </c>
    </row>
    <row r="210" s="2" customFormat="1">
      <c r="A210" s="39"/>
      <c r="B210" s="40"/>
      <c r="C210" s="41"/>
      <c r="D210" s="243" t="s">
        <v>224</v>
      </c>
      <c r="E210" s="41"/>
      <c r="F210" s="244" t="s">
        <v>365</v>
      </c>
      <c r="G210" s="41"/>
      <c r="H210" s="41"/>
      <c r="I210" s="245"/>
      <c r="J210" s="41"/>
      <c r="K210" s="41"/>
      <c r="L210" s="45"/>
      <c r="M210" s="246"/>
      <c r="N210" s="24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224</v>
      </c>
      <c r="AU210" s="18" t="s">
        <v>87</v>
      </c>
    </row>
    <row r="211" s="12" customFormat="1" ht="22.8" customHeight="1">
      <c r="A211" s="12"/>
      <c r="B211" s="213"/>
      <c r="C211" s="214"/>
      <c r="D211" s="215" t="s">
        <v>78</v>
      </c>
      <c r="E211" s="227" t="s">
        <v>366</v>
      </c>
      <c r="F211" s="227" t="s">
        <v>367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SUM(P212:P223)</f>
        <v>0</v>
      </c>
      <c r="Q211" s="221"/>
      <c r="R211" s="222">
        <f>SUM(R212:R223)</f>
        <v>0.13900000000000001</v>
      </c>
      <c r="S211" s="221"/>
      <c r="T211" s="223">
        <f>SUM(T212:T223)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87</v>
      </c>
      <c r="AT211" s="225" t="s">
        <v>78</v>
      </c>
      <c r="AU211" s="225" t="s">
        <v>85</v>
      </c>
      <c r="AY211" s="224" t="s">
        <v>214</v>
      </c>
      <c r="BK211" s="226">
        <f>SUM(BK212:BK223)</f>
        <v>0</v>
      </c>
    </row>
    <row r="212" s="2" customFormat="1" ht="24.15" customHeight="1">
      <c r="A212" s="39"/>
      <c r="B212" s="40"/>
      <c r="C212" s="229" t="s">
        <v>368</v>
      </c>
      <c r="D212" s="230" t="s">
        <v>218</v>
      </c>
      <c r="E212" s="231" t="s">
        <v>369</v>
      </c>
      <c r="F212" s="232" t="s">
        <v>370</v>
      </c>
      <c r="G212" s="233" t="s">
        <v>354</v>
      </c>
      <c r="H212" s="234">
        <v>1</v>
      </c>
      <c r="I212" s="235"/>
      <c r="J212" s="236">
        <f>ROUND(I212*H212,2)</f>
        <v>0</v>
      </c>
      <c r="K212" s="232" t="s">
        <v>222</v>
      </c>
      <c r="L212" s="45"/>
      <c r="M212" s="237" t="s">
        <v>1</v>
      </c>
      <c r="N212" s="238" t="s">
        <v>44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293</v>
      </c>
      <c r="AT212" s="241" t="s">
        <v>218</v>
      </c>
      <c r="AU212" s="241" t="s">
        <v>87</v>
      </c>
      <c r="AY212" s="18" t="s">
        <v>214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85</v>
      </c>
      <c r="BK212" s="242">
        <f>ROUND(I212*H212,2)</f>
        <v>0</v>
      </c>
      <c r="BL212" s="18" t="s">
        <v>293</v>
      </c>
      <c r="BM212" s="241" t="s">
        <v>371</v>
      </c>
    </row>
    <row r="213" s="2" customFormat="1">
      <c r="A213" s="39"/>
      <c r="B213" s="40"/>
      <c r="C213" s="41"/>
      <c r="D213" s="243" t="s">
        <v>224</v>
      </c>
      <c r="E213" s="41"/>
      <c r="F213" s="244" t="s">
        <v>372</v>
      </c>
      <c r="G213" s="41"/>
      <c r="H213" s="41"/>
      <c r="I213" s="245"/>
      <c r="J213" s="41"/>
      <c r="K213" s="41"/>
      <c r="L213" s="45"/>
      <c r="M213" s="246"/>
      <c r="N213" s="24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224</v>
      </c>
      <c r="AU213" s="18" t="s">
        <v>87</v>
      </c>
    </row>
    <row r="214" s="13" customFormat="1">
      <c r="A214" s="13"/>
      <c r="B214" s="248"/>
      <c r="C214" s="249"/>
      <c r="D214" s="243" t="s">
        <v>226</v>
      </c>
      <c r="E214" s="250" t="s">
        <v>1</v>
      </c>
      <c r="F214" s="251" t="s">
        <v>373</v>
      </c>
      <c r="G214" s="249"/>
      <c r="H214" s="250" t="s">
        <v>1</v>
      </c>
      <c r="I214" s="252"/>
      <c r="J214" s="249"/>
      <c r="K214" s="249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226</v>
      </c>
      <c r="AU214" s="257" t="s">
        <v>87</v>
      </c>
      <c r="AV214" s="13" t="s">
        <v>85</v>
      </c>
      <c r="AW214" s="13" t="s">
        <v>34</v>
      </c>
      <c r="AX214" s="13" t="s">
        <v>79</v>
      </c>
      <c r="AY214" s="257" t="s">
        <v>214</v>
      </c>
    </row>
    <row r="215" s="14" customFormat="1">
      <c r="A215" s="14"/>
      <c r="B215" s="258"/>
      <c r="C215" s="259"/>
      <c r="D215" s="243" t="s">
        <v>226</v>
      </c>
      <c r="E215" s="260" t="s">
        <v>1</v>
      </c>
      <c r="F215" s="261" t="s">
        <v>85</v>
      </c>
      <c r="G215" s="259"/>
      <c r="H215" s="262">
        <v>1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226</v>
      </c>
      <c r="AU215" s="268" t="s">
        <v>87</v>
      </c>
      <c r="AV215" s="14" t="s">
        <v>87</v>
      </c>
      <c r="AW215" s="14" t="s">
        <v>34</v>
      </c>
      <c r="AX215" s="14" t="s">
        <v>79</v>
      </c>
      <c r="AY215" s="268" t="s">
        <v>214</v>
      </c>
    </row>
    <row r="216" s="15" customFormat="1">
      <c r="A216" s="15"/>
      <c r="B216" s="269"/>
      <c r="C216" s="270"/>
      <c r="D216" s="243" t="s">
        <v>226</v>
      </c>
      <c r="E216" s="271" t="s">
        <v>1</v>
      </c>
      <c r="F216" s="272" t="s">
        <v>230</v>
      </c>
      <c r="G216" s="270"/>
      <c r="H216" s="273">
        <v>1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226</v>
      </c>
      <c r="AU216" s="279" t="s">
        <v>87</v>
      </c>
      <c r="AV216" s="15" t="s">
        <v>117</v>
      </c>
      <c r="AW216" s="15" t="s">
        <v>34</v>
      </c>
      <c r="AX216" s="15" t="s">
        <v>85</v>
      </c>
      <c r="AY216" s="279" t="s">
        <v>214</v>
      </c>
    </row>
    <row r="217" s="2" customFormat="1" ht="24.15" customHeight="1">
      <c r="A217" s="39"/>
      <c r="B217" s="40"/>
      <c r="C217" s="280" t="s">
        <v>374</v>
      </c>
      <c r="D217" s="281" t="s">
        <v>244</v>
      </c>
      <c r="E217" s="282" t="s">
        <v>375</v>
      </c>
      <c r="F217" s="283" t="s">
        <v>376</v>
      </c>
      <c r="G217" s="284" t="s">
        <v>239</v>
      </c>
      <c r="H217" s="285">
        <v>1.5</v>
      </c>
      <c r="I217" s="286"/>
      <c r="J217" s="287">
        <f>ROUND(I217*H217,2)</f>
        <v>0</v>
      </c>
      <c r="K217" s="283" t="s">
        <v>222</v>
      </c>
      <c r="L217" s="288"/>
      <c r="M217" s="289" t="s">
        <v>1</v>
      </c>
      <c r="N217" s="290" t="s">
        <v>44</v>
      </c>
      <c r="O217" s="92"/>
      <c r="P217" s="239">
        <f>O217*H217</f>
        <v>0</v>
      </c>
      <c r="Q217" s="239">
        <v>0.0060000000000000001</v>
      </c>
      <c r="R217" s="239">
        <f>Q217*H217</f>
        <v>0.0090000000000000011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299</v>
      </c>
      <c r="AT217" s="241" t="s">
        <v>244</v>
      </c>
      <c r="AU217" s="241" t="s">
        <v>87</v>
      </c>
      <c r="AY217" s="18" t="s">
        <v>214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85</v>
      </c>
      <c r="BK217" s="242">
        <f>ROUND(I217*H217,2)</f>
        <v>0</v>
      </c>
      <c r="BL217" s="18" t="s">
        <v>293</v>
      </c>
      <c r="BM217" s="241" t="s">
        <v>377</v>
      </c>
    </row>
    <row r="218" s="2" customFormat="1">
      <c r="A218" s="39"/>
      <c r="B218" s="40"/>
      <c r="C218" s="41"/>
      <c r="D218" s="243" t="s">
        <v>224</v>
      </c>
      <c r="E218" s="41"/>
      <c r="F218" s="244" t="s">
        <v>376</v>
      </c>
      <c r="G218" s="41"/>
      <c r="H218" s="41"/>
      <c r="I218" s="245"/>
      <c r="J218" s="41"/>
      <c r="K218" s="41"/>
      <c r="L218" s="45"/>
      <c r="M218" s="246"/>
      <c r="N218" s="24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224</v>
      </c>
      <c r="AU218" s="18" t="s">
        <v>87</v>
      </c>
    </row>
    <row r="219" s="2" customFormat="1" ht="24.15" customHeight="1">
      <c r="A219" s="39"/>
      <c r="B219" s="40"/>
      <c r="C219" s="229" t="s">
        <v>378</v>
      </c>
      <c r="D219" s="230" t="s">
        <v>218</v>
      </c>
      <c r="E219" s="231" t="s">
        <v>379</v>
      </c>
      <c r="F219" s="232" t="s">
        <v>380</v>
      </c>
      <c r="G219" s="233" t="s">
        <v>239</v>
      </c>
      <c r="H219" s="234">
        <v>2.6000000000000001</v>
      </c>
      <c r="I219" s="235"/>
      <c r="J219" s="236">
        <f>ROUND(I219*H219,2)</f>
        <v>0</v>
      </c>
      <c r="K219" s="232" t="s">
        <v>1</v>
      </c>
      <c r="L219" s="45"/>
      <c r="M219" s="237" t="s">
        <v>1</v>
      </c>
      <c r="N219" s="238" t="s">
        <v>44</v>
      </c>
      <c r="O219" s="92"/>
      <c r="P219" s="239">
        <f>O219*H219</f>
        <v>0</v>
      </c>
      <c r="Q219" s="239">
        <v>0.050000000000000003</v>
      </c>
      <c r="R219" s="239">
        <f>Q219*H219</f>
        <v>0.13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293</v>
      </c>
      <c r="AT219" s="241" t="s">
        <v>218</v>
      </c>
      <c r="AU219" s="241" t="s">
        <v>87</v>
      </c>
      <c r="AY219" s="18" t="s">
        <v>214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85</v>
      </c>
      <c r="BK219" s="242">
        <f>ROUND(I219*H219,2)</f>
        <v>0</v>
      </c>
      <c r="BL219" s="18" t="s">
        <v>293</v>
      </c>
      <c r="BM219" s="241" t="s">
        <v>381</v>
      </c>
    </row>
    <row r="220" s="2" customFormat="1">
      <c r="A220" s="39"/>
      <c r="B220" s="40"/>
      <c r="C220" s="41"/>
      <c r="D220" s="243" t="s">
        <v>224</v>
      </c>
      <c r="E220" s="41"/>
      <c r="F220" s="244" t="s">
        <v>380</v>
      </c>
      <c r="G220" s="41"/>
      <c r="H220" s="41"/>
      <c r="I220" s="245"/>
      <c r="J220" s="41"/>
      <c r="K220" s="41"/>
      <c r="L220" s="45"/>
      <c r="M220" s="246"/>
      <c r="N220" s="24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224</v>
      </c>
      <c r="AU220" s="18" t="s">
        <v>87</v>
      </c>
    </row>
    <row r="221" s="14" customFormat="1">
      <c r="A221" s="14"/>
      <c r="B221" s="258"/>
      <c r="C221" s="259"/>
      <c r="D221" s="243" t="s">
        <v>226</v>
      </c>
      <c r="E221" s="260" t="s">
        <v>1</v>
      </c>
      <c r="F221" s="261" t="s">
        <v>382</v>
      </c>
      <c r="G221" s="259"/>
      <c r="H221" s="262">
        <v>2.6000000000000001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8" t="s">
        <v>226</v>
      </c>
      <c r="AU221" s="268" t="s">
        <v>87</v>
      </c>
      <c r="AV221" s="14" t="s">
        <v>87</v>
      </c>
      <c r="AW221" s="14" t="s">
        <v>34</v>
      </c>
      <c r="AX221" s="14" t="s">
        <v>85</v>
      </c>
      <c r="AY221" s="268" t="s">
        <v>214</v>
      </c>
    </row>
    <row r="222" s="2" customFormat="1" ht="24.15" customHeight="1">
      <c r="A222" s="39"/>
      <c r="B222" s="40"/>
      <c r="C222" s="229" t="s">
        <v>383</v>
      </c>
      <c r="D222" s="230" t="s">
        <v>218</v>
      </c>
      <c r="E222" s="231" t="s">
        <v>384</v>
      </c>
      <c r="F222" s="232" t="s">
        <v>385</v>
      </c>
      <c r="G222" s="233" t="s">
        <v>283</v>
      </c>
      <c r="H222" s="234">
        <v>0.13900000000000001</v>
      </c>
      <c r="I222" s="235"/>
      <c r="J222" s="236">
        <f>ROUND(I222*H222,2)</f>
        <v>0</v>
      </c>
      <c r="K222" s="232" t="s">
        <v>222</v>
      </c>
      <c r="L222" s="45"/>
      <c r="M222" s="237" t="s">
        <v>1</v>
      </c>
      <c r="N222" s="238" t="s">
        <v>44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293</v>
      </c>
      <c r="AT222" s="241" t="s">
        <v>218</v>
      </c>
      <c r="AU222" s="241" t="s">
        <v>87</v>
      </c>
      <c r="AY222" s="18" t="s">
        <v>214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85</v>
      </c>
      <c r="BK222" s="242">
        <f>ROUND(I222*H222,2)</f>
        <v>0</v>
      </c>
      <c r="BL222" s="18" t="s">
        <v>293</v>
      </c>
      <c r="BM222" s="241" t="s">
        <v>386</v>
      </c>
    </row>
    <row r="223" s="2" customFormat="1">
      <c r="A223" s="39"/>
      <c r="B223" s="40"/>
      <c r="C223" s="41"/>
      <c r="D223" s="243" t="s">
        <v>224</v>
      </c>
      <c r="E223" s="41"/>
      <c r="F223" s="244" t="s">
        <v>387</v>
      </c>
      <c r="G223" s="41"/>
      <c r="H223" s="41"/>
      <c r="I223" s="245"/>
      <c r="J223" s="41"/>
      <c r="K223" s="41"/>
      <c r="L223" s="45"/>
      <c r="M223" s="246"/>
      <c r="N223" s="24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224</v>
      </c>
      <c r="AU223" s="18" t="s">
        <v>87</v>
      </c>
    </row>
    <row r="224" s="12" customFormat="1" ht="22.8" customHeight="1">
      <c r="A224" s="12"/>
      <c r="B224" s="213"/>
      <c r="C224" s="214"/>
      <c r="D224" s="215" t="s">
        <v>78</v>
      </c>
      <c r="E224" s="227" t="s">
        <v>388</v>
      </c>
      <c r="F224" s="227" t="s">
        <v>389</v>
      </c>
      <c r="G224" s="214"/>
      <c r="H224" s="214"/>
      <c r="I224" s="217"/>
      <c r="J224" s="228">
        <f>BK224</f>
        <v>0</v>
      </c>
      <c r="K224" s="214"/>
      <c r="L224" s="219"/>
      <c r="M224" s="220"/>
      <c r="N224" s="221"/>
      <c r="O224" s="221"/>
      <c r="P224" s="222">
        <f>SUM(P225:P249)</f>
        <v>0</v>
      </c>
      <c r="Q224" s="221"/>
      <c r="R224" s="222">
        <f>SUM(R225:R249)</f>
        <v>0.80428052000000005</v>
      </c>
      <c r="S224" s="221"/>
      <c r="T224" s="223">
        <f>SUM(T225:T249)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87</v>
      </c>
      <c r="AT224" s="225" t="s">
        <v>78</v>
      </c>
      <c r="AU224" s="225" t="s">
        <v>85</v>
      </c>
      <c r="AY224" s="224" t="s">
        <v>214</v>
      </c>
      <c r="BK224" s="226">
        <f>SUM(BK225:BK249)</f>
        <v>0</v>
      </c>
    </row>
    <row r="225" s="2" customFormat="1" ht="16.5" customHeight="1">
      <c r="A225" s="39"/>
      <c r="B225" s="40"/>
      <c r="C225" s="229" t="s">
        <v>390</v>
      </c>
      <c r="D225" s="230" t="s">
        <v>218</v>
      </c>
      <c r="E225" s="231" t="s">
        <v>391</v>
      </c>
      <c r="F225" s="232" t="s">
        <v>392</v>
      </c>
      <c r="G225" s="233" t="s">
        <v>221</v>
      </c>
      <c r="H225" s="234">
        <v>24.399999999999999</v>
      </c>
      <c r="I225" s="235"/>
      <c r="J225" s="236">
        <f>ROUND(I225*H225,2)</f>
        <v>0</v>
      </c>
      <c r="K225" s="232" t="s">
        <v>222</v>
      </c>
      <c r="L225" s="45"/>
      <c r="M225" s="237" t="s">
        <v>1</v>
      </c>
      <c r="N225" s="238" t="s">
        <v>44</v>
      </c>
      <c r="O225" s="92"/>
      <c r="P225" s="239">
        <f>O225*H225</f>
        <v>0</v>
      </c>
      <c r="Q225" s="239">
        <v>0.00029999999999999997</v>
      </c>
      <c r="R225" s="239">
        <f>Q225*H225</f>
        <v>0.0073199999999999992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293</v>
      </c>
      <c r="AT225" s="241" t="s">
        <v>218</v>
      </c>
      <c r="AU225" s="241" t="s">
        <v>87</v>
      </c>
      <c r="AY225" s="18" t="s">
        <v>214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85</v>
      </c>
      <c r="BK225" s="242">
        <f>ROUND(I225*H225,2)</f>
        <v>0</v>
      </c>
      <c r="BL225" s="18" t="s">
        <v>293</v>
      </c>
      <c r="BM225" s="241" t="s">
        <v>393</v>
      </c>
    </row>
    <row r="226" s="2" customFormat="1">
      <c r="A226" s="39"/>
      <c r="B226" s="40"/>
      <c r="C226" s="41"/>
      <c r="D226" s="243" t="s">
        <v>224</v>
      </c>
      <c r="E226" s="41"/>
      <c r="F226" s="244" t="s">
        <v>394</v>
      </c>
      <c r="G226" s="41"/>
      <c r="H226" s="41"/>
      <c r="I226" s="245"/>
      <c r="J226" s="41"/>
      <c r="K226" s="41"/>
      <c r="L226" s="45"/>
      <c r="M226" s="246"/>
      <c r="N226" s="247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224</v>
      </c>
      <c r="AU226" s="18" t="s">
        <v>87</v>
      </c>
    </row>
    <row r="227" s="2" customFormat="1" ht="16.5" customHeight="1">
      <c r="A227" s="39"/>
      <c r="B227" s="40"/>
      <c r="C227" s="229" t="s">
        <v>395</v>
      </c>
      <c r="D227" s="230" t="s">
        <v>218</v>
      </c>
      <c r="E227" s="231" t="s">
        <v>396</v>
      </c>
      <c r="F227" s="232" t="s">
        <v>397</v>
      </c>
      <c r="G227" s="233" t="s">
        <v>221</v>
      </c>
      <c r="H227" s="234">
        <v>24.399999999999999</v>
      </c>
      <c r="I227" s="235"/>
      <c r="J227" s="236">
        <f>ROUND(I227*H227,2)</f>
        <v>0</v>
      </c>
      <c r="K227" s="232" t="s">
        <v>1</v>
      </c>
      <c r="L227" s="45"/>
      <c r="M227" s="237" t="s">
        <v>1</v>
      </c>
      <c r="N227" s="238" t="s">
        <v>44</v>
      </c>
      <c r="O227" s="92"/>
      <c r="P227" s="239">
        <f>O227*H227</f>
        <v>0</v>
      </c>
      <c r="Q227" s="239">
        <v>0.0045450000000000004</v>
      </c>
      <c r="R227" s="239">
        <f>Q227*H227</f>
        <v>0.11089800000000001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293</v>
      </c>
      <c r="AT227" s="241" t="s">
        <v>218</v>
      </c>
      <c r="AU227" s="241" t="s">
        <v>87</v>
      </c>
      <c r="AY227" s="18" t="s">
        <v>214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85</v>
      </c>
      <c r="BK227" s="242">
        <f>ROUND(I227*H227,2)</f>
        <v>0</v>
      </c>
      <c r="BL227" s="18" t="s">
        <v>293</v>
      </c>
      <c r="BM227" s="241" t="s">
        <v>398</v>
      </c>
    </row>
    <row r="228" s="2" customFormat="1">
      <c r="A228" s="39"/>
      <c r="B228" s="40"/>
      <c r="C228" s="41"/>
      <c r="D228" s="243" t="s">
        <v>224</v>
      </c>
      <c r="E228" s="41"/>
      <c r="F228" s="244" t="s">
        <v>399</v>
      </c>
      <c r="G228" s="41"/>
      <c r="H228" s="41"/>
      <c r="I228" s="245"/>
      <c r="J228" s="41"/>
      <c r="K228" s="41"/>
      <c r="L228" s="45"/>
      <c r="M228" s="246"/>
      <c r="N228" s="24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224</v>
      </c>
      <c r="AU228" s="18" t="s">
        <v>87</v>
      </c>
    </row>
    <row r="229" s="2" customFormat="1">
      <c r="A229" s="39"/>
      <c r="B229" s="40"/>
      <c r="C229" s="41"/>
      <c r="D229" s="243" t="s">
        <v>400</v>
      </c>
      <c r="E229" s="41"/>
      <c r="F229" s="291" t="s">
        <v>401</v>
      </c>
      <c r="G229" s="41"/>
      <c r="H229" s="41"/>
      <c r="I229" s="245"/>
      <c r="J229" s="41"/>
      <c r="K229" s="41"/>
      <c r="L229" s="45"/>
      <c r="M229" s="246"/>
      <c r="N229" s="247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400</v>
      </c>
      <c r="AU229" s="18" t="s">
        <v>87</v>
      </c>
    </row>
    <row r="230" s="2" customFormat="1" ht="24.15" customHeight="1">
      <c r="A230" s="39"/>
      <c r="B230" s="40"/>
      <c r="C230" s="229" t="s">
        <v>402</v>
      </c>
      <c r="D230" s="230" t="s">
        <v>218</v>
      </c>
      <c r="E230" s="231" t="s">
        <v>403</v>
      </c>
      <c r="F230" s="232" t="s">
        <v>404</v>
      </c>
      <c r="G230" s="233" t="s">
        <v>239</v>
      </c>
      <c r="H230" s="234">
        <v>14.19</v>
      </c>
      <c r="I230" s="235"/>
      <c r="J230" s="236">
        <f>ROUND(I230*H230,2)</f>
        <v>0</v>
      </c>
      <c r="K230" s="232" t="s">
        <v>222</v>
      </c>
      <c r="L230" s="45"/>
      <c r="M230" s="237" t="s">
        <v>1</v>
      </c>
      <c r="N230" s="238" t="s">
        <v>44</v>
      </c>
      <c r="O230" s="92"/>
      <c r="P230" s="239">
        <f>O230*H230</f>
        <v>0</v>
      </c>
      <c r="Q230" s="239">
        <v>0.000428</v>
      </c>
      <c r="R230" s="239">
        <f>Q230*H230</f>
        <v>0.0060733200000000001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293</v>
      </c>
      <c r="AT230" s="241" t="s">
        <v>218</v>
      </c>
      <c r="AU230" s="241" t="s">
        <v>87</v>
      </c>
      <c r="AY230" s="18" t="s">
        <v>214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85</v>
      </c>
      <c r="BK230" s="242">
        <f>ROUND(I230*H230,2)</f>
        <v>0</v>
      </c>
      <c r="BL230" s="18" t="s">
        <v>293</v>
      </c>
      <c r="BM230" s="241" t="s">
        <v>405</v>
      </c>
    </row>
    <row r="231" s="2" customFormat="1">
      <c r="A231" s="39"/>
      <c r="B231" s="40"/>
      <c r="C231" s="41"/>
      <c r="D231" s="243" t="s">
        <v>224</v>
      </c>
      <c r="E231" s="41"/>
      <c r="F231" s="244" t="s">
        <v>406</v>
      </c>
      <c r="G231" s="41"/>
      <c r="H231" s="41"/>
      <c r="I231" s="245"/>
      <c r="J231" s="41"/>
      <c r="K231" s="41"/>
      <c r="L231" s="45"/>
      <c r="M231" s="246"/>
      <c r="N231" s="24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224</v>
      </c>
      <c r="AU231" s="18" t="s">
        <v>87</v>
      </c>
    </row>
    <row r="232" s="14" customFormat="1">
      <c r="A232" s="14"/>
      <c r="B232" s="258"/>
      <c r="C232" s="259"/>
      <c r="D232" s="243" t="s">
        <v>226</v>
      </c>
      <c r="E232" s="260" t="s">
        <v>1</v>
      </c>
      <c r="F232" s="261" t="s">
        <v>407</v>
      </c>
      <c r="G232" s="259"/>
      <c r="H232" s="262">
        <v>14.19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8" t="s">
        <v>226</v>
      </c>
      <c r="AU232" s="268" t="s">
        <v>87</v>
      </c>
      <c r="AV232" s="14" t="s">
        <v>87</v>
      </c>
      <c r="AW232" s="14" t="s">
        <v>34</v>
      </c>
      <c r="AX232" s="14" t="s">
        <v>79</v>
      </c>
      <c r="AY232" s="268" t="s">
        <v>214</v>
      </c>
    </row>
    <row r="233" s="15" customFormat="1">
      <c r="A233" s="15"/>
      <c r="B233" s="269"/>
      <c r="C233" s="270"/>
      <c r="D233" s="243" t="s">
        <v>226</v>
      </c>
      <c r="E233" s="271" t="s">
        <v>1</v>
      </c>
      <c r="F233" s="272" t="s">
        <v>230</v>
      </c>
      <c r="G233" s="270"/>
      <c r="H233" s="273">
        <v>14.19</v>
      </c>
      <c r="I233" s="274"/>
      <c r="J233" s="270"/>
      <c r="K233" s="270"/>
      <c r="L233" s="275"/>
      <c r="M233" s="276"/>
      <c r="N233" s="277"/>
      <c r="O233" s="277"/>
      <c r="P233" s="277"/>
      <c r="Q233" s="277"/>
      <c r="R233" s="277"/>
      <c r="S233" s="277"/>
      <c r="T233" s="27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9" t="s">
        <v>226</v>
      </c>
      <c r="AU233" s="279" t="s">
        <v>87</v>
      </c>
      <c r="AV233" s="15" t="s">
        <v>117</v>
      </c>
      <c r="AW233" s="15" t="s">
        <v>34</v>
      </c>
      <c r="AX233" s="15" t="s">
        <v>85</v>
      </c>
      <c r="AY233" s="279" t="s">
        <v>214</v>
      </c>
    </row>
    <row r="234" s="2" customFormat="1" ht="24.15" customHeight="1">
      <c r="A234" s="39"/>
      <c r="B234" s="40"/>
      <c r="C234" s="280" t="s">
        <v>408</v>
      </c>
      <c r="D234" s="281" t="s">
        <v>244</v>
      </c>
      <c r="E234" s="282" t="s">
        <v>409</v>
      </c>
      <c r="F234" s="283" t="s">
        <v>410</v>
      </c>
      <c r="G234" s="284" t="s">
        <v>354</v>
      </c>
      <c r="H234" s="285">
        <v>35.119999999999997</v>
      </c>
      <c r="I234" s="286"/>
      <c r="J234" s="287">
        <f>ROUND(I234*H234,2)</f>
        <v>0</v>
      </c>
      <c r="K234" s="283" t="s">
        <v>222</v>
      </c>
      <c r="L234" s="288"/>
      <c r="M234" s="289" t="s">
        <v>1</v>
      </c>
      <c r="N234" s="290" t="s">
        <v>44</v>
      </c>
      <c r="O234" s="92"/>
      <c r="P234" s="239">
        <f>O234*H234</f>
        <v>0</v>
      </c>
      <c r="Q234" s="239">
        <v>0.00089999999999999998</v>
      </c>
      <c r="R234" s="239">
        <f>Q234*H234</f>
        <v>0.031607999999999997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299</v>
      </c>
      <c r="AT234" s="241" t="s">
        <v>244</v>
      </c>
      <c r="AU234" s="241" t="s">
        <v>87</v>
      </c>
      <c r="AY234" s="18" t="s">
        <v>214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85</v>
      </c>
      <c r="BK234" s="242">
        <f>ROUND(I234*H234,2)</f>
        <v>0</v>
      </c>
      <c r="BL234" s="18" t="s">
        <v>293</v>
      </c>
      <c r="BM234" s="241" t="s">
        <v>411</v>
      </c>
    </row>
    <row r="235" s="2" customFormat="1">
      <c r="A235" s="39"/>
      <c r="B235" s="40"/>
      <c r="C235" s="41"/>
      <c r="D235" s="243" t="s">
        <v>224</v>
      </c>
      <c r="E235" s="41"/>
      <c r="F235" s="244" t="s">
        <v>410</v>
      </c>
      <c r="G235" s="41"/>
      <c r="H235" s="41"/>
      <c r="I235" s="245"/>
      <c r="J235" s="41"/>
      <c r="K235" s="41"/>
      <c r="L235" s="45"/>
      <c r="M235" s="246"/>
      <c r="N235" s="247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224</v>
      </c>
      <c r="AU235" s="18" t="s">
        <v>87</v>
      </c>
    </row>
    <row r="236" s="14" customFormat="1">
      <c r="A236" s="14"/>
      <c r="B236" s="258"/>
      <c r="C236" s="259"/>
      <c r="D236" s="243" t="s">
        <v>226</v>
      </c>
      <c r="E236" s="260" t="s">
        <v>1</v>
      </c>
      <c r="F236" s="261" t="s">
        <v>412</v>
      </c>
      <c r="G236" s="259"/>
      <c r="H236" s="262">
        <v>35.119999999999997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8" t="s">
        <v>226</v>
      </c>
      <c r="AU236" s="268" t="s">
        <v>87</v>
      </c>
      <c r="AV236" s="14" t="s">
        <v>87</v>
      </c>
      <c r="AW236" s="14" t="s">
        <v>34</v>
      </c>
      <c r="AX236" s="14" t="s">
        <v>85</v>
      </c>
      <c r="AY236" s="268" t="s">
        <v>214</v>
      </c>
    </row>
    <row r="237" s="2" customFormat="1" ht="24.15" customHeight="1">
      <c r="A237" s="39"/>
      <c r="B237" s="40"/>
      <c r="C237" s="229" t="s">
        <v>413</v>
      </c>
      <c r="D237" s="230" t="s">
        <v>218</v>
      </c>
      <c r="E237" s="231" t="s">
        <v>414</v>
      </c>
      <c r="F237" s="232" t="s">
        <v>415</v>
      </c>
      <c r="G237" s="233" t="s">
        <v>221</v>
      </c>
      <c r="H237" s="234">
        <v>24.399999999999999</v>
      </c>
      <c r="I237" s="235"/>
      <c r="J237" s="236">
        <f>ROUND(I237*H237,2)</f>
        <v>0</v>
      </c>
      <c r="K237" s="232" t="s">
        <v>222</v>
      </c>
      <c r="L237" s="45"/>
      <c r="M237" s="237" t="s">
        <v>1</v>
      </c>
      <c r="N237" s="238" t="s">
        <v>44</v>
      </c>
      <c r="O237" s="92"/>
      <c r="P237" s="239">
        <f>O237*H237</f>
        <v>0</v>
      </c>
      <c r="Q237" s="239">
        <v>0.0074999999999999997</v>
      </c>
      <c r="R237" s="239">
        <f>Q237*H237</f>
        <v>0.183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293</v>
      </c>
      <c r="AT237" s="241" t="s">
        <v>218</v>
      </c>
      <c r="AU237" s="241" t="s">
        <v>87</v>
      </c>
      <c r="AY237" s="18" t="s">
        <v>214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85</v>
      </c>
      <c r="BK237" s="242">
        <f>ROUND(I237*H237,2)</f>
        <v>0</v>
      </c>
      <c r="BL237" s="18" t="s">
        <v>293</v>
      </c>
      <c r="BM237" s="241" t="s">
        <v>416</v>
      </c>
    </row>
    <row r="238" s="2" customFormat="1">
      <c r="A238" s="39"/>
      <c r="B238" s="40"/>
      <c r="C238" s="41"/>
      <c r="D238" s="243" t="s">
        <v>224</v>
      </c>
      <c r="E238" s="41"/>
      <c r="F238" s="244" t="s">
        <v>417</v>
      </c>
      <c r="G238" s="41"/>
      <c r="H238" s="41"/>
      <c r="I238" s="245"/>
      <c r="J238" s="41"/>
      <c r="K238" s="41"/>
      <c r="L238" s="45"/>
      <c r="M238" s="246"/>
      <c r="N238" s="247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224</v>
      </c>
      <c r="AU238" s="18" t="s">
        <v>87</v>
      </c>
    </row>
    <row r="239" s="14" customFormat="1">
      <c r="A239" s="14"/>
      <c r="B239" s="258"/>
      <c r="C239" s="259"/>
      <c r="D239" s="243" t="s">
        <v>226</v>
      </c>
      <c r="E239" s="260" t="s">
        <v>1</v>
      </c>
      <c r="F239" s="261" t="s">
        <v>254</v>
      </c>
      <c r="G239" s="259"/>
      <c r="H239" s="262">
        <v>24.399999999999999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8" t="s">
        <v>226</v>
      </c>
      <c r="AU239" s="268" t="s">
        <v>87</v>
      </c>
      <c r="AV239" s="14" t="s">
        <v>87</v>
      </c>
      <c r="AW239" s="14" t="s">
        <v>34</v>
      </c>
      <c r="AX239" s="14" t="s">
        <v>79</v>
      </c>
      <c r="AY239" s="268" t="s">
        <v>214</v>
      </c>
    </row>
    <row r="240" s="15" customFormat="1">
      <c r="A240" s="15"/>
      <c r="B240" s="269"/>
      <c r="C240" s="270"/>
      <c r="D240" s="243" t="s">
        <v>226</v>
      </c>
      <c r="E240" s="271" t="s">
        <v>1</v>
      </c>
      <c r="F240" s="272" t="s">
        <v>230</v>
      </c>
      <c r="G240" s="270"/>
      <c r="H240" s="273">
        <v>24.399999999999999</v>
      </c>
      <c r="I240" s="274"/>
      <c r="J240" s="270"/>
      <c r="K240" s="270"/>
      <c r="L240" s="275"/>
      <c r="M240" s="276"/>
      <c r="N240" s="277"/>
      <c r="O240" s="277"/>
      <c r="P240" s="277"/>
      <c r="Q240" s="277"/>
      <c r="R240" s="277"/>
      <c r="S240" s="277"/>
      <c r="T240" s="27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9" t="s">
        <v>226</v>
      </c>
      <c r="AU240" s="279" t="s">
        <v>87</v>
      </c>
      <c r="AV240" s="15" t="s">
        <v>117</v>
      </c>
      <c r="AW240" s="15" t="s">
        <v>34</v>
      </c>
      <c r="AX240" s="15" t="s">
        <v>85</v>
      </c>
      <c r="AY240" s="279" t="s">
        <v>214</v>
      </c>
    </row>
    <row r="241" s="2" customFormat="1" ht="24.15" customHeight="1">
      <c r="A241" s="39"/>
      <c r="B241" s="40"/>
      <c r="C241" s="280" t="s">
        <v>418</v>
      </c>
      <c r="D241" s="281" t="s">
        <v>244</v>
      </c>
      <c r="E241" s="282" t="s">
        <v>419</v>
      </c>
      <c r="F241" s="283" t="s">
        <v>420</v>
      </c>
      <c r="G241" s="284" t="s">
        <v>221</v>
      </c>
      <c r="H241" s="285">
        <v>25.376000000000001</v>
      </c>
      <c r="I241" s="286"/>
      <c r="J241" s="287">
        <f>ROUND(I241*H241,2)</f>
        <v>0</v>
      </c>
      <c r="K241" s="283" t="s">
        <v>222</v>
      </c>
      <c r="L241" s="288"/>
      <c r="M241" s="289" t="s">
        <v>1</v>
      </c>
      <c r="N241" s="290" t="s">
        <v>44</v>
      </c>
      <c r="O241" s="92"/>
      <c r="P241" s="239">
        <f>O241*H241</f>
        <v>0</v>
      </c>
      <c r="Q241" s="239">
        <v>0.0177</v>
      </c>
      <c r="R241" s="239">
        <f>Q241*H241</f>
        <v>0.44915520000000003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299</v>
      </c>
      <c r="AT241" s="241" t="s">
        <v>244</v>
      </c>
      <c r="AU241" s="241" t="s">
        <v>87</v>
      </c>
      <c r="AY241" s="18" t="s">
        <v>214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85</v>
      </c>
      <c r="BK241" s="242">
        <f>ROUND(I241*H241,2)</f>
        <v>0</v>
      </c>
      <c r="BL241" s="18" t="s">
        <v>293</v>
      </c>
      <c r="BM241" s="241" t="s">
        <v>421</v>
      </c>
    </row>
    <row r="242" s="2" customFormat="1">
      <c r="A242" s="39"/>
      <c r="B242" s="40"/>
      <c r="C242" s="41"/>
      <c r="D242" s="243" t="s">
        <v>224</v>
      </c>
      <c r="E242" s="41"/>
      <c r="F242" s="244" t="s">
        <v>420</v>
      </c>
      <c r="G242" s="41"/>
      <c r="H242" s="41"/>
      <c r="I242" s="245"/>
      <c r="J242" s="41"/>
      <c r="K242" s="41"/>
      <c r="L242" s="45"/>
      <c r="M242" s="246"/>
      <c r="N242" s="247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224</v>
      </c>
      <c r="AU242" s="18" t="s">
        <v>87</v>
      </c>
    </row>
    <row r="243" s="14" customFormat="1">
      <c r="A243" s="14"/>
      <c r="B243" s="258"/>
      <c r="C243" s="259"/>
      <c r="D243" s="243" t="s">
        <v>226</v>
      </c>
      <c r="E243" s="260" t="s">
        <v>1</v>
      </c>
      <c r="F243" s="261" t="s">
        <v>422</v>
      </c>
      <c r="G243" s="259"/>
      <c r="H243" s="262">
        <v>25.376000000000001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226</v>
      </c>
      <c r="AU243" s="268" t="s">
        <v>87</v>
      </c>
      <c r="AV243" s="14" t="s">
        <v>87</v>
      </c>
      <c r="AW243" s="14" t="s">
        <v>34</v>
      </c>
      <c r="AX243" s="14" t="s">
        <v>85</v>
      </c>
      <c r="AY243" s="268" t="s">
        <v>214</v>
      </c>
    </row>
    <row r="244" s="2" customFormat="1" ht="33" customHeight="1">
      <c r="A244" s="39"/>
      <c r="B244" s="40"/>
      <c r="C244" s="229" t="s">
        <v>423</v>
      </c>
      <c r="D244" s="230" t="s">
        <v>218</v>
      </c>
      <c r="E244" s="231" t="s">
        <v>424</v>
      </c>
      <c r="F244" s="232" t="s">
        <v>425</v>
      </c>
      <c r="G244" s="233" t="s">
        <v>221</v>
      </c>
      <c r="H244" s="234">
        <v>24.399999999999999</v>
      </c>
      <c r="I244" s="235"/>
      <c r="J244" s="236">
        <f>ROUND(I244*H244,2)</f>
        <v>0</v>
      </c>
      <c r="K244" s="232" t="s">
        <v>222</v>
      </c>
      <c r="L244" s="45"/>
      <c r="M244" s="237" t="s">
        <v>1</v>
      </c>
      <c r="N244" s="238" t="s">
        <v>44</v>
      </c>
      <c r="O244" s="92"/>
      <c r="P244" s="239">
        <f>O244*H244</f>
        <v>0</v>
      </c>
      <c r="Q244" s="239">
        <v>0.00062</v>
      </c>
      <c r="R244" s="239">
        <f>Q244*H244</f>
        <v>0.015127999999999999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293</v>
      </c>
      <c r="AT244" s="241" t="s">
        <v>218</v>
      </c>
      <c r="AU244" s="241" t="s">
        <v>87</v>
      </c>
      <c r="AY244" s="18" t="s">
        <v>214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85</v>
      </c>
      <c r="BK244" s="242">
        <f>ROUND(I244*H244,2)</f>
        <v>0</v>
      </c>
      <c r="BL244" s="18" t="s">
        <v>293</v>
      </c>
      <c r="BM244" s="241" t="s">
        <v>426</v>
      </c>
    </row>
    <row r="245" s="2" customFormat="1">
      <c r="A245" s="39"/>
      <c r="B245" s="40"/>
      <c r="C245" s="41"/>
      <c r="D245" s="243" t="s">
        <v>224</v>
      </c>
      <c r="E245" s="41"/>
      <c r="F245" s="244" t="s">
        <v>427</v>
      </c>
      <c r="G245" s="41"/>
      <c r="H245" s="41"/>
      <c r="I245" s="245"/>
      <c r="J245" s="41"/>
      <c r="K245" s="41"/>
      <c r="L245" s="45"/>
      <c r="M245" s="246"/>
      <c r="N245" s="24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224</v>
      </c>
      <c r="AU245" s="18" t="s">
        <v>87</v>
      </c>
    </row>
    <row r="246" s="2" customFormat="1" ht="24.15" customHeight="1">
      <c r="A246" s="39"/>
      <c r="B246" s="40"/>
      <c r="C246" s="229" t="s">
        <v>428</v>
      </c>
      <c r="D246" s="230" t="s">
        <v>218</v>
      </c>
      <c r="E246" s="231" t="s">
        <v>429</v>
      </c>
      <c r="F246" s="232" t="s">
        <v>430</v>
      </c>
      <c r="G246" s="233" t="s">
        <v>221</v>
      </c>
      <c r="H246" s="234">
        <v>24.399999999999999</v>
      </c>
      <c r="I246" s="235"/>
      <c r="J246" s="236">
        <f>ROUND(I246*H246,2)</f>
        <v>0</v>
      </c>
      <c r="K246" s="232" t="s">
        <v>222</v>
      </c>
      <c r="L246" s="45"/>
      <c r="M246" s="237" t="s">
        <v>1</v>
      </c>
      <c r="N246" s="238" t="s">
        <v>44</v>
      </c>
      <c r="O246" s="92"/>
      <c r="P246" s="239">
        <f>O246*H246</f>
        <v>0</v>
      </c>
      <c r="Q246" s="239">
        <v>4.5000000000000003E-05</v>
      </c>
      <c r="R246" s="239">
        <f>Q246*H246</f>
        <v>0.001098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293</v>
      </c>
      <c r="AT246" s="241" t="s">
        <v>218</v>
      </c>
      <c r="AU246" s="241" t="s">
        <v>87</v>
      </c>
      <c r="AY246" s="18" t="s">
        <v>214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85</v>
      </c>
      <c r="BK246" s="242">
        <f>ROUND(I246*H246,2)</f>
        <v>0</v>
      </c>
      <c r="BL246" s="18" t="s">
        <v>293</v>
      </c>
      <c r="BM246" s="241" t="s">
        <v>431</v>
      </c>
    </row>
    <row r="247" s="2" customFormat="1">
      <c r="A247" s="39"/>
      <c r="B247" s="40"/>
      <c r="C247" s="41"/>
      <c r="D247" s="243" t="s">
        <v>224</v>
      </c>
      <c r="E247" s="41"/>
      <c r="F247" s="244" t="s">
        <v>432</v>
      </c>
      <c r="G247" s="41"/>
      <c r="H247" s="41"/>
      <c r="I247" s="245"/>
      <c r="J247" s="41"/>
      <c r="K247" s="41"/>
      <c r="L247" s="45"/>
      <c r="M247" s="246"/>
      <c r="N247" s="247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224</v>
      </c>
      <c r="AU247" s="18" t="s">
        <v>87</v>
      </c>
    </row>
    <row r="248" s="2" customFormat="1" ht="24.15" customHeight="1">
      <c r="A248" s="39"/>
      <c r="B248" s="40"/>
      <c r="C248" s="229" t="s">
        <v>433</v>
      </c>
      <c r="D248" s="230" t="s">
        <v>218</v>
      </c>
      <c r="E248" s="231" t="s">
        <v>434</v>
      </c>
      <c r="F248" s="232" t="s">
        <v>435</v>
      </c>
      <c r="G248" s="233" t="s">
        <v>283</v>
      </c>
      <c r="H248" s="234">
        <v>0.80400000000000005</v>
      </c>
      <c r="I248" s="235"/>
      <c r="J248" s="236">
        <f>ROUND(I248*H248,2)</f>
        <v>0</v>
      </c>
      <c r="K248" s="232" t="s">
        <v>222</v>
      </c>
      <c r="L248" s="45"/>
      <c r="M248" s="237" t="s">
        <v>1</v>
      </c>
      <c r="N248" s="238" t="s">
        <v>44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293</v>
      </c>
      <c r="AT248" s="241" t="s">
        <v>218</v>
      </c>
      <c r="AU248" s="241" t="s">
        <v>87</v>
      </c>
      <c r="AY248" s="18" t="s">
        <v>214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85</v>
      </c>
      <c r="BK248" s="242">
        <f>ROUND(I248*H248,2)</f>
        <v>0</v>
      </c>
      <c r="BL248" s="18" t="s">
        <v>293</v>
      </c>
      <c r="BM248" s="241" t="s">
        <v>436</v>
      </c>
    </row>
    <row r="249" s="2" customFormat="1">
      <c r="A249" s="39"/>
      <c r="B249" s="40"/>
      <c r="C249" s="41"/>
      <c r="D249" s="243" t="s">
        <v>224</v>
      </c>
      <c r="E249" s="41"/>
      <c r="F249" s="244" t="s">
        <v>437</v>
      </c>
      <c r="G249" s="41"/>
      <c r="H249" s="41"/>
      <c r="I249" s="245"/>
      <c r="J249" s="41"/>
      <c r="K249" s="41"/>
      <c r="L249" s="45"/>
      <c r="M249" s="246"/>
      <c r="N249" s="247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224</v>
      </c>
      <c r="AU249" s="18" t="s">
        <v>87</v>
      </c>
    </row>
    <row r="250" s="12" customFormat="1" ht="22.8" customHeight="1">
      <c r="A250" s="12"/>
      <c r="B250" s="213"/>
      <c r="C250" s="214"/>
      <c r="D250" s="215" t="s">
        <v>78</v>
      </c>
      <c r="E250" s="227" t="s">
        <v>438</v>
      </c>
      <c r="F250" s="227" t="s">
        <v>439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SUM(P251:P272)</f>
        <v>0</v>
      </c>
      <c r="Q250" s="221"/>
      <c r="R250" s="222">
        <f>SUM(R251:R272)</f>
        <v>0.038096625000000002</v>
      </c>
      <c r="S250" s="221"/>
      <c r="T250" s="223">
        <f>SUM(T251:T272)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87</v>
      </c>
      <c r="AT250" s="225" t="s">
        <v>78</v>
      </c>
      <c r="AU250" s="225" t="s">
        <v>85</v>
      </c>
      <c r="AY250" s="224" t="s">
        <v>214</v>
      </c>
      <c r="BK250" s="226">
        <f>SUM(BK251:BK272)</f>
        <v>0</v>
      </c>
    </row>
    <row r="251" s="2" customFormat="1" ht="16.5" customHeight="1">
      <c r="A251" s="39"/>
      <c r="B251" s="40"/>
      <c r="C251" s="229" t="s">
        <v>440</v>
      </c>
      <c r="D251" s="230" t="s">
        <v>218</v>
      </c>
      <c r="E251" s="231" t="s">
        <v>441</v>
      </c>
      <c r="F251" s="232" t="s">
        <v>442</v>
      </c>
      <c r="G251" s="233" t="s">
        <v>221</v>
      </c>
      <c r="H251" s="234">
        <v>1.4910000000000001</v>
      </c>
      <c r="I251" s="235"/>
      <c r="J251" s="236">
        <f>ROUND(I251*H251,2)</f>
        <v>0</v>
      </c>
      <c r="K251" s="232" t="s">
        <v>222</v>
      </c>
      <c r="L251" s="45"/>
      <c r="M251" s="237" t="s">
        <v>1</v>
      </c>
      <c r="N251" s="238" t="s">
        <v>44</v>
      </c>
      <c r="O251" s="92"/>
      <c r="P251" s="239">
        <f>O251*H251</f>
        <v>0</v>
      </c>
      <c r="Q251" s="239">
        <v>0.00029999999999999997</v>
      </c>
      <c r="R251" s="239">
        <f>Q251*H251</f>
        <v>0.00044729999999999998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293</v>
      </c>
      <c r="AT251" s="241" t="s">
        <v>218</v>
      </c>
      <c r="AU251" s="241" t="s">
        <v>87</v>
      </c>
      <c r="AY251" s="18" t="s">
        <v>214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85</v>
      </c>
      <c r="BK251" s="242">
        <f>ROUND(I251*H251,2)</f>
        <v>0</v>
      </c>
      <c r="BL251" s="18" t="s">
        <v>293</v>
      </c>
      <c r="BM251" s="241" t="s">
        <v>443</v>
      </c>
    </row>
    <row r="252" s="2" customFormat="1">
      <c r="A252" s="39"/>
      <c r="B252" s="40"/>
      <c r="C252" s="41"/>
      <c r="D252" s="243" t="s">
        <v>224</v>
      </c>
      <c r="E252" s="41"/>
      <c r="F252" s="244" t="s">
        <v>444</v>
      </c>
      <c r="G252" s="41"/>
      <c r="H252" s="41"/>
      <c r="I252" s="245"/>
      <c r="J252" s="41"/>
      <c r="K252" s="41"/>
      <c r="L252" s="45"/>
      <c r="M252" s="246"/>
      <c r="N252" s="247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224</v>
      </c>
      <c r="AU252" s="18" t="s">
        <v>87</v>
      </c>
    </row>
    <row r="253" s="2" customFormat="1" ht="16.5" customHeight="1">
      <c r="A253" s="39"/>
      <c r="B253" s="40"/>
      <c r="C253" s="229" t="s">
        <v>445</v>
      </c>
      <c r="D253" s="230" t="s">
        <v>218</v>
      </c>
      <c r="E253" s="231" t="s">
        <v>446</v>
      </c>
      <c r="F253" s="232" t="s">
        <v>447</v>
      </c>
      <c r="G253" s="233" t="s">
        <v>221</v>
      </c>
      <c r="H253" s="234">
        <v>1.4910000000000001</v>
      </c>
      <c r="I253" s="235"/>
      <c r="J253" s="236">
        <f>ROUND(I253*H253,2)</f>
        <v>0</v>
      </c>
      <c r="K253" s="232" t="s">
        <v>1</v>
      </c>
      <c r="L253" s="45"/>
      <c r="M253" s="237" t="s">
        <v>1</v>
      </c>
      <c r="N253" s="238" t="s">
        <v>44</v>
      </c>
      <c r="O253" s="92"/>
      <c r="P253" s="239">
        <f>O253*H253</f>
        <v>0</v>
      </c>
      <c r="Q253" s="239">
        <v>0.0044999999999999997</v>
      </c>
      <c r="R253" s="239">
        <f>Q253*H253</f>
        <v>0.0067095000000000002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293</v>
      </c>
      <c r="AT253" s="241" t="s">
        <v>218</v>
      </c>
      <c r="AU253" s="241" t="s">
        <v>87</v>
      </c>
      <c r="AY253" s="18" t="s">
        <v>214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85</v>
      </c>
      <c r="BK253" s="242">
        <f>ROUND(I253*H253,2)</f>
        <v>0</v>
      </c>
      <c r="BL253" s="18" t="s">
        <v>293</v>
      </c>
      <c r="BM253" s="241" t="s">
        <v>448</v>
      </c>
    </row>
    <row r="254" s="2" customFormat="1">
      <c r="A254" s="39"/>
      <c r="B254" s="40"/>
      <c r="C254" s="41"/>
      <c r="D254" s="243" t="s">
        <v>224</v>
      </c>
      <c r="E254" s="41"/>
      <c r="F254" s="244" t="s">
        <v>449</v>
      </c>
      <c r="G254" s="41"/>
      <c r="H254" s="41"/>
      <c r="I254" s="245"/>
      <c r="J254" s="41"/>
      <c r="K254" s="41"/>
      <c r="L254" s="45"/>
      <c r="M254" s="246"/>
      <c r="N254" s="247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224</v>
      </c>
      <c r="AU254" s="18" t="s">
        <v>87</v>
      </c>
    </row>
    <row r="255" s="2" customFormat="1">
      <c r="A255" s="39"/>
      <c r="B255" s="40"/>
      <c r="C255" s="41"/>
      <c r="D255" s="243" t="s">
        <v>400</v>
      </c>
      <c r="E255" s="41"/>
      <c r="F255" s="291" t="s">
        <v>401</v>
      </c>
      <c r="G255" s="41"/>
      <c r="H255" s="41"/>
      <c r="I255" s="245"/>
      <c r="J255" s="41"/>
      <c r="K255" s="41"/>
      <c r="L255" s="45"/>
      <c r="M255" s="246"/>
      <c r="N255" s="24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400</v>
      </c>
      <c r="AU255" s="18" t="s">
        <v>87</v>
      </c>
    </row>
    <row r="256" s="2" customFormat="1" ht="33" customHeight="1">
      <c r="A256" s="39"/>
      <c r="B256" s="40"/>
      <c r="C256" s="229" t="s">
        <v>450</v>
      </c>
      <c r="D256" s="230" t="s">
        <v>218</v>
      </c>
      <c r="E256" s="231" t="s">
        <v>451</v>
      </c>
      <c r="F256" s="232" t="s">
        <v>452</v>
      </c>
      <c r="G256" s="233" t="s">
        <v>221</v>
      </c>
      <c r="H256" s="234">
        <v>1.4910000000000001</v>
      </c>
      <c r="I256" s="235"/>
      <c r="J256" s="236">
        <f>ROUND(I256*H256,2)</f>
        <v>0</v>
      </c>
      <c r="K256" s="232" t="s">
        <v>222</v>
      </c>
      <c r="L256" s="45"/>
      <c r="M256" s="237" t="s">
        <v>1</v>
      </c>
      <c r="N256" s="238" t="s">
        <v>44</v>
      </c>
      <c r="O256" s="92"/>
      <c r="P256" s="239">
        <f>O256*H256</f>
        <v>0</v>
      </c>
      <c r="Q256" s="239">
        <v>0.0073000000000000001</v>
      </c>
      <c r="R256" s="239">
        <f>Q256*H256</f>
        <v>0.010884300000000001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293</v>
      </c>
      <c r="AT256" s="241" t="s">
        <v>218</v>
      </c>
      <c r="AU256" s="241" t="s">
        <v>87</v>
      </c>
      <c r="AY256" s="18" t="s">
        <v>214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85</v>
      </c>
      <c r="BK256" s="242">
        <f>ROUND(I256*H256,2)</f>
        <v>0</v>
      </c>
      <c r="BL256" s="18" t="s">
        <v>293</v>
      </c>
      <c r="BM256" s="241" t="s">
        <v>453</v>
      </c>
    </row>
    <row r="257" s="2" customFormat="1">
      <c r="A257" s="39"/>
      <c r="B257" s="40"/>
      <c r="C257" s="41"/>
      <c r="D257" s="243" t="s">
        <v>224</v>
      </c>
      <c r="E257" s="41"/>
      <c r="F257" s="244" t="s">
        <v>454</v>
      </c>
      <c r="G257" s="41"/>
      <c r="H257" s="41"/>
      <c r="I257" s="245"/>
      <c r="J257" s="41"/>
      <c r="K257" s="41"/>
      <c r="L257" s="45"/>
      <c r="M257" s="246"/>
      <c r="N257" s="247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224</v>
      </c>
      <c r="AU257" s="18" t="s">
        <v>87</v>
      </c>
    </row>
    <row r="258" s="14" customFormat="1">
      <c r="A258" s="14"/>
      <c r="B258" s="258"/>
      <c r="C258" s="259"/>
      <c r="D258" s="243" t="s">
        <v>226</v>
      </c>
      <c r="E258" s="260" t="s">
        <v>1</v>
      </c>
      <c r="F258" s="261" t="s">
        <v>455</v>
      </c>
      <c r="G258" s="259"/>
      <c r="H258" s="262">
        <v>1.4910000000000001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8" t="s">
        <v>226</v>
      </c>
      <c r="AU258" s="268" t="s">
        <v>87</v>
      </c>
      <c r="AV258" s="14" t="s">
        <v>87</v>
      </c>
      <c r="AW258" s="14" t="s">
        <v>34</v>
      </c>
      <c r="AX258" s="14" t="s">
        <v>79</v>
      </c>
      <c r="AY258" s="268" t="s">
        <v>214</v>
      </c>
    </row>
    <row r="259" s="15" customFormat="1">
      <c r="A259" s="15"/>
      <c r="B259" s="269"/>
      <c r="C259" s="270"/>
      <c r="D259" s="243" t="s">
        <v>226</v>
      </c>
      <c r="E259" s="271" t="s">
        <v>1</v>
      </c>
      <c r="F259" s="272" t="s">
        <v>230</v>
      </c>
      <c r="G259" s="270"/>
      <c r="H259" s="273">
        <v>1.4910000000000001</v>
      </c>
      <c r="I259" s="274"/>
      <c r="J259" s="270"/>
      <c r="K259" s="270"/>
      <c r="L259" s="275"/>
      <c r="M259" s="276"/>
      <c r="N259" s="277"/>
      <c r="O259" s="277"/>
      <c r="P259" s="277"/>
      <c r="Q259" s="277"/>
      <c r="R259" s="277"/>
      <c r="S259" s="277"/>
      <c r="T259" s="27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9" t="s">
        <v>226</v>
      </c>
      <c r="AU259" s="279" t="s">
        <v>87</v>
      </c>
      <c r="AV259" s="15" t="s">
        <v>117</v>
      </c>
      <c r="AW259" s="15" t="s">
        <v>34</v>
      </c>
      <c r="AX259" s="15" t="s">
        <v>85</v>
      </c>
      <c r="AY259" s="279" t="s">
        <v>214</v>
      </c>
    </row>
    <row r="260" s="2" customFormat="1" ht="16.5" customHeight="1">
      <c r="A260" s="39"/>
      <c r="B260" s="40"/>
      <c r="C260" s="280" t="s">
        <v>456</v>
      </c>
      <c r="D260" s="281" t="s">
        <v>244</v>
      </c>
      <c r="E260" s="282" t="s">
        <v>457</v>
      </c>
      <c r="F260" s="283" t="s">
        <v>458</v>
      </c>
      <c r="G260" s="284" t="s">
        <v>221</v>
      </c>
      <c r="H260" s="285">
        <v>1.5509999999999999</v>
      </c>
      <c r="I260" s="286"/>
      <c r="J260" s="287">
        <f>ROUND(I260*H260,2)</f>
        <v>0</v>
      </c>
      <c r="K260" s="283" t="s">
        <v>222</v>
      </c>
      <c r="L260" s="288"/>
      <c r="M260" s="289" t="s">
        <v>1</v>
      </c>
      <c r="N260" s="290" t="s">
        <v>44</v>
      </c>
      <c r="O260" s="92"/>
      <c r="P260" s="239">
        <f>O260*H260</f>
        <v>0</v>
      </c>
      <c r="Q260" s="239">
        <v>0.0118</v>
      </c>
      <c r="R260" s="239">
        <f>Q260*H260</f>
        <v>0.0183018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299</v>
      </c>
      <c r="AT260" s="241" t="s">
        <v>244</v>
      </c>
      <c r="AU260" s="241" t="s">
        <v>87</v>
      </c>
      <c r="AY260" s="18" t="s">
        <v>214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85</v>
      </c>
      <c r="BK260" s="242">
        <f>ROUND(I260*H260,2)</f>
        <v>0</v>
      </c>
      <c r="BL260" s="18" t="s">
        <v>293</v>
      </c>
      <c r="BM260" s="241" t="s">
        <v>459</v>
      </c>
    </row>
    <row r="261" s="2" customFormat="1">
      <c r="A261" s="39"/>
      <c r="B261" s="40"/>
      <c r="C261" s="41"/>
      <c r="D261" s="243" t="s">
        <v>224</v>
      </c>
      <c r="E261" s="41"/>
      <c r="F261" s="244" t="s">
        <v>458</v>
      </c>
      <c r="G261" s="41"/>
      <c r="H261" s="41"/>
      <c r="I261" s="245"/>
      <c r="J261" s="41"/>
      <c r="K261" s="41"/>
      <c r="L261" s="45"/>
      <c r="M261" s="246"/>
      <c r="N261" s="247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224</v>
      </c>
      <c r="AU261" s="18" t="s">
        <v>87</v>
      </c>
    </row>
    <row r="262" s="14" customFormat="1">
      <c r="A262" s="14"/>
      <c r="B262" s="258"/>
      <c r="C262" s="259"/>
      <c r="D262" s="243" t="s">
        <v>226</v>
      </c>
      <c r="E262" s="260" t="s">
        <v>1</v>
      </c>
      <c r="F262" s="261" t="s">
        <v>460</v>
      </c>
      <c r="G262" s="259"/>
      <c r="H262" s="262">
        <v>1.5509999999999999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8" t="s">
        <v>226</v>
      </c>
      <c r="AU262" s="268" t="s">
        <v>87</v>
      </c>
      <c r="AV262" s="14" t="s">
        <v>87</v>
      </c>
      <c r="AW262" s="14" t="s">
        <v>34</v>
      </c>
      <c r="AX262" s="14" t="s">
        <v>85</v>
      </c>
      <c r="AY262" s="268" t="s">
        <v>214</v>
      </c>
    </row>
    <row r="263" s="2" customFormat="1" ht="24.15" customHeight="1">
      <c r="A263" s="39"/>
      <c r="B263" s="40"/>
      <c r="C263" s="229" t="s">
        <v>461</v>
      </c>
      <c r="D263" s="230" t="s">
        <v>218</v>
      </c>
      <c r="E263" s="231" t="s">
        <v>462</v>
      </c>
      <c r="F263" s="232" t="s">
        <v>463</v>
      </c>
      <c r="G263" s="233" t="s">
        <v>221</v>
      </c>
      <c r="H263" s="234">
        <v>1.4910000000000001</v>
      </c>
      <c r="I263" s="235"/>
      <c r="J263" s="236">
        <f>ROUND(I263*H263,2)</f>
        <v>0</v>
      </c>
      <c r="K263" s="232" t="s">
        <v>222</v>
      </c>
      <c r="L263" s="45"/>
      <c r="M263" s="237" t="s">
        <v>1</v>
      </c>
      <c r="N263" s="238" t="s">
        <v>44</v>
      </c>
      <c r="O263" s="92"/>
      <c r="P263" s="239">
        <f>O263*H263</f>
        <v>0</v>
      </c>
      <c r="Q263" s="239">
        <v>0.00093000000000000005</v>
      </c>
      <c r="R263" s="239">
        <f>Q263*H263</f>
        <v>0.0013866300000000002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293</v>
      </c>
      <c r="AT263" s="241" t="s">
        <v>218</v>
      </c>
      <c r="AU263" s="241" t="s">
        <v>87</v>
      </c>
      <c r="AY263" s="18" t="s">
        <v>214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85</v>
      </c>
      <c r="BK263" s="242">
        <f>ROUND(I263*H263,2)</f>
        <v>0</v>
      </c>
      <c r="BL263" s="18" t="s">
        <v>293</v>
      </c>
      <c r="BM263" s="241" t="s">
        <v>464</v>
      </c>
    </row>
    <row r="264" s="2" customFormat="1">
      <c r="A264" s="39"/>
      <c r="B264" s="40"/>
      <c r="C264" s="41"/>
      <c r="D264" s="243" t="s">
        <v>224</v>
      </c>
      <c r="E264" s="41"/>
      <c r="F264" s="244" t="s">
        <v>465</v>
      </c>
      <c r="G264" s="41"/>
      <c r="H264" s="41"/>
      <c r="I264" s="245"/>
      <c r="J264" s="41"/>
      <c r="K264" s="41"/>
      <c r="L264" s="45"/>
      <c r="M264" s="246"/>
      <c r="N264" s="247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224</v>
      </c>
      <c r="AU264" s="18" t="s">
        <v>87</v>
      </c>
    </row>
    <row r="265" s="2" customFormat="1" ht="21.75" customHeight="1">
      <c r="A265" s="39"/>
      <c r="B265" s="40"/>
      <c r="C265" s="229" t="s">
        <v>466</v>
      </c>
      <c r="D265" s="230" t="s">
        <v>218</v>
      </c>
      <c r="E265" s="231" t="s">
        <v>467</v>
      </c>
      <c r="F265" s="232" t="s">
        <v>468</v>
      </c>
      <c r="G265" s="233" t="s">
        <v>239</v>
      </c>
      <c r="H265" s="234">
        <v>0.59999999999999998</v>
      </c>
      <c r="I265" s="235"/>
      <c r="J265" s="236">
        <f>ROUND(I265*H265,2)</f>
        <v>0</v>
      </c>
      <c r="K265" s="232" t="s">
        <v>222</v>
      </c>
      <c r="L265" s="45"/>
      <c r="M265" s="237" t="s">
        <v>1</v>
      </c>
      <c r="N265" s="238" t="s">
        <v>44</v>
      </c>
      <c r="O265" s="92"/>
      <c r="P265" s="239">
        <f>O265*H265</f>
        <v>0</v>
      </c>
      <c r="Q265" s="239">
        <v>0.00050000000000000001</v>
      </c>
      <c r="R265" s="239">
        <f>Q265*H265</f>
        <v>0.00029999999999999997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293</v>
      </c>
      <c r="AT265" s="241" t="s">
        <v>218</v>
      </c>
      <c r="AU265" s="241" t="s">
        <v>87</v>
      </c>
      <c r="AY265" s="18" t="s">
        <v>214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85</v>
      </c>
      <c r="BK265" s="242">
        <f>ROUND(I265*H265,2)</f>
        <v>0</v>
      </c>
      <c r="BL265" s="18" t="s">
        <v>293</v>
      </c>
      <c r="BM265" s="241" t="s">
        <v>469</v>
      </c>
    </row>
    <row r="266" s="2" customFormat="1">
      <c r="A266" s="39"/>
      <c r="B266" s="40"/>
      <c r="C266" s="41"/>
      <c r="D266" s="243" t="s">
        <v>224</v>
      </c>
      <c r="E266" s="41"/>
      <c r="F266" s="244" t="s">
        <v>470</v>
      </c>
      <c r="G266" s="41"/>
      <c r="H266" s="41"/>
      <c r="I266" s="245"/>
      <c r="J266" s="41"/>
      <c r="K266" s="41"/>
      <c r="L266" s="45"/>
      <c r="M266" s="246"/>
      <c r="N266" s="24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224</v>
      </c>
      <c r="AU266" s="18" t="s">
        <v>87</v>
      </c>
    </row>
    <row r="267" s="14" customFormat="1">
      <c r="A267" s="14"/>
      <c r="B267" s="258"/>
      <c r="C267" s="259"/>
      <c r="D267" s="243" t="s">
        <v>226</v>
      </c>
      <c r="E267" s="260" t="s">
        <v>1</v>
      </c>
      <c r="F267" s="261" t="s">
        <v>471</v>
      </c>
      <c r="G267" s="259"/>
      <c r="H267" s="262">
        <v>0.59999999999999998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8" t="s">
        <v>226</v>
      </c>
      <c r="AU267" s="268" t="s">
        <v>87</v>
      </c>
      <c r="AV267" s="14" t="s">
        <v>87</v>
      </c>
      <c r="AW267" s="14" t="s">
        <v>34</v>
      </c>
      <c r="AX267" s="14" t="s">
        <v>79</v>
      </c>
      <c r="AY267" s="268" t="s">
        <v>214</v>
      </c>
    </row>
    <row r="268" s="15" customFormat="1">
      <c r="A268" s="15"/>
      <c r="B268" s="269"/>
      <c r="C268" s="270"/>
      <c r="D268" s="243" t="s">
        <v>226</v>
      </c>
      <c r="E268" s="271" t="s">
        <v>1</v>
      </c>
      <c r="F268" s="272" t="s">
        <v>230</v>
      </c>
      <c r="G268" s="270"/>
      <c r="H268" s="273">
        <v>0.59999999999999998</v>
      </c>
      <c r="I268" s="274"/>
      <c r="J268" s="270"/>
      <c r="K268" s="270"/>
      <c r="L268" s="275"/>
      <c r="M268" s="276"/>
      <c r="N268" s="277"/>
      <c r="O268" s="277"/>
      <c r="P268" s="277"/>
      <c r="Q268" s="277"/>
      <c r="R268" s="277"/>
      <c r="S268" s="277"/>
      <c r="T268" s="27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9" t="s">
        <v>226</v>
      </c>
      <c r="AU268" s="279" t="s">
        <v>87</v>
      </c>
      <c r="AV268" s="15" t="s">
        <v>117</v>
      </c>
      <c r="AW268" s="15" t="s">
        <v>34</v>
      </c>
      <c r="AX268" s="15" t="s">
        <v>85</v>
      </c>
      <c r="AY268" s="279" t="s">
        <v>214</v>
      </c>
    </row>
    <row r="269" s="2" customFormat="1" ht="24.15" customHeight="1">
      <c r="A269" s="39"/>
      <c r="B269" s="40"/>
      <c r="C269" s="229" t="s">
        <v>472</v>
      </c>
      <c r="D269" s="230" t="s">
        <v>218</v>
      </c>
      <c r="E269" s="231" t="s">
        <v>473</v>
      </c>
      <c r="F269" s="232" t="s">
        <v>474</v>
      </c>
      <c r="G269" s="233" t="s">
        <v>221</v>
      </c>
      <c r="H269" s="234">
        <v>1.4910000000000001</v>
      </c>
      <c r="I269" s="235"/>
      <c r="J269" s="236">
        <f>ROUND(I269*H269,2)</f>
        <v>0</v>
      </c>
      <c r="K269" s="232" t="s">
        <v>222</v>
      </c>
      <c r="L269" s="45"/>
      <c r="M269" s="237" t="s">
        <v>1</v>
      </c>
      <c r="N269" s="238" t="s">
        <v>44</v>
      </c>
      <c r="O269" s="92"/>
      <c r="P269" s="239">
        <f>O269*H269</f>
        <v>0</v>
      </c>
      <c r="Q269" s="239">
        <v>4.5000000000000003E-05</v>
      </c>
      <c r="R269" s="239">
        <f>Q269*H269</f>
        <v>6.7095000000000007E-05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293</v>
      </c>
      <c r="AT269" s="241" t="s">
        <v>218</v>
      </c>
      <c r="AU269" s="241" t="s">
        <v>87</v>
      </c>
      <c r="AY269" s="18" t="s">
        <v>214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85</v>
      </c>
      <c r="BK269" s="242">
        <f>ROUND(I269*H269,2)</f>
        <v>0</v>
      </c>
      <c r="BL269" s="18" t="s">
        <v>293</v>
      </c>
      <c r="BM269" s="241" t="s">
        <v>475</v>
      </c>
    </row>
    <row r="270" s="2" customFormat="1">
      <c r="A270" s="39"/>
      <c r="B270" s="40"/>
      <c r="C270" s="41"/>
      <c r="D270" s="243" t="s">
        <v>224</v>
      </c>
      <c r="E270" s="41"/>
      <c r="F270" s="244" t="s">
        <v>476</v>
      </c>
      <c r="G270" s="41"/>
      <c r="H270" s="41"/>
      <c r="I270" s="245"/>
      <c r="J270" s="41"/>
      <c r="K270" s="41"/>
      <c r="L270" s="45"/>
      <c r="M270" s="246"/>
      <c r="N270" s="247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224</v>
      </c>
      <c r="AU270" s="18" t="s">
        <v>87</v>
      </c>
    </row>
    <row r="271" s="2" customFormat="1" ht="24.15" customHeight="1">
      <c r="A271" s="39"/>
      <c r="B271" s="40"/>
      <c r="C271" s="229" t="s">
        <v>477</v>
      </c>
      <c r="D271" s="230" t="s">
        <v>218</v>
      </c>
      <c r="E271" s="231" t="s">
        <v>478</v>
      </c>
      <c r="F271" s="232" t="s">
        <v>479</v>
      </c>
      <c r="G271" s="233" t="s">
        <v>283</v>
      </c>
      <c r="H271" s="234">
        <v>0.037999999999999999</v>
      </c>
      <c r="I271" s="235"/>
      <c r="J271" s="236">
        <f>ROUND(I271*H271,2)</f>
        <v>0</v>
      </c>
      <c r="K271" s="232" t="s">
        <v>222</v>
      </c>
      <c r="L271" s="45"/>
      <c r="M271" s="237" t="s">
        <v>1</v>
      </c>
      <c r="N271" s="238" t="s">
        <v>44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293</v>
      </c>
      <c r="AT271" s="241" t="s">
        <v>218</v>
      </c>
      <c r="AU271" s="241" t="s">
        <v>87</v>
      </c>
      <c r="AY271" s="18" t="s">
        <v>214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85</v>
      </c>
      <c r="BK271" s="242">
        <f>ROUND(I271*H271,2)</f>
        <v>0</v>
      </c>
      <c r="BL271" s="18" t="s">
        <v>293</v>
      </c>
      <c r="BM271" s="241" t="s">
        <v>480</v>
      </c>
    </row>
    <row r="272" s="2" customFormat="1">
      <c r="A272" s="39"/>
      <c r="B272" s="40"/>
      <c r="C272" s="41"/>
      <c r="D272" s="243" t="s">
        <v>224</v>
      </c>
      <c r="E272" s="41"/>
      <c r="F272" s="244" t="s">
        <v>481</v>
      </c>
      <c r="G272" s="41"/>
      <c r="H272" s="41"/>
      <c r="I272" s="245"/>
      <c r="J272" s="41"/>
      <c r="K272" s="41"/>
      <c r="L272" s="45"/>
      <c r="M272" s="246"/>
      <c r="N272" s="247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224</v>
      </c>
      <c r="AU272" s="18" t="s">
        <v>87</v>
      </c>
    </row>
    <row r="273" s="12" customFormat="1" ht="22.8" customHeight="1">
      <c r="A273" s="12"/>
      <c r="B273" s="213"/>
      <c r="C273" s="214"/>
      <c r="D273" s="215" t="s">
        <v>78</v>
      </c>
      <c r="E273" s="227" t="s">
        <v>482</v>
      </c>
      <c r="F273" s="227" t="s">
        <v>483</v>
      </c>
      <c r="G273" s="214"/>
      <c r="H273" s="214"/>
      <c r="I273" s="217"/>
      <c r="J273" s="228">
        <f>BK273</f>
        <v>0</v>
      </c>
      <c r="K273" s="214"/>
      <c r="L273" s="219"/>
      <c r="M273" s="220"/>
      <c r="N273" s="221"/>
      <c r="O273" s="221"/>
      <c r="P273" s="222">
        <f>SUM(P274:P279)</f>
        <v>0</v>
      </c>
      <c r="Q273" s="221"/>
      <c r="R273" s="222">
        <f>SUM(R274:R279)</f>
        <v>0.019543792799999998</v>
      </c>
      <c r="S273" s="221"/>
      <c r="T273" s="223">
        <f>SUM(T274:T279)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4" t="s">
        <v>87</v>
      </c>
      <c r="AT273" s="225" t="s">
        <v>78</v>
      </c>
      <c r="AU273" s="225" t="s">
        <v>85</v>
      </c>
      <c r="AY273" s="224" t="s">
        <v>214</v>
      </c>
      <c r="BK273" s="226">
        <f>SUM(BK274:BK279)</f>
        <v>0</v>
      </c>
    </row>
    <row r="274" s="2" customFormat="1" ht="33" customHeight="1">
      <c r="A274" s="39"/>
      <c r="B274" s="40"/>
      <c r="C274" s="229" t="s">
        <v>484</v>
      </c>
      <c r="D274" s="230" t="s">
        <v>218</v>
      </c>
      <c r="E274" s="231" t="s">
        <v>485</v>
      </c>
      <c r="F274" s="232" t="s">
        <v>486</v>
      </c>
      <c r="G274" s="233" t="s">
        <v>221</v>
      </c>
      <c r="H274" s="234">
        <v>71.957999999999998</v>
      </c>
      <c r="I274" s="235"/>
      <c r="J274" s="236">
        <f>ROUND(I274*H274,2)</f>
        <v>0</v>
      </c>
      <c r="K274" s="232" t="s">
        <v>222</v>
      </c>
      <c r="L274" s="45"/>
      <c r="M274" s="237" t="s">
        <v>1</v>
      </c>
      <c r="N274" s="238" t="s">
        <v>44</v>
      </c>
      <c r="O274" s="92"/>
      <c r="P274" s="239">
        <f>O274*H274</f>
        <v>0</v>
      </c>
      <c r="Q274" s="239">
        <v>0.00025839999999999999</v>
      </c>
      <c r="R274" s="239">
        <f>Q274*H274</f>
        <v>0.018593947199999999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293</v>
      </c>
      <c r="AT274" s="241" t="s">
        <v>218</v>
      </c>
      <c r="AU274" s="241" t="s">
        <v>87</v>
      </c>
      <c r="AY274" s="18" t="s">
        <v>214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85</v>
      </c>
      <c r="BK274" s="242">
        <f>ROUND(I274*H274,2)</f>
        <v>0</v>
      </c>
      <c r="BL274" s="18" t="s">
        <v>293</v>
      </c>
      <c r="BM274" s="241" t="s">
        <v>487</v>
      </c>
    </row>
    <row r="275" s="2" customFormat="1">
      <c r="A275" s="39"/>
      <c r="B275" s="40"/>
      <c r="C275" s="41"/>
      <c r="D275" s="243" t="s">
        <v>224</v>
      </c>
      <c r="E275" s="41"/>
      <c r="F275" s="244" t="s">
        <v>488</v>
      </c>
      <c r="G275" s="41"/>
      <c r="H275" s="41"/>
      <c r="I275" s="245"/>
      <c r="J275" s="41"/>
      <c r="K275" s="41"/>
      <c r="L275" s="45"/>
      <c r="M275" s="246"/>
      <c r="N275" s="247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224</v>
      </c>
      <c r="AU275" s="18" t="s">
        <v>87</v>
      </c>
    </row>
    <row r="276" s="14" customFormat="1">
      <c r="A276" s="14"/>
      <c r="B276" s="258"/>
      <c r="C276" s="259"/>
      <c r="D276" s="243" t="s">
        <v>226</v>
      </c>
      <c r="E276" s="260" t="s">
        <v>1</v>
      </c>
      <c r="F276" s="261" t="s">
        <v>489</v>
      </c>
      <c r="G276" s="259"/>
      <c r="H276" s="262">
        <v>71.957999999999998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8" t="s">
        <v>226</v>
      </c>
      <c r="AU276" s="268" t="s">
        <v>87</v>
      </c>
      <c r="AV276" s="14" t="s">
        <v>87</v>
      </c>
      <c r="AW276" s="14" t="s">
        <v>34</v>
      </c>
      <c r="AX276" s="14" t="s">
        <v>79</v>
      </c>
      <c r="AY276" s="268" t="s">
        <v>214</v>
      </c>
    </row>
    <row r="277" s="15" customFormat="1">
      <c r="A277" s="15"/>
      <c r="B277" s="269"/>
      <c r="C277" s="270"/>
      <c r="D277" s="243" t="s">
        <v>226</v>
      </c>
      <c r="E277" s="271" t="s">
        <v>1</v>
      </c>
      <c r="F277" s="272" t="s">
        <v>230</v>
      </c>
      <c r="G277" s="270"/>
      <c r="H277" s="273">
        <v>71.957999999999998</v>
      </c>
      <c r="I277" s="274"/>
      <c r="J277" s="270"/>
      <c r="K277" s="270"/>
      <c r="L277" s="275"/>
      <c r="M277" s="276"/>
      <c r="N277" s="277"/>
      <c r="O277" s="277"/>
      <c r="P277" s="277"/>
      <c r="Q277" s="277"/>
      <c r="R277" s="277"/>
      <c r="S277" s="277"/>
      <c r="T277" s="27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9" t="s">
        <v>226</v>
      </c>
      <c r="AU277" s="279" t="s">
        <v>87</v>
      </c>
      <c r="AV277" s="15" t="s">
        <v>117</v>
      </c>
      <c r="AW277" s="15" t="s">
        <v>34</v>
      </c>
      <c r="AX277" s="15" t="s">
        <v>85</v>
      </c>
      <c r="AY277" s="279" t="s">
        <v>214</v>
      </c>
    </row>
    <row r="278" s="2" customFormat="1" ht="33" customHeight="1">
      <c r="A278" s="39"/>
      <c r="B278" s="40"/>
      <c r="C278" s="229" t="s">
        <v>490</v>
      </c>
      <c r="D278" s="230" t="s">
        <v>218</v>
      </c>
      <c r="E278" s="231" t="s">
        <v>491</v>
      </c>
      <c r="F278" s="232" t="s">
        <v>492</v>
      </c>
      <c r="G278" s="233" t="s">
        <v>221</v>
      </c>
      <c r="H278" s="234">
        <v>71.957999999999998</v>
      </c>
      <c r="I278" s="235"/>
      <c r="J278" s="236">
        <f>ROUND(I278*H278,2)</f>
        <v>0</v>
      </c>
      <c r="K278" s="232" t="s">
        <v>222</v>
      </c>
      <c r="L278" s="45"/>
      <c r="M278" s="237" t="s">
        <v>1</v>
      </c>
      <c r="N278" s="238" t="s">
        <v>44</v>
      </c>
      <c r="O278" s="92"/>
      <c r="P278" s="239">
        <f>O278*H278</f>
        <v>0</v>
      </c>
      <c r="Q278" s="239">
        <v>1.3200000000000001E-05</v>
      </c>
      <c r="R278" s="239">
        <f>Q278*H278</f>
        <v>0.00094984560000000004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293</v>
      </c>
      <c r="AT278" s="241" t="s">
        <v>218</v>
      </c>
      <c r="AU278" s="241" t="s">
        <v>87</v>
      </c>
      <c r="AY278" s="18" t="s">
        <v>214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85</v>
      </c>
      <c r="BK278" s="242">
        <f>ROUND(I278*H278,2)</f>
        <v>0</v>
      </c>
      <c r="BL278" s="18" t="s">
        <v>293</v>
      </c>
      <c r="BM278" s="241" t="s">
        <v>493</v>
      </c>
    </row>
    <row r="279" s="2" customFormat="1">
      <c r="A279" s="39"/>
      <c r="B279" s="40"/>
      <c r="C279" s="41"/>
      <c r="D279" s="243" t="s">
        <v>224</v>
      </c>
      <c r="E279" s="41"/>
      <c r="F279" s="244" t="s">
        <v>494</v>
      </c>
      <c r="G279" s="41"/>
      <c r="H279" s="41"/>
      <c r="I279" s="245"/>
      <c r="J279" s="41"/>
      <c r="K279" s="41"/>
      <c r="L279" s="45"/>
      <c r="M279" s="292"/>
      <c r="N279" s="293"/>
      <c r="O279" s="294"/>
      <c r="P279" s="294"/>
      <c r="Q279" s="294"/>
      <c r="R279" s="294"/>
      <c r="S279" s="294"/>
      <c r="T279" s="295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224</v>
      </c>
      <c r="AU279" s="18" t="s">
        <v>87</v>
      </c>
    </row>
    <row r="280" s="2" customFormat="1" ht="6.96" customHeight="1">
      <c r="A280" s="39"/>
      <c r="B280" s="67"/>
      <c r="C280" s="68"/>
      <c r="D280" s="68"/>
      <c r="E280" s="68"/>
      <c r="F280" s="68"/>
      <c r="G280" s="68"/>
      <c r="H280" s="68"/>
      <c r="I280" s="68"/>
      <c r="J280" s="68"/>
      <c r="K280" s="68"/>
      <c r="L280" s="45"/>
      <c r="M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</sheetData>
  <sheetProtection sheet="1" autoFilter="0" formatColumns="0" formatRows="0" objects="1" scenarios="1" spinCount="100000" saltValue="KciqUwzTS0IZ+Q/oDS3meo+J4D/0BmdYuJxrEiGHC1jQRc2ckI6+JlHMXDFpQmfnmGstRbZPN8KHn88j0Zz1zA==" hashValue="gsy5Q533f8KUoK5CypWIchYN0VR+3uKb21IWJ0TqLdFmxrK4VbNvQOPUHrrd6kjt+NLjCFySDIsDYbJYRpSvZg==" algorithmName="SHA-512" password="CC35"/>
  <autoFilter ref="C134:K27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178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181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ROUND((SUM(BE129:BE175)),  2)</f>
        <v>0</v>
      </c>
      <c r="G37" s="39"/>
      <c r="H37" s="39"/>
      <c r="I37" s="166">
        <v>0.20999999999999999</v>
      </c>
      <c r="J37" s="165">
        <f>ROUND(((SUM(BE129:BE175))*I37),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ROUND((SUM(BF129:BF175)),  2)</f>
        <v>0</v>
      </c>
      <c r="G38" s="39"/>
      <c r="H38" s="39"/>
      <c r="I38" s="166">
        <v>0.14999999999999999</v>
      </c>
      <c r="J38" s="165">
        <f>ROUND(((SUM(BF129:BF175))*I38),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ROUND((SUM(BG129:BG175)),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ROUND((SUM(BH129:BH175)),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ROUND((SUM(BI129:BI175)),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178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181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B - ZTI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9" customFormat="1" ht="24.96" customHeight="1">
      <c r="A101" s="9"/>
      <c r="B101" s="191"/>
      <c r="C101" s="192"/>
      <c r="D101" s="193" t="s">
        <v>192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496</v>
      </c>
      <c r="E102" s="199"/>
      <c r="F102" s="199"/>
      <c r="G102" s="199"/>
      <c r="H102" s="199"/>
      <c r="I102" s="199"/>
      <c r="J102" s="200">
        <f>J131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497</v>
      </c>
      <c r="E103" s="199"/>
      <c r="F103" s="199"/>
      <c r="G103" s="199"/>
      <c r="H103" s="199"/>
      <c r="I103" s="199"/>
      <c r="J103" s="200">
        <f>J141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498</v>
      </c>
      <c r="E104" s="199"/>
      <c r="F104" s="199"/>
      <c r="G104" s="199"/>
      <c r="H104" s="199"/>
      <c r="I104" s="199"/>
      <c r="J104" s="200">
        <f>J156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499</v>
      </c>
      <c r="E105" s="194"/>
      <c r="F105" s="194"/>
      <c r="G105" s="194"/>
      <c r="H105" s="194"/>
      <c r="I105" s="194"/>
      <c r="J105" s="195">
        <f>J173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199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Přístavba objektu SOŠ a SOU Kladno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177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178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179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6" t="s">
        <v>180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181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B - ZTI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>Kladno</v>
      </c>
      <c r="G123" s="41"/>
      <c r="H123" s="41"/>
      <c r="I123" s="33" t="s">
        <v>22</v>
      </c>
      <c r="J123" s="80" t="str">
        <f>IF(J16="","",J16)</f>
        <v>19. 9. 2023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05" customHeight="1">
      <c r="A125" s="39"/>
      <c r="B125" s="40"/>
      <c r="C125" s="33" t="s">
        <v>24</v>
      </c>
      <c r="D125" s="41"/>
      <c r="E125" s="41"/>
      <c r="F125" s="28" t="str">
        <f>E19</f>
        <v>SOŠ a SOU Kladno, Nám. E. Beneše 2353, Kladno</v>
      </c>
      <c r="G125" s="41"/>
      <c r="H125" s="41"/>
      <c r="I125" s="33" t="s">
        <v>30</v>
      </c>
      <c r="J125" s="37" t="str">
        <f>E25</f>
        <v>Ateliér Civilista s.r.o., Bratronice 241, 273 63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35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2"/>
      <c r="B128" s="203"/>
      <c r="C128" s="204" t="s">
        <v>200</v>
      </c>
      <c r="D128" s="205" t="s">
        <v>64</v>
      </c>
      <c r="E128" s="205" t="s">
        <v>60</v>
      </c>
      <c r="F128" s="205" t="s">
        <v>61</v>
      </c>
      <c r="G128" s="205" t="s">
        <v>201</v>
      </c>
      <c r="H128" s="205" t="s">
        <v>202</v>
      </c>
      <c r="I128" s="205" t="s">
        <v>203</v>
      </c>
      <c r="J128" s="205" t="s">
        <v>185</v>
      </c>
      <c r="K128" s="206" t="s">
        <v>204</v>
      </c>
      <c r="L128" s="207"/>
      <c r="M128" s="101" t="s">
        <v>1</v>
      </c>
      <c r="N128" s="102" t="s">
        <v>43</v>
      </c>
      <c r="O128" s="102" t="s">
        <v>205</v>
      </c>
      <c r="P128" s="102" t="s">
        <v>206</v>
      </c>
      <c r="Q128" s="102" t="s">
        <v>207</v>
      </c>
      <c r="R128" s="102" t="s">
        <v>208</v>
      </c>
      <c r="S128" s="102" t="s">
        <v>209</v>
      </c>
      <c r="T128" s="103" t="s">
        <v>210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39"/>
      <c r="B129" s="40"/>
      <c r="C129" s="108" t="s">
        <v>211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P130+P173</f>
        <v>0</v>
      </c>
      <c r="Q129" s="105"/>
      <c r="R129" s="210">
        <f>R130+R173</f>
        <v>0.069686424099999991</v>
      </c>
      <c r="S129" s="105"/>
      <c r="T129" s="211">
        <f>T130+T173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78</v>
      </c>
      <c r="AU129" s="18" t="s">
        <v>187</v>
      </c>
      <c r="BK129" s="212">
        <f>BK130+BK173</f>
        <v>0</v>
      </c>
    </row>
    <row r="130" s="12" customFormat="1" ht="25.92" customHeight="1">
      <c r="A130" s="12"/>
      <c r="B130" s="213"/>
      <c r="C130" s="214"/>
      <c r="D130" s="215" t="s">
        <v>78</v>
      </c>
      <c r="E130" s="216" t="s">
        <v>286</v>
      </c>
      <c r="F130" s="216" t="s">
        <v>287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P131+P141+P156</f>
        <v>0</v>
      </c>
      <c r="Q130" s="221"/>
      <c r="R130" s="222">
        <f>R131+R141+R156</f>
        <v>0.069686424099999991</v>
      </c>
      <c r="S130" s="221"/>
      <c r="T130" s="223">
        <f>T131+T141+T156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87</v>
      </c>
      <c r="AT130" s="225" t="s">
        <v>78</v>
      </c>
      <c r="AU130" s="225" t="s">
        <v>79</v>
      </c>
      <c r="AY130" s="224" t="s">
        <v>214</v>
      </c>
      <c r="BK130" s="226">
        <f>BK131+BK141+BK156</f>
        <v>0</v>
      </c>
    </row>
    <row r="131" s="12" customFormat="1" ht="22.8" customHeight="1">
      <c r="A131" s="12"/>
      <c r="B131" s="213"/>
      <c r="C131" s="214"/>
      <c r="D131" s="215" t="s">
        <v>78</v>
      </c>
      <c r="E131" s="227" t="s">
        <v>500</v>
      </c>
      <c r="F131" s="227" t="s">
        <v>501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SUM(P132:P140)</f>
        <v>0</v>
      </c>
      <c r="Q131" s="221"/>
      <c r="R131" s="222">
        <f>SUM(R132:R140)</f>
        <v>0.00076239999999999999</v>
      </c>
      <c r="S131" s="221"/>
      <c r="T131" s="223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87</v>
      </c>
      <c r="AT131" s="225" t="s">
        <v>78</v>
      </c>
      <c r="AU131" s="225" t="s">
        <v>85</v>
      </c>
      <c r="AY131" s="224" t="s">
        <v>214</v>
      </c>
      <c r="BK131" s="226">
        <f>SUM(BK132:BK140)</f>
        <v>0</v>
      </c>
    </row>
    <row r="132" s="2" customFormat="1" ht="16.5" customHeight="1">
      <c r="A132" s="39"/>
      <c r="B132" s="40"/>
      <c r="C132" s="229" t="s">
        <v>502</v>
      </c>
      <c r="D132" s="230" t="s">
        <v>218</v>
      </c>
      <c r="E132" s="231" t="s">
        <v>503</v>
      </c>
      <c r="F132" s="232" t="s">
        <v>504</v>
      </c>
      <c r="G132" s="233" t="s">
        <v>239</v>
      </c>
      <c r="H132" s="234">
        <v>1.6000000000000001</v>
      </c>
      <c r="I132" s="235"/>
      <c r="J132" s="236">
        <f>ROUND(I132*H132,2)</f>
        <v>0</v>
      </c>
      <c r="K132" s="232" t="s">
        <v>222</v>
      </c>
      <c r="L132" s="45"/>
      <c r="M132" s="237" t="s">
        <v>1</v>
      </c>
      <c r="N132" s="238" t="s">
        <v>44</v>
      </c>
      <c r="O132" s="92"/>
      <c r="P132" s="239">
        <f>O132*H132</f>
        <v>0</v>
      </c>
      <c r="Q132" s="239">
        <v>0.00047649999999999998</v>
      </c>
      <c r="R132" s="239">
        <f>Q132*H132</f>
        <v>0.00076239999999999999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293</v>
      </c>
      <c r="AT132" s="241" t="s">
        <v>218</v>
      </c>
      <c r="AU132" s="241" t="s">
        <v>87</v>
      </c>
      <c r="AY132" s="18" t="s">
        <v>214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85</v>
      </c>
      <c r="BK132" s="242">
        <f>ROUND(I132*H132,2)</f>
        <v>0</v>
      </c>
      <c r="BL132" s="18" t="s">
        <v>293</v>
      </c>
      <c r="BM132" s="241" t="s">
        <v>505</v>
      </c>
    </row>
    <row r="133" s="2" customFormat="1">
      <c r="A133" s="39"/>
      <c r="B133" s="40"/>
      <c r="C133" s="41"/>
      <c r="D133" s="243" t="s">
        <v>224</v>
      </c>
      <c r="E133" s="41"/>
      <c r="F133" s="244" t="s">
        <v>506</v>
      </c>
      <c r="G133" s="41"/>
      <c r="H133" s="41"/>
      <c r="I133" s="245"/>
      <c r="J133" s="41"/>
      <c r="K133" s="41"/>
      <c r="L133" s="45"/>
      <c r="M133" s="246"/>
      <c r="N133" s="24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87</v>
      </c>
    </row>
    <row r="134" s="2" customFormat="1" ht="21.75" customHeight="1">
      <c r="A134" s="39"/>
      <c r="B134" s="40"/>
      <c r="C134" s="229" t="s">
        <v>299</v>
      </c>
      <c r="D134" s="230" t="s">
        <v>218</v>
      </c>
      <c r="E134" s="231" t="s">
        <v>507</v>
      </c>
      <c r="F134" s="232" t="s">
        <v>508</v>
      </c>
      <c r="G134" s="233" t="s">
        <v>239</v>
      </c>
      <c r="H134" s="234">
        <v>1.6000000000000001</v>
      </c>
      <c r="I134" s="235"/>
      <c r="J134" s="236">
        <f>ROUND(I134*H134,2)</f>
        <v>0</v>
      </c>
      <c r="K134" s="232" t="s">
        <v>222</v>
      </c>
      <c r="L134" s="45"/>
      <c r="M134" s="237" t="s">
        <v>1</v>
      </c>
      <c r="N134" s="238" t="s">
        <v>44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293</v>
      </c>
      <c r="AT134" s="241" t="s">
        <v>218</v>
      </c>
      <c r="AU134" s="241" t="s">
        <v>87</v>
      </c>
      <c r="AY134" s="18" t="s">
        <v>214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85</v>
      </c>
      <c r="BK134" s="242">
        <f>ROUND(I134*H134,2)</f>
        <v>0</v>
      </c>
      <c r="BL134" s="18" t="s">
        <v>293</v>
      </c>
      <c r="BM134" s="241" t="s">
        <v>509</v>
      </c>
    </row>
    <row r="135" s="2" customFormat="1">
      <c r="A135" s="39"/>
      <c r="B135" s="40"/>
      <c r="C135" s="41"/>
      <c r="D135" s="243" t="s">
        <v>224</v>
      </c>
      <c r="E135" s="41"/>
      <c r="F135" s="244" t="s">
        <v>510</v>
      </c>
      <c r="G135" s="41"/>
      <c r="H135" s="41"/>
      <c r="I135" s="245"/>
      <c r="J135" s="41"/>
      <c r="K135" s="41"/>
      <c r="L135" s="45"/>
      <c r="M135" s="246"/>
      <c r="N135" s="24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87</v>
      </c>
    </row>
    <row r="136" s="14" customFormat="1">
      <c r="A136" s="14"/>
      <c r="B136" s="258"/>
      <c r="C136" s="259"/>
      <c r="D136" s="243" t="s">
        <v>226</v>
      </c>
      <c r="E136" s="260" t="s">
        <v>1</v>
      </c>
      <c r="F136" s="261" t="s">
        <v>511</v>
      </c>
      <c r="G136" s="259"/>
      <c r="H136" s="262">
        <v>1.6000000000000001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8" t="s">
        <v>226</v>
      </c>
      <c r="AU136" s="268" t="s">
        <v>87</v>
      </c>
      <c r="AV136" s="14" t="s">
        <v>87</v>
      </c>
      <c r="AW136" s="14" t="s">
        <v>34</v>
      </c>
      <c r="AX136" s="14" t="s">
        <v>85</v>
      </c>
      <c r="AY136" s="268" t="s">
        <v>214</v>
      </c>
    </row>
    <row r="137" s="2" customFormat="1" ht="16.5" customHeight="1">
      <c r="A137" s="39"/>
      <c r="B137" s="40"/>
      <c r="C137" s="229" t="s">
        <v>512</v>
      </c>
      <c r="D137" s="230" t="s">
        <v>218</v>
      </c>
      <c r="E137" s="231" t="s">
        <v>513</v>
      </c>
      <c r="F137" s="232" t="s">
        <v>514</v>
      </c>
      <c r="G137" s="233" t="s">
        <v>515</v>
      </c>
      <c r="H137" s="234">
        <v>0.01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293</v>
      </c>
      <c r="AT137" s="241" t="s">
        <v>218</v>
      </c>
      <c r="AU137" s="241" t="s">
        <v>87</v>
      </c>
      <c r="AY137" s="18" t="s">
        <v>214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85</v>
      </c>
      <c r="BK137" s="242">
        <f>ROUND(I137*H137,2)</f>
        <v>0</v>
      </c>
      <c r="BL137" s="18" t="s">
        <v>293</v>
      </c>
      <c r="BM137" s="241" t="s">
        <v>516</v>
      </c>
    </row>
    <row r="138" s="2" customFormat="1">
      <c r="A138" s="39"/>
      <c r="B138" s="40"/>
      <c r="C138" s="41"/>
      <c r="D138" s="243" t="s">
        <v>224</v>
      </c>
      <c r="E138" s="41"/>
      <c r="F138" s="244" t="s">
        <v>514</v>
      </c>
      <c r="G138" s="41"/>
      <c r="H138" s="41"/>
      <c r="I138" s="245"/>
      <c r="J138" s="41"/>
      <c r="K138" s="41"/>
      <c r="L138" s="45"/>
      <c r="M138" s="246"/>
      <c r="N138" s="24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87</v>
      </c>
    </row>
    <row r="139" s="2" customFormat="1" ht="24.15" customHeight="1">
      <c r="A139" s="39"/>
      <c r="B139" s="40"/>
      <c r="C139" s="229" t="s">
        <v>517</v>
      </c>
      <c r="D139" s="230" t="s">
        <v>218</v>
      </c>
      <c r="E139" s="231" t="s">
        <v>518</v>
      </c>
      <c r="F139" s="232" t="s">
        <v>519</v>
      </c>
      <c r="G139" s="233" t="s">
        <v>283</v>
      </c>
      <c r="H139" s="234">
        <v>0.001</v>
      </c>
      <c r="I139" s="235"/>
      <c r="J139" s="236">
        <f>ROUND(I139*H139,2)</f>
        <v>0</v>
      </c>
      <c r="K139" s="232" t="s">
        <v>222</v>
      </c>
      <c r="L139" s="45"/>
      <c r="M139" s="237" t="s">
        <v>1</v>
      </c>
      <c r="N139" s="238" t="s">
        <v>44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293</v>
      </c>
      <c r="AT139" s="241" t="s">
        <v>218</v>
      </c>
      <c r="AU139" s="241" t="s">
        <v>87</v>
      </c>
      <c r="AY139" s="18" t="s">
        <v>214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293</v>
      </c>
      <c r="BM139" s="241" t="s">
        <v>520</v>
      </c>
    </row>
    <row r="140" s="2" customFormat="1">
      <c r="A140" s="39"/>
      <c r="B140" s="40"/>
      <c r="C140" s="41"/>
      <c r="D140" s="243" t="s">
        <v>224</v>
      </c>
      <c r="E140" s="41"/>
      <c r="F140" s="244" t="s">
        <v>521</v>
      </c>
      <c r="G140" s="41"/>
      <c r="H140" s="41"/>
      <c r="I140" s="245"/>
      <c r="J140" s="41"/>
      <c r="K140" s="41"/>
      <c r="L140" s="45"/>
      <c r="M140" s="246"/>
      <c r="N140" s="24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87</v>
      </c>
    </row>
    <row r="141" s="12" customFormat="1" ht="22.8" customHeight="1">
      <c r="A141" s="12"/>
      <c r="B141" s="213"/>
      <c r="C141" s="214"/>
      <c r="D141" s="215" t="s">
        <v>78</v>
      </c>
      <c r="E141" s="227" t="s">
        <v>522</v>
      </c>
      <c r="F141" s="227" t="s">
        <v>523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SUM(P142:P155)</f>
        <v>0</v>
      </c>
      <c r="Q141" s="221"/>
      <c r="R141" s="222">
        <f>SUM(R142:R155)</f>
        <v>0.0011835319999999999</v>
      </c>
      <c r="S141" s="221"/>
      <c r="T141" s="223">
        <f>SUM(T142:T155)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87</v>
      </c>
      <c r="AT141" s="225" t="s">
        <v>78</v>
      </c>
      <c r="AU141" s="225" t="s">
        <v>85</v>
      </c>
      <c r="AY141" s="224" t="s">
        <v>214</v>
      </c>
      <c r="BK141" s="226">
        <f>SUM(BK142:BK155)</f>
        <v>0</v>
      </c>
    </row>
    <row r="142" s="2" customFormat="1" ht="24.15" customHeight="1">
      <c r="A142" s="39"/>
      <c r="B142" s="40"/>
      <c r="C142" s="229" t="s">
        <v>524</v>
      </c>
      <c r="D142" s="230" t="s">
        <v>218</v>
      </c>
      <c r="E142" s="231" t="s">
        <v>525</v>
      </c>
      <c r="F142" s="232" t="s">
        <v>526</v>
      </c>
      <c r="G142" s="233" t="s">
        <v>239</v>
      </c>
      <c r="H142" s="234">
        <v>1</v>
      </c>
      <c r="I142" s="235"/>
      <c r="J142" s="236">
        <f>ROUND(I142*H142,2)</f>
        <v>0</v>
      </c>
      <c r="K142" s="232" t="s">
        <v>222</v>
      </c>
      <c r="L142" s="45"/>
      <c r="M142" s="237" t="s">
        <v>1</v>
      </c>
      <c r="N142" s="238" t="s">
        <v>44</v>
      </c>
      <c r="O142" s="92"/>
      <c r="P142" s="239">
        <f>O142*H142</f>
        <v>0</v>
      </c>
      <c r="Q142" s="239">
        <v>0.000976972</v>
      </c>
      <c r="R142" s="239">
        <f>Q142*H142</f>
        <v>0.000976972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293</v>
      </c>
      <c r="AT142" s="241" t="s">
        <v>218</v>
      </c>
      <c r="AU142" s="241" t="s">
        <v>87</v>
      </c>
      <c r="AY142" s="18" t="s">
        <v>214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85</v>
      </c>
      <c r="BK142" s="242">
        <f>ROUND(I142*H142,2)</f>
        <v>0</v>
      </c>
      <c r="BL142" s="18" t="s">
        <v>293</v>
      </c>
      <c r="BM142" s="241" t="s">
        <v>527</v>
      </c>
    </row>
    <row r="143" s="2" customFormat="1">
      <c r="A143" s="39"/>
      <c r="B143" s="40"/>
      <c r="C143" s="41"/>
      <c r="D143" s="243" t="s">
        <v>224</v>
      </c>
      <c r="E143" s="41"/>
      <c r="F143" s="244" t="s">
        <v>528</v>
      </c>
      <c r="G143" s="41"/>
      <c r="H143" s="41"/>
      <c r="I143" s="245"/>
      <c r="J143" s="41"/>
      <c r="K143" s="41"/>
      <c r="L143" s="45"/>
      <c r="M143" s="246"/>
      <c r="N143" s="24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224</v>
      </c>
      <c r="AU143" s="18" t="s">
        <v>87</v>
      </c>
    </row>
    <row r="144" s="14" customFormat="1">
      <c r="A144" s="14"/>
      <c r="B144" s="258"/>
      <c r="C144" s="259"/>
      <c r="D144" s="243" t="s">
        <v>226</v>
      </c>
      <c r="E144" s="260" t="s">
        <v>1</v>
      </c>
      <c r="F144" s="261" t="s">
        <v>529</v>
      </c>
      <c r="G144" s="259"/>
      <c r="H144" s="262">
        <v>1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8" t="s">
        <v>226</v>
      </c>
      <c r="AU144" s="268" t="s">
        <v>87</v>
      </c>
      <c r="AV144" s="14" t="s">
        <v>87</v>
      </c>
      <c r="AW144" s="14" t="s">
        <v>34</v>
      </c>
      <c r="AX144" s="14" t="s">
        <v>79</v>
      </c>
      <c r="AY144" s="268" t="s">
        <v>214</v>
      </c>
    </row>
    <row r="145" s="15" customFormat="1">
      <c r="A145" s="15"/>
      <c r="B145" s="269"/>
      <c r="C145" s="270"/>
      <c r="D145" s="243" t="s">
        <v>226</v>
      </c>
      <c r="E145" s="271" t="s">
        <v>1</v>
      </c>
      <c r="F145" s="272" t="s">
        <v>230</v>
      </c>
      <c r="G145" s="270"/>
      <c r="H145" s="273">
        <v>1</v>
      </c>
      <c r="I145" s="274"/>
      <c r="J145" s="270"/>
      <c r="K145" s="270"/>
      <c r="L145" s="275"/>
      <c r="M145" s="276"/>
      <c r="N145" s="277"/>
      <c r="O145" s="277"/>
      <c r="P145" s="277"/>
      <c r="Q145" s="277"/>
      <c r="R145" s="277"/>
      <c r="S145" s="277"/>
      <c r="T145" s="27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9" t="s">
        <v>226</v>
      </c>
      <c r="AU145" s="279" t="s">
        <v>87</v>
      </c>
      <c r="AV145" s="15" t="s">
        <v>117</v>
      </c>
      <c r="AW145" s="15" t="s">
        <v>34</v>
      </c>
      <c r="AX145" s="15" t="s">
        <v>85</v>
      </c>
      <c r="AY145" s="279" t="s">
        <v>214</v>
      </c>
    </row>
    <row r="146" s="2" customFormat="1" ht="37.8" customHeight="1">
      <c r="A146" s="39"/>
      <c r="B146" s="40"/>
      <c r="C146" s="229" t="s">
        <v>530</v>
      </c>
      <c r="D146" s="230" t="s">
        <v>218</v>
      </c>
      <c r="E146" s="231" t="s">
        <v>531</v>
      </c>
      <c r="F146" s="232" t="s">
        <v>532</v>
      </c>
      <c r="G146" s="233" t="s">
        <v>239</v>
      </c>
      <c r="H146" s="234">
        <v>1</v>
      </c>
      <c r="I146" s="235"/>
      <c r="J146" s="236">
        <f>ROUND(I146*H146,2)</f>
        <v>0</v>
      </c>
      <c r="K146" s="232" t="s">
        <v>222</v>
      </c>
      <c r="L146" s="45"/>
      <c r="M146" s="237" t="s">
        <v>1</v>
      </c>
      <c r="N146" s="238" t="s">
        <v>44</v>
      </c>
      <c r="O146" s="92"/>
      <c r="P146" s="239">
        <f>O146*H146</f>
        <v>0</v>
      </c>
      <c r="Q146" s="239">
        <v>0.00019656</v>
      </c>
      <c r="R146" s="239">
        <f>Q146*H146</f>
        <v>0.00019656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293</v>
      </c>
      <c r="AT146" s="241" t="s">
        <v>218</v>
      </c>
      <c r="AU146" s="241" t="s">
        <v>87</v>
      </c>
      <c r="AY146" s="18" t="s">
        <v>214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85</v>
      </c>
      <c r="BK146" s="242">
        <f>ROUND(I146*H146,2)</f>
        <v>0</v>
      </c>
      <c r="BL146" s="18" t="s">
        <v>293</v>
      </c>
      <c r="BM146" s="241" t="s">
        <v>533</v>
      </c>
    </row>
    <row r="147" s="2" customFormat="1">
      <c r="A147" s="39"/>
      <c r="B147" s="40"/>
      <c r="C147" s="41"/>
      <c r="D147" s="243" t="s">
        <v>224</v>
      </c>
      <c r="E147" s="41"/>
      <c r="F147" s="244" t="s">
        <v>534</v>
      </c>
      <c r="G147" s="41"/>
      <c r="H147" s="41"/>
      <c r="I147" s="245"/>
      <c r="J147" s="41"/>
      <c r="K147" s="41"/>
      <c r="L147" s="45"/>
      <c r="M147" s="246"/>
      <c r="N147" s="24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224</v>
      </c>
      <c r="AU147" s="18" t="s">
        <v>87</v>
      </c>
    </row>
    <row r="148" s="14" customFormat="1">
      <c r="A148" s="14"/>
      <c r="B148" s="258"/>
      <c r="C148" s="259"/>
      <c r="D148" s="243" t="s">
        <v>226</v>
      </c>
      <c r="E148" s="260" t="s">
        <v>1</v>
      </c>
      <c r="F148" s="261" t="s">
        <v>85</v>
      </c>
      <c r="G148" s="259"/>
      <c r="H148" s="262">
        <v>1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8" t="s">
        <v>226</v>
      </c>
      <c r="AU148" s="268" t="s">
        <v>87</v>
      </c>
      <c r="AV148" s="14" t="s">
        <v>87</v>
      </c>
      <c r="AW148" s="14" t="s">
        <v>34</v>
      </c>
      <c r="AX148" s="14" t="s">
        <v>85</v>
      </c>
      <c r="AY148" s="268" t="s">
        <v>214</v>
      </c>
    </row>
    <row r="149" s="2" customFormat="1" ht="21.75" customHeight="1">
      <c r="A149" s="39"/>
      <c r="B149" s="40"/>
      <c r="C149" s="229" t="s">
        <v>535</v>
      </c>
      <c r="D149" s="230" t="s">
        <v>218</v>
      </c>
      <c r="E149" s="231" t="s">
        <v>536</v>
      </c>
      <c r="F149" s="232" t="s">
        <v>537</v>
      </c>
      <c r="G149" s="233" t="s">
        <v>239</v>
      </c>
      <c r="H149" s="234">
        <v>1</v>
      </c>
      <c r="I149" s="235"/>
      <c r="J149" s="236">
        <f>ROUND(I149*H149,2)</f>
        <v>0</v>
      </c>
      <c r="K149" s="232" t="s">
        <v>222</v>
      </c>
      <c r="L149" s="45"/>
      <c r="M149" s="237" t="s">
        <v>1</v>
      </c>
      <c r="N149" s="238" t="s">
        <v>44</v>
      </c>
      <c r="O149" s="92"/>
      <c r="P149" s="239">
        <f>O149*H149</f>
        <v>0</v>
      </c>
      <c r="Q149" s="239">
        <v>1.0000000000000001E-05</v>
      </c>
      <c r="R149" s="239">
        <f>Q149*H149</f>
        <v>1.0000000000000001E-05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293</v>
      </c>
      <c r="AT149" s="241" t="s">
        <v>218</v>
      </c>
      <c r="AU149" s="241" t="s">
        <v>87</v>
      </c>
      <c r="AY149" s="18" t="s">
        <v>214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85</v>
      </c>
      <c r="BK149" s="242">
        <f>ROUND(I149*H149,2)</f>
        <v>0</v>
      </c>
      <c r="BL149" s="18" t="s">
        <v>293</v>
      </c>
      <c r="BM149" s="241" t="s">
        <v>538</v>
      </c>
    </row>
    <row r="150" s="2" customFormat="1">
      <c r="A150" s="39"/>
      <c r="B150" s="40"/>
      <c r="C150" s="41"/>
      <c r="D150" s="243" t="s">
        <v>224</v>
      </c>
      <c r="E150" s="41"/>
      <c r="F150" s="244" t="s">
        <v>539</v>
      </c>
      <c r="G150" s="41"/>
      <c r="H150" s="41"/>
      <c r="I150" s="245"/>
      <c r="J150" s="41"/>
      <c r="K150" s="41"/>
      <c r="L150" s="45"/>
      <c r="M150" s="246"/>
      <c r="N150" s="24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87</v>
      </c>
    </row>
    <row r="151" s="14" customFormat="1">
      <c r="A151" s="14"/>
      <c r="B151" s="258"/>
      <c r="C151" s="259"/>
      <c r="D151" s="243" t="s">
        <v>226</v>
      </c>
      <c r="E151" s="260" t="s">
        <v>1</v>
      </c>
      <c r="F151" s="261" t="s">
        <v>85</v>
      </c>
      <c r="G151" s="259"/>
      <c r="H151" s="262">
        <v>1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8" t="s">
        <v>226</v>
      </c>
      <c r="AU151" s="268" t="s">
        <v>87</v>
      </c>
      <c r="AV151" s="14" t="s">
        <v>87</v>
      </c>
      <c r="AW151" s="14" t="s">
        <v>34</v>
      </c>
      <c r="AX151" s="14" t="s">
        <v>85</v>
      </c>
      <c r="AY151" s="268" t="s">
        <v>214</v>
      </c>
    </row>
    <row r="152" s="2" customFormat="1" ht="16.5" customHeight="1">
      <c r="A152" s="39"/>
      <c r="B152" s="40"/>
      <c r="C152" s="229" t="s">
        <v>540</v>
      </c>
      <c r="D152" s="230" t="s">
        <v>218</v>
      </c>
      <c r="E152" s="231" t="s">
        <v>541</v>
      </c>
      <c r="F152" s="232" t="s">
        <v>514</v>
      </c>
      <c r="G152" s="233" t="s">
        <v>515</v>
      </c>
      <c r="H152" s="234">
        <v>0.01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44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293</v>
      </c>
      <c r="AT152" s="241" t="s">
        <v>218</v>
      </c>
      <c r="AU152" s="241" t="s">
        <v>87</v>
      </c>
      <c r="AY152" s="18" t="s">
        <v>214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85</v>
      </c>
      <c r="BK152" s="242">
        <f>ROUND(I152*H152,2)</f>
        <v>0</v>
      </c>
      <c r="BL152" s="18" t="s">
        <v>293</v>
      </c>
      <c r="BM152" s="241" t="s">
        <v>542</v>
      </c>
    </row>
    <row r="153" s="2" customFormat="1">
      <c r="A153" s="39"/>
      <c r="B153" s="40"/>
      <c r="C153" s="41"/>
      <c r="D153" s="243" t="s">
        <v>224</v>
      </c>
      <c r="E153" s="41"/>
      <c r="F153" s="244" t="s">
        <v>514</v>
      </c>
      <c r="G153" s="41"/>
      <c r="H153" s="41"/>
      <c r="I153" s="245"/>
      <c r="J153" s="41"/>
      <c r="K153" s="41"/>
      <c r="L153" s="45"/>
      <c r="M153" s="246"/>
      <c r="N153" s="24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224</v>
      </c>
      <c r="AU153" s="18" t="s">
        <v>87</v>
      </c>
    </row>
    <row r="154" s="2" customFormat="1" ht="24.15" customHeight="1">
      <c r="A154" s="39"/>
      <c r="B154" s="40"/>
      <c r="C154" s="229" t="s">
        <v>543</v>
      </c>
      <c r="D154" s="230" t="s">
        <v>218</v>
      </c>
      <c r="E154" s="231" t="s">
        <v>544</v>
      </c>
      <c r="F154" s="232" t="s">
        <v>545</v>
      </c>
      <c r="G154" s="233" t="s">
        <v>283</v>
      </c>
      <c r="H154" s="234">
        <v>0.001</v>
      </c>
      <c r="I154" s="235"/>
      <c r="J154" s="236">
        <f>ROUND(I154*H154,2)</f>
        <v>0</v>
      </c>
      <c r="K154" s="232" t="s">
        <v>222</v>
      </c>
      <c r="L154" s="45"/>
      <c r="M154" s="237" t="s">
        <v>1</v>
      </c>
      <c r="N154" s="238" t="s">
        <v>44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293</v>
      </c>
      <c r="AT154" s="241" t="s">
        <v>218</v>
      </c>
      <c r="AU154" s="241" t="s">
        <v>87</v>
      </c>
      <c r="AY154" s="18" t="s">
        <v>214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85</v>
      </c>
      <c r="BK154" s="242">
        <f>ROUND(I154*H154,2)</f>
        <v>0</v>
      </c>
      <c r="BL154" s="18" t="s">
        <v>293</v>
      </c>
      <c r="BM154" s="241" t="s">
        <v>546</v>
      </c>
    </row>
    <row r="155" s="2" customFormat="1">
      <c r="A155" s="39"/>
      <c r="B155" s="40"/>
      <c r="C155" s="41"/>
      <c r="D155" s="243" t="s">
        <v>224</v>
      </c>
      <c r="E155" s="41"/>
      <c r="F155" s="244" t="s">
        <v>547</v>
      </c>
      <c r="G155" s="41"/>
      <c r="H155" s="41"/>
      <c r="I155" s="245"/>
      <c r="J155" s="41"/>
      <c r="K155" s="41"/>
      <c r="L155" s="45"/>
      <c r="M155" s="246"/>
      <c r="N155" s="24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224</v>
      </c>
      <c r="AU155" s="18" t="s">
        <v>87</v>
      </c>
    </row>
    <row r="156" s="12" customFormat="1" ht="22.8" customHeight="1">
      <c r="A156" s="12"/>
      <c r="B156" s="213"/>
      <c r="C156" s="214"/>
      <c r="D156" s="215" t="s">
        <v>78</v>
      </c>
      <c r="E156" s="227" t="s">
        <v>548</v>
      </c>
      <c r="F156" s="227" t="s">
        <v>549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SUM(P157:P172)</f>
        <v>0</v>
      </c>
      <c r="Q156" s="221"/>
      <c r="R156" s="222">
        <f>SUM(R157:R172)</f>
        <v>0.067740492099999994</v>
      </c>
      <c r="S156" s="221"/>
      <c r="T156" s="223">
        <f>SUM(T157:T172)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87</v>
      </c>
      <c r="AT156" s="225" t="s">
        <v>78</v>
      </c>
      <c r="AU156" s="225" t="s">
        <v>85</v>
      </c>
      <c r="AY156" s="224" t="s">
        <v>214</v>
      </c>
      <c r="BK156" s="226">
        <f>SUM(BK157:BK172)</f>
        <v>0</v>
      </c>
    </row>
    <row r="157" s="2" customFormat="1" ht="33" customHeight="1">
      <c r="A157" s="39"/>
      <c r="B157" s="40"/>
      <c r="C157" s="229" t="s">
        <v>550</v>
      </c>
      <c r="D157" s="230" t="s">
        <v>218</v>
      </c>
      <c r="E157" s="231" t="s">
        <v>551</v>
      </c>
      <c r="F157" s="232" t="s">
        <v>552</v>
      </c>
      <c r="G157" s="233" t="s">
        <v>515</v>
      </c>
      <c r="H157" s="234">
        <v>1</v>
      </c>
      <c r="I157" s="235"/>
      <c r="J157" s="236">
        <f>ROUND(I157*H157,2)</f>
        <v>0</v>
      </c>
      <c r="K157" s="232" t="s">
        <v>222</v>
      </c>
      <c r="L157" s="45"/>
      <c r="M157" s="237" t="s">
        <v>1</v>
      </c>
      <c r="N157" s="238" t="s">
        <v>44</v>
      </c>
      <c r="O157" s="92"/>
      <c r="P157" s="239">
        <f>O157*H157</f>
        <v>0</v>
      </c>
      <c r="Q157" s="239">
        <v>0.0049347121000000004</v>
      </c>
      <c r="R157" s="239">
        <f>Q157*H157</f>
        <v>0.0049347121000000004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293</v>
      </c>
      <c r="AT157" s="241" t="s">
        <v>218</v>
      </c>
      <c r="AU157" s="241" t="s">
        <v>87</v>
      </c>
      <c r="AY157" s="18" t="s">
        <v>214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85</v>
      </c>
      <c r="BK157" s="242">
        <f>ROUND(I157*H157,2)</f>
        <v>0</v>
      </c>
      <c r="BL157" s="18" t="s">
        <v>293</v>
      </c>
      <c r="BM157" s="241" t="s">
        <v>553</v>
      </c>
    </row>
    <row r="158" s="2" customFormat="1">
      <c r="A158" s="39"/>
      <c r="B158" s="40"/>
      <c r="C158" s="41"/>
      <c r="D158" s="243" t="s">
        <v>224</v>
      </c>
      <c r="E158" s="41"/>
      <c r="F158" s="244" t="s">
        <v>554</v>
      </c>
      <c r="G158" s="41"/>
      <c r="H158" s="41"/>
      <c r="I158" s="245"/>
      <c r="J158" s="41"/>
      <c r="K158" s="41"/>
      <c r="L158" s="45"/>
      <c r="M158" s="246"/>
      <c r="N158" s="24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87</v>
      </c>
    </row>
    <row r="159" s="2" customFormat="1" ht="24.15" customHeight="1">
      <c r="A159" s="39"/>
      <c r="B159" s="40"/>
      <c r="C159" s="229" t="s">
        <v>555</v>
      </c>
      <c r="D159" s="230" t="s">
        <v>218</v>
      </c>
      <c r="E159" s="231" t="s">
        <v>556</v>
      </c>
      <c r="F159" s="232" t="s">
        <v>557</v>
      </c>
      <c r="G159" s="233" t="s">
        <v>515</v>
      </c>
      <c r="H159" s="234">
        <v>2</v>
      </c>
      <c r="I159" s="235"/>
      <c r="J159" s="236">
        <f>ROUND(I159*H159,2)</f>
        <v>0</v>
      </c>
      <c r="K159" s="232" t="s">
        <v>222</v>
      </c>
      <c r="L159" s="45"/>
      <c r="M159" s="237" t="s">
        <v>1</v>
      </c>
      <c r="N159" s="238" t="s">
        <v>44</v>
      </c>
      <c r="O159" s="92"/>
      <c r="P159" s="239">
        <f>O159*H159</f>
        <v>0</v>
      </c>
      <c r="Q159" s="239">
        <v>0.00023913999999999999</v>
      </c>
      <c r="R159" s="239">
        <f>Q159*H159</f>
        <v>0.00047827999999999998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293</v>
      </c>
      <c r="AT159" s="241" t="s">
        <v>218</v>
      </c>
      <c r="AU159" s="241" t="s">
        <v>87</v>
      </c>
      <c r="AY159" s="18" t="s">
        <v>214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85</v>
      </c>
      <c r="BK159" s="242">
        <f>ROUND(I159*H159,2)</f>
        <v>0</v>
      </c>
      <c r="BL159" s="18" t="s">
        <v>293</v>
      </c>
      <c r="BM159" s="241" t="s">
        <v>558</v>
      </c>
    </row>
    <row r="160" s="2" customFormat="1">
      <c r="A160" s="39"/>
      <c r="B160" s="40"/>
      <c r="C160" s="41"/>
      <c r="D160" s="243" t="s">
        <v>224</v>
      </c>
      <c r="E160" s="41"/>
      <c r="F160" s="244" t="s">
        <v>559</v>
      </c>
      <c r="G160" s="41"/>
      <c r="H160" s="41"/>
      <c r="I160" s="245"/>
      <c r="J160" s="41"/>
      <c r="K160" s="41"/>
      <c r="L160" s="45"/>
      <c r="M160" s="246"/>
      <c r="N160" s="24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87</v>
      </c>
    </row>
    <row r="161" s="2" customFormat="1" ht="24.15" customHeight="1">
      <c r="A161" s="39"/>
      <c r="B161" s="40"/>
      <c r="C161" s="280" t="s">
        <v>560</v>
      </c>
      <c r="D161" s="281" t="s">
        <v>244</v>
      </c>
      <c r="E161" s="282" t="s">
        <v>561</v>
      </c>
      <c r="F161" s="283" t="s">
        <v>562</v>
      </c>
      <c r="G161" s="284" t="s">
        <v>239</v>
      </c>
      <c r="H161" s="285">
        <v>0.5</v>
      </c>
      <c r="I161" s="286"/>
      <c r="J161" s="287">
        <f>ROUND(I161*H161,2)</f>
        <v>0</v>
      </c>
      <c r="K161" s="283" t="s">
        <v>222</v>
      </c>
      <c r="L161" s="288"/>
      <c r="M161" s="289" t="s">
        <v>1</v>
      </c>
      <c r="N161" s="290" t="s">
        <v>44</v>
      </c>
      <c r="O161" s="92"/>
      <c r="P161" s="239">
        <f>O161*H161</f>
        <v>0</v>
      </c>
      <c r="Q161" s="239">
        <v>0.00018000000000000001</v>
      </c>
      <c r="R161" s="239">
        <f>Q161*H161</f>
        <v>9.0000000000000006E-05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299</v>
      </c>
      <c r="AT161" s="241" t="s">
        <v>244</v>
      </c>
      <c r="AU161" s="241" t="s">
        <v>87</v>
      </c>
      <c r="AY161" s="18" t="s">
        <v>214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85</v>
      </c>
      <c r="BK161" s="242">
        <f>ROUND(I161*H161,2)</f>
        <v>0</v>
      </c>
      <c r="BL161" s="18" t="s">
        <v>293</v>
      </c>
      <c r="BM161" s="241" t="s">
        <v>563</v>
      </c>
    </row>
    <row r="162" s="2" customFormat="1">
      <c r="A162" s="39"/>
      <c r="B162" s="40"/>
      <c r="C162" s="41"/>
      <c r="D162" s="243" t="s">
        <v>224</v>
      </c>
      <c r="E162" s="41"/>
      <c r="F162" s="244" t="s">
        <v>562</v>
      </c>
      <c r="G162" s="41"/>
      <c r="H162" s="41"/>
      <c r="I162" s="245"/>
      <c r="J162" s="41"/>
      <c r="K162" s="41"/>
      <c r="L162" s="45"/>
      <c r="M162" s="246"/>
      <c r="N162" s="24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87</v>
      </c>
    </row>
    <row r="163" s="2" customFormat="1" ht="16.5" customHeight="1">
      <c r="A163" s="39"/>
      <c r="B163" s="40"/>
      <c r="C163" s="280" t="s">
        <v>217</v>
      </c>
      <c r="D163" s="281" t="s">
        <v>244</v>
      </c>
      <c r="E163" s="282" t="s">
        <v>564</v>
      </c>
      <c r="F163" s="283" t="s">
        <v>565</v>
      </c>
      <c r="G163" s="284" t="s">
        <v>354</v>
      </c>
      <c r="H163" s="285">
        <v>1</v>
      </c>
      <c r="I163" s="286"/>
      <c r="J163" s="287">
        <f>ROUND(I163*H163,2)</f>
        <v>0</v>
      </c>
      <c r="K163" s="283" t="s">
        <v>222</v>
      </c>
      <c r="L163" s="288"/>
      <c r="M163" s="289" t="s">
        <v>1</v>
      </c>
      <c r="N163" s="290" t="s">
        <v>44</v>
      </c>
      <c r="O163" s="92"/>
      <c r="P163" s="239">
        <f>O163*H163</f>
        <v>0</v>
      </c>
      <c r="Q163" s="239">
        <v>0.059999999999999998</v>
      </c>
      <c r="R163" s="239">
        <f>Q163*H163</f>
        <v>0.059999999999999998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299</v>
      </c>
      <c r="AT163" s="241" t="s">
        <v>244</v>
      </c>
      <c r="AU163" s="241" t="s">
        <v>87</v>
      </c>
      <c r="AY163" s="18" t="s">
        <v>214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85</v>
      </c>
      <c r="BK163" s="242">
        <f>ROUND(I163*H163,2)</f>
        <v>0</v>
      </c>
      <c r="BL163" s="18" t="s">
        <v>293</v>
      </c>
      <c r="BM163" s="241" t="s">
        <v>566</v>
      </c>
    </row>
    <row r="164" s="2" customFormat="1">
      <c r="A164" s="39"/>
      <c r="B164" s="40"/>
      <c r="C164" s="41"/>
      <c r="D164" s="243" t="s">
        <v>224</v>
      </c>
      <c r="E164" s="41"/>
      <c r="F164" s="244" t="s">
        <v>565</v>
      </c>
      <c r="G164" s="41"/>
      <c r="H164" s="41"/>
      <c r="I164" s="245"/>
      <c r="J164" s="41"/>
      <c r="K164" s="41"/>
      <c r="L164" s="45"/>
      <c r="M164" s="246"/>
      <c r="N164" s="24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87</v>
      </c>
    </row>
    <row r="165" s="2" customFormat="1" ht="24.15" customHeight="1">
      <c r="A165" s="39"/>
      <c r="B165" s="40"/>
      <c r="C165" s="229" t="s">
        <v>567</v>
      </c>
      <c r="D165" s="230" t="s">
        <v>218</v>
      </c>
      <c r="E165" s="231" t="s">
        <v>568</v>
      </c>
      <c r="F165" s="232" t="s">
        <v>569</v>
      </c>
      <c r="G165" s="233" t="s">
        <v>515</v>
      </c>
      <c r="H165" s="234">
        <v>1</v>
      </c>
      <c r="I165" s="235"/>
      <c r="J165" s="236">
        <f>ROUND(I165*H165,2)</f>
        <v>0</v>
      </c>
      <c r="K165" s="232" t="s">
        <v>222</v>
      </c>
      <c r="L165" s="45"/>
      <c r="M165" s="237" t="s">
        <v>1</v>
      </c>
      <c r="N165" s="238" t="s">
        <v>44</v>
      </c>
      <c r="O165" s="92"/>
      <c r="P165" s="239">
        <f>O165*H165</f>
        <v>0</v>
      </c>
      <c r="Q165" s="239">
        <v>0.0018</v>
      </c>
      <c r="R165" s="239">
        <f>Q165*H165</f>
        <v>0.0018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293</v>
      </c>
      <c r="AT165" s="241" t="s">
        <v>218</v>
      </c>
      <c r="AU165" s="241" t="s">
        <v>87</v>
      </c>
      <c r="AY165" s="18" t="s">
        <v>214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85</v>
      </c>
      <c r="BK165" s="242">
        <f>ROUND(I165*H165,2)</f>
        <v>0</v>
      </c>
      <c r="BL165" s="18" t="s">
        <v>293</v>
      </c>
      <c r="BM165" s="241" t="s">
        <v>570</v>
      </c>
    </row>
    <row r="166" s="2" customFormat="1">
      <c r="A166" s="39"/>
      <c r="B166" s="40"/>
      <c r="C166" s="41"/>
      <c r="D166" s="243" t="s">
        <v>224</v>
      </c>
      <c r="E166" s="41"/>
      <c r="F166" s="244" t="s">
        <v>571</v>
      </c>
      <c r="G166" s="41"/>
      <c r="H166" s="41"/>
      <c r="I166" s="245"/>
      <c r="J166" s="41"/>
      <c r="K166" s="41"/>
      <c r="L166" s="45"/>
      <c r="M166" s="246"/>
      <c r="N166" s="24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87</v>
      </c>
    </row>
    <row r="167" s="2" customFormat="1" ht="16.5" customHeight="1">
      <c r="A167" s="39"/>
      <c r="B167" s="40"/>
      <c r="C167" s="229" t="s">
        <v>236</v>
      </c>
      <c r="D167" s="230" t="s">
        <v>218</v>
      </c>
      <c r="E167" s="231" t="s">
        <v>572</v>
      </c>
      <c r="F167" s="232" t="s">
        <v>573</v>
      </c>
      <c r="G167" s="233" t="s">
        <v>354</v>
      </c>
      <c r="H167" s="234">
        <v>1</v>
      </c>
      <c r="I167" s="235"/>
      <c r="J167" s="236">
        <f>ROUND(I167*H167,2)</f>
        <v>0</v>
      </c>
      <c r="K167" s="232" t="s">
        <v>222</v>
      </c>
      <c r="L167" s="45"/>
      <c r="M167" s="237" t="s">
        <v>1</v>
      </c>
      <c r="N167" s="238" t="s">
        <v>44</v>
      </c>
      <c r="O167" s="92"/>
      <c r="P167" s="239">
        <f>O167*H167</f>
        <v>0</v>
      </c>
      <c r="Q167" s="239">
        <v>0.00016000000000000001</v>
      </c>
      <c r="R167" s="239">
        <f>Q167*H167</f>
        <v>0.00016000000000000001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293</v>
      </c>
      <c r="AT167" s="241" t="s">
        <v>218</v>
      </c>
      <c r="AU167" s="241" t="s">
        <v>87</v>
      </c>
      <c r="AY167" s="18" t="s">
        <v>214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85</v>
      </c>
      <c r="BK167" s="242">
        <f>ROUND(I167*H167,2)</f>
        <v>0</v>
      </c>
      <c r="BL167" s="18" t="s">
        <v>293</v>
      </c>
      <c r="BM167" s="241" t="s">
        <v>574</v>
      </c>
    </row>
    <row r="168" s="2" customFormat="1">
      <c r="A168" s="39"/>
      <c r="B168" s="40"/>
      <c r="C168" s="41"/>
      <c r="D168" s="243" t="s">
        <v>224</v>
      </c>
      <c r="E168" s="41"/>
      <c r="F168" s="244" t="s">
        <v>575</v>
      </c>
      <c r="G168" s="41"/>
      <c r="H168" s="41"/>
      <c r="I168" s="245"/>
      <c r="J168" s="41"/>
      <c r="K168" s="41"/>
      <c r="L168" s="45"/>
      <c r="M168" s="246"/>
      <c r="N168" s="24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224</v>
      </c>
      <c r="AU168" s="18" t="s">
        <v>87</v>
      </c>
    </row>
    <row r="169" s="2" customFormat="1" ht="16.5" customHeight="1">
      <c r="A169" s="39"/>
      <c r="B169" s="40"/>
      <c r="C169" s="229" t="s">
        <v>576</v>
      </c>
      <c r="D169" s="230" t="s">
        <v>218</v>
      </c>
      <c r="E169" s="231" t="s">
        <v>577</v>
      </c>
      <c r="F169" s="232" t="s">
        <v>578</v>
      </c>
      <c r="G169" s="233" t="s">
        <v>354</v>
      </c>
      <c r="H169" s="234">
        <v>1</v>
      </c>
      <c r="I169" s="235"/>
      <c r="J169" s="236">
        <f>ROUND(I169*H169,2)</f>
        <v>0</v>
      </c>
      <c r="K169" s="232" t="s">
        <v>222</v>
      </c>
      <c r="L169" s="45"/>
      <c r="M169" s="237" t="s">
        <v>1</v>
      </c>
      <c r="N169" s="238" t="s">
        <v>44</v>
      </c>
      <c r="O169" s="92"/>
      <c r="P169" s="239">
        <f>O169*H169</f>
        <v>0</v>
      </c>
      <c r="Q169" s="239">
        <v>0.00027750000000000002</v>
      </c>
      <c r="R169" s="239">
        <f>Q169*H169</f>
        <v>0.00027750000000000002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293</v>
      </c>
      <c r="AT169" s="241" t="s">
        <v>218</v>
      </c>
      <c r="AU169" s="241" t="s">
        <v>87</v>
      </c>
      <c r="AY169" s="18" t="s">
        <v>214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85</v>
      </c>
      <c r="BK169" s="242">
        <f>ROUND(I169*H169,2)</f>
        <v>0</v>
      </c>
      <c r="BL169" s="18" t="s">
        <v>293</v>
      </c>
      <c r="BM169" s="241" t="s">
        <v>579</v>
      </c>
    </row>
    <row r="170" s="2" customFormat="1">
      <c r="A170" s="39"/>
      <c r="B170" s="40"/>
      <c r="C170" s="41"/>
      <c r="D170" s="243" t="s">
        <v>224</v>
      </c>
      <c r="E170" s="41"/>
      <c r="F170" s="244" t="s">
        <v>580</v>
      </c>
      <c r="G170" s="41"/>
      <c r="H170" s="41"/>
      <c r="I170" s="245"/>
      <c r="J170" s="41"/>
      <c r="K170" s="41"/>
      <c r="L170" s="45"/>
      <c r="M170" s="246"/>
      <c r="N170" s="24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224</v>
      </c>
      <c r="AU170" s="18" t="s">
        <v>87</v>
      </c>
    </row>
    <row r="171" s="2" customFormat="1" ht="24.15" customHeight="1">
      <c r="A171" s="39"/>
      <c r="B171" s="40"/>
      <c r="C171" s="229" t="s">
        <v>581</v>
      </c>
      <c r="D171" s="230" t="s">
        <v>218</v>
      </c>
      <c r="E171" s="231" t="s">
        <v>582</v>
      </c>
      <c r="F171" s="232" t="s">
        <v>583</v>
      </c>
      <c r="G171" s="233" t="s">
        <v>283</v>
      </c>
      <c r="H171" s="234">
        <v>0.068000000000000005</v>
      </c>
      <c r="I171" s="235"/>
      <c r="J171" s="236">
        <f>ROUND(I171*H171,2)</f>
        <v>0</v>
      </c>
      <c r="K171" s="232" t="s">
        <v>222</v>
      </c>
      <c r="L171" s="45"/>
      <c r="M171" s="237" t="s">
        <v>1</v>
      </c>
      <c r="N171" s="238" t="s">
        <v>44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293</v>
      </c>
      <c r="AT171" s="241" t="s">
        <v>218</v>
      </c>
      <c r="AU171" s="241" t="s">
        <v>87</v>
      </c>
      <c r="AY171" s="18" t="s">
        <v>214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85</v>
      </c>
      <c r="BK171" s="242">
        <f>ROUND(I171*H171,2)</f>
        <v>0</v>
      </c>
      <c r="BL171" s="18" t="s">
        <v>293</v>
      </c>
      <c r="BM171" s="241" t="s">
        <v>584</v>
      </c>
    </row>
    <row r="172" s="2" customFormat="1">
      <c r="A172" s="39"/>
      <c r="B172" s="40"/>
      <c r="C172" s="41"/>
      <c r="D172" s="243" t="s">
        <v>224</v>
      </c>
      <c r="E172" s="41"/>
      <c r="F172" s="244" t="s">
        <v>585</v>
      </c>
      <c r="G172" s="41"/>
      <c r="H172" s="41"/>
      <c r="I172" s="245"/>
      <c r="J172" s="41"/>
      <c r="K172" s="41"/>
      <c r="L172" s="45"/>
      <c r="M172" s="246"/>
      <c r="N172" s="24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224</v>
      </c>
      <c r="AU172" s="18" t="s">
        <v>87</v>
      </c>
    </row>
    <row r="173" s="12" customFormat="1" ht="25.92" customHeight="1">
      <c r="A173" s="12"/>
      <c r="B173" s="213"/>
      <c r="C173" s="214"/>
      <c r="D173" s="215" t="s">
        <v>78</v>
      </c>
      <c r="E173" s="216" t="s">
        <v>586</v>
      </c>
      <c r="F173" s="216" t="s">
        <v>587</v>
      </c>
      <c r="G173" s="214"/>
      <c r="H173" s="214"/>
      <c r="I173" s="217"/>
      <c r="J173" s="218">
        <f>BK173</f>
        <v>0</v>
      </c>
      <c r="K173" s="214"/>
      <c r="L173" s="219"/>
      <c r="M173" s="220"/>
      <c r="N173" s="221"/>
      <c r="O173" s="221"/>
      <c r="P173" s="222">
        <f>SUM(P174:P175)</f>
        <v>0</v>
      </c>
      <c r="Q173" s="221"/>
      <c r="R173" s="222">
        <f>SUM(R174:R175)</f>
        <v>0</v>
      </c>
      <c r="S173" s="221"/>
      <c r="T173" s="223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117</v>
      </c>
      <c r="AT173" s="225" t="s">
        <v>78</v>
      </c>
      <c r="AU173" s="225" t="s">
        <v>79</v>
      </c>
      <c r="AY173" s="224" t="s">
        <v>214</v>
      </c>
      <c r="BK173" s="226">
        <f>SUM(BK174:BK175)</f>
        <v>0</v>
      </c>
    </row>
    <row r="174" s="2" customFormat="1" ht="16.5" customHeight="1">
      <c r="A174" s="39"/>
      <c r="B174" s="40"/>
      <c r="C174" s="229" t="s">
        <v>588</v>
      </c>
      <c r="D174" s="230" t="s">
        <v>218</v>
      </c>
      <c r="E174" s="231" t="s">
        <v>589</v>
      </c>
      <c r="F174" s="232" t="s">
        <v>590</v>
      </c>
      <c r="G174" s="233" t="s">
        <v>591</v>
      </c>
      <c r="H174" s="234">
        <v>5</v>
      </c>
      <c r="I174" s="235"/>
      <c r="J174" s="236">
        <f>ROUND(I174*H174,2)</f>
        <v>0</v>
      </c>
      <c r="K174" s="232" t="s">
        <v>222</v>
      </c>
      <c r="L174" s="45"/>
      <c r="M174" s="237" t="s">
        <v>1</v>
      </c>
      <c r="N174" s="238" t="s">
        <v>44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592</v>
      </c>
      <c r="AT174" s="241" t="s">
        <v>218</v>
      </c>
      <c r="AU174" s="241" t="s">
        <v>85</v>
      </c>
      <c r="AY174" s="18" t="s">
        <v>214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85</v>
      </c>
      <c r="BK174" s="242">
        <f>ROUND(I174*H174,2)</f>
        <v>0</v>
      </c>
      <c r="BL174" s="18" t="s">
        <v>592</v>
      </c>
      <c r="BM174" s="241" t="s">
        <v>593</v>
      </c>
    </row>
    <row r="175" s="2" customFormat="1">
      <c r="A175" s="39"/>
      <c r="B175" s="40"/>
      <c r="C175" s="41"/>
      <c r="D175" s="243" t="s">
        <v>224</v>
      </c>
      <c r="E175" s="41"/>
      <c r="F175" s="244" t="s">
        <v>594</v>
      </c>
      <c r="G175" s="41"/>
      <c r="H175" s="41"/>
      <c r="I175" s="245"/>
      <c r="J175" s="41"/>
      <c r="K175" s="41"/>
      <c r="L175" s="45"/>
      <c r="M175" s="292"/>
      <c r="N175" s="293"/>
      <c r="O175" s="294"/>
      <c r="P175" s="294"/>
      <c r="Q175" s="294"/>
      <c r="R175" s="294"/>
      <c r="S175" s="294"/>
      <c r="T175" s="295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224</v>
      </c>
      <c r="AU175" s="18" t="s">
        <v>85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sCZ1YRQ9r9wu/ZnSMi9hH1H7QaK38wzX5JEQKk+wDSn1JtSI5JZyrPPKobSfjWqNO23urrpwascs1a6HUyYFBQ==" hashValue="DC1DPSOVg5wwpiLjnUDhBKH18Qvrq5jgFCU8AbF634xVwDiJDmzxBXQB7H8PjfaZBtn7btoejJbWOUhnF1Zy9Q==" algorithmName="SHA-512" password="CC35"/>
  <autoFilter ref="C128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178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181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595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ROUND((SUM(BE127:BE138)),  2)</f>
        <v>0</v>
      </c>
      <c r="G37" s="39"/>
      <c r="H37" s="39"/>
      <c r="I37" s="166">
        <v>0.20999999999999999</v>
      </c>
      <c r="J37" s="165">
        <f>ROUND(((SUM(BE127:BE138))*I37),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ROUND((SUM(BF127:BF138)),  2)</f>
        <v>0</v>
      </c>
      <c r="G38" s="39"/>
      <c r="H38" s="39"/>
      <c r="I38" s="166">
        <v>0.14999999999999999</v>
      </c>
      <c r="J38" s="165">
        <f>ROUND(((SUM(BF127:BF138))*I38),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ROUND((SUM(BG127:BG138)),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ROUND((SUM(BH127:BH138)),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ROUND((SUM(BI127:BI138)),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178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181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C. - ÚT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9" customFormat="1" ht="24.96" customHeight="1">
      <c r="A101" s="9"/>
      <c r="B101" s="191"/>
      <c r="C101" s="192"/>
      <c r="D101" s="193" t="s">
        <v>596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597</v>
      </c>
      <c r="E102" s="194"/>
      <c r="F102" s="194"/>
      <c r="G102" s="194"/>
      <c r="H102" s="194"/>
      <c r="I102" s="194"/>
      <c r="J102" s="195">
        <f>J131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598</v>
      </c>
      <c r="E103" s="194"/>
      <c r="F103" s="194"/>
      <c r="G103" s="194"/>
      <c r="H103" s="194"/>
      <c r="I103" s="194"/>
      <c r="J103" s="195">
        <f>J134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199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Přístavba objektu SOŠ a SOU Kladno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177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178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179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6" t="s">
        <v>180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181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C. - ÚT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Kladno</v>
      </c>
      <c r="G121" s="41"/>
      <c r="H121" s="41"/>
      <c r="I121" s="33" t="s">
        <v>22</v>
      </c>
      <c r="J121" s="80" t="str">
        <f>IF(J16="","",J16)</f>
        <v>19. 9. 2023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40.05" customHeight="1">
      <c r="A123" s="39"/>
      <c r="B123" s="40"/>
      <c r="C123" s="33" t="s">
        <v>24</v>
      </c>
      <c r="D123" s="41"/>
      <c r="E123" s="41"/>
      <c r="F123" s="28" t="str">
        <f>E19</f>
        <v>SOŠ a SOU Kladno, Nám. E. Beneše 2353, Kladno</v>
      </c>
      <c r="G123" s="41"/>
      <c r="H123" s="41"/>
      <c r="I123" s="33" t="s">
        <v>30</v>
      </c>
      <c r="J123" s="37" t="str">
        <f>E25</f>
        <v>Ateliér Civilista s.r.o., Bratronice 241, 273 63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200</v>
      </c>
      <c r="D126" s="205" t="s">
        <v>64</v>
      </c>
      <c r="E126" s="205" t="s">
        <v>60</v>
      </c>
      <c r="F126" s="205" t="s">
        <v>61</v>
      </c>
      <c r="G126" s="205" t="s">
        <v>201</v>
      </c>
      <c r="H126" s="205" t="s">
        <v>202</v>
      </c>
      <c r="I126" s="205" t="s">
        <v>203</v>
      </c>
      <c r="J126" s="205" t="s">
        <v>185</v>
      </c>
      <c r="K126" s="206" t="s">
        <v>204</v>
      </c>
      <c r="L126" s="207"/>
      <c r="M126" s="101" t="s">
        <v>1</v>
      </c>
      <c r="N126" s="102" t="s">
        <v>43</v>
      </c>
      <c r="O126" s="102" t="s">
        <v>205</v>
      </c>
      <c r="P126" s="102" t="s">
        <v>206</v>
      </c>
      <c r="Q126" s="102" t="s">
        <v>207</v>
      </c>
      <c r="R126" s="102" t="s">
        <v>208</v>
      </c>
      <c r="S126" s="102" t="s">
        <v>209</v>
      </c>
      <c r="T126" s="103" t="s">
        <v>210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211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P128+P131+P134</f>
        <v>0</v>
      </c>
      <c r="Q127" s="105"/>
      <c r="R127" s="210">
        <f>R128+R131+R134</f>
        <v>0</v>
      </c>
      <c r="S127" s="105"/>
      <c r="T127" s="211">
        <f>T128+T131+T134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78</v>
      </c>
      <c r="AU127" s="18" t="s">
        <v>187</v>
      </c>
      <c r="BK127" s="212">
        <f>BK128+BK131+BK134</f>
        <v>0</v>
      </c>
    </row>
    <row r="128" s="12" customFormat="1" ht="25.92" customHeight="1">
      <c r="A128" s="12"/>
      <c r="B128" s="213"/>
      <c r="C128" s="214"/>
      <c r="D128" s="215" t="s">
        <v>78</v>
      </c>
      <c r="E128" s="216" t="s">
        <v>599</v>
      </c>
      <c r="F128" s="216" t="s">
        <v>600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78</v>
      </c>
      <c r="AU128" s="225" t="s">
        <v>79</v>
      </c>
      <c r="AY128" s="224" t="s">
        <v>214</v>
      </c>
      <c r="BK128" s="226">
        <f>SUM(BK129:BK130)</f>
        <v>0</v>
      </c>
    </row>
    <row r="129" s="2" customFormat="1" ht="16.5" customHeight="1">
      <c r="A129" s="39"/>
      <c r="B129" s="40"/>
      <c r="C129" s="229" t="s">
        <v>601</v>
      </c>
      <c r="D129" s="230" t="s">
        <v>218</v>
      </c>
      <c r="E129" s="231" t="s">
        <v>602</v>
      </c>
      <c r="F129" s="232" t="s">
        <v>603</v>
      </c>
      <c r="G129" s="233" t="s">
        <v>239</v>
      </c>
      <c r="H129" s="234">
        <v>192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117</v>
      </c>
      <c r="AT129" s="241" t="s">
        <v>218</v>
      </c>
      <c r="AU129" s="241" t="s">
        <v>85</v>
      </c>
      <c r="AY129" s="18" t="s">
        <v>214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85</v>
      </c>
      <c r="BK129" s="242">
        <f>ROUND(I129*H129,2)</f>
        <v>0</v>
      </c>
      <c r="BL129" s="18" t="s">
        <v>117</v>
      </c>
      <c r="BM129" s="241" t="s">
        <v>604</v>
      </c>
    </row>
    <row r="130" s="2" customFormat="1">
      <c r="A130" s="39"/>
      <c r="B130" s="40"/>
      <c r="C130" s="41"/>
      <c r="D130" s="243" t="s">
        <v>224</v>
      </c>
      <c r="E130" s="41"/>
      <c r="F130" s="244" t="s">
        <v>603</v>
      </c>
      <c r="G130" s="41"/>
      <c r="H130" s="41"/>
      <c r="I130" s="245"/>
      <c r="J130" s="41"/>
      <c r="K130" s="41"/>
      <c r="L130" s="45"/>
      <c r="M130" s="246"/>
      <c r="N130" s="24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85</v>
      </c>
    </row>
    <row r="131" s="12" customFormat="1" ht="25.92" customHeight="1">
      <c r="A131" s="12"/>
      <c r="B131" s="213"/>
      <c r="C131" s="214"/>
      <c r="D131" s="215" t="s">
        <v>78</v>
      </c>
      <c r="E131" s="216" t="s">
        <v>605</v>
      </c>
      <c r="F131" s="216" t="s">
        <v>606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SUM(P132:P133)</f>
        <v>0</v>
      </c>
      <c r="Q131" s="221"/>
      <c r="R131" s="222">
        <f>SUM(R132:R133)</f>
        <v>0</v>
      </c>
      <c r="S131" s="221"/>
      <c r="T131" s="223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85</v>
      </c>
      <c r="AT131" s="225" t="s">
        <v>78</v>
      </c>
      <c r="AU131" s="225" t="s">
        <v>79</v>
      </c>
      <c r="AY131" s="224" t="s">
        <v>214</v>
      </c>
      <c r="BK131" s="226">
        <f>SUM(BK132:BK133)</f>
        <v>0</v>
      </c>
    </row>
    <row r="132" s="2" customFormat="1" ht="24.15" customHeight="1">
      <c r="A132" s="39"/>
      <c r="B132" s="40"/>
      <c r="C132" s="229" t="s">
        <v>530</v>
      </c>
      <c r="D132" s="230" t="s">
        <v>218</v>
      </c>
      <c r="E132" s="231" t="s">
        <v>607</v>
      </c>
      <c r="F132" s="232" t="s">
        <v>608</v>
      </c>
      <c r="G132" s="233" t="s">
        <v>609</v>
      </c>
      <c r="H132" s="234">
        <v>6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44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117</v>
      </c>
      <c r="AT132" s="241" t="s">
        <v>218</v>
      </c>
      <c r="AU132" s="241" t="s">
        <v>85</v>
      </c>
      <c r="AY132" s="18" t="s">
        <v>214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85</v>
      </c>
      <c r="BK132" s="242">
        <f>ROUND(I132*H132,2)</f>
        <v>0</v>
      </c>
      <c r="BL132" s="18" t="s">
        <v>117</v>
      </c>
      <c r="BM132" s="241" t="s">
        <v>588</v>
      </c>
    </row>
    <row r="133" s="2" customFormat="1">
      <c r="A133" s="39"/>
      <c r="B133" s="40"/>
      <c r="C133" s="41"/>
      <c r="D133" s="243" t="s">
        <v>224</v>
      </c>
      <c r="E133" s="41"/>
      <c r="F133" s="244" t="s">
        <v>608</v>
      </c>
      <c r="G133" s="41"/>
      <c r="H133" s="41"/>
      <c r="I133" s="245"/>
      <c r="J133" s="41"/>
      <c r="K133" s="41"/>
      <c r="L133" s="45"/>
      <c r="M133" s="246"/>
      <c r="N133" s="24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85</v>
      </c>
    </row>
    <row r="134" s="12" customFormat="1" ht="25.92" customHeight="1">
      <c r="A134" s="12"/>
      <c r="B134" s="213"/>
      <c r="C134" s="214"/>
      <c r="D134" s="215" t="s">
        <v>78</v>
      </c>
      <c r="E134" s="216" t="s">
        <v>610</v>
      </c>
      <c r="F134" s="216" t="s">
        <v>611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SUM(P135:P138)</f>
        <v>0</v>
      </c>
      <c r="Q134" s="221"/>
      <c r="R134" s="222">
        <f>SUM(R135:R138)</f>
        <v>0</v>
      </c>
      <c r="S134" s="221"/>
      <c r="T134" s="223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78</v>
      </c>
      <c r="AU134" s="225" t="s">
        <v>79</v>
      </c>
      <c r="AY134" s="224" t="s">
        <v>214</v>
      </c>
      <c r="BK134" s="226">
        <f>SUM(BK135:BK138)</f>
        <v>0</v>
      </c>
    </row>
    <row r="135" s="2" customFormat="1" ht="21.75" customHeight="1">
      <c r="A135" s="39"/>
      <c r="B135" s="40"/>
      <c r="C135" s="229" t="s">
        <v>612</v>
      </c>
      <c r="D135" s="230" t="s">
        <v>218</v>
      </c>
      <c r="E135" s="231" t="s">
        <v>613</v>
      </c>
      <c r="F135" s="232" t="s">
        <v>614</v>
      </c>
      <c r="G135" s="233" t="s">
        <v>221</v>
      </c>
      <c r="H135" s="234">
        <v>24.399999999999999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117</v>
      </c>
      <c r="AT135" s="241" t="s">
        <v>218</v>
      </c>
      <c r="AU135" s="241" t="s">
        <v>85</v>
      </c>
      <c r="AY135" s="18" t="s">
        <v>214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117</v>
      </c>
      <c r="BM135" s="241" t="s">
        <v>615</v>
      </c>
    </row>
    <row r="136" s="2" customFormat="1">
      <c r="A136" s="39"/>
      <c r="B136" s="40"/>
      <c r="C136" s="41"/>
      <c r="D136" s="243" t="s">
        <v>224</v>
      </c>
      <c r="E136" s="41"/>
      <c r="F136" s="244" t="s">
        <v>614</v>
      </c>
      <c r="G136" s="41"/>
      <c r="H136" s="41"/>
      <c r="I136" s="245"/>
      <c r="J136" s="41"/>
      <c r="K136" s="41"/>
      <c r="L136" s="45"/>
      <c r="M136" s="246"/>
      <c r="N136" s="24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85</v>
      </c>
    </row>
    <row r="137" s="2" customFormat="1" ht="16.5" customHeight="1">
      <c r="A137" s="39"/>
      <c r="B137" s="40"/>
      <c r="C137" s="229" t="s">
        <v>616</v>
      </c>
      <c r="D137" s="230" t="s">
        <v>218</v>
      </c>
      <c r="E137" s="231" t="s">
        <v>617</v>
      </c>
      <c r="F137" s="232" t="s">
        <v>618</v>
      </c>
      <c r="G137" s="233" t="s">
        <v>239</v>
      </c>
      <c r="H137" s="234">
        <v>19.59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117</v>
      </c>
      <c r="AT137" s="241" t="s">
        <v>218</v>
      </c>
      <c r="AU137" s="241" t="s">
        <v>85</v>
      </c>
      <c r="AY137" s="18" t="s">
        <v>214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85</v>
      </c>
      <c r="BK137" s="242">
        <f>ROUND(I137*H137,2)</f>
        <v>0</v>
      </c>
      <c r="BL137" s="18" t="s">
        <v>117</v>
      </c>
      <c r="BM137" s="241" t="s">
        <v>619</v>
      </c>
    </row>
    <row r="138" s="2" customFormat="1">
      <c r="A138" s="39"/>
      <c r="B138" s="40"/>
      <c r="C138" s="41"/>
      <c r="D138" s="243" t="s">
        <v>224</v>
      </c>
      <c r="E138" s="41"/>
      <c r="F138" s="244" t="s">
        <v>618</v>
      </c>
      <c r="G138" s="41"/>
      <c r="H138" s="41"/>
      <c r="I138" s="245"/>
      <c r="J138" s="41"/>
      <c r="K138" s="41"/>
      <c r="L138" s="45"/>
      <c r="M138" s="292"/>
      <c r="N138" s="293"/>
      <c r="O138" s="294"/>
      <c r="P138" s="294"/>
      <c r="Q138" s="294"/>
      <c r="R138" s="294"/>
      <c r="S138" s="294"/>
      <c r="T138" s="295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85</v>
      </c>
    </row>
    <row r="139" s="2" customFormat="1" ht="6.96" customHeight="1">
      <c r="A139" s="39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1RLANy1au8JTwNtfPhick9qLR/v9K3Vn6kXb0r/jxcPZ4U0gMygbgs3NQO2BpMkrzmo1Q+00RQ+oqtDWCjjzew==" hashValue="b8xVs6LVw/gPTjoc/nFsOtHjLq1yPmDH8AhDHzOaZOGNitunrRq1Uprs+wQ27gtoGw/bqUgd4Aa2lGrUhgtWXA==" algorithmName="SHA-512" password="CC35"/>
  <autoFilter ref="C126:K13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178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181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ROUND((SUM(BE128:BE164)),  2)</f>
        <v>0</v>
      </c>
      <c r="G37" s="39"/>
      <c r="H37" s="39"/>
      <c r="I37" s="166">
        <v>0.20999999999999999</v>
      </c>
      <c r="J37" s="165">
        <f>ROUND(((SUM(BE128:BE164))*I37),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ROUND((SUM(BF128:BF164)),  2)</f>
        <v>0</v>
      </c>
      <c r="G38" s="39"/>
      <c r="H38" s="39"/>
      <c r="I38" s="166">
        <v>0.14999999999999999</v>
      </c>
      <c r="J38" s="165">
        <f>ROUND(((SUM(BF128:BF164))*I38),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ROUND((SUM(BG128:BG164)),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ROUND((SUM(BH128:BH164)),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ROUND((SUM(BI128:BI164)),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178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181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 - Silnoproud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9" customFormat="1" ht="24.96" customHeight="1">
      <c r="A101" s="9"/>
      <c r="B101" s="191"/>
      <c r="C101" s="192"/>
      <c r="D101" s="193" t="s">
        <v>621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622</v>
      </c>
      <c r="E102" s="194"/>
      <c r="F102" s="194"/>
      <c r="G102" s="194"/>
      <c r="H102" s="194"/>
      <c r="I102" s="194"/>
      <c r="J102" s="195">
        <f>J138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623</v>
      </c>
      <c r="E103" s="194"/>
      <c r="F103" s="194"/>
      <c r="G103" s="194"/>
      <c r="H103" s="194"/>
      <c r="I103" s="194"/>
      <c r="J103" s="195">
        <f>J153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624</v>
      </c>
      <c r="E104" s="194"/>
      <c r="F104" s="194"/>
      <c r="G104" s="194"/>
      <c r="H104" s="194"/>
      <c r="I104" s="194"/>
      <c r="J104" s="195">
        <f>J158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199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Přístavba objektu SOŠ a SOU Kladno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177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178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179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180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181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D - Silnoproud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Kladno</v>
      </c>
      <c r="G122" s="41"/>
      <c r="H122" s="41"/>
      <c r="I122" s="33" t="s">
        <v>22</v>
      </c>
      <c r="J122" s="80" t="str">
        <f>IF(J16="","",J16)</f>
        <v>19. 9. 2023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05" customHeight="1">
      <c r="A124" s="39"/>
      <c r="B124" s="40"/>
      <c r="C124" s="33" t="s">
        <v>24</v>
      </c>
      <c r="D124" s="41"/>
      <c r="E124" s="41"/>
      <c r="F124" s="28" t="str">
        <f>E19</f>
        <v>SOŠ a SOU Kladno, Nám. E. Beneše 2353, Kladno</v>
      </c>
      <c r="G124" s="41"/>
      <c r="H124" s="41"/>
      <c r="I124" s="33" t="s">
        <v>30</v>
      </c>
      <c r="J124" s="37" t="str">
        <f>E25</f>
        <v>Ateliér Civilista s.r.o., Bratronice 241, 273 63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35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200</v>
      </c>
      <c r="D127" s="205" t="s">
        <v>64</v>
      </c>
      <c r="E127" s="205" t="s">
        <v>60</v>
      </c>
      <c r="F127" s="205" t="s">
        <v>61</v>
      </c>
      <c r="G127" s="205" t="s">
        <v>201</v>
      </c>
      <c r="H127" s="205" t="s">
        <v>202</v>
      </c>
      <c r="I127" s="205" t="s">
        <v>203</v>
      </c>
      <c r="J127" s="205" t="s">
        <v>185</v>
      </c>
      <c r="K127" s="206" t="s">
        <v>204</v>
      </c>
      <c r="L127" s="207"/>
      <c r="M127" s="101" t="s">
        <v>1</v>
      </c>
      <c r="N127" s="102" t="s">
        <v>43</v>
      </c>
      <c r="O127" s="102" t="s">
        <v>205</v>
      </c>
      <c r="P127" s="102" t="s">
        <v>206</v>
      </c>
      <c r="Q127" s="102" t="s">
        <v>207</v>
      </c>
      <c r="R127" s="102" t="s">
        <v>208</v>
      </c>
      <c r="S127" s="102" t="s">
        <v>209</v>
      </c>
      <c r="T127" s="103" t="s">
        <v>210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211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P129+P138+P153+P158</f>
        <v>0</v>
      </c>
      <c r="Q128" s="105"/>
      <c r="R128" s="210">
        <f>R129+R138+R153+R158</f>
        <v>0</v>
      </c>
      <c r="S128" s="105"/>
      <c r="T128" s="211">
        <f>T129+T138+T153+T158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78</v>
      </c>
      <c r="AU128" s="18" t="s">
        <v>187</v>
      </c>
      <c r="BK128" s="212">
        <f>BK129+BK138+BK153+BK158</f>
        <v>0</v>
      </c>
    </row>
    <row r="129" s="12" customFormat="1" ht="25.92" customHeight="1">
      <c r="A129" s="12"/>
      <c r="B129" s="213"/>
      <c r="C129" s="214"/>
      <c r="D129" s="215" t="s">
        <v>78</v>
      </c>
      <c r="E129" s="216" t="s">
        <v>599</v>
      </c>
      <c r="F129" s="216" t="s">
        <v>625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SUM(P130:P137)</f>
        <v>0</v>
      </c>
      <c r="Q129" s="221"/>
      <c r="R129" s="222">
        <f>SUM(R130:R137)</f>
        <v>0</v>
      </c>
      <c r="S129" s="221"/>
      <c r="T129" s="223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78</v>
      </c>
      <c r="AU129" s="225" t="s">
        <v>79</v>
      </c>
      <c r="AY129" s="224" t="s">
        <v>214</v>
      </c>
      <c r="BK129" s="226">
        <f>SUM(BK130:BK137)</f>
        <v>0</v>
      </c>
    </row>
    <row r="130" s="2" customFormat="1" ht="16.5" customHeight="1">
      <c r="A130" s="39"/>
      <c r="B130" s="40"/>
      <c r="C130" s="229" t="s">
        <v>247</v>
      </c>
      <c r="D130" s="230" t="s">
        <v>218</v>
      </c>
      <c r="E130" s="231" t="s">
        <v>626</v>
      </c>
      <c r="F130" s="232" t="s">
        <v>627</v>
      </c>
      <c r="G130" s="233" t="s">
        <v>609</v>
      </c>
      <c r="H130" s="234">
        <v>5</v>
      </c>
      <c r="I130" s="235"/>
      <c r="J130" s="236">
        <f>ROUND(I130*H130,2)</f>
        <v>0</v>
      </c>
      <c r="K130" s="232" t="s">
        <v>1</v>
      </c>
      <c r="L130" s="45"/>
      <c r="M130" s="237" t="s">
        <v>1</v>
      </c>
      <c r="N130" s="238" t="s">
        <v>44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117</v>
      </c>
      <c r="AT130" s="241" t="s">
        <v>218</v>
      </c>
      <c r="AU130" s="241" t="s">
        <v>85</v>
      </c>
      <c r="AY130" s="18" t="s">
        <v>214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85</v>
      </c>
      <c r="BK130" s="242">
        <f>ROUND(I130*H130,2)</f>
        <v>0</v>
      </c>
      <c r="BL130" s="18" t="s">
        <v>117</v>
      </c>
      <c r="BM130" s="241" t="s">
        <v>628</v>
      </c>
    </row>
    <row r="131" s="2" customFormat="1">
      <c r="A131" s="39"/>
      <c r="B131" s="40"/>
      <c r="C131" s="41"/>
      <c r="D131" s="243" t="s">
        <v>224</v>
      </c>
      <c r="E131" s="41"/>
      <c r="F131" s="244" t="s">
        <v>627</v>
      </c>
      <c r="G131" s="41"/>
      <c r="H131" s="41"/>
      <c r="I131" s="245"/>
      <c r="J131" s="41"/>
      <c r="K131" s="41"/>
      <c r="L131" s="45"/>
      <c r="M131" s="246"/>
      <c r="N131" s="24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224</v>
      </c>
      <c r="AU131" s="18" t="s">
        <v>85</v>
      </c>
    </row>
    <row r="132" s="2" customFormat="1" ht="16.5" customHeight="1">
      <c r="A132" s="39"/>
      <c r="B132" s="40"/>
      <c r="C132" s="229" t="s">
        <v>271</v>
      </c>
      <c r="D132" s="230" t="s">
        <v>218</v>
      </c>
      <c r="E132" s="231" t="s">
        <v>629</v>
      </c>
      <c r="F132" s="232" t="s">
        <v>630</v>
      </c>
      <c r="G132" s="233" t="s">
        <v>609</v>
      </c>
      <c r="H132" s="234">
        <v>1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44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117</v>
      </c>
      <c r="AT132" s="241" t="s">
        <v>218</v>
      </c>
      <c r="AU132" s="241" t="s">
        <v>85</v>
      </c>
      <c r="AY132" s="18" t="s">
        <v>214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85</v>
      </c>
      <c r="BK132" s="242">
        <f>ROUND(I132*H132,2)</f>
        <v>0</v>
      </c>
      <c r="BL132" s="18" t="s">
        <v>117</v>
      </c>
      <c r="BM132" s="241" t="s">
        <v>631</v>
      </c>
    </row>
    <row r="133" s="2" customFormat="1">
      <c r="A133" s="39"/>
      <c r="B133" s="40"/>
      <c r="C133" s="41"/>
      <c r="D133" s="243" t="s">
        <v>224</v>
      </c>
      <c r="E133" s="41"/>
      <c r="F133" s="244" t="s">
        <v>630</v>
      </c>
      <c r="G133" s="41"/>
      <c r="H133" s="41"/>
      <c r="I133" s="245"/>
      <c r="J133" s="41"/>
      <c r="K133" s="41"/>
      <c r="L133" s="45"/>
      <c r="M133" s="246"/>
      <c r="N133" s="24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85</v>
      </c>
    </row>
    <row r="134" s="2" customFormat="1" ht="16.5" customHeight="1">
      <c r="A134" s="39"/>
      <c r="B134" s="40"/>
      <c r="C134" s="229" t="s">
        <v>8</v>
      </c>
      <c r="D134" s="230" t="s">
        <v>218</v>
      </c>
      <c r="E134" s="231" t="s">
        <v>632</v>
      </c>
      <c r="F134" s="232" t="s">
        <v>633</v>
      </c>
      <c r="G134" s="233" t="s">
        <v>634</v>
      </c>
      <c r="H134" s="234">
        <v>0.050000000000000003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44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117</v>
      </c>
      <c r="AT134" s="241" t="s">
        <v>218</v>
      </c>
      <c r="AU134" s="241" t="s">
        <v>85</v>
      </c>
      <c r="AY134" s="18" t="s">
        <v>214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85</v>
      </c>
      <c r="BK134" s="242">
        <f>ROUND(I134*H134,2)</f>
        <v>0</v>
      </c>
      <c r="BL134" s="18" t="s">
        <v>117</v>
      </c>
      <c r="BM134" s="241" t="s">
        <v>635</v>
      </c>
    </row>
    <row r="135" s="2" customFormat="1">
      <c r="A135" s="39"/>
      <c r="B135" s="40"/>
      <c r="C135" s="41"/>
      <c r="D135" s="243" t="s">
        <v>224</v>
      </c>
      <c r="E135" s="41"/>
      <c r="F135" s="244" t="s">
        <v>633</v>
      </c>
      <c r="G135" s="41"/>
      <c r="H135" s="41"/>
      <c r="I135" s="245"/>
      <c r="J135" s="41"/>
      <c r="K135" s="41"/>
      <c r="L135" s="45"/>
      <c r="M135" s="246"/>
      <c r="N135" s="24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85</v>
      </c>
    </row>
    <row r="136" s="2" customFormat="1" ht="16.5" customHeight="1">
      <c r="A136" s="39"/>
      <c r="B136" s="40"/>
      <c r="C136" s="229" t="s">
        <v>293</v>
      </c>
      <c r="D136" s="230" t="s">
        <v>218</v>
      </c>
      <c r="E136" s="231" t="s">
        <v>636</v>
      </c>
      <c r="F136" s="232" t="s">
        <v>637</v>
      </c>
      <c r="G136" s="233" t="s">
        <v>634</v>
      </c>
      <c r="H136" s="234">
        <v>0.050000000000000003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44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117</v>
      </c>
      <c r="AT136" s="241" t="s">
        <v>218</v>
      </c>
      <c r="AU136" s="241" t="s">
        <v>85</v>
      </c>
      <c r="AY136" s="18" t="s">
        <v>214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85</v>
      </c>
      <c r="BK136" s="242">
        <f>ROUND(I136*H136,2)</f>
        <v>0</v>
      </c>
      <c r="BL136" s="18" t="s">
        <v>117</v>
      </c>
      <c r="BM136" s="241" t="s">
        <v>638</v>
      </c>
    </row>
    <row r="137" s="2" customFormat="1">
      <c r="A137" s="39"/>
      <c r="B137" s="40"/>
      <c r="C137" s="41"/>
      <c r="D137" s="243" t="s">
        <v>224</v>
      </c>
      <c r="E137" s="41"/>
      <c r="F137" s="244" t="s">
        <v>637</v>
      </c>
      <c r="G137" s="41"/>
      <c r="H137" s="41"/>
      <c r="I137" s="245"/>
      <c r="J137" s="41"/>
      <c r="K137" s="41"/>
      <c r="L137" s="45"/>
      <c r="M137" s="246"/>
      <c r="N137" s="24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85</v>
      </c>
    </row>
    <row r="138" s="12" customFormat="1" ht="25.92" customHeight="1">
      <c r="A138" s="12"/>
      <c r="B138" s="213"/>
      <c r="C138" s="214"/>
      <c r="D138" s="215" t="s">
        <v>78</v>
      </c>
      <c r="E138" s="216" t="s">
        <v>639</v>
      </c>
      <c r="F138" s="216" t="s">
        <v>640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SUM(P139:P152)</f>
        <v>0</v>
      </c>
      <c r="Q138" s="221"/>
      <c r="R138" s="222">
        <f>SUM(R139:R152)</f>
        <v>0</v>
      </c>
      <c r="S138" s="221"/>
      <c r="T138" s="223">
        <f>SUM(T139:T152)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78</v>
      </c>
      <c r="AU138" s="225" t="s">
        <v>79</v>
      </c>
      <c r="AY138" s="224" t="s">
        <v>214</v>
      </c>
      <c r="BK138" s="226">
        <f>SUM(BK139:BK152)</f>
        <v>0</v>
      </c>
    </row>
    <row r="139" s="2" customFormat="1" ht="16.5" customHeight="1">
      <c r="A139" s="39"/>
      <c r="B139" s="40"/>
      <c r="C139" s="229" t="s">
        <v>543</v>
      </c>
      <c r="D139" s="230" t="s">
        <v>218</v>
      </c>
      <c r="E139" s="231" t="s">
        <v>641</v>
      </c>
      <c r="F139" s="232" t="s">
        <v>642</v>
      </c>
      <c r="G139" s="233" t="s">
        <v>609</v>
      </c>
      <c r="H139" s="234">
        <v>1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44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117</v>
      </c>
      <c r="AT139" s="241" t="s">
        <v>218</v>
      </c>
      <c r="AU139" s="241" t="s">
        <v>85</v>
      </c>
      <c r="AY139" s="18" t="s">
        <v>214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117</v>
      </c>
      <c r="BM139" s="241" t="s">
        <v>643</v>
      </c>
    </row>
    <row r="140" s="2" customFormat="1">
      <c r="A140" s="39"/>
      <c r="B140" s="40"/>
      <c r="C140" s="41"/>
      <c r="D140" s="243" t="s">
        <v>224</v>
      </c>
      <c r="E140" s="41"/>
      <c r="F140" s="244" t="s">
        <v>642</v>
      </c>
      <c r="G140" s="41"/>
      <c r="H140" s="41"/>
      <c r="I140" s="245"/>
      <c r="J140" s="41"/>
      <c r="K140" s="41"/>
      <c r="L140" s="45"/>
      <c r="M140" s="246"/>
      <c r="N140" s="24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85</v>
      </c>
    </row>
    <row r="141" s="2" customFormat="1" ht="16.5" customHeight="1">
      <c r="A141" s="39"/>
      <c r="B141" s="40"/>
      <c r="C141" s="229" t="s">
        <v>644</v>
      </c>
      <c r="D141" s="230" t="s">
        <v>218</v>
      </c>
      <c r="E141" s="231" t="s">
        <v>645</v>
      </c>
      <c r="F141" s="232" t="s">
        <v>646</v>
      </c>
      <c r="G141" s="233" t="s">
        <v>609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44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117</v>
      </c>
      <c r="AT141" s="241" t="s">
        <v>218</v>
      </c>
      <c r="AU141" s="241" t="s">
        <v>85</v>
      </c>
      <c r="AY141" s="18" t="s">
        <v>214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85</v>
      </c>
      <c r="BK141" s="242">
        <f>ROUND(I141*H141,2)</f>
        <v>0</v>
      </c>
      <c r="BL141" s="18" t="s">
        <v>117</v>
      </c>
      <c r="BM141" s="241" t="s">
        <v>647</v>
      </c>
    </row>
    <row r="142" s="2" customFormat="1">
      <c r="A142" s="39"/>
      <c r="B142" s="40"/>
      <c r="C142" s="41"/>
      <c r="D142" s="243" t="s">
        <v>224</v>
      </c>
      <c r="E142" s="41"/>
      <c r="F142" s="244" t="s">
        <v>646</v>
      </c>
      <c r="G142" s="41"/>
      <c r="H142" s="41"/>
      <c r="I142" s="245"/>
      <c r="J142" s="41"/>
      <c r="K142" s="41"/>
      <c r="L142" s="45"/>
      <c r="M142" s="246"/>
      <c r="N142" s="24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85</v>
      </c>
    </row>
    <row r="143" s="2" customFormat="1" ht="16.5" customHeight="1">
      <c r="A143" s="39"/>
      <c r="B143" s="40"/>
      <c r="C143" s="229" t="s">
        <v>648</v>
      </c>
      <c r="D143" s="230" t="s">
        <v>218</v>
      </c>
      <c r="E143" s="231" t="s">
        <v>649</v>
      </c>
      <c r="F143" s="232" t="s">
        <v>650</v>
      </c>
      <c r="G143" s="233" t="s">
        <v>609</v>
      </c>
      <c r="H143" s="234">
        <v>14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44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117</v>
      </c>
      <c r="AT143" s="241" t="s">
        <v>218</v>
      </c>
      <c r="AU143" s="241" t="s">
        <v>85</v>
      </c>
      <c r="AY143" s="18" t="s">
        <v>214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85</v>
      </c>
      <c r="BK143" s="242">
        <f>ROUND(I143*H143,2)</f>
        <v>0</v>
      </c>
      <c r="BL143" s="18" t="s">
        <v>117</v>
      </c>
      <c r="BM143" s="241" t="s">
        <v>651</v>
      </c>
    </row>
    <row r="144" s="2" customFormat="1">
      <c r="A144" s="39"/>
      <c r="B144" s="40"/>
      <c r="C144" s="41"/>
      <c r="D144" s="243" t="s">
        <v>224</v>
      </c>
      <c r="E144" s="41"/>
      <c r="F144" s="244" t="s">
        <v>650</v>
      </c>
      <c r="G144" s="41"/>
      <c r="H144" s="41"/>
      <c r="I144" s="245"/>
      <c r="J144" s="41"/>
      <c r="K144" s="41"/>
      <c r="L144" s="45"/>
      <c r="M144" s="246"/>
      <c r="N144" s="24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85</v>
      </c>
    </row>
    <row r="145" s="2" customFormat="1" ht="16.5" customHeight="1">
      <c r="A145" s="39"/>
      <c r="B145" s="40"/>
      <c r="C145" s="229" t="s">
        <v>616</v>
      </c>
      <c r="D145" s="230" t="s">
        <v>218</v>
      </c>
      <c r="E145" s="231" t="s">
        <v>652</v>
      </c>
      <c r="F145" s="232" t="s">
        <v>653</v>
      </c>
      <c r="G145" s="233" t="s">
        <v>609</v>
      </c>
      <c r="H145" s="234">
        <v>14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44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117</v>
      </c>
      <c r="AT145" s="241" t="s">
        <v>218</v>
      </c>
      <c r="AU145" s="241" t="s">
        <v>85</v>
      </c>
      <c r="AY145" s="18" t="s">
        <v>214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85</v>
      </c>
      <c r="BK145" s="242">
        <f>ROUND(I145*H145,2)</f>
        <v>0</v>
      </c>
      <c r="BL145" s="18" t="s">
        <v>117</v>
      </c>
      <c r="BM145" s="241" t="s">
        <v>654</v>
      </c>
    </row>
    <row r="146" s="2" customFormat="1">
      <c r="A146" s="39"/>
      <c r="B146" s="40"/>
      <c r="C146" s="41"/>
      <c r="D146" s="243" t="s">
        <v>224</v>
      </c>
      <c r="E146" s="41"/>
      <c r="F146" s="244" t="s">
        <v>653</v>
      </c>
      <c r="G146" s="41"/>
      <c r="H146" s="41"/>
      <c r="I146" s="245"/>
      <c r="J146" s="41"/>
      <c r="K146" s="41"/>
      <c r="L146" s="45"/>
      <c r="M146" s="246"/>
      <c r="N146" s="24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85</v>
      </c>
    </row>
    <row r="147" s="2" customFormat="1" ht="16.5" customHeight="1">
      <c r="A147" s="39"/>
      <c r="B147" s="40"/>
      <c r="C147" s="229" t="s">
        <v>555</v>
      </c>
      <c r="D147" s="230" t="s">
        <v>218</v>
      </c>
      <c r="E147" s="231" t="s">
        <v>655</v>
      </c>
      <c r="F147" s="232" t="s">
        <v>656</v>
      </c>
      <c r="G147" s="233" t="s">
        <v>609</v>
      </c>
      <c r="H147" s="234">
        <v>15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44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117</v>
      </c>
      <c r="AT147" s="241" t="s">
        <v>218</v>
      </c>
      <c r="AU147" s="241" t="s">
        <v>85</v>
      </c>
      <c r="AY147" s="18" t="s">
        <v>214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85</v>
      </c>
      <c r="BK147" s="242">
        <f>ROUND(I147*H147,2)</f>
        <v>0</v>
      </c>
      <c r="BL147" s="18" t="s">
        <v>117</v>
      </c>
      <c r="BM147" s="241" t="s">
        <v>657</v>
      </c>
    </row>
    <row r="148" s="2" customFormat="1">
      <c r="A148" s="39"/>
      <c r="B148" s="40"/>
      <c r="C148" s="41"/>
      <c r="D148" s="243" t="s">
        <v>224</v>
      </c>
      <c r="E148" s="41"/>
      <c r="F148" s="244" t="s">
        <v>656</v>
      </c>
      <c r="G148" s="41"/>
      <c r="H148" s="41"/>
      <c r="I148" s="245"/>
      <c r="J148" s="41"/>
      <c r="K148" s="41"/>
      <c r="L148" s="45"/>
      <c r="M148" s="246"/>
      <c r="N148" s="24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85</v>
      </c>
    </row>
    <row r="149" s="2" customFormat="1" ht="16.5" customHeight="1">
      <c r="A149" s="39"/>
      <c r="B149" s="40"/>
      <c r="C149" s="229" t="s">
        <v>231</v>
      </c>
      <c r="D149" s="230" t="s">
        <v>218</v>
      </c>
      <c r="E149" s="231" t="s">
        <v>658</v>
      </c>
      <c r="F149" s="232" t="s">
        <v>659</v>
      </c>
      <c r="G149" s="233" t="s">
        <v>239</v>
      </c>
      <c r="H149" s="234">
        <v>10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44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117</v>
      </c>
      <c r="AT149" s="241" t="s">
        <v>218</v>
      </c>
      <c r="AU149" s="241" t="s">
        <v>85</v>
      </c>
      <c r="AY149" s="18" t="s">
        <v>214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85</v>
      </c>
      <c r="BK149" s="242">
        <f>ROUND(I149*H149,2)</f>
        <v>0</v>
      </c>
      <c r="BL149" s="18" t="s">
        <v>117</v>
      </c>
      <c r="BM149" s="241" t="s">
        <v>660</v>
      </c>
    </row>
    <row r="150" s="2" customFormat="1">
      <c r="A150" s="39"/>
      <c r="B150" s="40"/>
      <c r="C150" s="41"/>
      <c r="D150" s="243" t="s">
        <v>224</v>
      </c>
      <c r="E150" s="41"/>
      <c r="F150" s="244" t="s">
        <v>659</v>
      </c>
      <c r="G150" s="41"/>
      <c r="H150" s="41"/>
      <c r="I150" s="245"/>
      <c r="J150" s="41"/>
      <c r="K150" s="41"/>
      <c r="L150" s="45"/>
      <c r="M150" s="246"/>
      <c r="N150" s="24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85</v>
      </c>
    </row>
    <row r="151" s="2" customFormat="1" ht="16.5" customHeight="1">
      <c r="A151" s="39"/>
      <c r="B151" s="40"/>
      <c r="C151" s="229" t="s">
        <v>581</v>
      </c>
      <c r="D151" s="230" t="s">
        <v>218</v>
      </c>
      <c r="E151" s="231" t="s">
        <v>661</v>
      </c>
      <c r="F151" s="232" t="s">
        <v>662</v>
      </c>
      <c r="G151" s="233" t="s">
        <v>634</v>
      </c>
      <c r="H151" s="234">
        <v>0.050000000000000003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44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117</v>
      </c>
      <c r="AT151" s="241" t="s">
        <v>218</v>
      </c>
      <c r="AU151" s="241" t="s">
        <v>85</v>
      </c>
      <c r="AY151" s="18" t="s">
        <v>214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85</v>
      </c>
      <c r="BK151" s="242">
        <f>ROUND(I151*H151,2)</f>
        <v>0</v>
      </c>
      <c r="BL151" s="18" t="s">
        <v>117</v>
      </c>
      <c r="BM151" s="241" t="s">
        <v>663</v>
      </c>
    </row>
    <row r="152" s="2" customFormat="1">
      <c r="A152" s="39"/>
      <c r="B152" s="40"/>
      <c r="C152" s="41"/>
      <c r="D152" s="243" t="s">
        <v>224</v>
      </c>
      <c r="E152" s="41"/>
      <c r="F152" s="244" t="s">
        <v>662</v>
      </c>
      <c r="G152" s="41"/>
      <c r="H152" s="41"/>
      <c r="I152" s="245"/>
      <c r="J152" s="41"/>
      <c r="K152" s="41"/>
      <c r="L152" s="45"/>
      <c r="M152" s="246"/>
      <c r="N152" s="24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85</v>
      </c>
    </row>
    <row r="153" s="12" customFormat="1" ht="25.92" customHeight="1">
      <c r="A153" s="12"/>
      <c r="B153" s="213"/>
      <c r="C153" s="214"/>
      <c r="D153" s="215" t="s">
        <v>78</v>
      </c>
      <c r="E153" s="216" t="s">
        <v>610</v>
      </c>
      <c r="F153" s="216" t="s">
        <v>664</v>
      </c>
      <c r="G153" s="214"/>
      <c r="H153" s="214"/>
      <c r="I153" s="217"/>
      <c r="J153" s="218">
        <f>BK153</f>
        <v>0</v>
      </c>
      <c r="K153" s="214"/>
      <c r="L153" s="219"/>
      <c r="M153" s="220"/>
      <c r="N153" s="221"/>
      <c r="O153" s="221"/>
      <c r="P153" s="222">
        <f>SUM(P154:P157)</f>
        <v>0</v>
      </c>
      <c r="Q153" s="221"/>
      <c r="R153" s="222">
        <f>SUM(R154:R157)</f>
        <v>0</v>
      </c>
      <c r="S153" s="221"/>
      <c r="T153" s="223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85</v>
      </c>
      <c r="AT153" s="225" t="s">
        <v>78</v>
      </c>
      <c r="AU153" s="225" t="s">
        <v>79</v>
      </c>
      <c r="AY153" s="224" t="s">
        <v>214</v>
      </c>
      <c r="BK153" s="226">
        <f>SUM(BK154:BK157)</f>
        <v>0</v>
      </c>
    </row>
    <row r="154" s="2" customFormat="1" ht="21.75" customHeight="1">
      <c r="A154" s="39"/>
      <c r="B154" s="40"/>
      <c r="C154" s="229" t="s">
        <v>665</v>
      </c>
      <c r="D154" s="230" t="s">
        <v>218</v>
      </c>
      <c r="E154" s="231" t="s">
        <v>666</v>
      </c>
      <c r="F154" s="232" t="s">
        <v>667</v>
      </c>
      <c r="G154" s="233" t="s">
        <v>609</v>
      </c>
      <c r="H154" s="234">
        <v>8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44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117</v>
      </c>
      <c r="AT154" s="241" t="s">
        <v>218</v>
      </c>
      <c r="AU154" s="241" t="s">
        <v>85</v>
      </c>
      <c r="AY154" s="18" t="s">
        <v>214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85</v>
      </c>
      <c r="BK154" s="242">
        <f>ROUND(I154*H154,2)</f>
        <v>0</v>
      </c>
      <c r="BL154" s="18" t="s">
        <v>117</v>
      </c>
      <c r="BM154" s="241" t="s">
        <v>668</v>
      </c>
    </row>
    <row r="155" s="2" customFormat="1">
      <c r="A155" s="39"/>
      <c r="B155" s="40"/>
      <c r="C155" s="41"/>
      <c r="D155" s="243" t="s">
        <v>224</v>
      </c>
      <c r="E155" s="41"/>
      <c r="F155" s="244" t="s">
        <v>667</v>
      </c>
      <c r="G155" s="41"/>
      <c r="H155" s="41"/>
      <c r="I155" s="245"/>
      <c r="J155" s="41"/>
      <c r="K155" s="41"/>
      <c r="L155" s="45"/>
      <c r="M155" s="246"/>
      <c r="N155" s="24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224</v>
      </c>
      <c r="AU155" s="18" t="s">
        <v>85</v>
      </c>
    </row>
    <row r="156" s="2" customFormat="1" ht="16.5" customHeight="1">
      <c r="A156" s="39"/>
      <c r="B156" s="40"/>
      <c r="C156" s="229" t="s">
        <v>669</v>
      </c>
      <c r="D156" s="230" t="s">
        <v>218</v>
      </c>
      <c r="E156" s="231" t="s">
        <v>670</v>
      </c>
      <c r="F156" s="232" t="s">
        <v>662</v>
      </c>
      <c r="G156" s="233" t="s">
        <v>634</v>
      </c>
      <c r="H156" s="234">
        <v>0.050000000000000003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44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117</v>
      </c>
      <c r="AT156" s="241" t="s">
        <v>218</v>
      </c>
      <c r="AU156" s="241" t="s">
        <v>85</v>
      </c>
      <c r="AY156" s="18" t="s">
        <v>214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85</v>
      </c>
      <c r="BK156" s="242">
        <f>ROUND(I156*H156,2)</f>
        <v>0</v>
      </c>
      <c r="BL156" s="18" t="s">
        <v>117</v>
      </c>
      <c r="BM156" s="241" t="s">
        <v>671</v>
      </c>
    </row>
    <row r="157" s="2" customFormat="1">
      <c r="A157" s="39"/>
      <c r="B157" s="40"/>
      <c r="C157" s="41"/>
      <c r="D157" s="243" t="s">
        <v>224</v>
      </c>
      <c r="E157" s="41"/>
      <c r="F157" s="244" t="s">
        <v>662</v>
      </c>
      <c r="G157" s="41"/>
      <c r="H157" s="41"/>
      <c r="I157" s="245"/>
      <c r="J157" s="41"/>
      <c r="K157" s="41"/>
      <c r="L157" s="45"/>
      <c r="M157" s="246"/>
      <c r="N157" s="24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224</v>
      </c>
      <c r="AU157" s="18" t="s">
        <v>85</v>
      </c>
    </row>
    <row r="158" s="12" customFormat="1" ht="25.92" customHeight="1">
      <c r="A158" s="12"/>
      <c r="B158" s="213"/>
      <c r="C158" s="214"/>
      <c r="D158" s="215" t="s">
        <v>78</v>
      </c>
      <c r="E158" s="216" t="s">
        <v>672</v>
      </c>
      <c r="F158" s="216" t="s">
        <v>673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SUM(P159:P164)</f>
        <v>0</v>
      </c>
      <c r="Q158" s="221"/>
      <c r="R158" s="222">
        <f>SUM(R159:R164)</f>
        <v>0</v>
      </c>
      <c r="S158" s="221"/>
      <c r="T158" s="223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85</v>
      </c>
      <c r="AT158" s="225" t="s">
        <v>78</v>
      </c>
      <c r="AU158" s="225" t="s">
        <v>79</v>
      </c>
      <c r="AY158" s="224" t="s">
        <v>214</v>
      </c>
      <c r="BK158" s="226">
        <f>SUM(BK159:BK164)</f>
        <v>0</v>
      </c>
    </row>
    <row r="159" s="2" customFormat="1" ht="16.5" customHeight="1">
      <c r="A159" s="39"/>
      <c r="B159" s="40"/>
      <c r="C159" s="229" t="s">
        <v>260</v>
      </c>
      <c r="D159" s="230" t="s">
        <v>218</v>
      </c>
      <c r="E159" s="231" t="s">
        <v>674</v>
      </c>
      <c r="F159" s="232" t="s">
        <v>675</v>
      </c>
      <c r="G159" s="233" t="s">
        <v>239</v>
      </c>
      <c r="H159" s="234">
        <v>55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44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117</v>
      </c>
      <c r="AT159" s="241" t="s">
        <v>218</v>
      </c>
      <c r="AU159" s="241" t="s">
        <v>85</v>
      </c>
      <c r="AY159" s="18" t="s">
        <v>214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85</v>
      </c>
      <c r="BK159" s="242">
        <f>ROUND(I159*H159,2)</f>
        <v>0</v>
      </c>
      <c r="BL159" s="18" t="s">
        <v>117</v>
      </c>
      <c r="BM159" s="241" t="s">
        <v>676</v>
      </c>
    </row>
    <row r="160" s="2" customFormat="1">
      <c r="A160" s="39"/>
      <c r="B160" s="40"/>
      <c r="C160" s="41"/>
      <c r="D160" s="243" t="s">
        <v>224</v>
      </c>
      <c r="E160" s="41"/>
      <c r="F160" s="244" t="s">
        <v>675</v>
      </c>
      <c r="G160" s="41"/>
      <c r="H160" s="41"/>
      <c r="I160" s="245"/>
      <c r="J160" s="41"/>
      <c r="K160" s="41"/>
      <c r="L160" s="45"/>
      <c r="M160" s="246"/>
      <c r="N160" s="24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85</v>
      </c>
    </row>
    <row r="161" s="2" customFormat="1" ht="16.5" customHeight="1">
      <c r="A161" s="39"/>
      <c r="B161" s="40"/>
      <c r="C161" s="229" t="s">
        <v>677</v>
      </c>
      <c r="D161" s="230" t="s">
        <v>218</v>
      </c>
      <c r="E161" s="231" t="s">
        <v>678</v>
      </c>
      <c r="F161" s="232" t="s">
        <v>662</v>
      </c>
      <c r="G161" s="233" t="s">
        <v>634</v>
      </c>
      <c r="H161" s="234">
        <v>0.050000000000000003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44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117</v>
      </c>
      <c r="AT161" s="241" t="s">
        <v>218</v>
      </c>
      <c r="AU161" s="241" t="s">
        <v>85</v>
      </c>
      <c r="AY161" s="18" t="s">
        <v>214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85</v>
      </c>
      <c r="BK161" s="242">
        <f>ROUND(I161*H161,2)</f>
        <v>0</v>
      </c>
      <c r="BL161" s="18" t="s">
        <v>117</v>
      </c>
      <c r="BM161" s="241" t="s">
        <v>679</v>
      </c>
    </row>
    <row r="162" s="2" customFormat="1">
      <c r="A162" s="39"/>
      <c r="B162" s="40"/>
      <c r="C162" s="41"/>
      <c r="D162" s="243" t="s">
        <v>224</v>
      </c>
      <c r="E162" s="41"/>
      <c r="F162" s="244" t="s">
        <v>662</v>
      </c>
      <c r="G162" s="41"/>
      <c r="H162" s="41"/>
      <c r="I162" s="245"/>
      <c r="J162" s="41"/>
      <c r="K162" s="41"/>
      <c r="L162" s="45"/>
      <c r="M162" s="246"/>
      <c r="N162" s="24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85</v>
      </c>
    </row>
    <row r="163" s="2" customFormat="1" ht="16.5" customHeight="1">
      <c r="A163" s="39"/>
      <c r="B163" s="40"/>
      <c r="C163" s="229" t="s">
        <v>680</v>
      </c>
      <c r="D163" s="230" t="s">
        <v>218</v>
      </c>
      <c r="E163" s="231" t="s">
        <v>681</v>
      </c>
      <c r="F163" s="232" t="s">
        <v>682</v>
      </c>
      <c r="G163" s="233" t="s">
        <v>634</v>
      </c>
      <c r="H163" s="234">
        <v>0.0050000000000000001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44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117</v>
      </c>
      <c r="AT163" s="241" t="s">
        <v>218</v>
      </c>
      <c r="AU163" s="241" t="s">
        <v>85</v>
      </c>
      <c r="AY163" s="18" t="s">
        <v>214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85</v>
      </c>
      <c r="BK163" s="242">
        <f>ROUND(I163*H163,2)</f>
        <v>0</v>
      </c>
      <c r="BL163" s="18" t="s">
        <v>117</v>
      </c>
      <c r="BM163" s="241" t="s">
        <v>683</v>
      </c>
    </row>
    <row r="164" s="2" customFormat="1">
      <c r="A164" s="39"/>
      <c r="B164" s="40"/>
      <c r="C164" s="41"/>
      <c r="D164" s="243" t="s">
        <v>224</v>
      </c>
      <c r="E164" s="41"/>
      <c r="F164" s="244" t="s">
        <v>682</v>
      </c>
      <c r="G164" s="41"/>
      <c r="H164" s="41"/>
      <c r="I164" s="245"/>
      <c r="J164" s="41"/>
      <c r="K164" s="41"/>
      <c r="L164" s="45"/>
      <c r="M164" s="292"/>
      <c r="N164" s="293"/>
      <c r="O164" s="294"/>
      <c r="P164" s="294"/>
      <c r="Q164" s="294"/>
      <c r="R164" s="294"/>
      <c r="S164" s="294"/>
      <c r="T164" s="295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85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mbaJGYMg2E4dU6yH/DQ++dKyUovZ9sPZr79AboqbfJ2Lw40Fw++Nu3Te12hdP6pBA7h/6utAQAl4edHdnKqUng==" hashValue="ZwV+FNyS+smkbgFQOrL6CiFki71bFKMeJVKwxcYoNwq2R6qT6T5lPv4KcCLieqs3LCS/vlT6G69KaruEmO7i3w==" algorithmName="SHA-512" password="CC35"/>
  <autoFilter ref="C127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 s="1" customFormat="1" ht="12" customHeight="1">
      <c r="B8" s="21"/>
      <c r="D8" s="152" t="s">
        <v>177</v>
      </c>
      <c r="L8" s="21"/>
    </row>
    <row r="9" s="2" customFormat="1" ht="16.5" customHeight="1">
      <c r="A9" s="39"/>
      <c r="B9" s="45"/>
      <c r="C9" s="39"/>
      <c r="D9" s="39"/>
      <c r="E9" s="153" t="s">
        <v>684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685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19. 9. 2023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33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26.5" customHeight="1">
      <c r="A29" s="157"/>
      <c r="B29" s="158"/>
      <c r="C29" s="157"/>
      <c r="D29" s="157"/>
      <c r="E29" s="159" t="s">
        <v>38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39</v>
      </c>
      <c r="E32" s="39"/>
      <c r="F32" s="39"/>
      <c r="G32" s="39"/>
      <c r="H32" s="39"/>
      <c r="I32" s="39"/>
      <c r="J32" s="163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41</v>
      </c>
      <c r="G34" s="39"/>
      <c r="H34" s="39"/>
      <c r="I34" s="164" t="s">
        <v>40</v>
      </c>
      <c r="J34" s="164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43</v>
      </c>
      <c r="E35" s="152" t="s">
        <v>44</v>
      </c>
      <c r="F35" s="165">
        <f>ROUND((SUM(BE129:BE197)),  2)</f>
        <v>0</v>
      </c>
      <c r="G35" s="39"/>
      <c r="H35" s="39"/>
      <c r="I35" s="166">
        <v>0.20999999999999999</v>
      </c>
      <c r="J35" s="165">
        <f>ROUND(((SUM(BE129:BE197))*I35),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ROUND((SUM(BF129:BF197)),  2)</f>
        <v>0</v>
      </c>
      <c r="G36" s="39"/>
      <c r="H36" s="39"/>
      <c r="I36" s="166">
        <v>0.14999999999999999</v>
      </c>
      <c r="J36" s="165">
        <f>ROUND(((SUM(BF129:BF197))*I36),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ROUND((SUM(BG129:BG197)),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ROUND((SUM(BH129:BH197)),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ROUND((SUM(BI129:BI197)),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684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SO_00 - Bourání objektu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Kladno</v>
      </c>
      <c r="G91" s="41"/>
      <c r="H91" s="41"/>
      <c r="I91" s="33" t="s">
        <v>22</v>
      </c>
      <c r="J91" s="80" t="str">
        <f>IF(J14="","",J14)</f>
        <v>19. 9. 2023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SOŠ a SOU Kladno, Nám. E. Beneše 2353, Kladno</v>
      </c>
      <c r="G93" s="41"/>
      <c r="H93" s="41"/>
      <c r="I93" s="33" t="s">
        <v>30</v>
      </c>
      <c r="J93" s="37" t="str">
        <f>E23</f>
        <v>Ateliér Civilista s.r.o., Bratronice 241, 273 63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184</v>
      </c>
      <c r="D96" s="188"/>
      <c r="E96" s="188"/>
      <c r="F96" s="188"/>
      <c r="G96" s="188"/>
      <c r="H96" s="188"/>
      <c r="I96" s="188"/>
      <c r="J96" s="189" t="s">
        <v>185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186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187</v>
      </c>
    </row>
    <row r="99" s="9" customFormat="1" ht="24.96" customHeight="1">
      <c r="A99" s="9"/>
      <c r="B99" s="191"/>
      <c r="C99" s="192"/>
      <c r="D99" s="193" t="s">
        <v>188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686</v>
      </c>
      <c r="E100" s="199"/>
      <c r="F100" s="199"/>
      <c r="G100" s="199"/>
      <c r="H100" s="199"/>
      <c r="I100" s="199"/>
      <c r="J100" s="200">
        <f>J131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190</v>
      </c>
      <c r="E101" s="199"/>
      <c r="F101" s="199"/>
      <c r="G101" s="199"/>
      <c r="H101" s="199"/>
      <c r="I101" s="199"/>
      <c r="J101" s="200">
        <f>J136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687</v>
      </c>
      <c r="E102" s="199"/>
      <c r="F102" s="199"/>
      <c r="G102" s="199"/>
      <c r="H102" s="199"/>
      <c r="I102" s="199"/>
      <c r="J102" s="200">
        <f>J148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192</v>
      </c>
      <c r="E103" s="194"/>
      <c r="F103" s="194"/>
      <c r="G103" s="194"/>
      <c r="H103" s="194"/>
      <c r="I103" s="194"/>
      <c r="J103" s="195">
        <f>J174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3"/>
      <c r="D104" s="198" t="s">
        <v>688</v>
      </c>
      <c r="E104" s="199"/>
      <c r="F104" s="199"/>
      <c r="G104" s="199"/>
      <c r="H104" s="199"/>
      <c r="I104" s="199"/>
      <c r="J104" s="200">
        <f>J175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689</v>
      </c>
      <c r="E105" s="199"/>
      <c r="F105" s="199"/>
      <c r="G105" s="199"/>
      <c r="H105" s="199"/>
      <c r="I105" s="199"/>
      <c r="J105" s="200">
        <f>J187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195</v>
      </c>
      <c r="E106" s="199"/>
      <c r="F106" s="199"/>
      <c r="G106" s="199"/>
      <c r="H106" s="199"/>
      <c r="I106" s="199"/>
      <c r="J106" s="200">
        <f>J192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690</v>
      </c>
      <c r="E107" s="199"/>
      <c r="F107" s="199"/>
      <c r="G107" s="199"/>
      <c r="H107" s="199"/>
      <c r="I107" s="199"/>
      <c r="J107" s="200">
        <f>J195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199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Přístavba objektu SOŠ a SOU Kladno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177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684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179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SO_00 - Bourání objektu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Kladno</v>
      </c>
      <c r="G123" s="41"/>
      <c r="H123" s="41"/>
      <c r="I123" s="33" t="s">
        <v>22</v>
      </c>
      <c r="J123" s="80" t="str">
        <f>IF(J14="","",J14)</f>
        <v>19. 9. 2023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05" customHeight="1">
      <c r="A125" s="39"/>
      <c r="B125" s="40"/>
      <c r="C125" s="33" t="s">
        <v>24</v>
      </c>
      <c r="D125" s="41"/>
      <c r="E125" s="41"/>
      <c r="F125" s="28" t="str">
        <f>E17</f>
        <v>SOŠ a SOU Kladno, Nám. E. Beneše 2353, Kladno</v>
      </c>
      <c r="G125" s="41"/>
      <c r="H125" s="41"/>
      <c r="I125" s="33" t="s">
        <v>30</v>
      </c>
      <c r="J125" s="37" t="str">
        <f>E23</f>
        <v>Ateliér Civilista s.r.o., Bratronice 241, 273 63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35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2"/>
      <c r="B128" s="203"/>
      <c r="C128" s="204" t="s">
        <v>200</v>
      </c>
      <c r="D128" s="205" t="s">
        <v>64</v>
      </c>
      <c r="E128" s="205" t="s">
        <v>60</v>
      </c>
      <c r="F128" s="205" t="s">
        <v>61</v>
      </c>
      <c r="G128" s="205" t="s">
        <v>201</v>
      </c>
      <c r="H128" s="205" t="s">
        <v>202</v>
      </c>
      <c r="I128" s="205" t="s">
        <v>203</v>
      </c>
      <c r="J128" s="205" t="s">
        <v>185</v>
      </c>
      <c r="K128" s="206" t="s">
        <v>204</v>
      </c>
      <c r="L128" s="207"/>
      <c r="M128" s="101" t="s">
        <v>1</v>
      </c>
      <c r="N128" s="102" t="s">
        <v>43</v>
      </c>
      <c r="O128" s="102" t="s">
        <v>205</v>
      </c>
      <c r="P128" s="102" t="s">
        <v>206</v>
      </c>
      <c r="Q128" s="102" t="s">
        <v>207</v>
      </c>
      <c r="R128" s="102" t="s">
        <v>208</v>
      </c>
      <c r="S128" s="102" t="s">
        <v>209</v>
      </c>
      <c r="T128" s="103" t="s">
        <v>210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39"/>
      <c r="B129" s="40"/>
      <c r="C129" s="108" t="s">
        <v>211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P130+P174</f>
        <v>0</v>
      </c>
      <c r="Q129" s="105"/>
      <c r="R129" s="210">
        <f>R130+R174</f>
        <v>0</v>
      </c>
      <c r="S129" s="105"/>
      <c r="T129" s="211">
        <f>T130+T174</f>
        <v>300.64252699999997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78</v>
      </c>
      <c r="AU129" s="18" t="s">
        <v>187</v>
      </c>
      <c r="BK129" s="212">
        <f>BK130+BK174</f>
        <v>0</v>
      </c>
    </row>
    <row r="130" s="12" customFormat="1" ht="25.92" customHeight="1">
      <c r="A130" s="12"/>
      <c r="B130" s="213"/>
      <c r="C130" s="214"/>
      <c r="D130" s="215" t="s">
        <v>78</v>
      </c>
      <c r="E130" s="216" t="s">
        <v>212</v>
      </c>
      <c r="F130" s="216" t="s">
        <v>213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P131+P136+P148</f>
        <v>0</v>
      </c>
      <c r="Q130" s="221"/>
      <c r="R130" s="222">
        <f>R131+R136+R148</f>
        <v>0</v>
      </c>
      <c r="S130" s="221"/>
      <c r="T130" s="223">
        <f>T131+T136+T148</f>
        <v>293.27895799999999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85</v>
      </c>
      <c r="AT130" s="225" t="s">
        <v>78</v>
      </c>
      <c r="AU130" s="225" t="s">
        <v>79</v>
      </c>
      <c r="AY130" s="224" t="s">
        <v>214</v>
      </c>
      <c r="BK130" s="226">
        <f>BK131+BK136+BK148</f>
        <v>0</v>
      </c>
    </row>
    <row r="131" s="12" customFormat="1" ht="22.8" customHeight="1">
      <c r="A131" s="12"/>
      <c r="B131" s="213"/>
      <c r="C131" s="214"/>
      <c r="D131" s="215" t="s">
        <v>78</v>
      </c>
      <c r="E131" s="227" t="s">
        <v>85</v>
      </c>
      <c r="F131" s="227" t="s">
        <v>691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SUM(P132:P135)</f>
        <v>0</v>
      </c>
      <c r="Q131" s="221"/>
      <c r="R131" s="222">
        <f>SUM(R132:R135)</f>
        <v>0</v>
      </c>
      <c r="S131" s="221"/>
      <c r="T131" s="223">
        <f>SUM(T132:T135)</f>
        <v>33.0505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85</v>
      </c>
      <c r="AT131" s="225" t="s">
        <v>78</v>
      </c>
      <c r="AU131" s="225" t="s">
        <v>85</v>
      </c>
      <c r="AY131" s="224" t="s">
        <v>214</v>
      </c>
      <c r="BK131" s="226">
        <f>SUM(BK132:BK135)</f>
        <v>0</v>
      </c>
    </row>
    <row r="132" s="2" customFormat="1" ht="16.5" customHeight="1">
      <c r="A132" s="39"/>
      <c r="B132" s="40"/>
      <c r="C132" s="229" t="s">
        <v>692</v>
      </c>
      <c r="D132" s="229" t="s">
        <v>218</v>
      </c>
      <c r="E132" s="231" t="s">
        <v>693</v>
      </c>
      <c r="F132" s="232" t="s">
        <v>694</v>
      </c>
      <c r="G132" s="233" t="s">
        <v>221</v>
      </c>
      <c r="H132" s="234">
        <v>93.099999999999994</v>
      </c>
      <c r="I132" s="235"/>
      <c r="J132" s="236">
        <f>ROUND(I132*H132,2)</f>
        <v>0</v>
      </c>
      <c r="K132" s="232" t="s">
        <v>222</v>
      </c>
      <c r="L132" s="45"/>
      <c r="M132" s="237" t="s">
        <v>1</v>
      </c>
      <c r="N132" s="238" t="s">
        <v>44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0.35499999999999998</v>
      </c>
      <c r="T132" s="240">
        <f>S132*H132</f>
        <v>33.0505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117</v>
      </c>
      <c r="AT132" s="241" t="s">
        <v>218</v>
      </c>
      <c r="AU132" s="241" t="s">
        <v>87</v>
      </c>
      <c r="AY132" s="18" t="s">
        <v>214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85</v>
      </c>
      <c r="BK132" s="242">
        <f>ROUND(I132*H132,2)</f>
        <v>0</v>
      </c>
      <c r="BL132" s="18" t="s">
        <v>117</v>
      </c>
      <c r="BM132" s="241" t="s">
        <v>695</v>
      </c>
    </row>
    <row r="133" s="2" customFormat="1">
      <c r="A133" s="39"/>
      <c r="B133" s="40"/>
      <c r="C133" s="41"/>
      <c r="D133" s="243" t="s">
        <v>224</v>
      </c>
      <c r="E133" s="41"/>
      <c r="F133" s="244" t="s">
        <v>696</v>
      </c>
      <c r="G133" s="41"/>
      <c r="H133" s="41"/>
      <c r="I133" s="245"/>
      <c r="J133" s="41"/>
      <c r="K133" s="41"/>
      <c r="L133" s="45"/>
      <c r="M133" s="246"/>
      <c r="N133" s="24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87</v>
      </c>
    </row>
    <row r="134" s="14" customFormat="1">
      <c r="A134" s="14"/>
      <c r="B134" s="258"/>
      <c r="C134" s="259"/>
      <c r="D134" s="243" t="s">
        <v>226</v>
      </c>
      <c r="E134" s="260" t="s">
        <v>1</v>
      </c>
      <c r="F134" s="261" t="s">
        <v>697</v>
      </c>
      <c r="G134" s="259"/>
      <c r="H134" s="262">
        <v>93.099999999999994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8" t="s">
        <v>226</v>
      </c>
      <c r="AU134" s="268" t="s">
        <v>87</v>
      </c>
      <c r="AV134" s="14" t="s">
        <v>87</v>
      </c>
      <c r="AW134" s="14" t="s">
        <v>34</v>
      </c>
      <c r="AX134" s="14" t="s">
        <v>79</v>
      </c>
      <c r="AY134" s="268" t="s">
        <v>214</v>
      </c>
    </row>
    <row r="135" s="15" customFormat="1">
      <c r="A135" s="15"/>
      <c r="B135" s="269"/>
      <c r="C135" s="270"/>
      <c r="D135" s="243" t="s">
        <v>226</v>
      </c>
      <c r="E135" s="271" t="s">
        <v>1</v>
      </c>
      <c r="F135" s="272" t="s">
        <v>230</v>
      </c>
      <c r="G135" s="270"/>
      <c r="H135" s="273">
        <v>93.099999999999994</v>
      </c>
      <c r="I135" s="274"/>
      <c r="J135" s="270"/>
      <c r="K135" s="270"/>
      <c r="L135" s="275"/>
      <c r="M135" s="276"/>
      <c r="N135" s="277"/>
      <c r="O135" s="277"/>
      <c r="P135" s="277"/>
      <c r="Q135" s="277"/>
      <c r="R135" s="277"/>
      <c r="S135" s="277"/>
      <c r="T135" s="27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9" t="s">
        <v>226</v>
      </c>
      <c r="AU135" s="279" t="s">
        <v>87</v>
      </c>
      <c r="AV135" s="15" t="s">
        <v>117</v>
      </c>
      <c r="AW135" s="15" t="s">
        <v>34</v>
      </c>
      <c r="AX135" s="15" t="s">
        <v>85</v>
      </c>
      <c r="AY135" s="279" t="s">
        <v>214</v>
      </c>
    </row>
    <row r="136" s="12" customFormat="1" ht="22.8" customHeight="1">
      <c r="A136" s="12"/>
      <c r="B136" s="213"/>
      <c r="C136" s="214"/>
      <c r="D136" s="215" t="s">
        <v>78</v>
      </c>
      <c r="E136" s="227" t="s">
        <v>271</v>
      </c>
      <c r="F136" s="227" t="s">
        <v>272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SUM(P137:P147)</f>
        <v>0</v>
      </c>
      <c r="Q136" s="221"/>
      <c r="R136" s="222">
        <f>SUM(R137:R147)</f>
        <v>0</v>
      </c>
      <c r="S136" s="221"/>
      <c r="T136" s="223">
        <f>SUM(T137:T147)</f>
        <v>260.22845799999999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85</v>
      </c>
      <c r="AT136" s="225" t="s">
        <v>78</v>
      </c>
      <c r="AU136" s="225" t="s">
        <v>85</v>
      </c>
      <c r="AY136" s="224" t="s">
        <v>214</v>
      </c>
      <c r="BK136" s="226">
        <f>SUM(BK137:BK147)</f>
        <v>0</v>
      </c>
    </row>
    <row r="137" s="2" customFormat="1" ht="24.15" customHeight="1">
      <c r="A137" s="39"/>
      <c r="B137" s="40"/>
      <c r="C137" s="229" t="s">
        <v>85</v>
      </c>
      <c r="D137" s="230" t="s">
        <v>218</v>
      </c>
      <c r="E137" s="231" t="s">
        <v>698</v>
      </c>
      <c r="F137" s="232" t="s">
        <v>699</v>
      </c>
      <c r="G137" s="233" t="s">
        <v>221</v>
      </c>
      <c r="H137" s="234">
        <v>16.402999999999999</v>
      </c>
      <c r="I137" s="235"/>
      <c r="J137" s="236">
        <f>ROUND(I137*H137,2)</f>
        <v>0</v>
      </c>
      <c r="K137" s="232" t="s">
        <v>222</v>
      </c>
      <c r="L137" s="45"/>
      <c r="M137" s="237" t="s">
        <v>1</v>
      </c>
      <c r="N137" s="238" t="s">
        <v>44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0.062</v>
      </c>
      <c r="T137" s="240">
        <f>S137*H137</f>
        <v>1.016986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117</v>
      </c>
      <c r="AT137" s="241" t="s">
        <v>218</v>
      </c>
      <c r="AU137" s="241" t="s">
        <v>87</v>
      </c>
      <c r="AY137" s="18" t="s">
        <v>214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85</v>
      </c>
      <c r="BK137" s="242">
        <f>ROUND(I137*H137,2)</f>
        <v>0</v>
      </c>
      <c r="BL137" s="18" t="s">
        <v>117</v>
      </c>
      <c r="BM137" s="241" t="s">
        <v>700</v>
      </c>
    </row>
    <row r="138" s="2" customFormat="1">
      <c r="A138" s="39"/>
      <c r="B138" s="40"/>
      <c r="C138" s="41"/>
      <c r="D138" s="243" t="s">
        <v>224</v>
      </c>
      <c r="E138" s="41"/>
      <c r="F138" s="244" t="s">
        <v>701</v>
      </c>
      <c r="G138" s="41"/>
      <c r="H138" s="41"/>
      <c r="I138" s="245"/>
      <c r="J138" s="41"/>
      <c r="K138" s="41"/>
      <c r="L138" s="45"/>
      <c r="M138" s="246"/>
      <c r="N138" s="24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87</v>
      </c>
    </row>
    <row r="139" s="14" customFormat="1">
      <c r="A139" s="14"/>
      <c r="B139" s="258"/>
      <c r="C139" s="259"/>
      <c r="D139" s="243" t="s">
        <v>226</v>
      </c>
      <c r="E139" s="260" t="s">
        <v>1</v>
      </c>
      <c r="F139" s="261" t="s">
        <v>702</v>
      </c>
      <c r="G139" s="259"/>
      <c r="H139" s="262">
        <v>16.402999999999999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8" t="s">
        <v>226</v>
      </c>
      <c r="AU139" s="268" t="s">
        <v>87</v>
      </c>
      <c r="AV139" s="14" t="s">
        <v>87</v>
      </c>
      <c r="AW139" s="14" t="s">
        <v>34</v>
      </c>
      <c r="AX139" s="14" t="s">
        <v>85</v>
      </c>
      <c r="AY139" s="268" t="s">
        <v>214</v>
      </c>
    </row>
    <row r="140" s="2" customFormat="1" ht="21.75" customHeight="1">
      <c r="A140" s="39"/>
      <c r="B140" s="40"/>
      <c r="C140" s="229" t="s">
        <v>87</v>
      </c>
      <c r="D140" s="230" t="s">
        <v>218</v>
      </c>
      <c r="E140" s="231" t="s">
        <v>703</v>
      </c>
      <c r="F140" s="232" t="s">
        <v>704</v>
      </c>
      <c r="G140" s="233" t="s">
        <v>221</v>
      </c>
      <c r="H140" s="234">
        <v>16.361999999999998</v>
      </c>
      <c r="I140" s="235"/>
      <c r="J140" s="236">
        <f>ROUND(I140*H140,2)</f>
        <v>0</v>
      </c>
      <c r="K140" s="232" t="s">
        <v>222</v>
      </c>
      <c r="L140" s="45"/>
      <c r="M140" s="237" t="s">
        <v>1</v>
      </c>
      <c r="N140" s="238" t="s">
        <v>44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0.075999999999999998</v>
      </c>
      <c r="T140" s="240">
        <f>S140*H140</f>
        <v>1.243512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117</v>
      </c>
      <c r="AT140" s="241" t="s">
        <v>218</v>
      </c>
      <c r="AU140" s="241" t="s">
        <v>87</v>
      </c>
      <c r="AY140" s="18" t="s">
        <v>214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85</v>
      </c>
      <c r="BK140" s="242">
        <f>ROUND(I140*H140,2)</f>
        <v>0</v>
      </c>
      <c r="BL140" s="18" t="s">
        <v>117</v>
      </c>
      <c r="BM140" s="241" t="s">
        <v>705</v>
      </c>
    </row>
    <row r="141" s="2" customFormat="1">
      <c r="A141" s="39"/>
      <c r="B141" s="40"/>
      <c r="C141" s="41"/>
      <c r="D141" s="243" t="s">
        <v>224</v>
      </c>
      <c r="E141" s="41"/>
      <c r="F141" s="244" t="s">
        <v>706</v>
      </c>
      <c r="G141" s="41"/>
      <c r="H141" s="41"/>
      <c r="I141" s="245"/>
      <c r="J141" s="41"/>
      <c r="K141" s="41"/>
      <c r="L141" s="45"/>
      <c r="M141" s="246"/>
      <c r="N141" s="24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224</v>
      </c>
      <c r="AU141" s="18" t="s">
        <v>87</v>
      </c>
    </row>
    <row r="142" s="14" customFormat="1">
      <c r="A142" s="14"/>
      <c r="B142" s="258"/>
      <c r="C142" s="259"/>
      <c r="D142" s="243" t="s">
        <v>226</v>
      </c>
      <c r="E142" s="260" t="s">
        <v>1</v>
      </c>
      <c r="F142" s="261" t="s">
        <v>707</v>
      </c>
      <c r="G142" s="259"/>
      <c r="H142" s="262">
        <v>16.361999999999998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8" t="s">
        <v>226</v>
      </c>
      <c r="AU142" s="268" t="s">
        <v>87</v>
      </c>
      <c r="AV142" s="14" t="s">
        <v>87</v>
      </c>
      <c r="AW142" s="14" t="s">
        <v>34</v>
      </c>
      <c r="AX142" s="14" t="s">
        <v>85</v>
      </c>
      <c r="AY142" s="268" t="s">
        <v>214</v>
      </c>
    </row>
    <row r="143" s="2" customFormat="1" ht="33" customHeight="1">
      <c r="A143" s="39"/>
      <c r="B143" s="40"/>
      <c r="C143" s="229" t="s">
        <v>95</v>
      </c>
      <c r="D143" s="230" t="s">
        <v>218</v>
      </c>
      <c r="E143" s="231" t="s">
        <v>708</v>
      </c>
      <c r="F143" s="232" t="s">
        <v>709</v>
      </c>
      <c r="G143" s="233" t="s">
        <v>710</v>
      </c>
      <c r="H143" s="234">
        <v>548.86800000000005</v>
      </c>
      <c r="I143" s="235"/>
      <c r="J143" s="236">
        <f>ROUND(I143*H143,2)</f>
        <v>0</v>
      </c>
      <c r="K143" s="232" t="s">
        <v>222</v>
      </c>
      <c r="L143" s="45"/>
      <c r="M143" s="237" t="s">
        <v>1</v>
      </c>
      <c r="N143" s="238" t="s">
        <v>44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0.46999999999999997</v>
      </c>
      <c r="T143" s="240">
        <f>S143*H143</f>
        <v>257.96796000000001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117</v>
      </c>
      <c r="AT143" s="241" t="s">
        <v>218</v>
      </c>
      <c r="AU143" s="241" t="s">
        <v>87</v>
      </c>
      <c r="AY143" s="18" t="s">
        <v>214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85</v>
      </c>
      <c r="BK143" s="242">
        <f>ROUND(I143*H143,2)</f>
        <v>0</v>
      </c>
      <c r="BL143" s="18" t="s">
        <v>117</v>
      </c>
      <c r="BM143" s="241" t="s">
        <v>711</v>
      </c>
    </row>
    <row r="144" s="2" customFormat="1">
      <c r="A144" s="39"/>
      <c r="B144" s="40"/>
      <c r="C144" s="41"/>
      <c r="D144" s="243" t="s">
        <v>224</v>
      </c>
      <c r="E144" s="41"/>
      <c r="F144" s="244" t="s">
        <v>712</v>
      </c>
      <c r="G144" s="41"/>
      <c r="H144" s="41"/>
      <c r="I144" s="245"/>
      <c r="J144" s="41"/>
      <c r="K144" s="41"/>
      <c r="L144" s="45"/>
      <c r="M144" s="246"/>
      <c r="N144" s="24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87</v>
      </c>
    </row>
    <row r="145" s="14" customFormat="1">
      <c r="A145" s="14"/>
      <c r="B145" s="258"/>
      <c r="C145" s="259"/>
      <c r="D145" s="243" t="s">
        <v>226</v>
      </c>
      <c r="E145" s="260" t="s">
        <v>1</v>
      </c>
      <c r="F145" s="261" t="s">
        <v>713</v>
      </c>
      <c r="G145" s="259"/>
      <c r="H145" s="262">
        <v>473.524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8" t="s">
        <v>226</v>
      </c>
      <c r="AU145" s="268" t="s">
        <v>87</v>
      </c>
      <c r="AV145" s="14" t="s">
        <v>87</v>
      </c>
      <c r="AW145" s="14" t="s">
        <v>34</v>
      </c>
      <c r="AX145" s="14" t="s">
        <v>79</v>
      </c>
      <c r="AY145" s="268" t="s">
        <v>214</v>
      </c>
    </row>
    <row r="146" s="14" customFormat="1">
      <c r="A146" s="14"/>
      <c r="B146" s="258"/>
      <c r="C146" s="259"/>
      <c r="D146" s="243" t="s">
        <v>226</v>
      </c>
      <c r="E146" s="260" t="s">
        <v>1</v>
      </c>
      <c r="F146" s="261" t="s">
        <v>714</v>
      </c>
      <c r="G146" s="259"/>
      <c r="H146" s="262">
        <v>75.343999999999994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226</v>
      </c>
      <c r="AU146" s="268" t="s">
        <v>87</v>
      </c>
      <c r="AV146" s="14" t="s">
        <v>87</v>
      </c>
      <c r="AW146" s="14" t="s">
        <v>34</v>
      </c>
      <c r="AX146" s="14" t="s">
        <v>79</v>
      </c>
      <c r="AY146" s="268" t="s">
        <v>214</v>
      </c>
    </row>
    <row r="147" s="15" customFormat="1">
      <c r="A147" s="15"/>
      <c r="B147" s="269"/>
      <c r="C147" s="270"/>
      <c r="D147" s="243" t="s">
        <v>226</v>
      </c>
      <c r="E147" s="271" t="s">
        <v>1</v>
      </c>
      <c r="F147" s="272" t="s">
        <v>230</v>
      </c>
      <c r="G147" s="270"/>
      <c r="H147" s="273">
        <v>548.86800000000005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226</v>
      </c>
      <c r="AU147" s="279" t="s">
        <v>87</v>
      </c>
      <c r="AV147" s="15" t="s">
        <v>117</v>
      </c>
      <c r="AW147" s="15" t="s">
        <v>34</v>
      </c>
      <c r="AX147" s="15" t="s">
        <v>85</v>
      </c>
      <c r="AY147" s="279" t="s">
        <v>214</v>
      </c>
    </row>
    <row r="148" s="12" customFormat="1" ht="22.8" customHeight="1">
      <c r="A148" s="12"/>
      <c r="B148" s="213"/>
      <c r="C148" s="214"/>
      <c r="D148" s="215" t="s">
        <v>78</v>
      </c>
      <c r="E148" s="227" t="s">
        <v>715</v>
      </c>
      <c r="F148" s="227" t="s">
        <v>716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SUM(P149:P173)</f>
        <v>0</v>
      </c>
      <c r="Q148" s="221"/>
      <c r="R148" s="222">
        <f>SUM(R149:R173)</f>
        <v>0</v>
      </c>
      <c r="S148" s="221"/>
      <c r="T148" s="223">
        <f>SUM(T149:T173)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78</v>
      </c>
      <c r="AU148" s="225" t="s">
        <v>85</v>
      </c>
      <c r="AY148" s="224" t="s">
        <v>214</v>
      </c>
      <c r="BK148" s="226">
        <f>SUM(BK149:BK173)</f>
        <v>0</v>
      </c>
    </row>
    <row r="149" s="2" customFormat="1" ht="24.15" customHeight="1">
      <c r="A149" s="39"/>
      <c r="B149" s="40"/>
      <c r="C149" s="229" t="s">
        <v>117</v>
      </c>
      <c r="D149" s="229" t="s">
        <v>218</v>
      </c>
      <c r="E149" s="231" t="s">
        <v>717</v>
      </c>
      <c r="F149" s="232" t="s">
        <v>718</v>
      </c>
      <c r="G149" s="233" t="s">
        <v>283</v>
      </c>
      <c r="H149" s="234">
        <v>300.64299999999997</v>
      </c>
      <c r="I149" s="235"/>
      <c r="J149" s="236">
        <f>ROUND(I149*H149,2)</f>
        <v>0</v>
      </c>
      <c r="K149" s="232" t="s">
        <v>222</v>
      </c>
      <c r="L149" s="45"/>
      <c r="M149" s="237" t="s">
        <v>1</v>
      </c>
      <c r="N149" s="238" t="s">
        <v>44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117</v>
      </c>
      <c r="AT149" s="241" t="s">
        <v>218</v>
      </c>
      <c r="AU149" s="241" t="s">
        <v>87</v>
      </c>
      <c r="AY149" s="18" t="s">
        <v>214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85</v>
      </c>
      <c r="BK149" s="242">
        <f>ROUND(I149*H149,2)</f>
        <v>0</v>
      </c>
      <c r="BL149" s="18" t="s">
        <v>117</v>
      </c>
      <c r="BM149" s="241" t="s">
        <v>719</v>
      </c>
    </row>
    <row r="150" s="2" customFormat="1">
      <c r="A150" s="39"/>
      <c r="B150" s="40"/>
      <c r="C150" s="41"/>
      <c r="D150" s="243" t="s">
        <v>224</v>
      </c>
      <c r="E150" s="41"/>
      <c r="F150" s="244" t="s">
        <v>720</v>
      </c>
      <c r="G150" s="41"/>
      <c r="H150" s="41"/>
      <c r="I150" s="245"/>
      <c r="J150" s="41"/>
      <c r="K150" s="41"/>
      <c r="L150" s="45"/>
      <c r="M150" s="246"/>
      <c r="N150" s="24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87</v>
      </c>
    </row>
    <row r="151" s="2" customFormat="1" ht="24.15" customHeight="1">
      <c r="A151" s="39"/>
      <c r="B151" s="40"/>
      <c r="C151" s="229" t="s">
        <v>721</v>
      </c>
      <c r="D151" s="229" t="s">
        <v>218</v>
      </c>
      <c r="E151" s="231" t="s">
        <v>722</v>
      </c>
      <c r="F151" s="232" t="s">
        <v>723</v>
      </c>
      <c r="G151" s="233" t="s">
        <v>283</v>
      </c>
      <c r="H151" s="234">
        <v>2705.7869999999998</v>
      </c>
      <c r="I151" s="235"/>
      <c r="J151" s="236">
        <f>ROUND(I151*H151,2)</f>
        <v>0</v>
      </c>
      <c r="K151" s="232" t="s">
        <v>222</v>
      </c>
      <c r="L151" s="45"/>
      <c r="M151" s="237" t="s">
        <v>1</v>
      </c>
      <c r="N151" s="238" t="s">
        <v>44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117</v>
      </c>
      <c r="AT151" s="241" t="s">
        <v>218</v>
      </c>
      <c r="AU151" s="241" t="s">
        <v>87</v>
      </c>
      <c r="AY151" s="18" t="s">
        <v>214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85</v>
      </c>
      <c r="BK151" s="242">
        <f>ROUND(I151*H151,2)</f>
        <v>0</v>
      </c>
      <c r="BL151" s="18" t="s">
        <v>117</v>
      </c>
      <c r="BM151" s="241" t="s">
        <v>724</v>
      </c>
    </row>
    <row r="152" s="2" customFormat="1">
      <c r="A152" s="39"/>
      <c r="B152" s="40"/>
      <c r="C152" s="41"/>
      <c r="D152" s="243" t="s">
        <v>224</v>
      </c>
      <c r="E152" s="41"/>
      <c r="F152" s="244" t="s">
        <v>725</v>
      </c>
      <c r="G152" s="41"/>
      <c r="H152" s="41"/>
      <c r="I152" s="245"/>
      <c r="J152" s="41"/>
      <c r="K152" s="41"/>
      <c r="L152" s="45"/>
      <c r="M152" s="246"/>
      <c r="N152" s="24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87</v>
      </c>
    </row>
    <row r="153" s="14" customFormat="1">
      <c r="A153" s="14"/>
      <c r="B153" s="258"/>
      <c r="C153" s="259"/>
      <c r="D153" s="243" t="s">
        <v>226</v>
      </c>
      <c r="E153" s="260" t="s">
        <v>1</v>
      </c>
      <c r="F153" s="261" t="s">
        <v>726</v>
      </c>
      <c r="G153" s="259"/>
      <c r="H153" s="262">
        <v>2705.7869999999998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8" t="s">
        <v>226</v>
      </c>
      <c r="AU153" s="268" t="s">
        <v>87</v>
      </c>
      <c r="AV153" s="14" t="s">
        <v>87</v>
      </c>
      <c r="AW153" s="14" t="s">
        <v>34</v>
      </c>
      <c r="AX153" s="14" t="s">
        <v>85</v>
      </c>
      <c r="AY153" s="268" t="s">
        <v>214</v>
      </c>
    </row>
    <row r="154" s="2" customFormat="1" ht="33" customHeight="1">
      <c r="A154" s="39"/>
      <c r="B154" s="40"/>
      <c r="C154" s="229" t="s">
        <v>215</v>
      </c>
      <c r="D154" s="230" t="s">
        <v>218</v>
      </c>
      <c r="E154" s="231" t="s">
        <v>727</v>
      </c>
      <c r="F154" s="232" t="s">
        <v>728</v>
      </c>
      <c r="G154" s="233" t="s">
        <v>283</v>
      </c>
      <c r="H154" s="234">
        <v>88.051000000000002</v>
      </c>
      <c r="I154" s="235"/>
      <c r="J154" s="236">
        <f>ROUND(I154*H154,2)</f>
        <v>0</v>
      </c>
      <c r="K154" s="232" t="s">
        <v>222</v>
      </c>
      <c r="L154" s="45"/>
      <c r="M154" s="237" t="s">
        <v>1</v>
      </c>
      <c r="N154" s="238" t="s">
        <v>44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117</v>
      </c>
      <c r="AT154" s="241" t="s">
        <v>218</v>
      </c>
      <c r="AU154" s="241" t="s">
        <v>87</v>
      </c>
      <c r="AY154" s="18" t="s">
        <v>214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85</v>
      </c>
      <c r="BK154" s="242">
        <f>ROUND(I154*H154,2)</f>
        <v>0</v>
      </c>
      <c r="BL154" s="18" t="s">
        <v>117</v>
      </c>
      <c r="BM154" s="241" t="s">
        <v>729</v>
      </c>
    </row>
    <row r="155" s="2" customFormat="1">
      <c r="A155" s="39"/>
      <c r="B155" s="40"/>
      <c r="C155" s="41"/>
      <c r="D155" s="243" t="s">
        <v>224</v>
      </c>
      <c r="E155" s="41"/>
      <c r="F155" s="244" t="s">
        <v>730</v>
      </c>
      <c r="G155" s="41"/>
      <c r="H155" s="41"/>
      <c r="I155" s="245"/>
      <c r="J155" s="41"/>
      <c r="K155" s="41"/>
      <c r="L155" s="45"/>
      <c r="M155" s="246"/>
      <c r="N155" s="24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224</v>
      </c>
      <c r="AU155" s="18" t="s">
        <v>87</v>
      </c>
    </row>
    <row r="156" s="14" customFormat="1">
      <c r="A156" s="14"/>
      <c r="B156" s="258"/>
      <c r="C156" s="259"/>
      <c r="D156" s="243" t="s">
        <v>226</v>
      </c>
      <c r="E156" s="260" t="s">
        <v>1</v>
      </c>
      <c r="F156" s="261" t="s">
        <v>731</v>
      </c>
      <c r="G156" s="259"/>
      <c r="H156" s="262">
        <v>88.051000000000002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8" t="s">
        <v>226</v>
      </c>
      <c r="AU156" s="268" t="s">
        <v>87</v>
      </c>
      <c r="AV156" s="14" t="s">
        <v>87</v>
      </c>
      <c r="AW156" s="14" t="s">
        <v>34</v>
      </c>
      <c r="AX156" s="14" t="s">
        <v>79</v>
      </c>
      <c r="AY156" s="268" t="s">
        <v>214</v>
      </c>
    </row>
    <row r="157" s="15" customFormat="1">
      <c r="A157" s="15"/>
      <c r="B157" s="269"/>
      <c r="C157" s="270"/>
      <c r="D157" s="243" t="s">
        <v>226</v>
      </c>
      <c r="E157" s="271" t="s">
        <v>1</v>
      </c>
      <c r="F157" s="272" t="s">
        <v>230</v>
      </c>
      <c r="G157" s="270"/>
      <c r="H157" s="273">
        <v>88.051000000000002</v>
      </c>
      <c r="I157" s="274"/>
      <c r="J157" s="270"/>
      <c r="K157" s="270"/>
      <c r="L157" s="275"/>
      <c r="M157" s="276"/>
      <c r="N157" s="277"/>
      <c r="O157" s="277"/>
      <c r="P157" s="277"/>
      <c r="Q157" s="277"/>
      <c r="R157" s="277"/>
      <c r="S157" s="277"/>
      <c r="T157" s="27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9" t="s">
        <v>226</v>
      </c>
      <c r="AU157" s="279" t="s">
        <v>87</v>
      </c>
      <c r="AV157" s="15" t="s">
        <v>117</v>
      </c>
      <c r="AW157" s="15" t="s">
        <v>34</v>
      </c>
      <c r="AX157" s="15" t="s">
        <v>85</v>
      </c>
      <c r="AY157" s="279" t="s">
        <v>214</v>
      </c>
    </row>
    <row r="158" s="2" customFormat="1" ht="33" customHeight="1">
      <c r="A158" s="39"/>
      <c r="B158" s="40"/>
      <c r="C158" s="229" t="s">
        <v>732</v>
      </c>
      <c r="D158" s="230" t="s">
        <v>218</v>
      </c>
      <c r="E158" s="231" t="s">
        <v>733</v>
      </c>
      <c r="F158" s="232" t="s">
        <v>734</v>
      </c>
      <c r="G158" s="233" t="s">
        <v>283</v>
      </c>
      <c r="H158" s="234">
        <v>102.968</v>
      </c>
      <c r="I158" s="235"/>
      <c r="J158" s="236">
        <f>ROUND(I158*H158,2)</f>
        <v>0</v>
      </c>
      <c r="K158" s="232" t="s">
        <v>222</v>
      </c>
      <c r="L158" s="45"/>
      <c r="M158" s="237" t="s">
        <v>1</v>
      </c>
      <c r="N158" s="238" t="s">
        <v>44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117</v>
      </c>
      <c r="AT158" s="241" t="s">
        <v>218</v>
      </c>
      <c r="AU158" s="241" t="s">
        <v>87</v>
      </c>
      <c r="AY158" s="18" t="s">
        <v>214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85</v>
      </c>
      <c r="BK158" s="242">
        <f>ROUND(I158*H158,2)</f>
        <v>0</v>
      </c>
      <c r="BL158" s="18" t="s">
        <v>117</v>
      </c>
      <c r="BM158" s="241" t="s">
        <v>735</v>
      </c>
    </row>
    <row r="159" s="2" customFormat="1">
      <c r="A159" s="39"/>
      <c r="B159" s="40"/>
      <c r="C159" s="41"/>
      <c r="D159" s="243" t="s">
        <v>224</v>
      </c>
      <c r="E159" s="41"/>
      <c r="F159" s="244" t="s">
        <v>736</v>
      </c>
      <c r="G159" s="41"/>
      <c r="H159" s="41"/>
      <c r="I159" s="245"/>
      <c r="J159" s="41"/>
      <c r="K159" s="41"/>
      <c r="L159" s="45"/>
      <c r="M159" s="246"/>
      <c r="N159" s="24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224</v>
      </c>
      <c r="AU159" s="18" t="s">
        <v>87</v>
      </c>
    </row>
    <row r="160" s="14" customFormat="1">
      <c r="A160" s="14"/>
      <c r="B160" s="258"/>
      <c r="C160" s="259"/>
      <c r="D160" s="243" t="s">
        <v>226</v>
      </c>
      <c r="E160" s="260" t="s">
        <v>1</v>
      </c>
      <c r="F160" s="261" t="s">
        <v>737</v>
      </c>
      <c r="G160" s="259"/>
      <c r="H160" s="262">
        <v>102.968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8" t="s">
        <v>226</v>
      </c>
      <c r="AU160" s="268" t="s">
        <v>87</v>
      </c>
      <c r="AV160" s="14" t="s">
        <v>87</v>
      </c>
      <c r="AW160" s="14" t="s">
        <v>34</v>
      </c>
      <c r="AX160" s="14" t="s">
        <v>79</v>
      </c>
      <c r="AY160" s="268" t="s">
        <v>214</v>
      </c>
    </row>
    <row r="161" s="15" customFormat="1">
      <c r="A161" s="15"/>
      <c r="B161" s="269"/>
      <c r="C161" s="270"/>
      <c r="D161" s="243" t="s">
        <v>226</v>
      </c>
      <c r="E161" s="271" t="s">
        <v>1</v>
      </c>
      <c r="F161" s="272" t="s">
        <v>230</v>
      </c>
      <c r="G161" s="270"/>
      <c r="H161" s="273">
        <v>102.968</v>
      </c>
      <c r="I161" s="274"/>
      <c r="J161" s="270"/>
      <c r="K161" s="270"/>
      <c r="L161" s="275"/>
      <c r="M161" s="276"/>
      <c r="N161" s="277"/>
      <c r="O161" s="277"/>
      <c r="P161" s="277"/>
      <c r="Q161" s="277"/>
      <c r="R161" s="277"/>
      <c r="S161" s="277"/>
      <c r="T161" s="27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9" t="s">
        <v>226</v>
      </c>
      <c r="AU161" s="279" t="s">
        <v>87</v>
      </c>
      <c r="AV161" s="15" t="s">
        <v>117</v>
      </c>
      <c r="AW161" s="15" t="s">
        <v>34</v>
      </c>
      <c r="AX161" s="15" t="s">
        <v>85</v>
      </c>
      <c r="AY161" s="279" t="s">
        <v>214</v>
      </c>
    </row>
    <row r="162" s="2" customFormat="1" ht="33" customHeight="1">
      <c r="A162" s="39"/>
      <c r="B162" s="40"/>
      <c r="C162" s="229" t="s">
        <v>247</v>
      </c>
      <c r="D162" s="230" t="s">
        <v>218</v>
      </c>
      <c r="E162" s="231" t="s">
        <v>738</v>
      </c>
      <c r="F162" s="232" t="s">
        <v>739</v>
      </c>
      <c r="G162" s="233" t="s">
        <v>283</v>
      </c>
      <c r="H162" s="234">
        <v>100.91200000000001</v>
      </c>
      <c r="I162" s="235"/>
      <c r="J162" s="236">
        <f>ROUND(I162*H162,2)</f>
        <v>0</v>
      </c>
      <c r="K162" s="232" t="s">
        <v>222</v>
      </c>
      <c r="L162" s="45"/>
      <c r="M162" s="237" t="s">
        <v>1</v>
      </c>
      <c r="N162" s="238" t="s">
        <v>44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117</v>
      </c>
      <c r="AT162" s="241" t="s">
        <v>218</v>
      </c>
      <c r="AU162" s="241" t="s">
        <v>87</v>
      </c>
      <c r="AY162" s="18" t="s">
        <v>214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85</v>
      </c>
      <c r="BK162" s="242">
        <f>ROUND(I162*H162,2)</f>
        <v>0</v>
      </c>
      <c r="BL162" s="18" t="s">
        <v>117</v>
      </c>
      <c r="BM162" s="241" t="s">
        <v>740</v>
      </c>
    </row>
    <row r="163" s="2" customFormat="1">
      <c r="A163" s="39"/>
      <c r="B163" s="40"/>
      <c r="C163" s="41"/>
      <c r="D163" s="243" t="s">
        <v>224</v>
      </c>
      <c r="E163" s="41"/>
      <c r="F163" s="244" t="s">
        <v>741</v>
      </c>
      <c r="G163" s="41"/>
      <c r="H163" s="41"/>
      <c r="I163" s="245"/>
      <c r="J163" s="41"/>
      <c r="K163" s="41"/>
      <c r="L163" s="45"/>
      <c r="M163" s="246"/>
      <c r="N163" s="24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224</v>
      </c>
      <c r="AU163" s="18" t="s">
        <v>87</v>
      </c>
    </row>
    <row r="164" s="14" customFormat="1">
      <c r="A164" s="14"/>
      <c r="B164" s="258"/>
      <c r="C164" s="259"/>
      <c r="D164" s="243" t="s">
        <v>226</v>
      </c>
      <c r="E164" s="260" t="s">
        <v>1</v>
      </c>
      <c r="F164" s="261" t="s">
        <v>742</v>
      </c>
      <c r="G164" s="259"/>
      <c r="H164" s="262">
        <v>100.91200000000001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226</v>
      </c>
      <c r="AU164" s="268" t="s">
        <v>87</v>
      </c>
      <c r="AV164" s="14" t="s">
        <v>87</v>
      </c>
      <c r="AW164" s="14" t="s">
        <v>34</v>
      </c>
      <c r="AX164" s="14" t="s">
        <v>79</v>
      </c>
      <c r="AY164" s="268" t="s">
        <v>214</v>
      </c>
    </row>
    <row r="165" s="15" customFormat="1">
      <c r="A165" s="15"/>
      <c r="B165" s="269"/>
      <c r="C165" s="270"/>
      <c r="D165" s="243" t="s">
        <v>226</v>
      </c>
      <c r="E165" s="271" t="s">
        <v>1</v>
      </c>
      <c r="F165" s="272" t="s">
        <v>230</v>
      </c>
      <c r="G165" s="270"/>
      <c r="H165" s="273">
        <v>100.91200000000001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9" t="s">
        <v>226</v>
      </c>
      <c r="AU165" s="279" t="s">
        <v>87</v>
      </c>
      <c r="AV165" s="15" t="s">
        <v>117</v>
      </c>
      <c r="AW165" s="15" t="s">
        <v>34</v>
      </c>
      <c r="AX165" s="15" t="s">
        <v>85</v>
      </c>
      <c r="AY165" s="279" t="s">
        <v>214</v>
      </c>
    </row>
    <row r="166" s="2" customFormat="1" ht="33" customHeight="1">
      <c r="A166" s="39"/>
      <c r="B166" s="40"/>
      <c r="C166" s="229" t="s">
        <v>271</v>
      </c>
      <c r="D166" s="230" t="s">
        <v>218</v>
      </c>
      <c r="E166" s="231" t="s">
        <v>743</v>
      </c>
      <c r="F166" s="232" t="s">
        <v>744</v>
      </c>
      <c r="G166" s="233" t="s">
        <v>283</v>
      </c>
      <c r="H166" s="234">
        <v>2.4910000000000001</v>
      </c>
      <c r="I166" s="235"/>
      <c r="J166" s="236">
        <f>ROUND(I166*H166,2)</f>
        <v>0</v>
      </c>
      <c r="K166" s="232" t="s">
        <v>222</v>
      </c>
      <c r="L166" s="45"/>
      <c r="M166" s="237" t="s">
        <v>1</v>
      </c>
      <c r="N166" s="238" t="s">
        <v>44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117</v>
      </c>
      <c r="AT166" s="241" t="s">
        <v>218</v>
      </c>
      <c r="AU166" s="241" t="s">
        <v>87</v>
      </c>
      <c r="AY166" s="18" t="s">
        <v>214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85</v>
      </c>
      <c r="BK166" s="242">
        <f>ROUND(I166*H166,2)</f>
        <v>0</v>
      </c>
      <c r="BL166" s="18" t="s">
        <v>117</v>
      </c>
      <c r="BM166" s="241" t="s">
        <v>745</v>
      </c>
    </row>
    <row r="167" s="2" customFormat="1">
      <c r="A167" s="39"/>
      <c r="B167" s="40"/>
      <c r="C167" s="41"/>
      <c r="D167" s="243" t="s">
        <v>224</v>
      </c>
      <c r="E167" s="41"/>
      <c r="F167" s="244" t="s">
        <v>746</v>
      </c>
      <c r="G167" s="41"/>
      <c r="H167" s="41"/>
      <c r="I167" s="245"/>
      <c r="J167" s="41"/>
      <c r="K167" s="41"/>
      <c r="L167" s="45"/>
      <c r="M167" s="246"/>
      <c r="N167" s="247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224</v>
      </c>
      <c r="AU167" s="18" t="s">
        <v>87</v>
      </c>
    </row>
    <row r="168" s="14" customFormat="1">
      <c r="A168" s="14"/>
      <c r="B168" s="258"/>
      <c r="C168" s="259"/>
      <c r="D168" s="243" t="s">
        <v>226</v>
      </c>
      <c r="E168" s="260" t="s">
        <v>1</v>
      </c>
      <c r="F168" s="261" t="s">
        <v>747</v>
      </c>
      <c r="G168" s="259"/>
      <c r="H168" s="262">
        <v>2.4910000000000001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8" t="s">
        <v>226</v>
      </c>
      <c r="AU168" s="268" t="s">
        <v>87</v>
      </c>
      <c r="AV168" s="14" t="s">
        <v>87</v>
      </c>
      <c r="AW168" s="14" t="s">
        <v>34</v>
      </c>
      <c r="AX168" s="14" t="s">
        <v>79</v>
      </c>
      <c r="AY168" s="268" t="s">
        <v>214</v>
      </c>
    </row>
    <row r="169" s="15" customFormat="1">
      <c r="A169" s="15"/>
      <c r="B169" s="269"/>
      <c r="C169" s="270"/>
      <c r="D169" s="243" t="s">
        <v>226</v>
      </c>
      <c r="E169" s="271" t="s">
        <v>1</v>
      </c>
      <c r="F169" s="272" t="s">
        <v>230</v>
      </c>
      <c r="G169" s="270"/>
      <c r="H169" s="273">
        <v>2.4910000000000001</v>
      </c>
      <c r="I169" s="274"/>
      <c r="J169" s="270"/>
      <c r="K169" s="270"/>
      <c r="L169" s="275"/>
      <c r="M169" s="276"/>
      <c r="N169" s="277"/>
      <c r="O169" s="277"/>
      <c r="P169" s="277"/>
      <c r="Q169" s="277"/>
      <c r="R169" s="277"/>
      <c r="S169" s="277"/>
      <c r="T169" s="27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9" t="s">
        <v>226</v>
      </c>
      <c r="AU169" s="279" t="s">
        <v>87</v>
      </c>
      <c r="AV169" s="15" t="s">
        <v>117</v>
      </c>
      <c r="AW169" s="15" t="s">
        <v>34</v>
      </c>
      <c r="AX169" s="15" t="s">
        <v>85</v>
      </c>
      <c r="AY169" s="279" t="s">
        <v>214</v>
      </c>
    </row>
    <row r="170" s="2" customFormat="1" ht="33" customHeight="1">
      <c r="A170" s="39"/>
      <c r="B170" s="40"/>
      <c r="C170" s="229" t="s">
        <v>748</v>
      </c>
      <c r="D170" s="229" t="s">
        <v>218</v>
      </c>
      <c r="E170" s="231" t="s">
        <v>749</v>
      </c>
      <c r="F170" s="232" t="s">
        <v>750</v>
      </c>
      <c r="G170" s="233" t="s">
        <v>283</v>
      </c>
      <c r="H170" s="234">
        <v>6.2220000000000004</v>
      </c>
      <c r="I170" s="235"/>
      <c r="J170" s="236">
        <f>ROUND(I170*H170,2)</f>
        <v>0</v>
      </c>
      <c r="K170" s="232" t="s">
        <v>222</v>
      </c>
      <c r="L170" s="45"/>
      <c r="M170" s="237" t="s">
        <v>1</v>
      </c>
      <c r="N170" s="238" t="s">
        <v>44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117</v>
      </c>
      <c r="AT170" s="241" t="s">
        <v>218</v>
      </c>
      <c r="AU170" s="241" t="s">
        <v>87</v>
      </c>
      <c r="AY170" s="18" t="s">
        <v>214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85</v>
      </c>
      <c r="BK170" s="242">
        <f>ROUND(I170*H170,2)</f>
        <v>0</v>
      </c>
      <c r="BL170" s="18" t="s">
        <v>117</v>
      </c>
      <c r="BM170" s="241" t="s">
        <v>751</v>
      </c>
    </row>
    <row r="171" s="2" customFormat="1">
      <c r="A171" s="39"/>
      <c r="B171" s="40"/>
      <c r="C171" s="41"/>
      <c r="D171" s="243" t="s">
        <v>224</v>
      </c>
      <c r="E171" s="41"/>
      <c r="F171" s="244" t="s">
        <v>752</v>
      </c>
      <c r="G171" s="41"/>
      <c r="H171" s="41"/>
      <c r="I171" s="245"/>
      <c r="J171" s="41"/>
      <c r="K171" s="41"/>
      <c r="L171" s="45"/>
      <c r="M171" s="246"/>
      <c r="N171" s="24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87</v>
      </c>
    </row>
    <row r="172" s="14" customFormat="1">
      <c r="A172" s="14"/>
      <c r="B172" s="258"/>
      <c r="C172" s="259"/>
      <c r="D172" s="243" t="s">
        <v>226</v>
      </c>
      <c r="E172" s="260" t="s">
        <v>1</v>
      </c>
      <c r="F172" s="261" t="s">
        <v>753</v>
      </c>
      <c r="G172" s="259"/>
      <c r="H172" s="262">
        <v>6.2220000000000004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226</v>
      </c>
      <c r="AU172" s="268" t="s">
        <v>87</v>
      </c>
      <c r="AV172" s="14" t="s">
        <v>87</v>
      </c>
      <c r="AW172" s="14" t="s">
        <v>34</v>
      </c>
      <c r="AX172" s="14" t="s">
        <v>79</v>
      </c>
      <c r="AY172" s="268" t="s">
        <v>214</v>
      </c>
    </row>
    <row r="173" s="15" customFormat="1">
      <c r="A173" s="15"/>
      <c r="B173" s="269"/>
      <c r="C173" s="270"/>
      <c r="D173" s="243" t="s">
        <v>226</v>
      </c>
      <c r="E173" s="271" t="s">
        <v>1</v>
      </c>
      <c r="F173" s="272" t="s">
        <v>230</v>
      </c>
      <c r="G173" s="270"/>
      <c r="H173" s="273">
        <v>6.2220000000000004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226</v>
      </c>
      <c r="AU173" s="279" t="s">
        <v>87</v>
      </c>
      <c r="AV173" s="15" t="s">
        <v>117</v>
      </c>
      <c r="AW173" s="15" t="s">
        <v>34</v>
      </c>
      <c r="AX173" s="15" t="s">
        <v>85</v>
      </c>
      <c r="AY173" s="279" t="s">
        <v>214</v>
      </c>
    </row>
    <row r="174" s="12" customFormat="1" ht="25.92" customHeight="1">
      <c r="A174" s="12"/>
      <c r="B174" s="213"/>
      <c r="C174" s="214"/>
      <c r="D174" s="215" t="s">
        <v>78</v>
      </c>
      <c r="E174" s="216" t="s">
        <v>286</v>
      </c>
      <c r="F174" s="216" t="s">
        <v>287</v>
      </c>
      <c r="G174" s="214"/>
      <c r="H174" s="214"/>
      <c r="I174" s="217"/>
      <c r="J174" s="218">
        <f>BK174</f>
        <v>0</v>
      </c>
      <c r="K174" s="214"/>
      <c r="L174" s="219"/>
      <c r="M174" s="220"/>
      <c r="N174" s="221"/>
      <c r="O174" s="221"/>
      <c r="P174" s="222">
        <f>P175+P187+P192+P195</f>
        <v>0</v>
      </c>
      <c r="Q174" s="221"/>
      <c r="R174" s="222">
        <f>R175+R187+R192+R195</f>
        <v>0</v>
      </c>
      <c r="S174" s="221"/>
      <c r="T174" s="223">
        <f>T175+T187+T192+T195</f>
        <v>7.363569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87</v>
      </c>
      <c r="AT174" s="225" t="s">
        <v>78</v>
      </c>
      <c r="AU174" s="225" t="s">
        <v>79</v>
      </c>
      <c r="AY174" s="224" t="s">
        <v>214</v>
      </c>
      <c r="BK174" s="226">
        <f>BK175+BK187+BK192+BK195</f>
        <v>0</v>
      </c>
    </row>
    <row r="175" s="12" customFormat="1" ht="22.8" customHeight="1">
      <c r="A175" s="12"/>
      <c r="B175" s="213"/>
      <c r="C175" s="214"/>
      <c r="D175" s="215" t="s">
        <v>78</v>
      </c>
      <c r="E175" s="227" t="s">
        <v>754</v>
      </c>
      <c r="F175" s="227" t="s">
        <v>755</v>
      </c>
      <c r="G175" s="214"/>
      <c r="H175" s="214"/>
      <c r="I175" s="217"/>
      <c r="J175" s="228">
        <f>BK175</f>
        <v>0</v>
      </c>
      <c r="K175" s="214"/>
      <c r="L175" s="219"/>
      <c r="M175" s="220"/>
      <c r="N175" s="221"/>
      <c r="O175" s="221"/>
      <c r="P175" s="222">
        <f>SUM(P176:P186)</f>
        <v>0</v>
      </c>
      <c r="Q175" s="221"/>
      <c r="R175" s="222">
        <f>SUM(R176:R186)</f>
        <v>0</v>
      </c>
      <c r="S175" s="221"/>
      <c r="T175" s="223">
        <f>SUM(T176:T186)</f>
        <v>6.2218400000000003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87</v>
      </c>
      <c r="AT175" s="225" t="s">
        <v>78</v>
      </c>
      <c r="AU175" s="225" t="s">
        <v>85</v>
      </c>
      <c r="AY175" s="224" t="s">
        <v>214</v>
      </c>
      <c r="BK175" s="226">
        <f>SUM(BK176:BK186)</f>
        <v>0</v>
      </c>
    </row>
    <row r="176" s="2" customFormat="1" ht="24.15" customHeight="1">
      <c r="A176" s="39"/>
      <c r="B176" s="40"/>
      <c r="C176" s="229" t="s">
        <v>601</v>
      </c>
      <c r="D176" s="230" t="s">
        <v>218</v>
      </c>
      <c r="E176" s="231" t="s">
        <v>756</v>
      </c>
      <c r="F176" s="232" t="s">
        <v>757</v>
      </c>
      <c r="G176" s="233" t="s">
        <v>239</v>
      </c>
      <c r="H176" s="234">
        <v>98.355000000000004</v>
      </c>
      <c r="I176" s="235"/>
      <c r="J176" s="236">
        <f>ROUND(I176*H176,2)</f>
        <v>0</v>
      </c>
      <c r="K176" s="232" t="s">
        <v>222</v>
      </c>
      <c r="L176" s="45"/>
      <c r="M176" s="237" t="s">
        <v>1</v>
      </c>
      <c r="N176" s="238" t="s">
        <v>44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0.014</v>
      </c>
      <c r="T176" s="240">
        <f>S176*H176</f>
        <v>1.37697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293</v>
      </c>
      <c r="AT176" s="241" t="s">
        <v>218</v>
      </c>
      <c r="AU176" s="241" t="s">
        <v>87</v>
      </c>
      <c r="AY176" s="18" t="s">
        <v>214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85</v>
      </c>
      <c r="BK176" s="242">
        <f>ROUND(I176*H176,2)</f>
        <v>0</v>
      </c>
      <c r="BL176" s="18" t="s">
        <v>293</v>
      </c>
      <c r="BM176" s="241" t="s">
        <v>758</v>
      </c>
    </row>
    <row r="177" s="2" customFormat="1">
      <c r="A177" s="39"/>
      <c r="B177" s="40"/>
      <c r="C177" s="41"/>
      <c r="D177" s="243" t="s">
        <v>224</v>
      </c>
      <c r="E177" s="41"/>
      <c r="F177" s="244" t="s">
        <v>759</v>
      </c>
      <c r="G177" s="41"/>
      <c r="H177" s="41"/>
      <c r="I177" s="245"/>
      <c r="J177" s="41"/>
      <c r="K177" s="41"/>
      <c r="L177" s="45"/>
      <c r="M177" s="246"/>
      <c r="N177" s="24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224</v>
      </c>
      <c r="AU177" s="18" t="s">
        <v>87</v>
      </c>
    </row>
    <row r="178" s="14" customFormat="1">
      <c r="A178" s="14"/>
      <c r="B178" s="258"/>
      <c r="C178" s="259"/>
      <c r="D178" s="243" t="s">
        <v>226</v>
      </c>
      <c r="E178" s="260" t="s">
        <v>1</v>
      </c>
      <c r="F178" s="261" t="s">
        <v>760</v>
      </c>
      <c r="G178" s="259"/>
      <c r="H178" s="262">
        <v>56.039999999999999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226</v>
      </c>
      <c r="AU178" s="268" t="s">
        <v>87</v>
      </c>
      <c r="AV178" s="14" t="s">
        <v>87</v>
      </c>
      <c r="AW178" s="14" t="s">
        <v>34</v>
      </c>
      <c r="AX178" s="14" t="s">
        <v>79</v>
      </c>
      <c r="AY178" s="268" t="s">
        <v>214</v>
      </c>
    </row>
    <row r="179" s="14" customFormat="1">
      <c r="A179" s="14"/>
      <c r="B179" s="258"/>
      <c r="C179" s="259"/>
      <c r="D179" s="243" t="s">
        <v>226</v>
      </c>
      <c r="E179" s="260" t="s">
        <v>1</v>
      </c>
      <c r="F179" s="261" t="s">
        <v>761</v>
      </c>
      <c r="G179" s="259"/>
      <c r="H179" s="262">
        <v>42.314999999999998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226</v>
      </c>
      <c r="AU179" s="268" t="s">
        <v>87</v>
      </c>
      <c r="AV179" s="14" t="s">
        <v>87</v>
      </c>
      <c r="AW179" s="14" t="s">
        <v>34</v>
      </c>
      <c r="AX179" s="14" t="s">
        <v>79</v>
      </c>
      <c r="AY179" s="268" t="s">
        <v>214</v>
      </c>
    </row>
    <row r="180" s="15" customFormat="1">
      <c r="A180" s="15"/>
      <c r="B180" s="269"/>
      <c r="C180" s="270"/>
      <c r="D180" s="243" t="s">
        <v>226</v>
      </c>
      <c r="E180" s="271" t="s">
        <v>1</v>
      </c>
      <c r="F180" s="272" t="s">
        <v>230</v>
      </c>
      <c r="G180" s="270"/>
      <c r="H180" s="273">
        <v>98.355000000000004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226</v>
      </c>
      <c r="AU180" s="279" t="s">
        <v>87</v>
      </c>
      <c r="AV180" s="15" t="s">
        <v>117</v>
      </c>
      <c r="AW180" s="15" t="s">
        <v>34</v>
      </c>
      <c r="AX180" s="15" t="s">
        <v>85</v>
      </c>
      <c r="AY180" s="279" t="s">
        <v>214</v>
      </c>
    </row>
    <row r="181" s="2" customFormat="1" ht="24.15" customHeight="1">
      <c r="A181" s="39"/>
      <c r="B181" s="40"/>
      <c r="C181" s="229" t="s">
        <v>762</v>
      </c>
      <c r="D181" s="230" t="s">
        <v>218</v>
      </c>
      <c r="E181" s="231" t="s">
        <v>763</v>
      </c>
      <c r="F181" s="232" t="s">
        <v>764</v>
      </c>
      <c r="G181" s="233" t="s">
        <v>239</v>
      </c>
      <c r="H181" s="234">
        <v>169.88</v>
      </c>
      <c r="I181" s="235"/>
      <c r="J181" s="236">
        <f>ROUND(I181*H181,2)</f>
        <v>0</v>
      </c>
      <c r="K181" s="232" t="s">
        <v>222</v>
      </c>
      <c r="L181" s="45"/>
      <c r="M181" s="237" t="s">
        <v>1</v>
      </c>
      <c r="N181" s="238" t="s">
        <v>44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0.024</v>
      </c>
      <c r="T181" s="240">
        <f>S181*H181</f>
        <v>4.0771199999999999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293</v>
      </c>
      <c r="AT181" s="241" t="s">
        <v>218</v>
      </c>
      <c r="AU181" s="241" t="s">
        <v>87</v>
      </c>
      <c r="AY181" s="18" t="s">
        <v>214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85</v>
      </c>
      <c r="BK181" s="242">
        <f>ROUND(I181*H181,2)</f>
        <v>0</v>
      </c>
      <c r="BL181" s="18" t="s">
        <v>293</v>
      </c>
      <c r="BM181" s="241" t="s">
        <v>765</v>
      </c>
    </row>
    <row r="182" s="2" customFormat="1">
      <c r="A182" s="39"/>
      <c r="B182" s="40"/>
      <c r="C182" s="41"/>
      <c r="D182" s="243" t="s">
        <v>224</v>
      </c>
      <c r="E182" s="41"/>
      <c r="F182" s="244" t="s">
        <v>766</v>
      </c>
      <c r="G182" s="41"/>
      <c r="H182" s="41"/>
      <c r="I182" s="245"/>
      <c r="J182" s="41"/>
      <c r="K182" s="41"/>
      <c r="L182" s="45"/>
      <c r="M182" s="246"/>
      <c r="N182" s="24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224</v>
      </c>
      <c r="AU182" s="18" t="s">
        <v>87</v>
      </c>
    </row>
    <row r="183" s="14" customFormat="1">
      <c r="A183" s="14"/>
      <c r="B183" s="258"/>
      <c r="C183" s="259"/>
      <c r="D183" s="243" t="s">
        <v>226</v>
      </c>
      <c r="E183" s="260" t="s">
        <v>1</v>
      </c>
      <c r="F183" s="261" t="s">
        <v>767</v>
      </c>
      <c r="G183" s="259"/>
      <c r="H183" s="262">
        <v>169.88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226</v>
      </c>
      <c r="AU183" s="268" t="s">
        <v>87</v>
      </c>
      <c r="AV183" s="14" t="s">
        <v>87</v>
      </c>
      <c r="AW183" s="14" t="s">
        <v>34</v>
      </c>
      <c r="AX183" s="14" t="s">
        <v>79</v>
      </c>
      <c r="AY183" s="268" t="s">
        <v>214</v>
      </c>
    </row>
    <row r="184" s="15" customFormat="1">
      <c r="A184" s="15"/>
      <c r="B184" s="269"/>
      <c r="C184" s="270"/>
      <c r="D184" s="243" t="s">
        <v>226</v>
      </c>
      <c r="E184" s="271" t="s">
        <v>1</v>
      </c>
      <c r="F184" s="272" t="s">
        <v>230</v>
      </c>
      <c r="G184" s="270"/>
      <c r="H184" s="273">
        <v>169.88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9" t="s">
        <v>226</v>
      </c>
      <c r="AU184" s="279" t="s">
        <v>87</v>
      </c>
      <c r="AV184" s="15" t="s">
        <v>117</v>
      </c>
      <c r="AW184" s="15" t="s">
        <v>34</v>
      </c>
      <c r="AX184" s="15" t="s">
        <v>85</v>
      </c>
      <c r="AY184" s="279" t="s">
        <v>214</v>
      </c>
    </row>
    <row r="185" s="2" customFormat="1" ht="24.15" customHeight="1">
      <c r="A185" s="39"/>
      <c r="B185" s="40"/>
      <c r="C185" s="229" t="s">
        <v>768</v>
      </c>
      <c r="D185" s="230" t="s">
        <v>218</v>
      </c>
      <c r="E185" s="231" t="s">
        <v>769</v>
      </c>
      <c r="F185" s="232" t="s">
        <v>770</v>
      </c>
      <c r="G185" s="233" t="s">
        <v>221</v>
      </c>
      <c r="H185" s="234">
        <v>153.55000000000001</v>
      </c>
      <c r="I185" s="235"/>
      <c r="J185" s="236">
        <f>ROUND(I185*H185,2)</f>
        <v>0</v>
      </c>
      <c r="K185" s="232" t="s">
        <v>222</v>
      </c>
      <c r="L185" s="45"/>
      <c r="M185" s="237" t="s">
        <v>1</v>
      </c>
      <c r="N185" s="238" t="s">
        <v>44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0.0050000000000000001</v>
      </c>
      <c r="T185" s="240">
        <f>S185*H185</f>
        <v>0.76775000000000004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293</v>
      </c>
      <c r="AT185" s="241" t="s">
        <v>218</v>
      </c>
      <c r="AU185" s="241" t="s">
        <v>87</v>
      </c>
      <c r="AY185" s="18" t="s">
        <v>214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85</v>
      </c>
      <c r="BK185" s="242">
        <f>ROUND(I185*H185,2)</f>
        <v>0</v>
      </c>
      <c r="BL185" s="18" t="s">
        <v>293</v>
      </c>
      <c r="BM185" s="241" t="s">
        <v>771</v>
      </c>
    </row>
    <row r="186" s="2" customFormat="1">
      <c r="A186" s="39"/>
      <c r="B186" s="40"/>
      <c r="C186" s="41"/>
      <c r="D186" s="243" t="s">
        <v>224</v>
      </c>
      <c r="E186" s="41"/>
      <c r="F186" s="244" t="s">
        <v>772</v>
      </c>
      <c r="G186" s="41"/>
      <c r="H186" s="41"/>
      <c r="I186" s="245"/>
      <c r="J186" s="41"/>
      <c r="K186" s="41"/>
      <c r="L186" s="45"/>
      <c r="M186" s="246"/>
      <c r="N186" s="24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224</v>
      </c>
      <c r="AU186" s="18" t="s">
        <v>87</v>
      </c>
    </row>
    <row r="187" s="12" customFormat="1" ht="22.8" customHeight="1">
      <c r="A187" s="12"/>
      <c r="B187" s="213"/>
      <c r="C187" s="214"/>
      <c r="D187" s="215" t="s">
        <v>78</v>
      </c>
      <c r="E187" s="227" t="s">
        <v>773</v>
      </c>
      <c r="F187" s="227" t="s">
        <v>774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SUM(P188:P191)</f>
        <v>0</v>
      </c>
      <c r="Q187" s="221"/>
      <c r="R187" s="222">
        <f>SUM(R188:R191)</f>
        <v>0</v>
      </c>
      <c r="S187" s="221"/>
      <c r="T187" s="223">
        <f>SUM(T188:T191)</f>
        <v>0.91208700000000009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87</v>
      </c>
      <c r="AT187" s="225" t="s">
        <v>78</v>
      </c>
      <c r="AU187" s="225" t="s">
        <v>85</v>
      </c>
      <c r="AY187" s="224" t="s">
        <v>214</v>
      </c>
      <c r="BK187" s="226">
        <f>SUM(BK188:BK191)</f>
        <v>0</v>
      </c>
    </row>
    <row r="188" s="2" customFormat="1" ht="16.5" customHeight="1">
      <c r="A188" s="39"/>
      <c r="B188" s="40"/>
      <c r="C188" s="229" t="s">
        <v>775</v>
      </c>
      <c r="D188" s="230" t="s">
        <v>218</v>
      </c>
      <c r="E188" s="231" t="s">
        <v>776</v>
      </c>
      <c r="F188" s="232" t="s">
        <v>777</v>
      </c>
      <c r="G188" s="233" t="s">
        <v>221</v>
      </c>
      <c r="H188" s="234">
        <v>153.55000000000001</v>
      </c>
      <c r="I188" s="235"/>
      <c r="J188" s="236">
        <f>ROUND(I188*H188,2)</f>
        <v>0</v>
      </c>
      <c r="K188" s="232" t="s">
        <v>222</v>
      </c>
      <c r="L188" s="45"/>
      <c r="M188" s="237" t="s">
        <v>1</v>
      </c>
      <c r="N188" s="238" t="s">
        <v>44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0.00594</v>
      </c>
      <c r="T188" s="240">
        <f>S188*H188</f>
        <v>0.91208700000000009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293</v>
      </c>
      <c r="AT188" s="241" t="s">
        <v>218</v>
      </c>
      <c r="AU188" s="241" t="s">
        <v>87</v>
      </c>
      <c r="AY188" s="18" t="s">
        <v>214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85</v>
      </c>
      <c r="BK188" s="242">
        <f>ROUND(I188*H188,2)</f>
        <v>0</v>
      </c>
      <c r="BL188" s="18" t="s">
        <v>293</v>
      </c>
      <c r="BM188" s="241" t="s">
        <v>778</v>
      </c>
    </row>
    <row r="189" s="2" customFormat="1">
      <c r="A189" s="39"/>
      <c r="B189" s="40"/>
      <c r="C189" s="41"/>
      <c r="D189" s="243" t="s">
        <v>224</v>
      </c>
      <c r="E189" s="41"/>
      <c r="F189" s="244" t="s">
        <v>779</v>
      </c>
      <c r="G189" s="41"/>
      <c r="H189" s="41"/>
      <c r="I189" s="245"/>
      <c r="J189" s="41"/>
      <c r="K189" s="41"/>
      <c r="L189" s="45"/>
      <c r="M189" s="246"/>
      <c r="N189" s="247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224</v>
      </c>
      <c r="AU189" s="18" t="s">
        <v>87</v>
      </c>
    </row>
    <row r="190" s="14" customFormat="1">
      <c r="A190" s="14"/>
      <c r="B190" s="258"/>
      <c r="C190" s="259"/>
      <c r="D190" s="243" t="s">
        <v>226</v>
      </c>
      <c r="E190" s="260" t="s">
        <v>1</v>
      </c>
      <c r="F190" s="261" t="s">
        <v>780</v>
      </c>
      <c r="G190" s="259"/>
      <c r="H190" s="262">
        <v>153.55000000000001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226</v>
      </c>
      <c r="AU190" s="268" t="s">
        <v>87</v>
      </c>
      <c r="AV190" s="14" t="s">
        <v>87</v>
      </c>
      <c r="AW190" s="14" t="s">
        <v>34</v>
      </c>
      <c r="AX190" s="14" t="s">
        <v>79</v>
      </c>
      <c r="AY190" s="268" t="s">
        <v>214</v>
      </c>
    </row>
    <row r="191" s="15" customFormat="1">
      <c r="A191" s="15"/>
      <c r="B191" s="269"/>
      <c r="C191" s="270"/>
      <c r="D191" s="243" t="s">
        <v>226</v>
      </c>
      <c r="E191" s="271" t="s">
        <v>1</v>
      </c>
      <c r="F191" s="272" t="s">
        <v>230</v>
      </c>
      <c r="G191" s="270"/>
      <c r="H191" s="273">
        <v>153.55000000000001</v>
      </c>
      <c r="I191" s="274"/>
      <c r="J191" s="270"/>
      <c r="K191" s="270"/>
      <c r="L191" s="275"/>
      <c r="M191" s="276"/>
      <c r="N191" s="277"/>
      <c r="O191" s="277"/>
      <c r="P191" s="277"/>
      <c r="Q191" s="277"/>
      <c r="R191" s="277"/>
      <c r="S191" s="277"/>
      <c r="T191" s="27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9" t="s">
        <v>226</v>
      </c>
      <c r="AU191" s="279" t="s">
        <v>87</v>
      </c>
      <c r="AV191" s="15" t="s">
        <v>117</v>
      </c>
      <c r="AW191" s="15" t="s">
        <v>34</v>
      </c>
      <c r="AX191" s="15" t="s">
        <v>85</v>
      </c>
      <c r="AY191" s="279" t="s">
        <v>214</v>
      </c>
    </row>
    <row r="192" s="12" customFormat="1" ht="22.8" customHeight="1">
      <c r="A192" s="12"/>
      <c r="B192" s="213"/>
      <c r="C192" s="214"/>
      <c r="D192" s="215" t="s">
        <v>78</v>
      </c>
      <c r="E192" s="227" t="s">
        <v>366</v>
      </c>
      <c r="F192" s="227" t="s">
        <v>367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SUM(P193:P194)</f>
        <v>0</v>
      </c>
      <c r="Q192" s="221"/>
      <c r="R192" s="222">
        <f>SUM(R193:R194)</f>
        <v>0</v>
      </c>
      <c r="S192" s="221"/>
      <c r="T192" s="223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87</v>
      </c>
      <c r="AT192" s="225" t="s">
        <v>78</v>
      </c>
      <c r="AU192" s="225" t="s">
        <v>85</v>
      </c>
      <c r="AY192" s="224" t="s">
        <v>214</v>
      </c>
      <c r="BK192" s="226">
        <f>SUM(BK193:BK194)</f>
        <v>0</v>
      </c>
    </row>
    <row r="193" s="2" customFormat="1" ht="24.15" customHeight="1">
      <c r="A193" s="39"/>
      <c r="B193" s="40"/>
      <c r="C193" s="229" t="s">
        <v>8</v>
      </c>
      <c r="D193" s="229" t="s">
        <v>218</v>
      </c>
      <c r="E193" s="231" t="s">
        <v>781</v>
      </c>
      <c r="F193" s="232" t="s">
        <v>782</v>
      </c>
      <c r="G193" s="233" t="s">
        <v>354</v>
      </c>
      <c r="H193" s="234">
        <v>9</v>
      </c>
      <c r="I193" s="235"/>
      <c r="J193" s="236">
        <f>ROUND(I193*H193,2)</f>
        <v>0</v>
      </c>
      <c r="K193" s="232" t="s">
        <v>222</v>
      </c>
      <c r="L193" s="45"/>
      <c r="M193" s="237" t="s">
        <v>1</v>
      </c>
      <c r="N193" s="238" t="s">
        <v>44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293</v>
      </c>
      <c r="AT193" s="241" t="s">
        <v>218</v>
      </c>
      <c r="AU193" s="241" t="s">
        <v>87</v>
      </c>
      <c r="AY193" s="18" t="s">
        <v>214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85</v>
      </c>
      <c r="BK193" s="242">
        <f>ROUND(I193*H193,2)</f>
        <v>0</v>
      </c>
      <c r="BL193" s="18" t="s">
        <v>293</v>
      </c>
      <c r="BM193" s="241" t="s">
        <v>783</v>
      </c>
    </row>
    <row r="194" s="2" customFormat="1">
      <c r="A194" s="39"/>
      <c r="B194" s="40"/>
      <c r="C194" s="41"/>
      <c r="D194" s="243" t="s">
        <v>224</v>
      </c>
      <c r="E194" s="41"/>
      <c r="F194" s="244" t="s">
        <v>784</v>
      </c>
      <c r="G194" s="41"/>
      <c r="H194" s="41"/>
      <c r="I194" s="245"/>
      <c r="J194" s="41"/>
      <c r="K194" s="41"/>
      <c r="L194" s="45"/>
      <c r="M194" s="246"/>
      <c r="N194" s="24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224</v>
      </c>
      <c r="AU194" s="18" t="s">
        <v>87</v>
      </c>
    </row>
    <row r="195" s="12" customFormat="1" ht="22.8" customHeight="1">
      <c r="A195" s="12"/>
      <c r="B195" s="213"/>
      <c r="C195" s="214"/>
      <c r="D195" s="215" t="s">
        <v>78</v>
      </c>
      <c r="E195" s="227" t="s">
        <v>785</v>
      </c>
      <c r="F195" s="227" t="s">
        <v>786</v>
      </c>
      <c r="G195" s="214"/>
      <c r="H195" s="214"/>
      <c r="I195" s="217"/>
      <c r="J195" s="228">
        <f>BK195</f>
        <v>0</v>
      </c>
      <c r="K195" s="214"/>
      <c r="L195" s="219"/>
      <c r="M195" s="220"/>
      <c r="N195" s="221"/>
      <c r="O195" s="221"/>
      <c r="P195" s="222">
        <f>SUM(P196:P197)</f>
        <v>0</v>
      </c>
      <c r="Q195" s="221"/>
      <c r="R195" s="222">
        <f>SUM(R196:R197)</f>
        <v>0</v>
      </c>
      <c r="S195" s="221"/>
      <c r="T195" s="223">
        <f>SUM(T196:T197)</f>
        <v>0.22964199999999999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87</v>
      </c>
      <c r="AT195" s="225" t="s">
        <v>78</v>
      </c>
      <c r="AU195" s="225" t="s">
        <v>85</v>
      </c>
      <c r="AY195" s="224" t="s">
        <v>214</v>
      </c>
      <c r="BK195" s="226">
        <f>SUM(BK196:BK197)</f>
        <v>0</v>
      </c>
    </row>
    <row r="196" s="2" customFormat="1" ht="24.15" customHeight="1">
      <c r="A196" s="39"/>
      <c r="B196" s="40"/>
      <c r="C196" s="229" t="s">
        <v>293</v>
      </c>
      <c r="D196" s="230" t="s">
        <v>218</v>
      </c>
      <c r="E196" s="231" t="s">
        <v>787</v>
      </c>
      <c r="F196" s="232" t="s">
        <v>788</v>
      </c>
      <c r="G196" s="233" t="s">
        <v>221</v>
      </c>
      <c r="H196" s="234">
        <v>16.402999999999999</v>
      </c>
      <c r="I196" s="235"/>
      <c r="J196" s="236">
        <f>ROUND(I196*H196,2)</f>
        <v>0</v>
      </c>
      <c r="K196" s="232" t="s">
        <v>222</v>
      </c>
      <c r="L196" s="45"/>
      <c r="M196" s="237" t="s">
        <v>1</v>
      </c>
      <c r="N196" s="238" t="s">
        <v>44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0.014</v>
      </c>
      <c r="T196" s="240">
        <f>S196*H196</f>
        <v>0.22964199999999999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293</v>
      </c>
      <c r="AT196" s="241" t="s">
        <v>218</v>
      </c>
      <c r="AU196" s="241" t="s">
        <v>87</v>
      </c>
      <c r="AY196" s="18" t="s">
        <v>214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85</v>
      </c>
      <c r="BK196" s="242">
        <f>ROUND(I196*H196,2)</f>
        <v>0</v>
      </c>
      <c r="BL196" s="18" t="s">
        <v>293</v>
      </c>
      <c r="BM196" s="241" t="s">
        <v>789</v>
      </c>
    </row>
    <row r="197" s="2" customFormat="1">
      <c r="A197" s="39"/>
      <c r="B197" s="40"/>
      <c r="C197" s="41"/>
      <c r="D197" s="243" t="s">
        <v>224</v>
      </c>
      <c r="E197" s="41"/>
      <c r="F197" s="244" t="s">
        <v>790</v>
      </c>
      <c r="G197" s="41"/>
      <c r="H197" s="41"/>
      <c r="I197" s="245"/>
      <c r="J197" s="41"/>
      <c r="K197" s="41"/>
      <c r="L197" s="45"/>
      <c r="M197" s="292"/>
      <c r="N197" s="293"/>
      <c r="O197" s="294"/>
      <c r="P197" s="294"/>
      <c r="Q197" s="294"/>
      <c r="R197" s="294"/>
      <c r="S197" s="294"/>
      <c r="T197" s="295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224</v>
      </c>
      <c r="AU197" s="18" t="s">
        <v>87</v>
      </c>
    </row>
    <row r="198" s="2" customFormat="1" ht="6.96" customHeight="1">
      <c r="A198" s="39"/>
      <c r="B198" s="67"/>
      <c r="C198" s="68"/>
      <c r="D198" s="68"/>
      <c r="E198" s="68"/>
      <c r="F198" s="68"/>
      <c r="G198" s="68"/>
      <c r="H198" s="68"/>
      <c r="I198" s="68"/>
      <c r="J198" s="68"/>
      <c r="K198" s="68"/>
      <c r="L198" s="45"/>
      <c r="M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</sheetData>
  <sheetProtection sheet="1" autoFilter="0" formatColumns="0" formatRows="0" objects="1" scenarios="1" spinCount="100000" saltValue="zRA21sfpYSF7uFISu/fTeGkENNhFzH4MNCy1ag1/C5HD6YIjadI/lP+i1SX1r1Iexf4CnKe4GtaSoh7xMuLYAw==" hashValue="TtsVslEC+loS2eQKKJTa9OZU85Lmii2bNLxTRJijTkgWRTOYaNGiuMY/C7sL5LmbdNN2nTF8qYeKhF56lY/OXw==" algorithmName="SHA-512" password="CC35"/>
  <autoFilter ref="C128:K19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684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181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ROUND((SUM(BE125:BE154)),  2)</f>
        <v>0</v>
      </c>
      <c r="G37" s="39"/>
      <c r="H37" s="39"/>
      <c r="I37" s="166">
        <v>0.20999999999999999</v>
      </c>
      <c r="J37" s="165">
        <f>ROUND(((SUM(BE125:BE154))*I37),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ROUND((SUM(BF125:BF154)),  2)</f>
        <v>0</v>
      </c>
      <c r="G38" s="39"/>
      <c r="H38" s="39"/>
      <c r="I38" s="166">
        <v>0.14999999999999999</v>
      </c>
      <c r="J38" s="165">
        <f>ROUND(((SUM(BF125:BF154))*I38),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ROUND((SUM(BG125:BG154)),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ROUND((SUM(BH125:BH154)),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ROUND((SUM(BI125:BI154)),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684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181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 - Silnoproud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9" customFormat="1" ht="24.96" customHeight="1">
      <c r="A101" s="9"/>
      <c r="B101" s="191"/>
      <c r="C101" s="192"/>
      <c r="D101" s="193" t="s">
        <v>791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199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Přístavba objektu SOŠ a SOU Kladno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177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684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179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180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181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D - Silnoproud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Kladno</v>
      </c>
      <c r="G119" s="41"/>
      <c r="H119" s="41"/>
      <c r="I119" s="33" t="s">
        <v>22</v>
      </c>
      <c r="J119" s="80" t="str">
        <f>IF(J16="","",J16)</f>
        <v>19. 9. 2023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24</v>
      </c>
      <c r="D121" s="41"/>
      <c r="E121" s="41"/>
      <c r="F121" s="28" t="str">
        <f>E19</f>
        <v>SOŠ a SOU Kladno, Nám. E. Beneše 2353, Kladno</v>
      </c>
      <c r="G121" s="41"/>
      <c r="H121" s="41"/>
      <c r="I121" s="33" t="s">
        <v>30</v>
      </c>
      <c r="J121" s="37" t="str">
        <f>E25</f>
        <v>Ateliér Civilista s.r.o., Bratronice 241, 273 63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35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200</v>
      </c>
      <c r="D124" s="205" t="s">
        <v>64</v>
      </c>
      <c r="E124" s="205" t="s">
        <v>60</v>
      </c>
      <c r="F124" s="205" t="s">
        <v>61</v>
      </c>
      <c r="G124" s="205" t="s">
        <v>201</v>
      </c>
      <c r="H124" s="205" t="s">
        <v>202</v>
      </c>
      <c r="I124" s="205" t="s">
        <v>203</v>
      </c>
      <c r="J124" s="205" t="s">
        <v>185</v>
      </c>
      <c r="K124" s="206" t="s">
        <v>204</v>
      </c>
      <c r="L124" s="207"/>
      <c r="M124" s="101" t="s">
        <v>1</v>
      </c>
      <c r="N124" s="102" t="s">
        <v>43</v>
      </c>
      <c r="O124" s="102" t="s">
        <v>205</v>
      </c>
      <c r="P124" s="102" t="s">
        <v>206</v>
      </c>
      <c r="Q124" s="102" t="s">
        <v>207</v>
      </c>
      <c r="R124" s="102" t="s">
        <v>208</v>
      </c>
      <c r="S124" s="102" t="s">
        <v>209</v>
      </c>
      <c r="T124" s="103" t="s">
        <v>210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211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78</v>
      </c>
      <c r="AU125" s="18" t="s">
        <v>187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78</v>
      </c>
      <c r="E126" s="216" t="s">
        <v>792</v>
      </c>
      <c r="F126" s="216" t="s">
        <v>793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SUM(P127:P154)</f>
        <v>0</v>
      </c>
      <c r="Q126" s="221"/>
      <c r="R126" s="222">
        <f>SUM(R127:R154)</f>
        <v>0</v>
      </c>
      <c r="S126" s="221"/>
      <c r="T126" s="223">
        <f>SUM(T127:T154)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85</v>
      </c>
      <c r="AT126" s="225" t="s">
        <v>78</v>
      </c>
      <c r="AU126" s="225" t="s">
        <v>79</v>
      </c>
      <c r="AY126" s="224" t="s">
        <v>214</v>
      </c>
      <c r="BK126" s="226">
        <f>SUM(BK127:BK154)</f>
        <v>0</v>
      </c>
    </row>
    <row r="127" s="2" customFormat="1" ht="16.5" customHeight="1">
      <c r="A127" s="39"/>
      <c r="B127" s="40"/>
      <c r="C127" s="229" t="s">
        <v>794</v>
      </c>
      <c r="D127" s="229" t="s">
        <v>218</v>
      </c>
      <c r="E127" s="231" t="s">
        <v>795</v>
      </c>
      <c r="F127" s="232" t="s">
        <v>796</v>
      </c>
      <c r="G127" s="233" t="s">
        <v>609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44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117</v>
      </c>
      <c r="AT127" s="241" t="s">
        <v>218</v>
      </c>
      <c r="AU127" s="241" t="s">
        <v>85</v>
      </c>
      <c r="AY127" s="18" t="s">
        <v>214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85</v>
      </c>
      <c r="BK127" s="242">
        <f>ROUND(I127*H127,2)</f>
        <v>0</v>
      </c>
      <c r="BL127" s="18" t="s">
        <v>117</v>
      </c>
      <c r="BM127" s="241" t="s">
        <v>797</v>
      </c>
    </row>
    <row r="128" s="2" customFormat="1">
      <c r="A128" s="39"/>
      <c r="B128" s="40"/>
      <c r="C128" s="41"/>
      <c r="D128" s="243" t="s">
        <v>224</v>
      </c>
      <c r="E128" s="41"/>
      <c r="F128" s="244" t="s">
        <v>796</v>
      </c>
      <c r="G128" s="41"/>
      <c r="H128" s="41"/>
      <c r="I128" s="245"/>
      <c r="J128" s="41"/>
      <c r="K128" s="41"/>
      <c r="L128" s="45"/>
      <c r="M128" s="246"/>
      <c r="N128" s="24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224</v>
      </c>
      <c r="AU128" s="18" t="s">
        <v>85</v>
      </c>
    </row>
    <row r="129" s="2" customFormat="1" ht="16.5" customHeight="1">
      <c r="A129" s="39"/>
      <c r="B129" s="40"/>
      <c r="C129" s="229" t="s">
        <v>798</v>
      </c>
      <c r="D129" s="229" t="s">
        <v>218</v>
      </c>
      <c r="E129" s="231" t="s">
        <v>799</v>
      </c>
      <c r="F129" s="232" t="s">
        <v>800</v>
      </c>
      <c r="G129" s="233" t="s">
        <v>591</v>
      </c>
      <c r="H129" s="234">
        <v>20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117</v>
      </c>
      <c r="AT129" s="241" t="s">
        <v>218</v>
      </c>
      <c r="AU129" s="241" t="s">
        <v>85</v>
      </c>
      <c r="AY129" s="18" t="s">
        <v>214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85</v>
      </c>
      <c r="BK129" s="242">
        <f>ROUND(I129*H129,2)</f>
        <v>0</v>
      </c>
      <c r="BL129" s="18" t="s">
        <v>117</v>
      </c>
      <c r="BM129" s="241" t="s">
        <v>801</v>
      </c>
    </row>
    <row r="130" s="2" customFormat="1">
      <c r="A130" s="39"/>
      <c r="B130" s="40"/>
      <c r="C130" s="41"/>
      <c r="D130" s="243" t="s">
        <v>224</v>
      </c>
      <c r="E130" s="41"/>
      <c r="F130" s="244" t="s">
        <v>800</v>
      </c>
      <c r="G130" s="41"/>
      <c r="H130" s="41"/>
      <c r="I130" s="245"/>
      <c r="J130" s="41"/>
      <c r="K130" s="41"/>
      <c r="L130" s="45"/>
      <c r="M130" s="246"/>
      <c r="N130" s="24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85</v>
      </c>
    </row>
    <row r="131" s="14" customFormat="1">
      <c r="A131" s="14"/>
      <c r="B131" s="258"/>
      <c r="C131" s="259"/>
      <c r="D131" s="243" t="s">
        <v>226</v>
      </c>
      <c r="E131" s="260" t="s">
        <v>1</v>
      </c>
      <c r="F131" s="261" t="s">
        <v>604</v>
      </c>
      <c r="G131" s="259"/>
      <c r="H131" s="262">
        <v>20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8" t="s">
        <v>226</v>
      </c>
      <c r="AU131" s="268" t="s">
        <v>85</v>
      </c>
      <c r="AV131" s="14" t="s">
        <v>87</v>
      </c>
      <c r="AW131" s="14" t="s">
        <v>34</v>
      </c>
      <c r="AX131" s="14" t="s">
        <v>79</v>
      </c>
      <c r="AY131" s="268" t="s">
        <v>214</v>
      </c>
    </row>
    <row r="132" s="15" customFormat="1">
      <c r="A132" s="15"/>
      <c r="B132" s="269"/>
      <c r="C132" s="270"/>
      <c r="D132" s="243" t="s">
        <v>226</v>
      </c>
      <c r="E132" s="271" t="s">
        <v>1</v>
      </c>
      <c r="F132" s="272" t="s">
        <v>230</v>
      </c>
      <c r="G132" s="270"/>
      <c r="H132" s="273">
        <v>20</v>
      </c>
      <c r="I132" s="274"/>
      <c r="J132" s="270"/>
      <c r="K132" s="270"/>
      <c r="L132" s="275"/>
      <c r="M132" s="276"/>
      <c r="N132" s="277"/>
      <c r="O132" s="277"/>
      <c r="P132" s="277"/>
      <c r="Q132" s="277"/>
      <c r="R132" s="277"/>
      <c r="S132" s="277"/>
      <c r="T132" s="27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9" t="s">
        <v>226</v>
      </c>
      <c r="AU132" s="279" t="s">
        <v>85</v>
      </c>
      <c r="AV132" s="15" t="s">
        <v>117</v>
      </c>
      <c r="AW132" s="15" t="s">
        <v>34</v>
      </c>
      <c r="AX132" s="15" t="s">
        <v>85</v>
      </c>
      <c r="AY132" s="279" t="s">
        <v>214</v>
      </c>
    </row>
    <row r="133" s="2" customFormat="1" ht="16.5" customHeight="1">
      <c r="A133" s="39"/>
      <c r="B133" s="40"/>
      <c r="C133" s="229" t="s">
        <v>802</v>
      </c>
      <c r="D133" s="229" t="s">
        <v>218</v>
      </c>
      <c r="E133" s="231" t="s">
        <v>803</v>
      </c>
      <c r="F133" s="232" t="s">
        <v>804</v>
      </c>
      <c r="G133" s="233" t="s">
        <v>634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117</v>
      </c>
      <c r="AT133" s="241" t="s">
        <v>218</v>
      </c>
      <c r="AU133" s="241" t="s">
        <v>85</v>
      </c>
      <c r="AY133" s="18" t="s">
        <v>214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117</v>
      </c>
      <c r="BM133" s="241" t="s">
        <v>805</v>
      </c>
    </row>
    <row r="134" s="2" customFormat="1">
      <c r="A134" s="39"/>
      <c r="B134" s="40"/>
      <c r="C134" s="41"/>
      <c r="D134" s="243" t="s">
        <v>224</v>
      </c>
      <c r="E134" s="41"/>
      <c r="F134" s="244" t="s">
        <v>804</v>
      </c>
      <c r="G134" s="41"/>
      <c r="H134" s="41"/>
      <c r="I134" s="245"/>
      <c r="J134" s="41"/>
      <c r="K134" s="41"/>
      <c r="L134" s="45"/>
      <c r="M134" s="246"/>
      <c r="N134" s="24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224</v>
      </c>
      <c r="AU134" s="18" t="s">
        <v>85</v>
      </c>
    </row>
    <row r="135" s="2" customFormat="1" ht="16.5" customHeight="1">
      <c r="A135" s="39"/>
      <c r="B135" s="40"/>
      <c r="C135" s="229" t="s">
        <v>806</v>
      </c>
      <c r="D135" s="229" t="s">
        <v>218</v>
      </c>
      <c r="E135" s="231" t="s">
        <v>807</v>
      </c>
      <c r="F135" s="232" t="s">
        <v>808</v>
      </c>
      <c r="G135" s="233" t="s">
        <v>591</v>
      </c>
      <c r="H135" s="234">
        <v>40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117</v>
      </c>
      <c r="AT135" s="241" t="s">
        <v>218</v>
      </c>
      <c r="AU135" s="241" t="s">
        <v>85</v>
      </c>
      <c r="AY135" s="18" t="s">
        <v>214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117</v>
      </c>
      <c r="BM135" s="241" t="s">
        <v>809</v>
      </c>
    </row>
    <row r="136" s="2" customFormat="1">
      <c r="A136" s="39"/>
      <c r="B136" s="40"/>
      <c r="C136" s="41"/>
      <c r="D136" s="243" t="s">
        <v>224</v>
      </c>
      <c r="E136" s="41"/>
      <c r="F136" s="244" t="s">
        <v>808</v>
      </c>
      <c r="G136" s="41"/>
      <c r="H136" s="41"/>
      <c r="I136" s="245"/>
      <c r="J136" s="41"/>
      <c r="K136" s="41"/>
      <c r="L136" s="45"/>
      <c r="M136" s="246"/>
      <c r="N136" s="24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85</v>
      </c>
    </row>
    <row r="137" s="14" customFormat="1">
      <c r="A137" s="14"/>
      <c r="B137" s="258"/>
      <c r="C137" s="259"/>
      <c r="D137" s="243" t="s">
        <v>226</v>
      </c>
      <c r="E137" s="260" t="s">
        <v>1</v>
      </c>
      <c r="F137" s="261" t="s">
        <v>810</v>
      </c>
      <c r="G137" s="259"/>
      <c r="H137" s="262">
        <v>40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8" t="s">
        <v>226</v>
      </c>
      <c r="AU137" s="268" t="s">
        <v>85</v>
      </c>
      <c r="AV137" s="14" t="s">
        <v>87</v>
      </c>
      <c r="AW137" s="14" t="s">
        <v>34</v>
      </c>
      <c r="AX137" s="14" t="s">
        <v>79</v>
      </c>
      <c r="AY137" s="268" t="s">
        <v>214</v>
      </c>
    </row>
    <row r="138" s="15" customFormat="1">
      <c r="A138" s="15"/>
      <c r="B138" s="269"/>
      <c r="C138" s="270"/>
      <c r="D138" s="243" t="s">
        <v>226</v>
      </c>
      <c r="E138" s="271" t="s">
        <v>1</v>
      </c>
      <c r="F138" s="272" t="s">
        <v>230</v>
      </c>
      <c r="G138" s="270"/>
      <c r="H138" s="273">
        <v>40</v>
      </c>
      <c r="I138" s="274"/>
      <c r="J138" s="270"/>
      <c r="K138" s="270"/>
      <c r="L138" s="275"/>
      <c r="M138" s="276"/>
      <c r="N138" s="277"/>
      <c r="O138" s="277"/>
      <c r="P138" s="277"/>
      <c r="Q138" s="277"/>
      <c r="R138" s="277"/>
      <c r="S138" s="277"/>
      <c r="T138" s="27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9" t="s">
        <v>226</v>
      </c>
      <c r="AU138" s="279" t="s">
        <v>85</v>
      </c>
      <c r="AV138" s="15" t="s">
        <v>117</v>
      </c>
      <c r="AW138" s="15" t="s">
        <v>34</v>
      </c>
      <c r="AX138" s="15" t="s">
        <v>85</v>
      </c>
      <c r="AY138" s="279" t="s">
        <v>214</v>
      </c>
    </row>
    <row r="139" s="2" customFormat="1" ht="16.5" customHeight="1">
      <c r="A139" s="39"/>
      <c r="B139" s="40"/>
      <c r="C139" s="229" t="s">
        <v>811</v>
      </c>
      <c r="D139" s="229" t="s">
        <v>218</v>
      </c>
      <c r="E139" s="231" t="s">
        <v>812</v>
      </c>
      <c r="F139" s="232" t="s">
        <v>813</v>
      </c>
      <c r="G139" s="233" t="s">
        <v>354</v>
      </c>
      <c r="H139" s="234">
        <v>1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44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117</v>
      </c>
      <c r="AT139" s="241" t="s">
        <v>218</v>
      </c>
      <c r="AU139" s="241" t="s">
        <v>85</v>
      </c>
      <c r="AY139" s="18" t="s">
        <v>214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117</v>
      </c>
      <c r="BM139" s="241" t="s">
        <v>814</v>
      </c>
    </row>
    <row r="140" s="2" customFormat="1">
      <c r="A140" s="39"/>
      <c r="B140" s="40"/>
      <c r="C140" s="41"/>
      <c r="D140" s="243" t="s">
        <v>224</v>
      </c>
      <c r="E140" s="41"/>
      <c r="F140" s="244" t="s">
        <v>813</v>
      </c>
      <c r="G140" s="41"/>
      <c r="H140" s="41"/>
      <c r="I140" s="245"/>
      <c r="J140" s="41"/>
      <c r="K140" s="41"/>
      <c r="L140" s="45"/>
      <c r="M140" s="246"/>
      <c r="N140" s="24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85</v>
      </c>
    </row>
    <row r="141" s="14" customFormat="1">
      <c r="A141" s="14"/>
      <c r="B141" s="258"/>
      <c r="C141" s="259"/>
      <c r="D141" s="243" t="s">
        <v>226</v>
      </c>
      <c r="E141" s="260" t="s">
        <v>1</v>
      </c>
      <c r="F141" s="261" t="s">
        <v>85</v>
      </c>
      <c r="G141" s="259"/>
      <c r="H141" s="262">
        <v>1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226</v>
      </c>
      <c r="AU141" s="268" t="s">
        <v>85</v>
      </c>
      <c r="AV141" s="14" t="s">
        <v>87</v>
      </c>
      <c r="AW141" s="14" t="s">
        <v>34</v>
      </c>
      <c r="AX141" s="14" t="s">
        <v>79</v>
      </c>
      <c r="AY141" s="268" t="s">
        <v>214</v>
      </c>
    </row>
    <row r="142" s="15" customFormat="1">
      <c r="A142" s="15"/>
      <c r="B142" s="269"/>
      <c r="C142" s="270"/>
      <c r="D142" s="243" t="s">
        <v>226</v>
      </c>
      <c r="E142" s="271" t="s">
        <v>1</v>
      </c>
      <c r="F142" s="272" t="s">
        <v>230</v>
      </c>
      <c r="G142" s="270"/>
      <c r="H142" s="273">
        <v>1</v>
      </c>
      <c r="I142" s="274"/>
      <c r="J142" s="270"/>
      <c r="K142" s="270"/>
      <c r="L142" s="275"/>
      <c r="M142" s="276"/>
      <c r="N142" s="277"/>
      <c r="O142" s="277"/>
      <c r="P142" s="277"/>
      <c r="Q142" s="277"/>
      <c r="R142" s="277"/>
      <c r="S142" s="277"/>
      <c r="T142" s="27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9" t="s">
        <v>226</v>
      </c>
      <c r="AU142" s="279" t="s">
        <v>85</v>
      </c>
      <c r="AV142" s="15" t="s">
        <v>117</v>
      </c>
      <c r="AW142" s="15" t="s">
        <v>34</v>
      </c>
      <c r="AX142" s="15" t="s">
        <v>85</v>
      </c>
      <c r="AY142" s="279" t="s">
        <v>214</v>
      </c>
    </row>
    <row r="143" s="2" customFormat="1" ht="24.15" customHeight="1">
      <c r="A143" s="39"/>
      <c r="B143" s="40"/>
      <c r="C143" s="229" t="s">
        <v>815</v>
      </c>
      <c r="D143" s="229" t="s">
        <v>218</v>
      </c>
      <c r="E143" s="231" t="s">
        <v>816</v>
      </c>
      <c r="F143" s="232" t="s">
        <v>817</v>
      </c>
      <c r="G143" s="233" t="s">
        <v>634</v>
      </c>
      <c r="H143" s="234">
        <v>1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44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117</v>
      </c>
      <c r="AT143" s="241" t="s">
        <v>218</v>
      </c>
      <c r="AU143" s="241" t="s">
        <v>85</v>
      </c>
      <c r="AY143" s="18" t="s">
        <v>214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85</v>
      </c>
      <c r="BK143" s="242">
        <f>ROUND(I143*H143,2)</f>
        <v>0</v>
      </c>
      <c r="BL143" s="18" t="s">
        <v>117</v>
      </c>
      <c r="BM143" s="241" t="s">
        <v>818</v>
      </c>
    </row>
    <row r="144" s="2" customFormat="1">
      <c r="A144" s="39"/>
      <c r="B144" s="40"/>
      <c r="C144" s="41"/>
      <c r="D144" s="243" t="s">
        <v>224</v>
      </c>
      <c r="E144" s="41"/>
      <c r="F144" s="244" t="s">
        <v>817</v>
      </c>
      <c r="G144" s="41"/>
      <c r="H144" s="41"/>
      <c r="I144" s="245"/>
      <c r="J144" s="41"/>
      <c r="K144" s="41"/>
      <c r="L144" s="45"/>
      <c r="M144" s="246"/>
      <c r="N144" s="24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85</v>
      </c>
    </row>
    <row r="145" s="14" customFormat="1">
      <c r="A145" s="14"/>
      <c r="B145" s="258"/>
      <c r="C145" s="259"/>
      <c r="D145" s="243" t="s">
        <v>226</v>
      </c>
      <c r="E145" s="260" t="s">
        <v>1</v>
      </c>
      <c r="F145" s="261" t="s">
        <v>85</v>
      </c>
      <c r="G145" s="259"/>
      <c r="H145" s="262">
        <v>1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8" t="s">
        <v>226</v>
      </c>
      <c r="AU145" s="268" t="s">
        <v>85</v>
      </c>
      <c r="AV145" s="14" t="s">
        <v>87</v>
      </c>
      <c r="AW145" s="14" t="s">
        <v>34</v>
      </c>
      <c r="AX145" s="14" t="s">
        <v>79</v>
      </c>
      <c r="AY145" s="268" t="s">
        <v>214</v>
      </c>
    </row>
    <row r="146" s="15" customFormat="1">
      <c r="A146" s="15"/>
      <c r="B146" s="269"/>
      <c r="C146" s="270"/>
      <c r="D146" s="243" t="s">
        <v>226</v>
      </c>
      <c r="E146" s="271" t="s">
        <v>1</v>
      </c>
      <c r="F146" s="272" t="s">
        <v>230</v>
      </c>
      <c r="G146" s="270"/>
      <c r="H146" s="273">
        <v>1</v>
      </c>
      <c r="I146" s="274"/>
      <c r="J146" s="270"/>
      <c r="K146" s="270"/>
      <c r="L146" s="275"/>
      <c r="M146" s="276"/>
      <c r="N146" s="277"/>
      <c r="O146" s="277"/>
      <c r="P146" s="277"/>
      <c r="Q146" s="277"/>
      <c r="R146" s="277"/>
      <c r="S146" s="277"/>
      <c r="T146" s="27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9" t="s">
        <v>226</v>
      </c>
      <c r="AU146" s="279" t="s">
        <v>85</v>
      </c>
      <c r="AV146" s="15" t="s">
        <v>117</v>
      </c>
      <c r="AW146" s="15" t="s">
        <v>34</v>
      </c>
      <c r="AX146" s="15" t="s">
        <v>85</v>
      </c>
      <c r="AY146" s="279" t="s">
        <v>214</v>
      </c>
    </row>
    <row r="147" s="2" customFormat="1" ht="16.5" customHeight="1">
      <c r="A147" s="39"/>
      <c r="B147" s="40"/>
      <c r="C147" s="229" t="s">
        <v>819</v>
      </c>
      <c r="D147" s="229" t="s">
        <v>218</v>
      </c>
      <c r="E147" s="231" t="s">
        <v>820</v>
      </c>
      <c r="F147" s="232" t="s">
        <v>821</v>
      </c>
      <c r="G147" s="233" t="s">
        <v>354</v>
      </c>
      <c r="H147" s="234">
        <v>1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44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117</v>
      </c>
      <c r="AT147" s="241" t="s">
        <v>218</v>
      </c>
      <c r="AU147" s="241" t="s">
        <v>85</v>
      </c>
      <c r="AY147" s="18" t="s">
        <v>214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85</v>
      </c>
      <c r="BK147" s="242">
        <f>ROUND(I147*H147,2)</f>
        <v>0</v>
      </c>
      <c r="BL147" s="18" t="s">
        <v>117</v>
      </c>
      <c r="BM147" s="241" t="s">
        <v>822</v>
      </c>
    </row>
    <row r="148" s="2" customFormat="1">
      <c r="A148" s="39"/>
      <c r="B148" s="40"/>
      <c r="C148" s="41"/>
      <c r="D148" s="243" t="s">
        <v>224</v>
      </c>
      <c r="E148" s="41"/>
      <c r="F148" s="244" t="s">
        <v>821</v>
      </c>
      <c r="G148" s="41"/>
      <c r="H148" s="41"/>
      <c r="I148" s="245"/>
      <c r="J148" s="41"/>
      <c r="K148" s="41"/>
      <c r="L148" s="45"/>
      <c r="M148" s="246"/>
      <c r="N148" s="24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85</v>
      </c>
    </row>
    <row r="149" s="14" customFormat="1">
      <c r="A149" s="14"/>
      <c r="B149" s="258"/>
      <c r="C149" s="259"/>
      <c r="D149" s="243" t="s">
        <v>226</v>
      </c>
      <c r="E149" s="260" t="s">
        <v>1</v>
      </c>
      <c r="F149" s="261" t="s">
        <v>85</v>
      </c>
      <c r="G149" s="259"/>
      <c r="H149" s="262">
        <v>1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8" t="s">
        <v>226</v>
      </c>
      <c r="AU149" s="268" t="s">
        <v>85</v>
      </c>
      <c r="AV149" s="14" t="s">
        <v>87</v>
      </c>
      <c r="AW149" s="14" t="s">
        <v>34</v>
      </c>
      <c r="AX149" s="14" t="s">
        <v>79</v>
      </c>
      <c r="AY149" s="268" t="s">
        <v>214</v>
      </c>
    </row>
    <row r="150" s="15" customFormat="1">
      <c r="A150" s="15"/>
      <c r="B150" s="269"/>
      <c r="C150" s="270"/>
      <c r="D150" s="243" t="s">
        <v>226</v>
      </c>
      <c r="E150" s="271" t="s">
        <v>1</v>
      </c>
      <c r="F150" s="272" t="s">
        <v>230</v>
      </c>
      <c r="G150" s="270"/>
      <c r="H150" s="273">
        <v>1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9" t="s">
        <v>226</v>
      </c>
      <c r="AU150" s="279" t="s">
        <v>85</v>
      </c>
      <c r="AV150" s="15" t="s">
        <v>117</v>
      </c>
      <c r="AW150" s="15" t="s">
        <v>34</v>
      </c>
      <c r="AX150" s="15" t="s">
        <v>85</v>
      </c>
      <c r="AY150" s="279" t="s">
        <v>214</v>
      </c>
    </row>
    <row r="151" s="2" customFormat="1" ht="16.5" customHeight="1">
      <c r="A151" s="39"/>
      <c r="B151" s="40"/>
      <c r="C151" s="229" t="s">
        <v>823</v>
      </c>
      <c r="D151" s="229" t="s">
        <v>218</v>
      </c>
      <c r="E151" s="231" t="s">
        <v>824</v>
      </c>
      <c r="F151" s="232" t="s">
        <v>825</v>
      </c>
      <c r="G151" s="233" t="s">
        <v>634</v>
      </c>
      <c r="H151" s="234">
        <v>1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44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117</v>
      </c>
      <c r="AT151" s="241" t="s">
        <v>218</v>
      </c>
      <c r="AU151" s="241" t="s">
        <v>85</v>
      </c>
      <c r="AY151" s="18" t="s">
        <v>214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85</v>
      </c>
      <c r="BK151" s="242">
        <f>ROUND(I151*H151,2)</f>
        <v>0</v>
      </c>
      <c r="BL151" s="18" t="s">
        <v>117</v>
      </c>
      <c r="BM151" s="241" t="s">
        <v>826</v>
      </c>
    </row>
    <row r="152" s="2" customFormat="1">
      <c r="A152" s="39"/>
      <c r="B152" s="40"/>
      <c r="C152" s="41"/>
      <c r="D152" s="243" t="s">
        <v>224</v>
      </c>
      <c r="E152" s="41"/>
      <c r="F152" s="244" t="s">
        <v>825</v>
      </c>
      <c r="G152" s="41"/>
      <c r="H152" s="41"/>
      <c r="I152" s="245"/>
      <c r="J152" s="41"/>
      <c r="K152" s="41"/>
      <c r="L152" s="45"/>
      <c r="M152" s="246"/>
      <c r="N152" s="24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85</v>
      </c>
    </row>
    <row r="153" s="14" customFormat="1">
      <c r="A153" s="14"/>
      <c r="B153" s="258"/>
      <c r="C153" s="259"/>
      <c r="D153" s="243" t="s">
        <v>226</v>
      </c>
      <c r="E153" s="260" t="s">
        <v>1</v>
      </c>
      <c r="F153" s="261" t="s">
        <v>85</v>
      </c>
      <c r="G153" s="259"/>
      <c r="H153" s="262">
        <v>1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8" t="s">
        <v>226</v>
      </c>
      <c r="AU153" s="268" t="s">
        <v>85</v>
      </c>
      <c r="AV153" s="14" t="s">
        <v>87</v>
      </c>
      <c r="AW153" s="14" t="s">
        <v>34</v>
      </c>
      <c r="AX153" s="14" t="s">
        <v>79</v>
      </c>
      <c r="AY153" s="268" t="s">
        <v>214</v>
      </c>
    </row>
    <row r="154" s="15" customFormat="1">
      <c r="A154" s="15"/>
      <c r="B154" s="269"/>
      <c r="C154" s="270"/>
      <c r="D154" s="243" t="s">
        <v>226</v>
      </c>
      <c r="E154" s="271" t="s">
        <v>1</v>
      </c>
      <c r="F154" s="272" t="s">
        <v>230</v>
      </c>
      <c r="G154" s="270"/>
      <c r="H154" s="273">
        <v>1</v>
      </c>
      <c r="I154" s="274"/>
      <c r="J154" s="270"/>
      <c r="K154" s="270"/>
      <c r="L154" s="275"/>
      <c r="M154" s="296"/>
      <c r="N154" s="297"/>
      <c r="O154" s="297"/>
      <c r="P154" s="297"/>
      <c r="Q154" s="297"/>
      <c r="R154" s="297"/>
      <c r="S154" s="297"/>
      <c r="T154" s="29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9" t="s">
        <v>226</v>
      </c>
      <c r="AU154" s="279" t="s">
        <v>85</v>
      </c>
      <c r="AV154" s="15" t="s">
        <v>117</v>
      </c>
      <c r="AW154" s="15" t="s">
        <v>34</v>
      </c>
      <c r="AX154" s="15" t="s">
        <v>85</v>
      </c>
      <c r="AY154" s="279" t="s">
        <v>214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8UjGbnMX+qv1jBVLPIWS/ry2u9Sz/RWG+0p1sY36g05zP0gLk5Ml6cRMjxQ5BRfAcGI0t1JqZrX06I/Wnu61Kg==" hashValue="pKjywzQV36NugpkUHJAdL6ulRPpxxJI9ZeGG7mesyOU+mLlUU5a1iidk4iv7+Khg/vTRTaYeebVe33pWxlKwMQ==" algorithmName="SHA-512" password="CC35"/>
  <autoFilter ref="C124:K15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684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828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ROUND((SUM(BE124:BE195)),  2)</f>
        <v>0</v>
      </c>
      <c r="G37" s="39"/>
      <c r="H37" s="39"/>
      <c r="I37" s="166">
        <v>0.20999999999999999</v>
      </c>
      <c r="J37" s="165">
        <f>ROUND(((SUM(BE124:BE195))*I37),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ROUND((SUM(BF124:BF195)),  2)</f>
        <v>0</v>
      </c>
      <c r="G38" s="39"/>
      <c r="H38" s="39"/>
      <c r="I38" s="166">
        <v>0.14999999999999999</v>
      </c>
      <c r="J38" s="165">
        <f>ROUND(((SUM(BF124:BF195))*I38),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ROUND((SUM(BG124:BG195)),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ROUND((SUM(BH124:BH195)),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ROUND((SUM(BI124:BI195)),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684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UKS. - Univerzální kabelážní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Přístavba objektu SOŠ a SOU Kladno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684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179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180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827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UKS. - Univerzální kabelážní systém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Kladno</v>
      </c>
      <c r="G118" s="41"/>
      <c r="H118" s="41"/>
      <c r="I118" s="33" t="s">
        <v>22</v>
      </c>
      <c r="J118" s="80" t="str">
        <f>IF(J16="","",J16)</f>
        <v>19. 9. 2023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24</v>
      </c>
      <c r="D120" s="41"/>
      <c r="E120" s="41"/>
      <c r="F120" s="28" t="str">
        <f>E19</f>
        <v>SOŠ a SOU Kladno, Nám. E. Beneše 2353, Kladno</v>
      </c>
      <c r="G120" s="41"/>
      <c r="H120" s="41"/>
      <c r="I120" s="33" t="s">
        <v>30</v>
      </c>
      <c r="J120" s="37" t="str">
        <f>E25</f>
        <v>Ateliér Civilista s.r.o., Bratronice 241, 273 63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35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200</v>
      </c>
      <c r="D123" s="205" t="s">
        <v>64</v>
      </c>
      <c r="E123" s="205" t="s">
        <v>60</v>
      </c>
      <c r="F123" s="205" t="s">
        <v>61</v>
      </c>
      <c r="G123" s="205" t="s">
        <v>201</v>
      </c>
      <c r="H123" s="205" t="s">
        <v>202</v>
      </c>
      <c r="I123" s="205" t="s">
        <v>203</v>
      </c>
      <c r="J123" s="205" t="s">
        <v>185</v>
      </c>
      <c r="K123" s="206" t="s">
        <v>204</v>
      </c>
      <c r="L123" s="207"/>
      <c r="M123" s="101" t="s">
        <v>1</v>
      </c>
      <c r="N123" s="102" t="s">
        <v>43</v>
      </c>
      <c r="O123" s="102" t="s">
        <v>205</v>
      </c>
      <c r="P123" s="102" t="s">
        <v>206</v>
      </c>
      <c r="Q123" s="102" t="s">
        <v>207</v>
      </c>
      <c r="R123" s="102" t="s">
        <v>208</v>
      </c>
      <c r="S123" s="102" t="s">
        <v>209</v>
      </c>
      <c r="T123" s="103" t="s">
        <v>210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211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SUM(P125:P195)</f>
        <v>0</v>
      </c>
      <c r="Q124" s="105"/>
      <c r="R124" s="210">
        <f>SUM(R125:R195)</f>
        <v>0</v>
      </c>
      <c r="S124" s="105"/>
      <c r="T124" s="211">
        <f>SUM(T125:T195)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78</v>
      </c>
      <c r="AU124" s="18" t="s">
        <v>187</v>
      </c>
      <c r="BK124" s="212">
        <f>SUM(BK125:BK195)</f>
        <v>0</v>
      </c>
    </row>
    <row r="125" s="2" customFormat="1" ht="16.5" customHeight="1">
      <c r="A125" s="39"/>
      <c r="B125" s="40"/>
      <c r="C125" s="229" t="s">
        <v>79</v>
      </c>
      <c r="D125" s="229" t="s">
        <v>218</v>
      </c>
      <c r="E125" s="231" t="s">
        <v>829</v>
      </c>
      <c r="F125" s="232" t="s">
        <v>830</v>
      </c>
      <c r="G125" s="233" t="s">
        <v>609</v>
      </c>
      <c r="H125" s="234">
        <v>0.69999999999999996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44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117</v>
      </c>
      <c r="AT125" s="241" t="s">
        <v>218</v>
      </c>
      <c r="AU125" s="241" t="s">
        <v>79</v>
      </c>
      <c r="AY125" s="18" t="s">
        <v>214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85</v>
      </c>
      <c r="BK125" s="242">
        <f>ROUND(I125*H125,2)</f>
        <v>0</v>
      </c>
      <c r="BL125" s="18" t="s">
        <v>117</v>
      </c>
      <c r="BM125" s="241" t="s">
        <v>87</v>
      </c>
    </row>
    <row r="126" s="2" customFormat="1">
      <c r="A126" s="39"/>
      <c r="B126" s="40"/>
      <c r="C126" s="41"/>
      <c r="D126" s="243" t="s">
        <v>224</v>
      </c>
      <c r="E126" s="41"/>
      <c r="F126" s="244" t="s">
        <v>830</v>
      </c>
      <c r="G126" s="41"/>
      <c r="H126" s="41"/>
      <c r="I126" s="245"/>
      <c r="J126" s="41"/>
      <c r="K126" s="41"/>
      <c r="L126" s="45"/>
      <c r="M126" s="246"/>
      <c r="N126" s="24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224</v>
      </c>
      <c r="AU126" s="18" t="s">
        <v>79</v>
      </c>
    </row>
    <row r="127" s="2" customFormat="1" ht="16.5" customHeight="1">
      <c r="A127" s="39"/>
      <c r="B127" s="40"/>
      <c r="C127" s="229" t="s">
        <v>79</v>
      </c>
      <c r="D127" s="229" t="s">
        <v>218</v>
      </c>
      <c r="E127" s="231" t="s">
        <v>831</v>
      </c>
      <c r="F127" s="232" t="s">
        <v>832</v>
      </c>
      <c r="G127" s="233" t="s">
        <v>609</v>
      </c>
      <c r="H127" s="234">
        <v>0.69999999999999996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44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117</v>
      </c>
      <c r="AT127" s="241" t="s">
        <v>218</v>
      </c>
      <c r="AU127" s="241" t="s">
        <v>79</v>
      </c>
      <c r="AY127" s="18" t="s">
        <v>214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85</v>
      </c>
      <c r="BK127" s="242">
        <f>ROUND(I127*H127,2)</f>
        <v>0</v>
      </c>
      <c r="BL127" s="18" t="s">
        <v>117</v>
      </c>
      <c r="BM127" s="241" t="s">
        <v>117</v>
      </c>
    </row>
    <row r="128" s="2" customFormat="1">
      <c r="A128" s="39"/>
      <c r="B128" s="40"/>
      <c r="C128" s="41"/>
      <c r="D128" s="243" t="s">
        <v>224</v>
      </c>
      <c r="E128" s="41"/>
      <c r="F128" s="244" t="s">
        <v>832</v>
      </c>
      <c r="G128" s="41"/>
      <c r="H128" s="41"/>
      <c r="I128" s="245"/>
      <c r="J128" s="41"/>
      <c r="K128" s="41"/>
      <c r="L128" s="45"/>
      <c r="M128" s="246"/>
      <c r="N128" s="24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224</v>
      </c>
      <c r="AU128" s="18" t="s">
        <v>79</v>
      </c>
    </row>
    <row r="129" s="2" customFormat="1" ht="24.15" customHeight="1">
      <c r="A129" s="39"/>
      <c r="B129" s="40"/>
      <c r="C129" s="229" t="s">
        <v>79</v>
      </c>
      <c r="D129" s="229" t="s">
        <v>218</v>
      </c>
      <c r="E129" s="231" t="s">
        <v>833</v>
      </c>
      <c r="F129" s="232" t="s">
        <v>834</v>
      </c>
      <c r="G129" s="233" t="s">
        <v>609</v>
      </c>
      <c r="H129" s="234">
        <v>0.69999999999999996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117</v>
      </c>
      <c r="AT129" s="241" t="s">
        <v>218</v>
      </c>
      <c r="AU129" s="241" t="s">
        <v>79</v>
      </c>
      <c r="AY129" s="18" t="s">
        <v>214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85</v>
      </c>
      <c r="BK129" s="242">
        <f>ROUND(I129*H129,2)</f>
        <v>0</v>
      </c>
      <c r="BL129" s="18" t="s">
        <v>117</v>
      </c>
      <c r="BM129" s="241" t="s">
        <v>215</v>
      </c>
    </row>
    <row r="130" s="2" customFormat="1">
      <c r="A130" s="39"/>
      <c r="B130" s="40"/>
      <c r="C130" s="41"/>
      <c r="D130" s="243" t="s">
        <v>224</v>
      </c>
      <c r="E130" s="41"/>
      <c r="F130" s="244" t="s">
        <v>834</v>
      </c>
      <c r="G130" s="41"/>
      <c r="H130" s="41"/>
      <c r="I130" s="245"/>
      <c r="J130" s="41"/>
      <c r="K130" s="41"/>
      <c r="L130" s="45"/>
      <c r="M130" s="246"/>
      <c r="N130" s="24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79</v>
      </c>
    </row>
    <row r="131" s="2" customFormat="1" ht="24.15" customHeight="1">
      <c r="A131" s="39"/>
      <c r="B131" s="40"/>
      <c r="C131" s="229" t="s">
        <v>79</v>
      </c>
      <c r="D131" s="229" t="s">
        <v>218</v>
      </c>
      <c r="E131" s="231" t="s">
        <v>835</v>
      </c>
      <c r="F131" s="232" t="s">
        <v>836</v>
      </c>
      <c r="G131" s="233" t="s">
        <v>609</v>
      </c>
      <c r="H131" s="234">
        <v>1.3999999999999999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44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117</v>
      </c>
      <c r="AT131" s="241" t="s">
        <v>218</v>
      </c>
      <c r="AU131" s="241" t="s">
        <v>79</v>
      </c>
      <c r="AY131" s="18" t="s">
        <v>214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85</v>
      </c>
      <c r="BK131" s="242">
        <f>ROUND(I131*H131,2)</f>
        <v>0</v>
      </c>
      <c r="BL131" s="18" t="s">
        <v>117</v>
      </c>
      <c r="BM131" s="241" t="s">
        <v>247</v>
      </c>
    </row>
    <row r="132" s="2" customFormat="1">
      <c r="A132" s="39"/>
      <c r="B132" s="40"/>
      <c r="C132" s="41"/>
      <c r="D132" s="243" t="s">
        <v>224</v>
      </c>
      <c r="E132" s="41"/>
      <c r="F132" s="244" t="s">
        <v>836</v>
      </c>
      <c r="G132" s="41"/>
      <c r="H132" s="41"/>
      <c r="I132" s="245"/>
      <c r="J132" s="41"/>
      <c r="K132" s="41"/>
      <c r="L132" s="45"/>
      <c r="M132" s="246"/>
      <c r="N132" s="24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224</v>
      </c>
      <c r="AU132" s="18" t="s">
        <v>79</v>
      </c>
    </row>
    <row r="133" s="2" customFormat="1" ht="16.5" customHeight="1">
      <c r="A133" s="39"/>
      <c r="B133" s="40"/>
      <c r="C133" s="229" t="s">
        <v>79</v>
      </c>
      <c r="D133" s="229" t="s">
        <v>218</v>
      </c>
      <c r="E133" s="231" t="s">
        <v>837</v>
      </c>
      <c r="F133" s="232" t="s">
        <v>838</v>
      </c>
      <c r="G133" s="233" t="s">
        <v>609</v>
      </c>
      <c r="H133" s="234">
        <v>1.3999999999999999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117</v>
      </c>
      <c r="AT133" s="241" t="s">
        <v>218</v>
      </c>
      <c r="AU133" s="241" t="s">
        <v>79</v>
      </c>
      <c r="AY133" s="18" t="s">
        <v>214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117</v>
      </c>
      <c r="BM133" s="241" t="s">
        <v>748</v>
      </c>
    </row>
    <row r="134" s="2" customFormat="1">
      <c r="A134" s="39"/>
      <c r="B134" s="40"/>
      <c r="C134" s="41"/>
      <c r="D134" s="243" t="s">
        <v>224</v>
      </c>
      <c r="E134" s="41"/>
      <c r="F134" s="244" t="s">
        <v>838</v>
      </c>
      <c r="G134" s="41"/>
      <c r="H134" s="41"/>
      <c r="I134" s="245"/>
      <c r="J134" s="41"/>
      <c r="K134" s="41"/>
      <c r="L134" s="45"/>
      <c r="M134" s="246"/>
      <c r="N134" s="24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224</v>
      </c>
      <c r="AU134" s="18" t="s">
        <v>79</v>
      </c>
    </row>
    <row r="135" s="2" customFormat="1" ht="24.15" customHeight="1">
      <c r="A135" s="39"/>
      <c r="B135" s="40"/>
      <c r="C135" s="229" t="s">
        <v>79</v>
      </c>
      <c r="D135" s="229" t="s">
        <v>218</v>
      </c>
      <c r="E135" s="231" t="s">
        <v>839</v>
      </c>
      <c r="F135" s="232" t="s">
        <v>840</v>
      </c>
      <c r="G135" s="233" t="s">
        <v>609</v>
      </c>
      <c r="H135" s="234">
        <v>0.69999999999999996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117</v>
      </c>
      <c r="AT135" s="241" t="s">
        <v>218</v>
      </c>
      <c r="AU135" s="241" t="s">
        <v>79</v>
      </c>
      <c r="AY135" s="18" t="s">
        <v>214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117</v>
      </c>
      <c r="BM135" s="241" t="s">
        <v>762</v>
      </c>
    </row>
    <row r="136" s="2" customFormat="1">
      <c r="A136" s="39"/>
      <c r="B136" s="40"/>
      <c r="C136" s="41"/>
      <c r="D136" s="243" t="s">
        <v>224</v>
      </c>
      <c r="E136" s="41"/>
      <c r="F136" s="244" t="s">
        <v>840</v>
      </c>
      <c r="G136" s="41"/>
      <c r="H136" s="41"/>
      <c r="I136" s="245"/>
      <c r="J136" s="41"/>
      <c r="K136" s="41"/>
      <c r="L136" s="45"/>
      <c r="M136" s="246"/>
      <c r="N136" s="24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79</v>
      </c>
    </row>
    <row r="137" s="2" customFormat="1" ht="24.15" customHeight="1">
      <c r="A137" s="39"/>
      <c r="B137" s="40"/>
      <c r="C137" s="229" t="s">
        <v>79</v>
      </c>
      <c r="D137" s="229" t="s">
        <v>218</v>
      </c>
      <c r="E137" s="231" t="s">
        <v>841</v>
      </c>
      <c r="F137" s="232" t="s">
        <v>842</v>
      </c>
      <c r="G137" s="233" t="s">
        <v>609</v>
      </c>
      <c r="H137" s="234">
        <v>0.69999999999999996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117</v>
      </c>
      <c r="AT137" s="241" t="s">
        <v>218</v>
      </c>
      <c r="AU137" s="241" t="s">
        <v>79</v>
      </c>
      <c r="AY137" s="18" t="s">
        <v>214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85</v>
      </c>
      <c r="BK137" s="242">
        <f>ROUND(I137*H137,2)</f>
        <v>0</v>
      </c>
      <c r="BL137" s="18" t="s">
        <v>117</v>
      </c>
      <c r="BM137" s="241" t="s">
        <v>775</v>
      </c>
    </row>
    <row r="138" s="2" customFormat="1">
      <c r="A138" s="39"/>
      <c r="B138" s="40"/>
      <c r="C138" s="41"/>
      <c r="D138" s="243" t="s">
        <v>224</v>
      </c>
      <c r="E138" s="41"/>
      <c r="F138" s="244" t="s">
        <v>842</v>
      </c>
      <c r="G138" s="41"/>
      <c r="H138" s="41"/>
      <c r="I138" s="245"/>
      <c r="J138" s="41"/>
      <c r="K138" s="41"/>
      <c r="L138" s="45"/>
      <c r="M138" s="246"/>
      <c r="N138" s="24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79</v>
      </c>
    </row>
    <row r="139" s="2" customFormat="1" ht="37.8" customHeight="1">
      <c r="A139" s="39"/>
      <c r="B139" s="40"/>
      <c r="C139" s="229" t="s">
        <v>79</v>
      </c>
      <c r="D139" s="229" t="s">
        <v>218</v>
      </c>
      <c r="E139" s="231" t="s">
        <v>843</v>
      </c>
      <c r="F139" s="232" t="s">
        <v>844</v>
      </c>
      <c r="G139" s="233" t="s">
        <v>239</v>
      </c>
      <c r="H139" s="234">
        <v>47.600000000000001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44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117</v>
      </c>
      <c r="AT139" s="241" t="s">
        <v>218</v>
      </c>
      <c r="AU139" s="241" t="s">
        <v>79</v>
      </c>
      <c r="AY139" s="18" t="s">
        <v>214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117</v>
      </c>
      <c r="BM139" s="241" t="s">
        <v>293</v>
      </c>
    </row>
    <row r="140" s="2" customFormat="1">
      <c r="A140" s="39"/>
      <c r="B140" s="40"/>
      <c r="C140" s="41"/>
      <c r="D140" s="243" t="s">
        <v>224</v>
      </c>
      <c r="E140" s="41"/>
      <c r="F140" s="244" t="s">
        <v>844</v>
      </c>
      <c r="G140" s="41"/>
      <c r="H140" s="41"/>
      <c r="I140" s="245"/>
      <c r="J140" s="41"/>
      <c r="K140" s="41"/>
      <c r="L140" s="45"/>
      <c r="M140" s="246"/>
      <c r="N140" s="24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79</v>
      </c>
    </row>
    <row r="141" s="2" customFormat="1" ht="16.5" customHeight="1">
      <c r="A141" s="39"/>
      <c r="B141" s="40"/>
      <c r="C141" s="229" t="s">
        <v>79</v>
      </c>
      <c r="D141" s="229" t="s">
        <v>218</v>
      </c>
      <c r="E141" s="231" t="s">
        <v>845</v>
      </c>
      <c r="F141" s="232" t="s">
        <v>846</v>
      </c>
      <c r="G141" s="233" t="s">
        <v>239</v>
      </c>
      <c r="H141" s="234">
        <v>47.600000000000001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44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117</v>
      </c>
      <c r="AT141" s="241" t="s">
        <v>218</v>
      </c>
      <c r="AU141" s="241" t="s">
        <v>79</v>
      </c>
      <c r="AY141" s="18" t="s">
        <v>214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85</v>
      </c>
      <c r="BK141" s="242">
        <f>ROUND(I141*H141,2)</f>
        <v>0</v>
      </c>
      <c r="BL141" s="18" t="s">
        <v>117</v>
      </c>
      <c r="BM141" s="241" t="s">
        <v>847</v>
      </c>
    </row>
    <row r="142" s="2" customFormat="1">
      <c r="A142" s="39"/>
      <c r="B142" s="40"/>
      <c r="C142" s="41"/>
      <c r="D142" s="243" t="s">
        <v>224</v>
      </c>
      <c r="E142" s="41"/>
      <c r="F142" s="244" t="s">
        <v>846</v>
      </c>
      <c r="G142" s="41"/>
      <c r="H142" s="41"/>
      <c r="I142" s="245"/>
      <c r="J142" s="41"/>
      <c r="K142" s="41"/>
      <c r="L142" s="45"/>
      <c r="M142" s="246"/>
      <c r="N142" s="24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79</v>
      </c>
    </row>
    <row r="143" s="2" customFormat="1" ht="16.5" customHeight="1">
      <c r="A143" s="39"/>
      <c r="B143" s="40"/>
      <c r="C143" s="229" t="s">
        <v>79</v>
      </c>
      <c r="D143" s="229" t="s">
        <v>218</v>
      </c>
      <c r="E143" s="231" t="s">
        <v>602</v>
      </c>
      <c r="F143" s="232" t="s">
        <v>848</v>
      </c>
      <c r="G143" s="233" t="s">
        <v>239</v>
      </c>
      <c r="H143" s="234">
        <v>3320.0999999999999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44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117</v>
      </c>
      <c r="AT143" s="241" t="s">
        <v>218</v>
      </c>
      <c r="AU143" s="241" t="s">
        <v>79</v>
      </c>
      <c r="AY143" s="18" t="s">
        <v>214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85</v>
      </c>
      <c r="BK143" s="242">
        <f>ROUND(I143*H143,2)</f>
        <v>0</v>
      </c>
      <c r="BL143" s="18" t="s">
        <v>117</v>
      </c>
      <c r="BM143" s="241" t="s">
        <v>604</v>
      </c>
    </row>
    <row r="144" s="2" customFormat="1">
      <c r="A144" s="39"/>
      <c r="B144" s="40"/>
      <c r="C144" s="41"/>
      <c r="D144" s="243" t="s">
        <v>224</v>
      </c>
      <c r="E144" s="41"/>
      <c r="F144" s="244" t="s">
        <v>848</v>
      </c>
      <c r="G144" s="41"/>
      <c r="H144" s="41"/>
      <c r="I144" s="245"/>
      <c r="J144" s="41"/>
      <c r="K144" s="41"/>
      <c r="L144" s="45"/>
      <c r="M144" s="246"/>
      <c r="N144" s="24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79</v>
      </c>
    </row>
    <row r="145" s="2" customFormat="1" ht="16.5" customHeight="1">
      <c r="A145" s="39"/>
      <c r="B145" s="40"/>
      <c r="C145" s="229" t="s">
        <v>79</v>
      </c>
      <c r="D145" s="229" t="s">
        <v>218</v>
      </c>
      <c r="E145" s="231" t="s">
        <v>849</v>
      </c>
      <c r="F145" s="232" t="s">
        <v>850</v>
      </c>
      <c r="G145" s="233" t="s">
        <v>609</v>
      </c>
      <c r="H145" s="234">
        <v>34.299999999999997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44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117</v>
      </c>
      <c r="AT145" s="241" t="s">
        <v>218</v>
      </c>
      <c r="AU145" s="241" t="s">
        <v>79</v>
      </c>
      <c r="AY145" s="18" t="s">
        <v>214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85</v>
      </c>
      <c r="BK145" s="242">
        <f>ROUND(I145*H145,2)</f>
        <v>0</v>
      </c>
      <c r="BL145" s="18" t="s">
        <v>117</v>
      </c>
      <c r="BM145" s="241" t="s">
        <v>502</v>
      </c>
    </row>
    <row r="146" s="2" customFormat="1">
      <c r="A146" s="39"/>
      <c r="B146" s="40"/>
      <c r="C146" s="41"/>
      <c r="D146" s="243" t="s">
        <v>224</v>
      </c>
      <c r="E146" s="41"/>
      <c r="F146" s="244" t="s">
        <v>850</v>
      </c>
      <c r="G146" s="41"/>
      <c r="H146" s="41"/>
      <c r="I146" s="245"/>
      <c r="J146" s="41"/>
      <c r="K146" s="41"/>
      <c r="L146" s="45"/>
      <c r="M146" s="246"/>
      <c r="N146" s="24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79</v>
      </c>
    </row>
    <row r="147" s="2" customFormat="1" ht="24.15" customHeight="1">
      <c r="A147" s="39"/>
      <c r="B147" s="40"/>
      <c r="C147" s="229" t="s">
        <v>79</v>
      </c>
      <c r="D147" s="229" t="s">
        <v>218</v>
      </c>
      <c r="E147" s="231" t="s">
        <v>626</v>
      </c>
      <c r="F147" s="232" t="s">
        <v>851</v>
      </c>
      <c r="G147" s="233" t="s">
        <v>609</v>
      </c>
      <c r="H147" s="234">
        <v>11.199999999999999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44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117</v>
      </c>
      <c r="AT147" s="241" t="s">
        <v>218</v>
      </c>
      <c r="AU147" s="241" t="s">
        <v>79</v>
      </c>
      <c r="AY147" s="18" t="s">
        <v>214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85</v>
      </c>
      <c r="BK147" s="242">
        <f>ROUND(I147*H147,2)</f>
        <v>0</v>
      </c>
      <c r="BL147" s="18" t="s">
        <v>117</v>
      </c>
      <c r="BM147" s="241" t="s">
        <v>852</v>
      </c>
    </row>
    <row r="148" s="2" customFormat="1">
      <c r="A148" s="39"/>
      <c r="B148" s="40"/>
      <c r="C148" s="41"/>
      <c r="D148" s="243" t="s">
        <v>224</v>
      </c>
      <c r="E148" s="41"/>
      <c r="F148" s="244" t="s">
        <v>851</v>
      </c>
      <c r="G148" s="41"/>
      <c r="H148" s="41"/>
      <c r="I148" s="245"/>
      <c r="J148" s="41"/>
      <c r="K148" s="41"/>
      <c r="L148" s="45"/>
      <c r="M148" s="246"/>
      <c r="N148" s="24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79</v>
      </c>
    </row>
    <row r="149" s="2" customFormat="1" ht="16.5" customHeight="1">
      <c r="A149" s="39"/>
      <c r="B149" s="40"/>
      <c r="C149" s="229" t="s">
        <v>79</v>
      </c>
      <c r="D149" s="229" t="s">
        <v>218</v>
      </c>
      <c r="E149" s="231" t="s">
        <v>629</v>
      </c>
      <c r="F149" s="232" t="s">
        <v>853</v>
      </c>
      <c r="G149" s="233" t="s">
        <v>609</v>
      </c>
      <c r="H149" s="234">
        <v>1.3999999999999999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44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117</v>
      </c>
      <c r="AT149" s="241" t="s">
        <v>218</v>
      </c>
      <c r="AU149" s="241" t="s">
        <v>79</v>
      </c>
      <c r="AY149" s="18" t="s">
        <v>214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85</v>
      </c>
      <c r="BK149" s="242">
        <f>ROUND(I149*H149,2)</f>
        <v>0</v>
      </c>
      <c r="BL149" s="18" t="s">
        <v>117</v>
      </c>
      <c r="BM149" s="241" t="s">
        <v>854</v>
      </c>
    </row>
    <row r="150" s="2" customFormat="1">
      <c r="A150" s="39"/>
      <c r="B150" s="40"/>
      <c r="C150" s="41"/>
      <c r="D150" s="243" t="s">
        <v>224</v>
      </c>
      <c r="E150" s="41"/>
      <c r="F150" s="244" t="s">
        <v>853</v>
      </c>
      <c r="G150" s="41"/>
      <c r="H150" s="41"/>
      <c r="I150" s="245"/>
      <c r="J150" s="41"/>
      <c r="K150" s="41"/>
      <c r="L150" s="45"/>
      <c r="M150" s="246"/>
      <c r="N150" s="24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79</v>
      </c>
    </row>
    <row r="151" s="2" customFormat="1" ht="16.5" customHeight="1">
      <c r="A151" s="39"/>
      <c r="B151" s="40"/>
      <c r="C151" s="229" t="s">
        <v>79</v>
      </c>
      <c r="D151" s="229" t="s">
        <v>218</v>
      </c>
      <c r="E151" s="231" t="s">
        <v>855</v>
      </c>
      <c r="F151" s="232" t="s">
        <v>856</v>
      </c>
      <c r="G151" s="233" t="s">
        <v>609</v>
      </c>
      <c r="H151" s="234">
        <v>1.3999999999999999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44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117</v>
      </c>
      <c r="AT151" s="241" t="s">
        <v>218</v>
      </c>
      <c r="AU151" s="241" t="s">
        <v>79</v>
      </c>
      <c r="AY151" s="18" t="s">
        <v>214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85</v>
      </c>
      <c r="BK151" s="242">
        <f>ROUND(I151*H151,2)</f>
        <v>0</v>
      </c>
      <c r="BL151" s="18" t="s">
        <v>117</v>
      </c>
      <c r="BM151" s="241" t="s">
        <v>857</v>
      </c>
    </row>
    <row r="152" s="2" customFormat="1">
      <c r="A152" s="39"/>
      <c r="B152" s="40"/>
      <c r="C152" s="41"/>
      <c r="D152" s="243" t="s">
        <v>224</v>
      </c>
      <c r="E152" s="41"/>
      <c r="F152" s="244" t="s">
        <v>856</v>
      </c>
      <c r="G152" s="41"/>
      <c r="H152" s="41"/>
      <c r="I152" s="245"/>
      <c r="J152" s="41"/>
      <c r="K152" s="41"/>
      <c r="L152" s="45"/>
      <c r="M152" s="246"/>
      <c r="N152" s="24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79</v>
      </c>
    </row>
    <row r="153" s="2" customFormat="1" ht="24.15" customHeight="1">
      <c r="A153" s="39"/>
      <c r="B153" s="40"/>
      <c r="C153" s="229" t="s">
        <v>79</v>
      </c>
      <c r="D153" s="229" t="s">
        <v>218</v>
      </c>
      <c r="E153" s="231" t="s">
        <v>858</v>
      </c>
      <c r="F153" s="232" t="s">
        <v>859</v>
      </c>
      <c r="G153" s="233" t="s">
        <v>609</v>
      </c>
      <c r="H153" s="234">
        <v>1.3999999999999999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44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117</v>
      </c>
      <c r="AT153" s="241" t="s">
        <v>218</v>
      </c>
      <c r="AU153" s="241" t="s">
        <v>79</v>
      </c>
      <c r="AY153" s="18" t="s">
        <v>214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85</v>
      </c>
      <c r="BK153" s="242">
        <f>ROUND(I153*H153,2)</f>
        <v>0</v>
      </c>
      <c r="BL153" s="18" t="s">
        <v>117</v>
      </c>
      <c r="BM153" s="241" t="s">
        <v>860</v>
      </c>
    </row>
    <row r="154" s="2" customFormat="1">
      <c r="A154" s="39"/>
      <c r="B154" s="40"/>
      <c r="C154" s="41"/>
      <c r="D154" s="243" t="s">
        <v>224</v>
      </c>
      <c r="E154" s="41"/>
      <c r="F154" s="244" t="s">
        <v>859</v>
      </c>
      <c r="G154" s="41"/>
      <c r="H154" s="41"/>
      <c r="I154" s="245"/>
      <c r="J154" s="41"/>
      <c r="K154" s="41"/>
      <c r="L154" s="45"/>
      <c r="M154" s="246"/>
      <c r="N154" s="24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224</v>
      </c>
      <c r="AU154" s="18" t="s">
        <v>79</v>
      </c>
    </row>
    <row r="155" s="2" customFormat="1" ht="16.5" customHeight="1">
      <c r="A155" s="39"/>
      <c r="B155" s="40"/>
      <c r="C155" s="229" t="s">
        <v>79</v>
      </c>
      <c r="D155" s="229" t="s">
        <v>218</v>
      </c>
      <c r="E155" s="231" t="s">
        <v>861</v>
      </c>
      <c r="F155" s="232" t="s">
        <v>862</v>
      </c>
      <c r="G155" s="233" t="s">
        <v>609</v>
      </c>
      <c r="H155" s="234">
        <v>5.5999999999999996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44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117</v>
      </c>
      <c r="AT155" s="241" t="s">
        <v>218</v>
      </c>
      <c r="AU155" s="241" t="s">
        <v>79</v>
      </c>
      <c r="AY155" s="18" t="s">
        <v>214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85</v>
      </c>
      <c r="BK155" s="242">
        <f>ROUND(I155*H155,2)</f>
        <v>0</v>
      </c>
      <c r="BL155" s="18" t="s">
        <v>117</v>
      </c>
      <c r="BM155" s="241" t="s">
        <v>299</v>
      </c>
    </row>
    <row r="156" s="2" customFormat="1">
      <c r="A156" s="39"/>
      <c r="B156" s="40"/>
      <c r="C156" s="41"/>
      <c r="D156" s="243" t="s">
        <v>224</v>
      </c>
      <c r="E156" s="41"/>
      <c r="F156" s="244" t="s">
        <v>862</v>
      </c>
      <c r="G156" s="41"/>
      <c r="H156" s="41"/>
      <c r="I156" s="245"/>
      <c r="J156" s="41"/>
      <c r="K156" s="41"/>
      <c r="L156" s="45"/>
      <c r="M156" s="246"/>
      <c r="N156" s="24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224</v>
      </c>
      <c r="AU156" s="18" t="s">
        <v>79</v>
      </c>
    </row>
    <row r="157" s="2" customFormat="1" ht="21.75" customHeight="1">
      <c r="A157" s="39"/>
      <c r="B157" s="40"/>
      <c r="C157" s="229" t="s">
        <v>79</v>
      </c>
      <c r="D157" s="229" t="s">
        <v>218</v>
      </c>
      <c r="E157" s="231" t="s">
        <v>863</v>
      </c>
      <c r="F157" s="232" t="s">
        <v>864</v>
      </c>
      <c r="G157" s="233" t="s">
        <v>609</v>
      </c>
      <c r="H157" s="234">
        <v>11.199999999999999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44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117</v>
      </c>
      <c r="AT157" s="241" t="s">
        <v>218</v>
      </c>
      <c r="AU157" s="241" t="s">
        <v>79</v>
      </c>
      <c r="AY157" s="18" t="s">
        <v>214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85</v>
      </c>
      <c r="BK157" s="242">
        <f>ROUND(I157*H157,2)</f>
        <v>0</v>
      </c>
      <c r="BL157" s="18" t="s">
        <v>117</v>
      </c>
      <c r="BM157" s="241" t="s">
        <v>517</v>
      </c>
    </row>
    <row r="158" s="2" customFormat="1">
      <c r="A158" s="39"/>
      <c r="B158" s="40"/>
      <c r="C158" s="41"/>
      <c r="D158" s="243" t="s">
        <v>224</v>
      </c>
      <c r="E158" s="41"/>
      <c r="F158" s="244" t="s">
        <v>864</v>
      </c>
      <c r="G158" s="41"/>
      <c r="H158" s="41"/>
      <c r="I158" s="245"/>
      <c r="J158" s="41"/>
      <c r="K158" s="41"/>
      <c r="L158" s="45"/>
      <c r="M158" s="246"/>
      <c r="N158" s="24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79</v>
      </c>
    </row>
    <row r="159" s="2" customFormat="1" ht="16.5" customHeight="1">
      <c r="A159" s="39"/>
      <c r="B159" s="40"/>
      <c r="C159" s="229" t="s">
        <v>79</v>
      </c>
      <c r="D159" s="229" t="s">
        <v>218</v>
      </c>
      <c r="E159" s="231" t="s">
        <v>865</v>
      </c>
      <c r="F159" s="232" t="s">
        <v>866</v>
      </c>
      <c r="G159" s="233" t="s">
        <v>609</v>
      </c>
      <c r="H159" s="234">
        <v>11.199999999999999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44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117</v>
      </c>
      <c r="AT159" s="241" t="s">
        <v>218</v>
      </c>
      <c r="AU159" s="241" t="s">
        <v>79</v>
      </c>
      <c r="AY159" s="18" t="s">
        <v>214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85</v>
      </c>
      <c r="BK159" s="242">
        <f>ROUND(I159*H159,2)</f>
        <v>0</v>
      </c>
      <c r="BL159" s="18" t="s">
        <v>117</v>
      </c>
      <c r="BM159" s="241" t="s">
        <v>867</v>
      </c>
    </row>
    <row r="160" s="2" customFormat="1">
      <c r="A160" s="39"/>
      <c r="B160" s="40"/>
      <c r="C160" s="41"/>
      <c r="D160" s="243" t="s">
        <v>224</v>
      </c>
      <c r="E160" s="41"/>
      <c r="F160" s="244" t="s">
        <v>866</v>
      </c>
      <c r="G160" s="41"/>
      <c r="H160" s="41"/>
      <c r="I160" s="245"/>
      <c r="J160" s="41"/>
      <c r="K160" s="41"/>
      <c r="L160" s="45"/>
      <c r="M160" s="246"/>
      <c r="N160" s="24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79</v>
      </c>
    </row>
    <row r="161" s="2" customFormat="1" ht="16.5" customHeight="1">
      <c r="A161" s="39"/>
      <c r="B161" s="40"/>
      <c r="C161" s="229" t="s">
        <v>79</v>
      </c>
      <c r="D161" s="229" t="s">
        <v>218</v>
      </c>
      <c r="E161" s="231" t="s">
        <v>632</v>
      </c>
      <c r="F161" s="232" t="s">
        <v>868</v>
      </c>
      <c r="G161" s="233" t="s">
        <v>609</v>
      </c>
      <c r="H161" s="234">
        <v>4.9000000000000004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44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117</v>
      </c>
      <c r="AT161" s="241" t="s">
        <v>218</v>
      </c>
      <c r="AU161" s="241" t="s">
        <v>79</v>
      </c>
      <c r="AY161" s="18" t="s">
        <v>214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85</v>
      </c>
      <c r="BK161" s="242">
        <f>ROUND(I161*H161,2)</f>
        <v>0</v>
      </c>
      <c r="BL161" s="18" t="s">
        <v>117</v>
      </c>
      <c r="BM161" s="241" t="s">
        <v>869</v>
      </c>
    </row>
    <row r="162" s="2" customFormat="1">
      <c r="A162" s="39"/>
      <c r="B162" s="40"/>
      <c r="C162" s="41"/>
      <c r="D162" s="243" t="s">
        <v>224</v>
      </c>
      <c r="E162" s="41"/>
      <c r="F162" s="244" t="s">
        <v>868</v>
      </c>
      <c r="G162" s="41"/>
      <c r="H162" s="41"/>
      <c r="I162" s="245"/>
      <c r="J162" s="41"/>
      <c r="K162" s="41"/>
      <c r="L162" s="45"/>
      <c r="M162" s="246"/>
      <c r="N162" s="24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79</v>
      </c>
    </row>
    <row r="163" s="2" customFormat="1" ht="21.75" customHeight="1">
      <c r="A163" s="39"/>
      <c r="B163" s="40"/>
      <c r="C163" s="229" t="s">
        <v>79</v>
      </c>
      <c r="D163" s="229" t="s">
        <v>218</v>
      </c>
      <c r="E163" s="231" t="s">
        <v>636</v>
      </c>
      <c r="F163" s="232" t="s">
        <v>870</v>
      </c>
      <c r="G163" s="233" t="s">
        <v>609</v>
      </c>
      <c r="H163" s="234">
        <v>1.3999999999999999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44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117</v>
      </c>
      <c r="AT163" s="241" t="s">
        <v>218</v>
      </c>
      <c r="AU163" s="241" t="s">
        <v>79</v>
      </c>
      <c r="AY163" s="18" t="s">
        <v>214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85</v>
      </c>
      <c r="BK163" s="242">
        <f>ROUND(I163*H163,2)</f>
        <v>0</v>
      </c>
      <c r="BL163" s="18" t="s">
        <v>117</v>
      </c>
      <c r="BM163" s="241" t="s">
        <v>810</v>
      </c>
    </row>
    <row r="164" s="2" customFormat="1">
      <c r="A164" s="39"/>
      <c r="B164" s="40"/>
      <c r="C164" s="41"/>
      <c r="D164" s="243" t="s">
        <v>224</v>
      </c>
      <c r="E164" s="41"/>
      <c r="F164" s="244" t="s">
        <v>870</v>
      </c>
      <c r="G164" s="41"/>
      <c r="H164" s="41"/>
      <c r="I164" s="245"/>
      <c r="J164" s="41"/>
      <c r="K164" s="41"/>
      <c r="L164" s="45"/>
      <c r="M164" s="246"/>
      <c r="N164" s="24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79</v>
      </c>
    </row>
    <row r="165" s="2" customFormat="1" ht="21.75" customHeight="1">
      <c r="A165" s="39"/>
      <c r="B165" s="40"/>
      <c r="C165" s="229" t="s">
        <v>79</v>
      </c>
      <c r="D165" s="229" t="s">
        <v>218</v>
      </c>
      <c r="E165" s="231" t="s">
        <v>871</v>
      </c>
      <c r="F165" s="232" t="s">
        <v>872</v>
      </c>
      <c r="G165" s="233" t="s">
        <v>609</v>
      </c>
      <c r="H165" s="234">
        <v>7.7000000000000002</v>
      </c>
      <c r="I165" s="235"/>
      <c r="J165" s="236">
        <f>ROUND(I165*H165,2)</f>
        <v>0</v>
      </c>
      <c r="K165" s="232" t="s">
        <v>1</v>
      </c>
      <c r="L165" s="45"/>
      <c r="M165" s="237" t="s">
        <v>1</v>
      </c>
      <c r="N165" s="238" t="s">
        <v>44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117</v>
      </c>
      <c r="AT165" s="241" t="s">
        <v>218</v>
      </c>
      <c r="AU165" s="241" t="s">
        <v>79</v>
      </c>
      <c r="AY165" s="18" t="s">
        <v>214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85</v>
      </c>
      <c r="BK165" s="242">
        <f>ROUND(I165*H165,2)</f>
        <v>0</v>
      </c>
      <c r="BL165" s="18" t="s">
        <v>117</v>
      </c>
      <c r="BM165" s="241" t="s">
        <v>873</v>
      </c>
    </row>
    <row r="166" s="2" customFormat="1">
      <c r="A166" s="39"/>
      <c r="B166" s="40"/>
      <c r="C166" s="41"/>
      <c r="D166" s="243" t="s">
        <v>224</v>
      </c>
      <c r="E166" s="41"/>
      <c r="F166" s="244" t="s">
        <v>872</v>
      </c>
      <c r="G166" s="41"/>
      <c r="H166" s="41"/>
      <c r="I166" s="245"/>
      <c r="J166" s="41"/>
      <c r="K166" s="41"/>
      <c r="L166" s="45"/>
      <c r="M166" s="246"/>
      <c r="N166" s="24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79</v>
      </c>
    </row>
    <row r="167" s="2" customFormat="1" ht="24.15" customHeight="1">
      <c r="A167" s="39"/>
      <c r="B167" s="40"/>
      <c r="C167" s="229" t="s">
        <v>79</v>
      </c>
      <c r="D167" s="229" t="s">
        <v>218</v>
      </c>
      <c r="E167" s="231" t="s">
        <v>874</v>
      </c>
      <c r="F167" s="232" t="s">
        <v>875</v>
      </c>
      <c r="G167" s="233" t="s">
        <v>609</v>
      </c>
      <c r="H167" s="234">
        <v>26.600000000000001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44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117</v>
      </c>
      <c r="AT167" s="241" t="s">
        <v>218</v>
      </c>
      <c r="AU167" s="241" t="s">
        <v>79</v>
      </c>
      <c r="AY167" s="18" t="s">
        <v>214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85</v>
      </c>
      <c r="BK167" s="242">
        <f>ROUND(I167*H167,2)</f>
        <v>0</v>
      </c>
      <c r="BL167" s="18" t="s">
        <v>117</v>
      </c>
      <c r="BM167" s="241" t="s">
        <v>540</v>
      </c>
    </row>
    <row r="168" s="2" customFormat="1">
      <c r="A168" s="39"/>
      <c r="B168" s="40"/>
      <c r="C168" s="41"/>
      <c r="D168" s="243" t="s">
        <v>224</v>
      </c>
      <c r="E168" s="41"/>
      <c r="F168" s="244" t="s">
        <v>875</v>
      </c>
      <c r="G168" s="41"/>
      <c r="H168" s="41"/>
      <c r="I168" s="245"/>
      <c r="J168" s="41"/>
      <c r="K168" s="41"/>
      <c r="L168" s="45"/>
      <c r="M168" s="246"/>
      <c r="N168" s="24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224</v>
      </c>
      <c r="AU168" s="18" t="s">
        <v>79</v>
      </c>
    </row>
    <row r="169" s="2" customFormat="1" ht="24.15" customHeight="1">
      <c r="A169" s="39"/>
      <c r="B169" s="40"/>
      <c r="C169" s="229" t="s">
        <v>79</v>
      </c>
      <c r="D169" s="229" t="s">
        <v>218</v>
      </c>
      <c r="E169" s="231" t="s">
        <v>876</v>
      </c>
      <c r="F169" s="232" t="s">
        <v>877</v>
      </c>
      <c r="G169" s="233" t="s">
        <v>609</v>
      </c>
      <c r="H169" s="234">
        <v>16.800000000000001</v>
      </c>
      <c r="I169" s="235"/>
      <c r="J169" s="236">
        <f>ROUND(I169*H169,2)</f>
        <v>0</v>
      </c>
      <c r="K169" s="232" t="s">
        <v>1</v>
      </c>
      <c r="L169" s="45"/>
      <c r="M169" s="237" t="s">
        <v>1</v>
      </c>
      <c r="N169" s="238" t="s">
        <v>44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117</v>
      </c>
      <c r="AT169" s="241" t="s">
        <v>218</v>
      </c>
      <c r="AU169" s="241" t="s">
        <v>79</v>
      </c>
      <c r="AY169" s="18" t="s">
        <v>214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85</v>
      </c>
      <c r="BK169" s="242">
        <f>ROUND(I169*H169,2)</f>
        <v>0</v>
      </c>
      <c r="BL169" s="18" t="s">
        <v>117</v>
      </c>
      <c r="BM169" s="241" t="s">
        <v>878</v>
      </c>
    </row>
    <row r="170" s="2" customFormat="1">
      <c r="A170" s="39"/>
      <c r="B170" s="40"/>
      <c r="C170" s="41"/>
      <c r="D170" s="243" t="s">
        <v>224</v>
      </c>
      <c r="E170" s="41"/>
      <c r="F170" s="244" t="s">
        <v>877</v>
      </c>
      <c r="G170" s="41"/>
      <c r="H170" s="41"/>
      <c r="I170" s="245"/>
      <c r="J170" s="41"/>
      <c r="K170" s="41"/>
      <c r="L170" s="45"/>
      <c r="M170" s="246"/>
      <c r="N170" s="24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224</v>
      </c>
      <c r="AU170" s="18" t="s">
        <v>79</v>
      </c>
    </row>
    <row r="171" s="2" customFormat="1" ht="16.5" customHeight="1">
      <c r="A171" s="39"/>
      <c r="B171" s="40"/>
      <c r="C171" s="229" t="s">
        <v>79</v>
      </c>
      <c r="D171" s="229" t="s">
        <v>218</v>
      </c>
      <c r="E171" s="231" t="s">
        <v>879</v>
      </c>
      <c r="F171" s="232" t="s">
        <v>880</v>
      </c>
      <c r="G171" s="233" t="s">
        <v>609</v>
      </c>
      <c r="H171" s="234">
        <v>182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44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117</v>
      </c>
      <c r="AT171" s="241" t="s">
        <v>218</v>
      </c>
      <c r="AU171" s="241" t="s">
        <v>79</v>
      </c>
      <c r="AY171" s="18" t="s">
        <v>214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85</v>
      </c>
      <c r="BK171" s="242">
        <f>ROUND(I171*H171,2)</f>
        <v>0</v>
      </c>
      <c r="BL171" s="18" t="s">
        <v>117</v>
      </c>
      <c r="BM171" s="241" t="s">
        <v>644</v>
      </c>
    </row>
    <row r="172" s="2" customFormat="1">
      <c r="A172" s="39"/>
      <c r="B172" s="40"/>
      <c r="C172" s="41"/>
      <c r="D172" s="243" t="s">
        <v>224</v>
      </c>
      <c r="E172" s="41"/>
      <c r="F172" s="244" t="s">
        <v>880</v>
      </c>
      <c r="G172" s="41"/>
      <c r="H172" s="41"/>
      <c r="I172" s="245"/>
      <c r="J172" s="41"/>
      <c r="K172" s="41"/>
      <c r="L172" s="45"/>
      <c r="M172" s="246"/>
      <c r="N172" s="24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224</v>
      </c>
      <c r="AU172" s="18" t="s">
        <v>79</v>
      </c>
    </row>
    <row r="173" s="2" customFormat="1" ht="24.15" customHeight="1">
      <c r="A173" s="39"/>
      <c r="B173" s="40"/>
      <c r="C173" s="229" t="s">
        <v>79</v>
      </c>
      <c r="D173" s="229" t="s">
        <v>218</v>
      </c>
      <c r="E173" s="231" t="s">
        <v>881</v>
      </c>
      <c r="F173" s="232" t="s">
        <v>882</v>
      </c>
      <c r="G173" s="233" t="s">
        <v>591</v>
      </c>
      <c r="H173" s="234">
        <v>4.2000000000000002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44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117</v>
      </c>
      <c r="AT173" s="241" t="s">
        <v>218</v>
      </c>
      <c r="AU173" s="241" t="s">
        <v>79</v>
      </c>
      <c r="AY173" s="18" t="s">
        <v>214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85</v>
      </c>
      <c r="BK173" s="242">
        <f>ROUND(I173*H173,2)</f>
        <v>0</v>
      </c>
      <c r="BL173" s="18" t="s">
        <v>117</v>
      </c>
      <c r="BM173" s="241" t="s">
        <v>648</v>
      </c>
    </row>
    <row r="174" s="2" customFormat="1">
      <c r="A174" s="39"/>
      <c r="B174" s="40"/>
      <c r="C174" s="41"/>
      <c r="D174" s="243" t="s">
        <v>224</v>
      </c>
      <c r="E174" s="41"/>
      <c r="F174" s="244" t="s">
        <v>882</v>
      </c>
      <c r="G174" s="41"/>
      <c r="H174" s="41"/>
      <c r="I174" s="245"/>
      <c r="J174" s="41"/>
      <c r="K174" s="41"/>
      <c r="L174" s="45"/>
      <c r="M174" s="246"/>
      <c r="N174" s="24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224</v>
      </c>
      <c r="AU174" s="18" t="s">
        <v>79</v>
      </c>
    </row>
    <row r="175" s="2" customFormat="1" ht="16.5" customHeight="1">
      <c r="A175" s="39"/>
      <c r="B175" s="40"/>
      <c r="C175" s="229" t="s">
        <v>79</v>
      </c>
      <c r="D175" s="229" t="s">
        <v>218</v>
      </c>
      <c r="E175" s="231" t="s">
        <v>641</v>
      </c>
      <c r="F175" s="232" t="s">
        <v>883</v>
      </c>
      <c r="G175" s="233" t="s">
        <v>609</v>
      </c>
      <c r="H175" s="234">
        <v>5.5999999999999996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44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117</v>
      </c>
      <c r="AT175" s="241" t="s">
        <v>218</v>
      </c>
      <c r="AU175" s="241" t="s">
        <v>79</v>
      </c>
      <c r="AY175" s="18" t="s">
        <v>214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85</v>
      </c>
      <c r="BK175" s="242">
        <f>ROUND(I175*H175,2)</f>
        <v>0</v>
      </c>
      <c r="BL175" s="18" t="s">
        <v>117</v>
      </c>
      <c r="BM175" s="241" t="s">
        <v>616</v>
      </c>
    </row>
    <row r="176" s="2" customFormat="1">
      <c r="A176" s="39"/>
      <c r="B176" s="40"/>
      <c r="C176" s="41"/>
      <c r="D176" s="243" t="s">
        <v>224</v>
      </c>
      <c r="E176" s="41"/>
      <c r="F176" s="244" t="s">
        <v>883</v>
      </c>
      <c r="G176" s="41"/>
      <c r="H176" s="41"/>
      <c r="I176" s="245"/>
      <c r="J176" s="41"/>
      <c r="K176" s="41"/>
      <c r="L176" s="45"/>
      <c r="M176" s="246"/>
      <c r="N176" s="24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224</v>
      </c>
      <c r="AU176" s="18" t="s">
        <v>79</v>
      </c>
    </row>
    <row r="177" s="2" customFormat="1" ht="21.75" customHeight="1">
      <c r="A177" s="39"/>
      <c r="B177" s="40"/>
      <c r="C177" s="229" t="s">
        <v>79</v>
      </c>
      <c r="D177" s="229" t="s">
        <v>218</v>
      </c>
      <c r="E177" s="231" t="s">
        <v>884</v>
      </c>
      <c r="F177" s="232" t="s">
        <v>885</v>
      </c>
      <c r="G177" s="233" t="s">
        <v>609</v>
      </c>
      <c r="H177" s="234">
        <v>16.800000000000001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44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117</v>
      </c>
      <c r="AT177" s="241" t="s">
        <v>218</v>
      </c>
      <c r="AU177" s="241" t="s">
        <v>79</v>
      </c>
      <c r="AY177" s="18" t="s">
        <v>214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85</v>
      </c>
      <c r="BK177" s="242">
        <f>ROUND(I177*H177,2)</f>
        <v>0</v>
      </c>
      <c r="BL177" s="18" t="s">
        <v>117</v>
      </c>
      <c r="BM177" s="241" t="s">
        <v>886</v>
      </c>
    </row>
    <row r="178" s="2" customFormat="1">
      <c r="A178" s="39"/>
      <c r="B178" s="40"/>
      <c r="C178" s="41"/>
      <c r="D178" s="243" t="s">
        <v>224</v>
      </c>
      <c r="E178" s="41"/>
      <c r="F178" s="244" t="s">
        <v>885</v>
      </c>
      <c r="G178" s="41"/>
      <c r="H178" s="41"/>
      <c r="I178" s="245"/>
      <c r="J178" s="41"/>
      <c r="K178" s="41"/>
      <c r="L178" s="45"/>
      <c r="M178" s="246"/>
      <c r="N178" s="24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79</v>
      </c>
    </row>
    <row r="179" s="2" customFormat="1" ht="16.5" customHeight="1">
      <c r="A179" s="39"/>
      <c r="B179" s="40"/>
      <c r="C179" s="229" t="s">
        <v>79</v>
      </c>
      <c r="D179" s="229" t="s">
        <v>218</v>
      </c>
      <c r="E179" s="231" t="s">
        <v>887</v>
      </c>
      <c r="F179" s="232" t="s">
        <v>888</v>
      </c>
      <c r="G179" s="233" t="s">
        <v>609</v>
      </c>
      <c r="H179" s="234">
        <v>91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44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117</v>
      </c>
      <c r="AT179" s="241" t="s">
        <v>218</v>
      </c>
      <c r="AU179" s="241" t="s">
        <v>79</v>
      </c>
      <c r="AY179" s="18" t="s">
        <v>214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85</v>
      </c>
      <c r="BK179" s="242">
        <f>ROUND(I179*H179,2)</f>
        <v>0</v>
      </c>
      <c r="BL179" s="18" t="s">
        <v>117</v>
      </c>
      <c r="BM179" s="241" t="s">
        <v>889</v>
      </c>
    </row>
    <row r="180" s="2" customFormat="1">
      <c r="A180" s="39"/>
      <c r="B180" s="40"/>
      <c r="C180" s="41"/>
      <c r="D180" s="243" t="s">
        <v>224</v>
      </c>
      <c r="E180" s="41"/>
      <c r="F180" s="244" t="s">
        <v>888</v>
      </c>
      <c r="G180" s="41"/>
      <c r="H180" s="41"/>
      <c r="I180" s="245"/>
      <c r="J180" s="41"/>
      <c r="K180" s="41"/>
      <c r="L180" s="45"/>
      <c r="M180" s="246"/>
      <c r="N180" s="24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224</v>
      </c>
      <c r="AU180" s="18" t="s">
        <v>79</v>
      </c>
    </row>
    <row r="181" s="2" customFormat="1" ht="16.5" customHeight="1">
      <c r="A181" s="39"/>
      <c r="B181" s="40"/>
      <c r="C181" s="229" t="s">
        <v>79</v>
      </c>
      <c r="D181" s="229" t="s">
        <v>218</v>
      </c>
      <c r="E181" s="231" t="s">
        <v>645</v>
      </c>
      <c r="F181" s="232" t="s">
        <v>890</v>
      </c>
      <c r="G181" s="233" t="s">
        <v>891</v>
      </c>
      <c r="H181" s="234">
        <v>17.5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44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117</v>
      </c>
      <c r="AT181" s="241" t="s">
        <v>218</v>
      </c>
      <c r="AU181" s="241" t="s">
        <v>79</v>
      </c>
      <c r="AY181" s="18" t="s">
        <v>214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85</v>
      </c>
      <c r="BK181" s="242">
        <f>ROUND(I181*H181,2)</f>
        <v>0</v>
      </c>
      <c r="BL181" s="18" t="s">
        <v>117</v>
      </c>
      <c r="BM181" s="241" t="s">
        <v>555</v>
      </c>
    </row>
    <row r="182" s="2" customFormat="1">
      <c r="A182" s="39"/>
      <c r="B182" s="40"/>
      <c r="C182" s="41"/>
      <c r="D182" s="243" t="s">
        <v>224</v>
      </c>
      <c r="E182" s="41"/>
      <c r="F182" s="244" t="s">
        <v>890</v>
      </c>
      <c r="G182" s="41"/>
      <c r="H182" s="41"/>
      <c r="I182" s="245"/>
      <c r="J182" s="41"/>
      <c r="K182" s="41"/>
      <c r="L182" s="45"/>
      <c r="M182" s="246"/>
      <c r="N182" s="24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224</v>
      </c>
      <c r="AU182" s="18" t="s">
        <v>79</v>
      </c>
    </row>
    <row r="183" s="2" customFormat="1" ht="16.5" customHeight="1">
      <c r="A183" s="39"/>
      <c r="B183" s="40"/>
      <c r="C183" s="229" t="s">
        <v>79</v>
      </c>
      <c r="D183" s="229" t="s">
        <v>218</v>
      </c>
      <c r="E183" s="231" t="s">
        <v>892</v>
      </c>
      <c r="F183" s="232" t="s">
        <v>893</v>
      </c>
      <c r="G183" s="233" t="s">
        <v>609</v>
      </c>
      <c r="H183" s="234">
        <v>60.200000000000003</v>
      </c>
      <c r="I183" s="235"/>
      <c r="J183" s="236">
        <f>ROUND(I183*H183,2)</f>
        <v>0</v>
      </c>
      <c r="K183" s="232" t="s">
        <v>1</v>
      </c>
      <c r="L183" s="45"/>
      <c r="M183" s="237" t="s">
        <v>1</v>
      </c>
      <c r="N183" s="238" t="s">
        <v>44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117</v>
      </c>
      <c r="AT183" s="241" t="s">
        <v>218</v>
      </c>
      <c r="AU183" s="241" t="s">
        <v>79</v>
      </c>
      <c r="AY183" s="18" t="s">
        <v>214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85</v>
      </c>
      <c r="BK183" s="242">
        <f>ROUND(I183*H183,2)</f>
        <v>0</v>
      </c>
      <c r="BL183" s="18" t="s">
        <v>117</v>
      </c>
      <c r="BM183" s="241" t="s">
        <v>217</v>
      </c>
    </row>
    <row r="184" s="2" customFormat="1">
      <c r="A184" s="39"/>
      <c r="B184" s="40"/>
      <c r="C184" s="41"/>
      <c r="D184" s="243" t="s">
        <v>224</v>
      </c>
      <c r="E184" s="41"/>
      <c r="F184" s="244" t="s">
        <v>893</v>
      </c>
      <c r="G184" s="41"/>
      <c r="H184" s="41"/>
      <c r="I184" s="245"/>
      <c r="J184" s="41"/>
      <c r="K184" s="41"/>
      <c r="L184" s="45"/>
      <c r="M184" s="246"/>
      <c r="N184" s="24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224</v>
      </c>
      <c r="AU184" s="18" t="s">
        <v>79</v>
      </c>
    </row>
    <row r="185" s="2" customFormat="1" ht="16.5" customHeight="1">
      <c r="A185" s="39"/>
      <c r="B185" s="40"/>
      <c r="C185" s="229" t="s">
        <v>79</v>
      </c>
      <c r="D185" s="229" t="s">
        <v>218</v>
      </c>
      <c r="E185" s="231" t="s">
        <v>649</v>
      </c>
      <c r="F185" s="232" t="s">
        <v>653</v>
      </c>
      <c r="G185" s="233" t="s">
        <v>609</v>
      </c>
      <c r="H185" s="234">
        <v>26.600000000000001</v>
      </c>
      <c r="I185" s="235"/>
      <c r="J185" s="236">
        <f>ROUND(I185*H185,2)</f>
        <v>0</v>
      </c>
      <c r="K185" s="232" t="s">
        <v>1</v>
      </c>
      <c r="L185" s="45"/>
      <c r="M185" s="237" t="s">
        <v>1</v>
      </c>
      <c r="N185" s="238" t="s">
        <v>44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117</v>
      </c>
      <c r="AT185" s="241" t="s">
        <v>218</v>
      </c>
      <c r="AU185" s="241" t="s">
        <v>79</v>
      </c>
      <c r="AY185" s="18" t="s">
        <v>214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85</v>
      </c>
      <c r="BK185" s="242">
        <f>ROUND(I185*H185,2)</f>
        <v>0</v>
      </c>
      <c r="BL185" s="18" t="s">
        <v>117</v>
      </c>
      <c r="BM185" s="241" t="s">
        <v>567</v>
      </c>
    </row>
    <row r="186" s="2" customFormat="1">
      <c r="A186" s="39"/>
      <c r="B186" s="40"/>
      <c r="C186" s="41"/>
      <c r="D186" s="243" t="s">
        <v>224</v>
      </c>
      <c r="E186" s="41"/>
      <c r="F186" s="244" t="s">
        <v>653</v>
      </c>
      <c r="G186" s="41"/>
      <c r="H186" s="41"/>
      <c r="I186" s="245"/>
      <c r="J186" s="41"/>
      <c r="K186" s="41"/>
      <c r="L186" s="45"/>
      <c r="M186" s="246"/>
      <c r="N186" s="24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224</v>
      </c>
      <c r="AU186" s="18" t="s">
        <v>79</v>
      </c>
    </row>
    <row r="187" s="2" customFormat="1" ht="16.5" customHeight="1">
      <c r="A187" s="39"/>
      <c r="B187" s="40"/>
      <c r="C187" s="229" t="s">
        <v>79</v>
      </c>
      <c r="D187" s="229" t="s">
        <v>218</v>
      </c>
      <c r="E187" s="231" t="s">
        <v>894</v>
      </c>
      <c r="F187" s="232" t="s">
        <v>895</v>
      </c>
      <c r="G187" s="233" t="s">
        <v>609</v>
      </c>
      <c r="H187" s="234">
        <v>5.5999999999999996</v>
      </c>
      <c r="I187" s="235"/>
      <c r="J187" s="236">
        <f>ROUND(I187*H187,2)</f>
        <v>0</v>
      </c>
      <c r="K187" s="232" t="s">
        <v>1</v>
      </c>
      <c r="L187" s="45"/>
      <c r="M187" s="237" t="s">
        <v>1</v>
      </c>
      <c r="N187" s="238" t="s">
        <v>44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117</v>
      </c>
      <c r="AT187" s="241" t="s">
        <v>218</v>
      </c>
      <c r="AU187" s="241" t="s">
        <v>79</v>
      </c>
      <c r="AY187" s="18" t="s">
        <v>214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85</v>
      </c>
      <c r="BK187" s="242">
        <f>ROUND(I187*H187,2)</f>
        <v>0</v>
      </c>
      <c r="BL187" s="18" t="s">
        <v>117</v>
      </c>
      <c r="BM187" s="241" t="s">
        <v>896</v>
      </c>
    </row>
    <row r="188" s="2" customFormat="1">
      <c r="A188" s="39"/>
      <c r="B188" s="40"/>
      <c r="C188" s="41"/>
      <c r="D188" s="243" t="s">
        <v>224</v>
      </c>
      <c r="E188" s="41"/>
      <c r="F188" s="244" t="s">
        <v>895</v>
      </c>
      <c r="G188" s="41"/>
      <c r="H188" s="41"/>
      <c r="I188" s="245"/>
      <c r="J188" s="41"/>
      <c r="K188" s="41"/>
      <c r="L188" s="45"/>
      <c r="M188" s="246"/>
      <c r="N188" s="24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224</v>
      </c>
      <c r="AU188" s="18" t="s">
        <v>79</v>
      </c>
    </row>
    <row r="189" s="2" customFormat="1" ht="16.5" customHeight="1">
      <c r="A189" s="39"/>
      <c r="B189" s="40"/>
      <c r="C189" s="229" t="s">
        <v>79</v>
      </c>
      <c r="D189" s="229" t="s">
        <v>218</v>
      </c>
      <c r="E189" s="231" t="s">
        <v>652</v>
      </c>
      <c r="F189" s="232" t="s">
        <v>897</v>
      </c>
      <c r="G189" s="233" t="s">
        <v>609</v>
      </c>
      <c r="H189" s="234">
        <v>0.69999999999999996</v>
      </c>
      <c r="I189" s="235"/>
      <c r="J189" s="236">
        <f>ROUND(I189*H189,2)</f>
        <v>0</v>
      </c>
      <c r="K189" s="232" t="s">
        <v>1</v>
      </c>
      <c r="L189" s="45"/>
      <c r="M189" s="237" t="s">
        <v>1</v>
      </c>
      <c r="N189" s="238" t="s">
        <v>44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117</v>
      </c>
      <c r="AT189" s="241" t="s">
        <v>218</v>
      </c>
      <c r="AU189" s="241" t="s">
        <v>79</v>
      </c>
      <c r="AY189" s="18" t="s">
        <v>214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85</v>
      </c>
      <c r="BK189" s="242">
        <f>ROUND(I189*H189,2)</f>
        <v>0</v>
      </c>
      <c r="BL189" s="18" t="s">
        <v>117</v>
      </c>
      <c r="BM189" s="241" t="s">
        <v>236</v>
      </c>
    </row>
    <row r="190" s="2" customFormat="1">
      <c r="A190" s="39"/>
      <c r="B190" s="40"/>
      <c r="C190" s="41"/>
      <c r="D190" s="243" t="s">
        <v>224</v>
      </c>
      <c r="E190" s="41"/>
      <c r="F190" s="244" t="s">
        <v>897</v>
      </c>
      <c r="G190" s="41"/>
      <c r="H190" s="41"/>
      <c r="I190" s="245"/>
      <c r="J190" s="41"/>
      <c r="K190" s="41"/>
      <c r="L190" s="45"/>
      <c r="M190" s="246"/>
      <c r="N190" s="24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224</v>
      </c>
      <c r="AU190" s="18" t="s">
        <v>79</v>
      </c>
    </row>
    <row r="191" s="2" customFormat="1" ht="24.15" customHeight="1">
      <c r="A191" s="39"/>
      <c r="B191" s="40"/>
      <c r="C191" s="229" t="s">
        <v>79</v>
      </c>
      <c r="D191" s="229" t="s">
        <v>218</v>
      </c>
      <c r="E191" s="231" t="s">
        <v>898</v>
      </c>
      <c r="F191" s="232" t="s">
        <v>899</v>
      </c>
      <c r="G191" s="233" t="s">
        <v>591</v>
      </c>
      <c r="H191" s="234">
        <v>1.3999999999999999</v>
      </c>
      <c r="I191" s="235"/>
      <c r="J191" s="236">
        <f>ROUND(I191*H191,2)</f>
        <v>0</v>
      </c>
      <c r="K191" s="232" t="s">
        <v>1</v>
      </c>
      <c r="L191" s="45"/>
      <c r="M191" s="237" t="s">
        <v>1</v>
      </c>
      <c r="N191" s="238" t="s">
        <v>44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117</v>
      </c>
      <c r="AT191" s="241" t="s">
        <v>218</v>
      </c>
      <c r="AU191" s="241" t="s">
        <v>79</v>
      </c>
      <c r="AY191" s="18" t="s">
        <v>214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85</v>
      </c>
      <c r="BK191" s="242">
        <f>ROUND(I191*H191,2)</f>
        <v>0</v>
      </c>
      <c r="BL191" s="18" t="s">
        <v>117</v>
      </c>
      <c r="BM191" s="241" t="s">
        <v>900</v>
      </c>
    </row>
    <row r="192" s="2" customFormat="1">
      <c r="A192" s="39"/>
      <c r="B192" s="40"/>
      <c r="C192" s="41"/>
      <c r="D192" s="243" t="s">
        <v>224</v>
      </c>
      <c r="E192" s="41"/>
      <c r="F192" s="244" t="s">
        <v>899</v>
      </c>
      <c r="G192" s="41"/>
      <c r="H192" s="41"/>
      <c r="I192" s="245"/>
      <c r="J192" s="41"/>
      <c r="K192" s="41"/>
      <c r="L192" s="45"/>
      <c r="M192" s="246"/>
      <c r="N192" s="24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224</v>
      </c>
      <c r="AU192" s="18" t="s">
        <v>79</v>
      </c>
    </row>
    <row r="193" s="2" customFormat="1" ht="16.5" customHeight="1">
      <c r="A193" s="39"/>
      <c r="B193" s="40"/>
      <c r="C193" s="229" t="s">
        <v>79</v>
      </c>
      <c r="D193" s="229" t="s">
        <v>218</v>
      </c>
      <c r="E193" s="231" t="s">
        <v>901</v>
      </c>
      <c r="F193" s="232" t="s">
        <v>902</v>
      </c>
      <c r="G193" s="233" t="s">
        <v>609</v>
      </c>
      <c r="H193" s="234">
        <v>0.69999999999999996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44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117</v>
      </c>
      <c r="AT193" s="241" t="s">
        <v>218</v>
      </c>
      <c r="AU193" s="241" t="s">
        <v>79</v>
      </c>
      <c r="AY193" s="18" t="s">
        <v>214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85</v>
      </c>
      <c r="BK193" s="242">
        <f>ROUND(I193*H193,2)</f>
        <v>0</v>
      </c>
      <c r="BL193" s="18" t="s">
        <v>117</v>
      </c>
      <c r="BM193" s="241" t="s">
        <v>903</v>
      </c>
    </row>
    <row r="194" s="2" customFormat="1">
      <c r="A194" s="39"/>
      <c r="B194" s="40"/>
      <c r="C194" s="41"/>
      <c r="D194" s="243" t="s">
        <v>224</v>
      </c>
      <c r="E194" s="41"/>
      <c r="F194" s="244" t="s">
        <v>902</v>
      </c>
      <c r="G194" s="41"/>
      <c r="H194" s="41"/>
      <c r="I194" s="245"/>
      <c r="J194" s="41"/>
      <c r="K194" s="41"/>
      <c r="L194" s="45"/>
      <c r="M194" s="246"/>
      <c r="N194" s="24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224</v>
      </c>
      <c r="AU194" s="18" t="s">
        <v>79</v>
      </c>
    </row>
    <row r="195" s="2" customFormat="1">
      <c r="A195" s="39"/>
      <c r="B195" s="40"/>
      <c r="C195" s="41"/>
      <c r="D195" s="243" t="s">
        <v>400</v>
      </c>
      <c r="E195" s="41"/>
      <c r="F195" s="291" t="s">
        <v>904</v>
      </c>
      <c r="G195" s="41"/>
      <c r="H195" s="41"/>
      <c r="I195" s="245"/>
      <c r="J195" s="41"/>
      <c r="K195" s="41"/>
      <c r="L195" s="45"/>
      <c r="M195" s="292"/>
      <c r="N195" s="293"/>
      <c r="O195" s="294"/>
      <c r="P195" s="294"/>
      <c r="Q195" s="294"/>
      <c r="R195" s="294"/>
      <c r="S195" s="294"/>
      <c r="T195" s="295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400</v>
      </c>
      <c r="AU195" s="18" t="s">
        <v>79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BlFt+42Zh6gqyZ2SHY404paphUibL/A30XiZXXMGzloeZR+lkgU1Ttuz8aj4HTWmAahj+0ToeT6WsPY9DBjJvA==" hashValue="ZTJa/iflxJCeWPwh+G1kFm9qgT1sT09uhjrwkEj3FCF4dcYc9Or3sO8UuOnGZD7iYw01In0JnnN4X705naIfQg==" algorithmName="SHA-512" password="CC35"/>
  <autoFilter ref="C123:K19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684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905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ROUND((SUM(BE124:BE151)),  2)</f>
        <v>0</v>
      </c>
      <c r="G37" s="39"/>
      <c r="H37" s="39"/>
      <c r="I37" s="166">
        <v>0.20999999999999999</v>
      </c>
      <c r="J37" s="165">
        <f>ROUND(((SUM(BE124:BE151))*I37),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ROUND((SUM(BF124:BF151)),  2)</f>
        <v>0</v>
      </c>
      <c r="G38" s="39"/>
      <c r="H38" s="39"/>
      <c r="I38" s="166">
        <v>0.14999999999999999</v>
      </c>
      <c r="J38" s="165">
        <f>ROUND(((SUM(BF124:BF151))*I38),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ROUND((SUM(BG124:BG151)),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ROUND((SUM(BH124:BH151)),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ROUND((SUM(BI124:BI151)),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684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CCTV. - Kamerový systém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Přístavba objektu SOŠ a SOU Kladno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684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179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180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827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 xml:space="preserve">CCTV. - Kamerový systém 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Kladno</v>
      </c>
      <c r="G118" s="41"/>
      <c r="H118" s="41"/>
      <c r="I118" s="33" t="s">
        <v>22</v>
      </c>
      <c r="J118" s="80" t="str">
        <f>IF(J16="","",J16)</f>
        <v>19. 9. 2023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24</v>
      </c>
      <c r="D120" s="41"/>
      <c r="E120" s="41"/>
      <c r="F120" s="28" t="str">
        <f>E19</f>
        <v>SOŠ a SOU Kladno, Nám. E. Beneše 2353, Kladno</v>
      </c>
      <c r="G120" s="41"/>
      <c r="H120" s="41"/>
      <c r="I120" s="33" t="s">
        <v>30</v>
      </c>
      <c r="J120" s="37" t="str">
        <f>E25</f>
        <v>Ateliér Civilista s.r.o., Bratronice 241, 273 63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35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200</v>
      </c>
      <c r="D123" s="205" t="s">
        <v>64</v>
      </c>
      <c r="E123" s="205" t="s">
        <v>60</v>
      </c>
      <c r="F123" s="205" t="s">
        <v>61</v>
      </c>
      <c r="G123" s="205" t="s">
        <v>201</v>
      </c>
      <c r="H123" s="205" t="s">
        <v>202</v>
      </c>
      <c r="I123" s="205" t="s">
        <v>203</v>
      </c>
      <c r="J123" s="205" t="s">
        <v>185</v>
      </c>
      <c r="K123" s="206" t="s">
        <v>204</v>
      </c>
      <c r="L123" s="207"/>
      <c r="M123" s="101" t="s">
        <v>1</v>
      </c>
      <c r="N123" s="102" t="s">
        <v>43</v>
      </c>
      <c r="O123" s="102" t="s">
        <v>205</v>
      </c>
      <c r="P123" s="102" t="s">
        <v>206</v>
      </c>
      <c r="Q123" s="102" t="s">
        <v>207</v>
      </c>
      <c r="R123" s="102" t="s">
        <v>208</v>
      </c>
      <c r="S123" s="102" t="s">
        <v>209</v>
      </c>
      <c r="T123" s="103" t="s">
        <v>210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211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SUM(P125:P151)</f>
        <v>0</v>
      </c>
      <c r="Q124" s="105"/>
      <c r="R124" s="210">
        <f>SUM(R125:R151)</f>
        <v>0</v>
      </c>
      <c r="S124" s="105"/>
      <c r="T124" s="211">
        <f>SUM(T125:T151)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78</v>
      </c>
      <c r="AU124" s="18" t="s">
        <v>187</v>
      </c>
      <c r="BK124" s="212">
        <f>SUM(BK125:BK151)</f>
        <v>0</v>
      </c>
    </row>
    <row r="125" s="2" customFormat="1" ht="76.35" customHeight="1">
      <c r="A125" s="39"/>
      <c r="B125" s="40"/>
      <c r="C125" s="229" t="s">
        <v>79</v>
      </c>
      <c r="D125" s="229" t="s">
        <v>218</v>
      </c>
      <c r="E125" s="231" t="s">
        <v>906</v>
      </c>
      <c r="F125" s="232" t="s">
        <v>907</v>
      </c>
      <c r="G125" s="233" t="s">
        <v>609</v>
      </c>
      <c r="H125" s="234">
        <v>5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44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117</v>
      </c>
      <c r="AT125" s="241" t="s">
        <v>218</v>
      </c>
      <c r="AU125" s="241" t="s">
        <v>79</v>
      </c>
      <c r="AY125" s="18" t="s">
        <v>214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85</v>
      </c>
      <c r="BK125" s="242">
        <f>ROUND(I125*H125,2)</f>
        <v>0</v>
      </c>
      <c r="BL125" s="18" t="s">
        <v>117</v>
      </c>
      <c r="BM125" s="241" t="s">
        <v>87</v>
      </c>
    </row>
    <row r="126" s="2" customFormat="1">
      <c r="A126" s="39"/>
      <c r="B126" s="40"/>
      <c r="C126" s="41"/>
      <c r="D126" s="243" t="s">
        <v>224</v>
      </c>
      <c r="E126" s="41"/>
      <c r="F126" s="244" t="s">
        <v>908</v>
      </c>
      <c r="G126" s="41"/>
      <c r="H126" s="41"/>
      <c r="I126" s="245"/>
      <c r="J126" s="41"/>
      <c r="K126" s="41"/>
      <c r="L126" s="45"/>
      <c r="M126" s="246"/>
      <c r="N126" s="24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224</v>
      </c>
      <c r="AU126" s="18" t="s">
        <v>79</v>
      </c>
    </row>
    <row r="127" s="2" customFormat="1" ht="78" customHeight="1">
      <c r="A127" s="39"/>
      <c r="B127" s="40"/>
      <c r="C127" s="229" t="s">
        <v>79</v>
      </c>
      <c r="D127" s="229" t="s">
        <v>218</v>
      </c>
      <c r="E127" s="231" t="s">
        <v>909</v>
      </c>
      <c r="F127" s="232" t="s">
        <v>910</v>
      </c>
      <c r="G127" s="233" t="s">
        <v>609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44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117</v>
      </c>
      <c r="AT127" s="241" t="s">
        <v>218</v>
      </c>
      <c r="AU127" s="241" t="s">
        <v>79</v>
      </c>
      <c r="AY127" s="18" t="s">
        <v>214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85</v>
      </c>
      <c r="BK127" s="242">
        <f>ROUND(I127*H127,2)</f>
        <v>0</v>
      </c>
      <c r="BL127" s="18" t="s">
        <v>117</v>
      </c>
      <c r="BM127" s="241" t="s">
        <v>117</v>
      </c>
    </row>
    <row r="128" s="2" customFormat="1">
      <c r="A128" s="39"/>
      <c r="B128" s="40"/>
      <c r="C128" s="41"/>
      <c r="D128" s="243" t="s">
        <v>224</v>
      </c>
      <c r="E128" s="41"/>
      <c r="F128" s="244" t="s">
        <v>911</v>
      </c>
      <c r="G128" s="41"/>
      <c r="H128" s="41"/>
      <c r="I128" s="245"/>
      <c r="J128" s="41"/>
      <c r="K128" s="41"/>
      <c r="L128" s="45"/>
      <c r="M128" s="246"/>
      <c r="N128" s="24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224</v>
      </c>
      <c r="AU128" s="18" t="s">
        <v>79</v>
      </c>
    </row>
    <row r="129" s="2" customFormat="1" ht="16.5" customHeight="1">
      <c r="A129" s="39"/>
      <c r="B129" s="40"/>
      <c r="C129" s="229" t="s">
        <v>79</v>
      </c>
      <c r="D129" s="229" t="s">
        <v>218</v>
      </c>
      <c r="E129" s="231" t="s">
        <v>607</v>
      </c>
      <c r="F129" s="232" t="s">
        <v>912</v>
      </c>
      <c r="G129" s="233" t="s">
        <v>609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117</v>
      </c>
      <c r="AT129" s="241" t="s">
        <v>218</v>
      </c>
      <c r="AU129" s="241" t="s">
        <v>79</v>
      </c>
      <c r="AY129" s="18" t="s">
        <v>214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85</v>
      </c>
      <c r="BK129" s="242">
        <f>ROUND(I129*H129,2)</f>
        <v>0</v>
      </c>
      <c r="BL129" s="18" t="s">
        <v>117</v>
      </c>
      <c r="BM129" s="241" t="s">
        <v>215</v>
      </c>
    </row>
    <row r="130" s="2" customFormat="1">
      <c r="A130" s="39"/>
      <c r="B130" s="40"/>
      <c r="C130" s="41"/>
      <c r="D130" s="243" t="s">
        <v>224</v>
      </c>
      <c r="E130" s="41"/>
      <c r="F130" s="244" t="s">
        <v>912</v>
      </c>
      <c r="G130" s="41"/>
      <c r="H130" s="41"/>
      <c r="I130" s="245"/>
      <c r="J130" s="41"/>
      <c r="K130" s="41"/>
      <c r="L130" s="45"/>
      <c r="M130" s="246"/>
      <c r="N130" s="24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79</v>
      </c>
    </row>
    <row r="131" s="2" customFormat="1" ht="16.5" customHeight="1">
      <c r="A131" s="39"/>
      <c r="B131" s="40"/>
      <c r="C131" s="229" t="s">
        <v>79</v>
      </c>
      <c r="D131" s="229" t="s">
        <v>218</v>
      </c>
      <c r="E131" s="231" t="s">
        <v>655</v>
      </c>
      <c r="F131" s="232" t="s">
        <v>913</v>
      </c>
      <c r="G131" s="233" t="s">
        <v>609</v>
      </c>
      <c r="H131" s="234">
        <v>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44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117</v>
      </c>
      <c r="AT131" s="241" t="s">
        <v>218</v>
      </c>
      <c r="AU131" s="241" t="s">
        <v>79</v>
      </c>
      <c r="AY131" s="18" t="s">
        <v>214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85</v>
      </c>
      <c r="BK131" s="242">
        <f>ROUND(I131*H131,2)</f>
        <v>0</v>
      </c>
      <c r="BL131" s="18" t="s">
        <v>117</v>
      </c>
      <c r="BM131" s="241" t="s">
        <v>247</v>
      </c>
    </row>
    <row r="132" s="2" customFormat="1">
      <c r="A132" s="39"/>
      <c r="B132" s="40"/>
      <c r="C132" s="41"/>
      <c r="D132" s="243" t="s">
        <v>224</v>
      </c>
      <c r="E132" s="41"/>
      <c r="F132" s="244" t="s">
        <v>913</v>
      </c>
      <c r="G132" s="41"/>
      <c r="H132" s="41"/>
      <c r="I132" s="245"/>
      <c r="J132" s="41"/>
      <c r="K132" s="41"/>
      <c r="L132" s="45"/>
      <c r="M132" s="246"/>
      <c r="N132" s="24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224</v>
      </c>
      <c r="AU132" s="18" t="s">
        <v>79</v>
      </c>
    </row>
    <row r="133" s="2" customFormat="1" ht="21.75" customHeight="1">
      <c r="A133" s="39"/>
      <c r="B133" s="40"/>
      <c r="C133" s="229" t="s">
        <v>79</v>
      </c>
      <c r="D133" s="229" t="s">
        <v>218</v>
      </c>
      <c r="E133" s="231" t="s">
        <v>871</v>
      </c>
      <c r="F133" s="232" t="s">
        <v>872</v>
      </c>
      <c r="G133" s="233" t="s">
        <v>609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117</v>
      </c>
      <c r="AT133" s="241" t="s">
        <v>218</v>
      </c>
      <c r="AU133" s="241" t="s">
        <v>79</v>
      </c>
      <c r="AY133" s="18" t="s">
        <v>214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117</v>
      </c>
      <c r="BM133" s="241" t="s">
        <v>748</v>
      </c>
    </row>
    <row r="134" s="2" customFormat="1">
      <c r="A134" s="39"/>
      <c r="B134" s="40"/>
      <c r="C134" s="41"/>
      <c r="D134" s="243" t="s">
        <v>224</v>
      </c>
      <c r="E134" s="41"/>
      <c r="F134" s="244" t="s">
        <v>872</v>
      </c>
      <c r="G134" s="41"/>
      <c r="H134" s="41"/>
      <c r="I134" s="245"/>
      <c r="J134" s="41"/>
      <c r="K134" s="41"/>
      <c r="L134" s="45"/>
      <c r="M134" s="246"/>
      <c r="N134" s="24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224</v>
      </c>
      <c r="AU134" s="18" t="s">
        <v>79</v>
      </c>
    </row>
    <row r="135" s="2" customFormat="1" ht="16.5" customHeight="1">
      <c r="A135" s="39"/>
      <c r="B135" s="40"/>
      <c r="C135" s="229" t="s">
        <v>79</v>
      </c>
      <c r="D135" s="229" t="s">
        <v>218</v>
      </c>
      <c r="E135" s="231" t="s">
        <v>914</v>
      </c>
      <c r="F135" s="232" t="s">
        <v>915</v>
      </c>
      <c r="G135" s="233" t="s">
        <v>609</v>
      </c>
      <c r="H135" s="234">
        <v>5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117</v>
      </c>
      <c r="AT135" s="241" t="s">
        <v>218</v>
      </c>
      <c r="AU135" s="241" t="s">
        <v>79</v>
      </c>
      <c r="AY135" s="18" t="s">
        <v>214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117</v>
      </c>
      <c r="BM135" s="241" t="s">
        <v>762</v>
      </c>
    </row>
    <row r="136" s="2" customFormat="1">
      <c r="A136" s="39"/>
      <c r="B136" s="40"/>
      <c r="C136" s="41"/>
      <c r="D136" s="243" t="s">
        <v>224</v>
      </c>
      <c r="E136" s="41"/>
      <c r="F136" s="244" t="s">
        <v>915</v>
      </c>
      <c r="G136" s="41"/>
      <c r="H136" s="41"/>
      <c r="I136" s="245"/>
      <c r="J136" s="41"/>
      <c r="K136" s="41"/>
      <c r="L136" s="45"/>
      <c r="M136" s="246"/>
      <c r="N136" s="24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79</v>
      </c>
    </row>
    <row r="137" s="2" customFormat="1" ht="16.5" customHeight="1">
      <c r="A137" s="39"/>
      <c r="B137" s="40"/>
      <c r="C137" s="229" t="s">
        <v>79</v>
      </c>
      <c r="D137" s="229" t="s">
        <v>218</v>
      </c>
      <c r="E137" s="231" t="s">
        <v>602</v>
      </c>
      <c r="F137" s="232" t="s">
        <v>848</v>
      </c>
      <c r="G137" s="233" t="s">
        <v>239</v>
      </c>
      <c r="H137" s="234">
        <v>125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117</v>
      </c>
      <c r="AT137" s="241" t="s">
        <v>218</v>
      </c>
      <c r="AU137" s="241" t="s">
        <v>79</v>
      </c>
      <c r="AY137" s="18" t="s">
        <v>214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85</v>
      </c>
      <c r="BK137" s="242">
        <f>ROUND(I137*H137,2)</f>
        <v>0</v>
      </c>
      <c r="BL137" s="18" t="s">
        <v>117</v>
      </c>
      <c r="BM137" s="241" t="s">
        <v>775</v>
      </c>
    </row>
    <row r="138" s="2" customFormat="1">
      <c r="A138" s="39"/>
      <c r="B138" s="40"/>
      <c r="C138" s="41"/>
      <c r="D138" s="243" t="s">
        <v>224</v>
      </c>
      <c r="E138" s="41"/>
      <c r="F138" s="244" t="s">
        <v>848</v>
      </c>
      <c r="G138" s="41"/>
      <c r="H138" s="41"/>
      <c r="I138" s="245"/>
      <c r="J138" s="41"/>
      <c r="K138" s="41"/>
      <c r="L138" s="45"/>
      <c r="M138" s="246"/>
      <c r="N138" s="24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79</v>
      </c>
    </row>
    <row r="139" s="2" customFormat="1" ht="16.5" customHeight="1">
      <c r="A139" s="39"/>
      <c r="B139" s="40"/>
      <c r="C139" s="229" t="s">
        <v>79</v>
      </c>
      <c r="D139" s="229" t="s">
        <v>218</v>
      </c>
      <c r="E139" s="231" t="s">
        <v>916</v>
      </c>
      <c r="F139" s="232" t="s">
        <v>917</v>
      </c>
      <c r="G139" s="233" t="s">
        <v>609</v>
      </c>
      <c r="H139" s="234">
        <v>5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44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117</v>
      </c>
      <c r="AT139" s="241" t="s">
        <v>218</v>
      </c>
      <c r="AU139" s="241" t="s">
        <v>79</v>
      </c>
      <c r="AY139" s="18" t="s">
        <v>214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117</v>
      </c>
      <c r="BM139" s="241" t="s">
        <v>293</v>
      </c>
    </row>
    <row r="140" s="2" customFormat="1">
      <c r="A140" s="39"/>
      <c r="B140" s="40"/>
      <c r="C140" s="41"/>
      <c r="D140" s="243" t="s">
        <v>224</v>
      </c>
      <c r="E140" s="41"/>
      <c r="F140" s="244" t="s">
        <v>917</v>
      </c>
      <c r="G140" s="41"/>
      <c r="H140" s="41"/>
      <c r="I140" s="245"/>
      <c r="J140" s="41"/>
      <c r="K140" s="41"/>
      <c r="L140" s="45"/>
      <c r="M140" s="246"/>
      <c r="N140" s="24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79</v>
      </c>
    </row>
    <row r="141" s="2" customFormat="1" ht="16.5" customHeight="1">
      <c r="A141" s="39"/>
      <c r="B141" s="40"/>
      <c r="C141" s="229" t="s">
        <v>79</v>
      </c>
      <c r="D141" s="229" t="s">
        <v>218</v>
      </c>
      <c r="E141" s="231" t="s">
        <v>658</v>
      </c>
      <c r="F141" s="232" t="s">
        <v>918</v>
      </c>
      <c r="G141" s="233" t="s">
        <v>609</v>
      </c>
      <c r="H141" s="234">
        <v>5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44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117</v>
      </c>
      <c r="AT141" s="241" t="s">
        <v>218</v>
      </c>
      <c r="AU141" s="241" t="s">
        <v>79</v>
      </c>
      <c r="AY141" s="18" t="s">
        <v>214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85</v>
      </c>
      <c r="BK141" s="242">
        <f>ROUND(I141*H141,2)</f>
        <v>0</v>
      </c>
      <c r="BL141" s="18" t="s">
        <v>117</v>
      </c>
      <c r="BM141" s="241" t="s">
        <v>847</v>
      </c>
    </row>
    <row r="142" s="2" customFormat="1">
      <c r="A142" s="39"/>
      <c r="B142" s="40"/>
      <c r="C142" s="41"/>
      <c r="D142" s="243" t="s">
        <v>224</v>
      </c>
      <c r="E142" s="41"/>
      <c r="F142" s="244" t="s">
        <v>918</v>
      </c>
      <c r="G142" s="41"/>
      <c r="H142" s="41"/>
      <c r="I142" s="245"/>
      <c r="J142" s="41"/>
      <c r="K142" s="41"/>
      <c r="L142" s="45"/>
      <c r="M142" s="246"/>
      <c r="N142" s="24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79</v>
      </c>
    </row>
    <row r="143" s="2" customFormat="1" ht="55.5" customHeight="1">
      <c r="A143" s="39"/>
      <c r="B143" s="40"/>
      <c r="C143" s="229" t="s">
        <v>79</v>
      </c>
      <c r="D143" s="229" t="s">
        <v>218</v>
      </c>
      <c r="E143" s="231" t="s">
        <v>919</v>
      </c>
      <c r="F143" s="232" t="s">
        <v>920</v>
      </c>
      <c r="G143" s="233" t="s">
        <v>591</v>
      </c>
      <c r="H143" s="234">
        <v>5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44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117</v>
      </c>
      <c r="AT143" s="241" t="s">
        <v>218</v>
      </c>
      <c r="AU143" s="241" t="s">
        <v>79</v>
      </c>
      <c r="AY143" s="18" t="s">
        <v>214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85</v>
      </c>
      <c r="BK143" s="242">
        <f>ROUND(I143*H143,2)</f>
        <v>0</v>
      </c>
      <c r="BL143" s="18" t="s">
        <v>117</v>
      </c>
      <c r="BM143" s="241" t="s">
        <v>604</v>
      </c>
    </row>
    <row r="144" s="2" customFormat="1">
      <c r="A144" s="39"/>
      <c r="B144" s="40"/>
      <c r="C144" s="41"/>
      <c r="D144" s="243" t="s">
        <v>224</v>
      </c>
      <c r="E144" s="41"/>
      <c r="F144" s="244" t="s">
        <v>920</v>
      </c>
      <c r="G144" s="41"/>
      <c r="H144" s="41"/>
      <c r="I144" s="245"/>
      <c r="J144" s="41"/>
      <c r="K144" s="41"/>
      <c r="L144" s="45"/>
      <c r="M144" s="246"/>
      <c r="N144" s="24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79</v>
      </c>
    </row>
    <row r="145" s="2" customFormat="1" ht="16.5" customHeight="1">
      <c r="A145" s="39"/>
      <c r="B145" s="40"/>
      <c r="C145" s="229" t="s">
        <v>79</v>
      </c>
      <c r="D145" s="229" t="s">
        <v>218</v>
      </c>
      <c r="E145" s="231" t="s">
        <v>921</v>
      </c>
      <c r="F145" s="232" t="s">
        <v>922</v>
      </c>
      <c r="G145" s="233" t="s">
        <v>609</v>
      </c>
      <c r="H145" s="234">
        <v>7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44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117</v>
      </c>
      <c r="AT145" s="241" t="s">
        <v>218</v>
      </c>
      <c r="AU145" s="241" t="s">
        <v>79</v>
      </c>
      <c r="AY145" s="18" t="s">
        <v>214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85</v>
      </c>
      <c r="BK145" s="242">
        <f>ROUND(I145*H145,2)</f>
        <v>0</v>
      </c>
      <c r="BL145" s="18" t="s">
        <v>117</v>
      </c>
      <c r="BM145" s="241" t="s">
        <v>502</v>
      </c>
    </row>
    <row r="146" s="2" customFormat="1">
      <c r="A146" s="39"/>
      <c r="B146" s="40"/>
      <c r="C146" s="41"/>
      <c r="D146" s="243" t="s">
        <v>224</v>
      </c>
      <c r="E146" s="41"/>
      <c r="F146" s="244" t="s">
        <v>922</v>
      </c>
      <c r="G146" s="41"/>
      <c r="H146" s="41"/>
      <c r="I146" s="245"/>
      <c r="J146" s="41"/>
      <c r="K146" s="41"/>
      <c r="L146" s="45"/>
      <c r="M146" s="246"/>
      <c r="N146" s="24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79</v>
      </c>
    </row>
    <row r="147" s="2" customFormat="1" ht="76.35" customHeight="1">
      <c r="A147" s="39"/>
      <c r="B147" s="40"/>
      <c r="C147" s="229" t="s">
        <v>79</v>
      </c>
      <c r="D147" s="229" t="s">
        <v>218</v>
      </c>
      <c r="E147" s="231" t="s">
        <v>923</v>
      </c>
      <c r="F147" s="232" t="s">
        <v>924</v>
      </c>
      <c r="G147" s="233" t="s">
        <v>609</v>
      </c>
      <c r="H147" s="234">
        <v>1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44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117</v>
      </c>
      <c r="AT147" s="241" t="s">
        <v>218</v>
      </c>
      <c r="AU147" s="241" t="s">
        <v>79</v>
      </c>
      <c r="AY147" s="18" t="s">
        <v>214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85</v>
      </c>
      <c r="BK147" s="242">
        <f>ROUND(I147*H147,2)</f>
        <v>0</v>
      </c>
      <c r="BL147" s="18" t="s">
        <v>117</v>
      </c>
      <c r="BM147" s="241" t="s">
        <v>852</v>
      </c>
    </row>
    <row r="148" s="2" customFormat="1">
      <c r="A148" s="39"/>
      <c r="B148" s="40"/>
      <c r="C148" s="41"/>
      <c r="D148" s="243" t="s">
        <v>224</v>
      </c>
      <c r="E148" s="41"/>
      <c r="F148" s="244" t="s">
        <v>925</v>
      </c>
      <c r="G148" s="41"/>
      <c r="H148" s="41"/>
      <c r="I148" s="245"/>
      <c r="J148" s="41"/>
      <c r="K148" s="41"/>
      <c r="L148" s="45"/>
      <c r="M148" s="246"/>
      <c r="N148" s="24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79</v>
      </c>
    </row>
    <row r="149" s="2" customFormat="1" ht="16.5" customHeight="1">
      <c r="A149" s="39"/>
      <c r="B149" s="40"/>
      <c r="C149" s="229" t="s">
        <v>79</v>
      </c>
      <c r="D149" s="229" t="s">
        <v>218</v>
      </c>
      <c r="E149" s="231" t="s">
        <v>926</v>
      </c>
      <c r="F149" s="232" t="s">
        <v>927</v>
      </c>
      <c r="G149" s="233" t="s">
        <v>609</v>
      </c>
      <c r="H149" s="234">
        <v>1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44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117</v>
      </c>
      <c r="AT149" s="241" t="s">
        <v>218</v>
      </c>
      <c r="AU149" s="241" t="s">
        <v>79</v>
      </c>
      <c r="AY149" s="18" t="s">
        <v>214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85</v>
      </c>
      <c r="BK149" s="242">
        <f>ROUND(I149*H149,2)</f>
        <v>0</v>
      </c>
      <c r="BL149" s="18" t="s">
        <v>117</v>
      </c>
      <c r="BM149" s="241" t="s">
        <v>854</v>
      </c>
    </row>
    <row r="150" s="2" customFormat="1">
      <c r="A150" s="39"/>
      <c r="B150" s="40"/>
      <c r="C150" s="41"/>
      <c r="D150" s="243" t="s">
        <v>224</v>
      </c>
      <c r="E150" s="41"/>
      <c r="F150" s="244" t="s">
        <v>927</v>
      </c>
      <c r="G150" s="41"/>
      <c r="H150" s="41"/>
      <c r="I150" s="245"/>
      <c r="J150" s="41"/>
      <c r="K150" s="41"/>
      <c r="L150" s="45"/>
      <c r="M150" s="246"/>
      <c r="N150" s="24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79</v>
      </c>
    </row>
    <row r="151" s="2" customFormat="1">
      <c r="A151" s="39"/>
      <c r="B151" s="40"/>
      <c r="C151" s="41"/>
      <c r="D151" s="243" t="s">
        <v>400</v>
      </c>
      <c r="E151" s="41"/>
      <c r="F151" s="291" t="s">
        <v>904</v>
      </c>
      <c r="G151" s="41"/>
      <c r="H151" s="41"/>
      <c r="I151" s="245"/>
      <c r="J151" s="41"/>
      <c r="K151" s="41"/>
      <c r="L151" s="45"/>
      <c r="M151" s="292"/>
      <c r="N151" s="293"/>
      <c r="O151" s="294"/>
      <c r="P151" s="294"/>
      <c r="Q151" s="294"/>
      <c r="R151" s="294"/>
      <c r="S151" s="294"/>
      <c r="T151" s="295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400</v>
      </c>
      <c r="AU151" s="18" t="s">
        <v>79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WgTnU66ZDtPscFYX2SiTYxZ7R2T2eMel6Iaw3VQCcBbyNYPoYnSUxJeOqTD8oBYBVVInKQQuPU7BG8sO/DKyFA==" hashValue="6XDT/TqKnDFNFVyxYwimhV9AEG2TlaegsnXRl4mnEZ7p0dwcw+PADPXaN8vlUgN6j5j4fIIT6vLSLqDtQQo25w==" algorithmName="SHA-512" password="CC35"/>
  <autoFilter ref="C123:K15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684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928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ROUND((SUM(BE124:BE147)),  2)</f>
        <v>0</v>
      </c>
      <c r="G37" s="39"/>
      <c r="H37" s="39"/>
      <c r="I37" s="166">
        <v>0.20999999999999999</v>
      </c>
      <c r="J37" s="165">
        <f>ROUND(((SUM(BE124:BE147))*I37),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ROUND((SUM(BF124:BF147)),  2)</f>
        <v>0</v>
      </c>
      <c r="G38" s="39"/>
      <c r="H38" s="39"/>
      <c r="I38" s="166">
        <v>0.14999999999999999</v>
      </c>
      <c r="J38" s="165">
        <f>ROUND(((SUM(BF124:BF147))*I38),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ROUND((SUM(BG124:BG147)),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ROUND((SUM(BH124:BH147)),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ROUND((SUM(BI124:BI147)),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684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PZTS. - Poplachový zabezpečovací a tísňový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Přístavba objektu SOŠ a SOU Kladno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684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179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180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827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PZTS. - Poplachový zabezpečovací a tísňový systém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Kladno</v>
      </c>
      <c r="G118" s="41"/>
      <c r="H118" s="41"/>
      <c r="I118" s="33" t="s">
        <v>22</v>
      </c>
      <c r="J118" s="80" t="str">
        <f>IF(J16="","",J16)</f>
        <v>19. 9. 2023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24</v>
      </c>
      <c r="D120" s="41"/>
      <c r="E120" s="41"/>
      <c r="F120" s="28" t="str">
        <f>E19</f>
        <v>SOŠ a SOU Kladno, Nám. E. Beneše 2353, Kladno</v>
      </c>
      <c r="G120" s="41"/>
      <c r="H120" s="41"/>
      <c r="I120" s="33" t="s">
        <v>30</v>
      </c>
      <c r="J120" s="37" t="str">
        <f>E25</f>
        <v>Ateliér Civilista s.r.o., Bratronice 241, 273 63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35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200</v>
      </c>
      <c r="D123" s="205" t="s">
        <v>64</v>
      </c>
      <c r="E123" s="205" t="s">
        <v>60</v>
      </c>
      <c r="F123" s="205" t="s">
        <v>61</v>
      </c>
      <c r="G123" s="205" t="s">
        <v>201</v>
      </c>
      <c r="H123" s="205" t="s">
        <v>202</v>
      </c>
      <c r="I123" s="205" t="s">
        <v>203</v>
      </c>
      <c r="J123" s="205" t="s">
        <v>185</v>
      </c>
      <c r="K123" s="206" t="s">
        <v>204</v>
      </c>
      <c r="L123" s="207"/>
      <c r="M123" s="101" t="s">
        <v>1</v>
      </c>
      <c r="N123" s="102" t="s">
        <v>43</v>
      </c>
      <c r="O123" s="102" t="s">
        <v>205</v>
      </c>
      <c r="P123" s="102" t="s">
        <v>206</v>
      </c>
      <c r="Q123" s="102" t="s">
        <v>207</v>
      </c>
      <c r="R123" s="102" t="s">
        <v>208</v>
      </c>
      <c r="S123" s="102" t="s">
        <v>209</v>
      </c>
      <c r="T123" s="103" t="s">
        <v>210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211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SUM(P125:P147)</f>
        <v>0</v>
      </c>
      <c r="Q124" s="105"/>
      <c r="R124" s="210">
        <f>SUM(R125:R147)</f>
        <v>0</v>
      </c>
      <c r="S124" s="105"/>
      <c r="T124" s="211">
        <f>SUM(T125:T147)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78</v>
      </c>
      <c r="AU124" s="18" t="s">
        <v>187</v>
      </c>
      <c r="BK124" s="212">
        <f>SUM(BK125:BK147)</f>
        <v>0</v>
      </c>
    </row>
    <row r="125" s="2" customFormat="1" ht="76.35" customHeight="1">
      <c r="A125" s="39"/>
      <c r="B125" s="40"/>
      <c r="C125" s="229" t="s">
        <v>79</v>
      </c>
      <c r="D125" s="229" t="s">
        <v>218</v>
      </c>
      <c r="E125" s="231" t="s">
        <v>666</v>
      </c>
      <c r="F125" s="232" t="s">
        <v>929</v>
      </c>
      <c r="G125" s="233" t="s">
        <v>609</v>
      </c>
      <c r="H125" s="234">
        <v>1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44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117</v>
      </c>
      <c r="AT125" s="241" t="s">
        <v>218</v>
      </c>
      <c r="AU125" s="241" t="s">
        <v>79</v>
      </c>
      <c r="AY125" s="18" t="s">
        <v>214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85</v>
      </c>
      <c r="BK125" s="242">
        <f>ROUND(I125*H125,2)</f>
        <v>0</v>
      </c>
      <c r="BL125" s="18" t="s">
        <v>117</v>
      </c>
      <c r="BM125" s="241" t="s">
        <v>87</v>
      </c>
    </row>
    <row r="126" s="2" customFormat="1">
      <c r="A126" s="39"/>
      <c r="B126" s="40"/>
      <c r="C126" s="41"/>
      <c r="D126" s="243" t="s">
        <v>224</v>
      </c>
      <c r="E126" s="41"/>
      <c r="F126" s="244" t="s">
        <v>930</v>
      </c>
      <c r="G126" s="41"/>
      <c r="H126" s="41"/>
      <c r="I126" s="245"/>
      <c r="J126" s="41"/>
      <c r="K126" s="41"/>
      <c r="L126" s="45"/>
      <c r="M126" s="246"/>
      <c r="N126" s="24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224</v>
      </c>
      <c r="AU126" s="18" t="s">
        <v>79</v>
      </c>
    </row>
    <row r="127" s="2" customFormat="1" ht="16.5" customHeight="1">
      <c r="A127" s="39"/>
      <c r="B127" s="40"/>
      <c r="C127" s="229" t="s">
        <v>79</v>
      </c>
      <c r="D127" s="229" t="s">
        <v>218</v>
      </c>
      <c r="E127" s="231" t="s">
        <v>931</v>
      </c>
      <c r="F127" s="232" t="s">
        <v>932</v>
      </c>
      <c r="G127" s="233" t="s">
        <v>609</v>
      </c>
      <c r="H127" s="234">
        <v>3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44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117</v>
      </c>
      <c r="AT127" s="241" t="s">
        <v>218</v>
      </c>
      <c r="AU127" s="241" t="s">
        <v>79</v>
      </c>
      <c r="AY127" s="18" t="s">
        <v>214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85</v>
      </c>
      <c r="BK127" s="242">
        <f>ROUND(I127*H127,2)</f>
        <v>0</v>
      </c>
      <c r="BL127" s="18" t="s">
        <v>117</v>
      </c>
      <c r="BM127" s="241" t="s">
        <v>117</v>
      </c>
    </row>
    <row r="128" s="2" customFormat="1">
      <c r="A128" s="39"/>
      <c r="B128" s="40"/>
      <c r="C128" s="41"/>
      <c r="D128" s="243" t="s">
        <v>224</v>
      </c>
      <c r="E128" s="41"/>
      <c r="F128" s="244" t="s">
        <v>932</v>
      </c>
      <c r="G128" s="41"/>
      <c r="H128" s="41"/>
      <c r="I128" s="245"/>
      <c r="J128" s="41"/>
      <c r="K128" s="41"/>
      <c r="L128" s="45"/>
      <c r="M128" s="246"/>
      <c r="N128" s="24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224</v>
      </c>
      <c r="AU128" s="18" t="s">
        <v>79</v>
      </c>
    </row>
    <row r="129" s="2" customFormat="1" ht="16.5" customHeight="1">
      <c r="A129" s="39"/>
      <c r="B129" s="40"/>
      <c r="C129" s="229" t="s">
        <v>79</v>
      </c>
      <c r="D129" s="229" t="s">
        <v>218</v>
      </c>
      <c r="E129" s="231" t="s">
        <v>933</v>
      </c>
      <c r="F129" s="232" t="s">
        <v>934</v>
      </c>
      <c r="G129" s="233" t="s">
        <v>609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117</v>
      </c>
      <c r="AT129" s="241" t="s">
        <v>218</v>
      </c>
      <c r="AU129" s="241" t="s">
        <v>79</v>
      </c>
      <c r="AY129" s="18" t="s">
        <v>214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85</v>
      </c>
      <c r="BK129" s="242">
        <f>ROUND(I129*H129,2)</f>
        <v>0</v>
      </c>
      <c r="BL129" s="18" t="s">
        <v>117</v>
      </c>
      <c r="BM129" s="241" t="s">
        <v>215</v>
      </c>
    </row>
    <row r="130" s="2" customFormat="1">
      <c r="A130" s="39"/>
      <c r="B130" s="40"/>
      <c r="C130" s="41"/>
      <c r="D130" s="243" t="s">
        <v>224</v>
      </c>
      <c r="E130" s="41"/>
      <c r="F130" s="244" t="s">
        <v>934</v>
      </c>
      <c r="G130" s="41"/>
      <c r="H130" s="41"/>
      <c r="I130" s="245"/>
      <c r="J130" s="41"/>
      <c r="K130" s="41"/>
      <c r="L130" s="45"/>
      <c r="M130" s="246"/>
      <c r="N130" s="24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79</v>
      </c>
    </row>
    <row r="131" s="2" customFormat="1" ht="16.5" customHeight="1">
      <c r="A131" s="39"/>
      <c r="B131" s="40"/>
      <c r="C131" s="229" t="s">
        <v>79</v>
      </c>
      <c r="D131" s="229" t="s">
        <v>218</v>
      </c>
      <c r="E131" s="231" t="s">
        <v>935</v>
      </c>
      <c r="F131" s="232" t="s">
        <v>936</v>
      </c>
      <c r="G131" s="233" t="s">
        <v>609</v>
      </c>
      <c r="H131" s="234">
        <v>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44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117</v>
      </c>
      <c r="AT131" s="241" t="s">
        <v>218</v>
      </c>
      <c r="AU131" s="241" t="s">
        <v>79</v>
      </c>
      <c r="AY131" s="18" t="s">
        <v>214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85</v>
      </c>
      <c r="BK131" s="242">
        <f>ROUND(I131*H131,2)</f>
        <v>0</v>
      </c>
      <c r="BL131" s="18" t="s">
        <v>117</v>
      </c>
      <c r="BM131" s="241" t="s">
        <v>247</v>
      </c>
    </row>
    <row r="132" s="2" customFormat="1">
      <c r="A132" s="39"/>
      <c r="B132" s="40"/>
      <c r="C132" s="41"/>
      <c r="D132" s="243" t="s">
        <v>224</v>
      </c>
      <c r="E132" s="41"/>
      <c r="F132" s="244" t="s">
        <v>936</v>
      </c>
      <c r="G132" s="41"/>
      <c r="H132" s="41"/>
      <c r="I132" s="245"/>
      <c r="J132" s="41"/>
      <c r="K132" s="41"/>
      <c r="L132" s="45"/>
      <c r="M132" s="246"/>
      <c r="N132" s="24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224</v>
      </c>
      <c r="AU132" s="18" t="s">
        <v>79</v>
      </c>
    </row>
    <row r="133" s="2" customFormat="1" ht="24.15" customHeight="1">
      <c r="A133" s="39"/>
      <c r="B133" s="40"/>
      <c r="C133" s="229" t="s">
        <v>79</v>
      </c>
      <c r="D133" s="229" t="s">
        <v>218</v>
      </c>
      <c r="E133" s="231" t="s">
        <v>937</v>
      </c>
      <c r="F133" s="232" t="s">
        <v>938</v>
      </c>
      <c r="G133" s="233" t="s">
        <v>609</v>
      </c>
      <c r="H133" s="234">
        <v>4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117</v>
      </c>
      <c r="AT133" s="241" t="s">
        <v>218</v>
      </c>
      <c r="AU133" s="241" t="s">
        <v>79</v>
      </c>
      <c r="AY133" s="18" t="s">
        <v>214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117</v>
      </c>
      <c r="BM133" s="241" t="s">
        <v>748</v>
      </c>
    </row>
    <row r="134" s="2" customFormat="1">
      <c r="A134" s="39"/>
      <c r="B134" s="40"/>
      <c r="C134" s="41"/>
      <c r="D134" s="243" t="s">
        <v>224</v>
      </c>
      <c r="E134" s="41"/>
      <c r="F134" s="244" t="s">
        <v>938</v>
      </c>
      <c r="G134" s="41"/>
      <c r="H134" s="41"/>
      <c r="I134" s="245"/>
      <c r="J134" s="41"/>
      <c r="K134" s="41"/>
      <c r="L134" s="45"/>
      <c r="M134" s="246"/>
      <c r="N134" s="24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224</v>
      </c>
      <c r="AU134" s="18" t="s">
        <v>79</v>
      </c>
    </row>
    <row r="135" s="2" customFormat="1" ht="24.15" customHeight="1">
      <c r="A135" s="39"/>
      <c r="B135" s="40"/>
      <c r="C135" s="229" t="s">
        <v>79</v>
      </c>
      <c r="D135" s="229" t="s">
        <v>218</v>
      </c>
      <c r="E135" s="231" t="s">
        <v>939</v>
      </c>
      <c r="F135" s="232" t="s">
        <v>940</v>
      </c>
      <c r="G135" s="233" t="s">
        <v>609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117</v>
      </c>
      <c r="AT135" s="241" t="s">
        <v>218</v>
      </c>
      <c r="AU135" s="241" t="s">
        <v>79</v>
      </c>
      <c r="AY135" s="18" t="s">
        <v>214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117</v>
      </c>
      <c r="BM135" s="241" t="s">
        <v>762</v>
      </c>
    </row>
    <row r="136" s="2" customFormat="1">
      <c r="A136" s="39"/>
      <c r="B136" s="40"/>
      <c r="C136" s="41"/>
      <c r="D136" s="243" t="s">
        <v>224</v>
      </c>
      <c r="E136" s="41"/>
      <c r="F136" s="244" t="s">
        <v>940</v>
      </c>
      <c r="G136" s="41"/>
      <c r="H136" s="41"/>
      <c r="I136" s="245"/>
      <c r="J136" s="41"/>
      <c r="K136" s="41"/>
      <c r="L136" s="45"/>
      <c r="M136" s="246"/>
      <c r="N136" s="24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79</v>
      </c>
    </row>
    <row r="137" s="2" customFormat="1" ht="24.15" customHeight="1">
      <c r="A137" s="39"/>
      <c r="B137" s="40"/>
      <c r="C137" s="229" t="s">
        <v>79</v>
      </c>
      <c r="D137" s="229" t="s">
        <v>218</v>
      </c>
      <c r="E137" s="231" t="s">
        <v>941</v>
      </c>
      <c r="F137" s="232" t="s">
        <v>942</v>
      </c>
      <c r="G137" s="233" t="s">
        <v>239</v>
      </c>
      <c r="H137" s="234">
        <v>112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117</v>
      </c>
      <c r="AT137" s="241" t="s">
        <v>218</v>
      </c>
      <c r="AU137" s="241" t="s">
        <v>79</v>
      </c>
      <c r="AY137" s="18" t="s">
        <v>214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85</v>
      </c>
      <c r="BK137" s="242">
        <f>ROUND(I137*H137,2)</f>
        <v>0</v>
      </c>
      <c r="BL137" s="18" t="s">
        <v>117</v>
      </c>
      <c r="BM137" s="241" t="s">
        <v>775</v>
      </c>
    </row>
    <row r="138" s="2" customFormat="1">
      <c r="A138" s="39"/>
      <c r="B138" s="40"/>
      <c r="C138" s="41"/>
      <c r="D138" s="243" t="s">
        <v>224</v>
      </c>
      <c r="E138" s="41"/>
      <c r="F138" s="244" t="s">
        <v>942</v>
      </c>
      <c r="G138" s="41"/>
      <c r="H138" s="41"/>
      <c r="I138" s="245"/>
      <c r="J138" s="41"/>
      <c r="K138" s="41"/>
      <c r="L138" s="45"/>
      <c r="M138" s="246"/>
      <c r="N138" s="24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79</v>
      </c>
    </row>
    <row r="139" s="2" customFormat="1" ht="16.5" customHeight="1">
      <c r="A139" s="39"/>
      <c r="B139" s="40"/>
      <c r="C139" s="229" t="s">
        <v>79</v>
      </c>
      <c r="D139" s="229" t="s">
        <v>218</v>
      </c>
      <c r="E139" s="231" t="s">
        <v>943</v>
      </c>
      <c r="F139" s="232" t="s">
        <v>944</v>
      </c>
      <c r="G139" s="233" t="s">
        <v>591</v>
      </c>
      <c r="H139" s="234">
        <v>4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44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117</v>
      </c>
      <c r="AT139" s="241" t="s">
        <v>218</v>
      </c>
      <c r="AU139" s="241" t="s">
        <v>79</v>
      </c>
      <c r="AY139" s="18" t="s">
        <v>214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117</v>
      </c>
      <c r="BM139" s="241" t="s">
        <v>293</v>
      </c>
    </row>
    <row r="140" s="2" customFormat="1">
      <c r="A140" s="39"/>
      <c r="B140" s="40"/>
      <c r="C140" s="41"/>
      <c r="D140" s="243" t="s">
        <v>224</v>
      </c>
      <c r="E140" s="41"/>
      <c r="F140" s="244" t="s">
        <v>944</v>
      </c>
      <c r="G140" s="41"/>
      <c r="H140" s="41"/>
      <c r="I140" s="245"/>
      <c r="J140" s="41"/>
      <c r="K140" s="41"/>
      <c r="L140" s="45"/>
      <c r="M140" s="246"/>
      <c r="N140" s="24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79</v>
      </c>
    </row>
    <row r="141" s="2" customFormat="1" ht="16.5" customHeight="1">
      <c r="A141" s="39"/>
      <c r="B141" s="40"/>
      <c r="C141" s="229" t="s">
        <v>79</v>
      </c>
      <c r="D141" s="229" t="s">
        <v>218</v>
      </c>
      <c r="E141" s="231" t="s">
        <v>945</v>
      </c>
      <c r="F141" s="232" t="s">
        <v>946</v>
      </c>
      <c r="G141" s="233" t="s">
        <v>591</v>
      </c>
      <c r="H141" s="234">
        <v>4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44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117</v>
      </c>
      <c r="AT141" s="241" t="s">
        <v>218</v>
      </c>
      <c r="AU141" s="241" t="s">
        <v>79</v>
      </c>
      <c r="AY141" s="18" t="s">
        <v>214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85</v>
      </c>
      <c r="BK141" s="242">
        <f>ROUND(I141*H141,2)</f>
        <v>0</v>
      </c>
      <c r="BL141" s="18" t="s">
        <v>117</v>
      </c>
      <c r="BM141" s="241" t="s">
        <v>847</v>
      </c>
    </row>
    <row r="142" s="2" customFormat="1">
      <c r="A142" s="39"/>
      <c r="B142" s="40"/>
      <c r="C142" s="41"/>
      <c r="D142" s="243" t="s">
        <v>224</v>
      </c>
      <c r="E142" s="41"/>
      <c r="F142" s="244" t="s">
        <v>946</v>
      </c>
      <c r="G142" s="41"/>
      <c r="H142" s="41"/>
      <c r="I142" s="245"/>
      <c r="J142" s="41"/>
      <c r="K142" s="41"/>
      <c r="L142" s="45"/>
      <c r="M142" s="246"/>
      <c r="N142" s="24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79</v>
      </c>
    </row>
    <row r="143" s="2" customFormat="1" ht="16.5" customHeight="1">
      <c r="A143" s="39"/>
      <c r="B143" s="40"/>
      <c r="C143" s="229" t="s">
        <v>79</v>
      </c>
      <c r="D143" s="229" t="s">
        <v>218</v>
      </c>
      <c r="E143" s="231" t="s">
        <v>947</v>
      </c>
      <c r="F143" s="232" t="s">
        <v>948</v>
      </c>
      <c r="G143" s="233" t="s">
        <v>591</v>
      </c>
      <c r="H143" s="234">
        <v>1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44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117</v>
      </c>
      <c r="AT143" s="241" t="s">
        <v>218</v>
      </c>
      <c r="AU143" s="241" t="s">
        <v>79</v>
      </c>
      <c r="AY143" s="18" t="s">
        <v>214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85</v>
      </c>
      <c r="BK143" s="242">
        <f>ROUND(I143*H143,2)</f>
        <v>0</v>
      </c>
      <c r="BL143" s="18" t="s">
        <v>117</v>
      </c>
      <c r="BM143" s="241" t="s">
        <v>604</v>
      </c>
    </row>
    <row r="144" s="2" customFormat="1">
      <c r="A144" s="39"/>
      <c r="B144" s="40"/>
      <c r="C144" s="41"/>
      <c r="D144" s="243" t="s">
        <v>224</v>
      </c>
      <c r="E144" s="41"/>
      <c r="F144" s="244" t="s">
        <v>948</v>
      </c>
      <c r="G144" s="41"/>
      <c r="H144" s="41"/>
      <c r="I144" s="245"/>
      <c r="J144" s="41"/>
      <c r="K144" s="41"/>
      <c r="L144" s="45"/>
      <c r="M144" s="246"/>
      <c r="N144" s="24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79</v>
      </c>
    </row>
    <row r="145" s="2" customFormat="1" ht="16.5" customHeight="1">
      <c r="A145" s="39"/>
      <c r="B145" s="40"/>
      <c r="C145" s="229" t="s">
        <v>79</v>
      </c>
      <c r="D145" s="229" t="s">
        <v>218</v>
      </c>
      <c r="E145" s="231" t="s">
        <v>949</v>
      </c>
      <c r="F145" s="232" t="s">
        <v>902</v>
      </c>
      <c r="G145" s="233" t="s">
        <v>609</v>
      </c>
      <c r="H145" s="234">
        <v>1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44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117</v>
      </c>
      <c r="AT145" s="241" t="s">
        <v>218</v>
      </c>
      <c r="AU145" s="241" t="s">
        <v>79</v>
      </c>
      <c r="AY145" s="18" t="s">
        <v>214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85</v>
      </c>
      <c r="BK145" s="242">
        <f>ROUND(I145*H145,2)</f>
        <v>0</v>
      </c>
      <c r="BL145" s="18" t="s">
        <v>117</v>
      </c>
      <c r="BM145" s="241" t="s">
        <v>502</v>
      </c>
    </row>
    <row r="146" s="2" customFormat="1">
      <c r="A146" s="39"/>
      <c r="B146" s="40"/>
      <c r="C146" s="41"/>
      <c r="D146" s="243" t="s">
        <v>224</v>
      </c>
      <c r="E146" s="41"/>
      <c r="F146" s="244" t="s">
        <v>902</v>
      </c>
      <c r="G146" s="41"/>
      <c r="H146" s="41"/>
      <c r="I146" s="245"/>
      <c r="J146" s="41"/>
      <c r="K146" s="41"/>
      <c r="L146" s="45"/>
      <c r="M146" s="246"/>
      <c r="N146" s="24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79</v>
      </c>
    </row>
    <row r="147" s="2" customFormat="1">
      <c r="A147" s="39"/>
      <c r="B147" s="40"/>
      <c r="C147" s="41"/>
      <c r="D147" s="243" t="s">
        <v>400</v>
      </c>
      <c r="E147" s="41"/>
      <c r="F147" s="291" t="s">
        <v>904</v>
      </c>
      <c r="G147" s="41"/>
      <c r="H147" s="41"/>
      <c r="I147" s="245"/>
      <c r="J147" s="41"/>
      <c r="K147" s="41"/>
      <c r="L147" s="45"/>
      <c r="M147" s="292"/>
      <c r="N147" s="293"/>
      <c r="O147" s="294"/>
      <c r="P147" s="294"/>
      <c r="Q147" s="294"/>
      <c r="R147" s="294"/>
      <c r="S147" s="294"/>
      <c r="T147" s="295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400</v>
      </c>
      <c r="AU147" s="18" t="s">
        <v>79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68"/>
      <c r="J148" s="68"/>
      <c r="K148" s="68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XX5e+HGGTyMD3gYIIk7HIv/ER7ay77tGI76F/JkMuqYMwvkDbpsVcme09j8IpgeA3oe35vD3m6AtEWiV45scIA==" hashValue="Ijan0caPwzPBKKX+8RElIwgFAS1oavpYq78JMq251mMNCfvgBnwMzIhkTemWKqysq0YHR3TEout6JWGB+KYihQ==" algorithmName="SHA-512" password="CC35"/>
  <autoFilter ref="C123:K1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684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950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ROUND((SUM(BE124:BE143)),  2)</f>
        <v>0</v>
      </c>
      <c r="G37" s="39"/>
      <c r="H37" s="39"/>
      <c r="I37" s="166">
        <v>0.20999999999999999</v>
      </c>
      <c r="J37" s="165">
        <f>ROUND(((SUM(BE124:BE143))*I37),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ROUND((SUM(BF124:BF143)),  2)</f>
        <v>0</v>
      </c>
      <c r="G38" s="39"/>
      <c r="H38" s="39"/>
      <c r="I38" s="166">
        <v>0.14999999999999999</v>
      </c>
      <c r="J38" s="165">
        <f>ROUND(((SUM(BF124:BF143))*I38),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ROUND((SUM(BG124:BG143)),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ROUND((SUM(BH124:BH143)),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ROUND((SUM(BI124:BI143)),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684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TS. - Tísňový systém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Přístavba objektu SOŠ a SOU Kladno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684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179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180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827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 xml:space="preserve">TS. - Tísňový systém 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Kladno</v>
      </c>
      <c r="G118" s="41"/>
      <c r="H118" s="41"/>
      <c r="I118" s="33" t="s">
        <v>22</v>
      </c>
      <c r="J118" s="80" t="str">
        <f>IF(J16="","",J16)</f>
        <v>19. 9. 2023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24</v>
      </c>
      <c r="D120" s="41"/>
      <c r="E120" s="41"/>
      <c r="F120" s="28" t="str">
        <f>E19</f>
        <v>SOŠ a SOU Kladno, Nám. E. Beneše 2353, Kladno</v>
      </c>
      <c r="G120" s="41"/>
      <c r="H120" s="41"/>
      <c r="I120" s="33" t="s">
        <v>30</v>
      </c>
      <c r="J120" s="37" t="str">
        <f>E25</f>
        <v>Ateliér Civilista s.r.o., Bratronice 241, 273 63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35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200</v>
      </c>
      <c r="D123" s="205" t="s">
        <v>64</v>
      </c>
      <c r="E123" s="205" t="s">
        <v>60</v>
      </c>
      <c r="F123" s="205" t="s">
        <v>61</v>
      </c>
      <c r="G123" s="205" t="s">
        <v>201</v>
      </c>
      <c r="H123" s="205" t="s">
        <v>202</v>
      </c>
      <c r="I123" s="205" t="s">
        <v>203</v>
      </c>
      <c r="J123" s="205" t="s">
        <v>185</v>
      </c>
      <c r="K123" s="206" t="s">
        <v>204</v>
      </c>
      <c r="L123" s="207"/>
      <c r="M123" s="101" t="s">
        <v>1</v>
      </c>
      <c r="N123" s="102" t="s">
        <v>43</v>
      </c>
      <c r="O123" s="102" t="s">
        <v>205</v>
      </c>
      <c r="P123" s="102" t="s">
        <v>206</v>
      </c>
      <c r="Q123" s="102" t="s">
        <v>207</v>
      </c>
      <c r="R123" s="102" t="s">
        <v>208</v>
      </c>
      <c r="S123" s="102" t="s">
        <v>209</v>
      </c>
      <c r="T123" s="103" t="s">
        <v>210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211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SUM(P125:P143)</f>
        <v>0</v>
      </c>
      <c r="Q124" s="105"/>
      <c r="R124" s="210">
        <f>SUM(R125:R143)</f>
        <v>0</v>
      </c>
      <c r="S124" s="105"/>
      <c r="T124" s="211">
        <f>SUM(T125:T143)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78</v>
      </c>
      <c r="AU124" s="18" t="s">
        <v>187</v>
      </c>
      <c r="BK124" s="212">
        <f>SUM(BK125:BK143)</f>
        <v>0</v>
      </c>
    </row>
    <row r="125" s="2" customFormat="1" ht="16.5" customHeight="1">
      <c r="A125" s="39"/>
      <c r="B125" s="40"/>
      <c r="C125" s="229" t="s">
        <v>79</v>
      </c>
      <c r="D125" s="229" t="s">
        <v>218</v>
      </c>
      <c r="E125" s="231" t="s">
        <v>674</v>
      </c>
      <c r="F125" s="232" t="s">
        <v>951</v>
      </c>
      <c r="G125" s="233" t="s">
        <v>609</v>
      </c>
      <c r="H125" s="234">
        <v>1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44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117</v>
      </c>
      <c r="AT125" s="241" t="s">
        <v>218</v>
      </c>
      <c r="AU125" s="241" t="s">
        <v>79</v>
      </c>
      <c r="AY125" s="18" t="s">
        <v>214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85</v>
      </c>
      <c r="BK125" s="242">
        <f>ROUND(I125*H125,2)</f>
        <v>0</v>
      </c>
      <c r="BL125" s="18" t="s">
        <v>117</v>
      </c>
      <c r="BM125" s="241" t="s">
        <v>87</v>
      </c>
    </row>
    <row r="126" s="2" customFormat="1">
      <c r="A126" s="39"/>
      <c r="B126" s="40"/>
      <c r="C126" s="41"/>
      <c r="D126" s="243" t="s">
        <v>224</v>
      </c>
      <c r="E126" s="41"/>
      <c r="F126" s="244" t="s">
        <v>951</v>
      </c>
      <c r="G126" s="41"/>
      <c r="H126" s="41"/>
      <c r="I126" s="245"/>
      <c r="J126" s="41"/>
      <c r="K126" s="41"/>
      <c r="L126" s="45"/>
      <c r="M126" s="246"/>
      <c r="N126" s="24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224</v>
      </c>
      <c r="AU126" s="18" t="s">
        <v>79</v>
      </c>
    </row>
    <row r="127" s="2" customFormat="1" ht="44.25" customHeight="1">
      <c r="A127" s="39"/>
      <c r="B127" s="40"/>
      <c r="C127" s="229" t="s">
        <v>79</v>
      </c>
      <c r="D127" s="229" t="s">
        <v>218</v>
      </c>
      <c r="E127" s="231" t="s">
        <v>952</v>
      </c>
      <c r="F127" s="232" t="s">
        <v>953</v>
      </c>
      <c r="G127" s="233" t="s">
        <v>609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44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117</v>
      </c>
      <c r="AT127" s="241" t="s">
        <v>218</v>
      </c>
      <c r="AU127" s="241" t="s">
        <v>79</v>
      </c>
      <c r="AY127" s="18" t="s">
        <v>214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85</v>
      </c>
      <c r="BK127" s="242">
        <f>ROUND(I127*H127,2)</f>
        <v>0</v>
      </c>
      <c r="BL127" s="18" t="s">
        <v>117</v>
      </c>
      <c r="BM127" s="241" t="s">
        <v>117</v>
      </c>
    </row>
    <row r="128" s="2" customFormat="1">
      <c r="A128" s="39"/>
      <c r="B128" s="40"/>
      <c r="C128" s="41"/>
      <c r="D128" s="243" t="s">
        <v>224</v>
      </c>
      <c r="E128" s="41"/>
      <c r="F128" s="244" t="s">
        <v>953</v>
      </c>
      <c r="G128" s="41"/>
      <c r="H128" s="41"/>
      <c r="I128" s="245"/>
      <c r="J128" s="41"/>
      <c r="K128" s="41"/>
      <c r="L128" s="45"/>
      <c r="M128" s="246"/>
      <c r="N128" s="24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224</v>
      </c>
      <c r="AU128" s="18" t="s">
        <v>79</v>
      </c>
    </row>
    <row r="129" s="2" customFormat="1" ht="16.5" customHeight="1">
      <c r="A129" s="39"/>
      <c r="B129" s="40"/>
      <c r="C129" s="229" t="s">
        <v>79</v>
      </c>
      <c r="D129" s="229" t="s">
        <v>218</v>
      </c>
      <c r="E129" s="231" t="s">
        <v>954</v>
      </c>
      <c r="F129" s="232" t="s">
        <v>955</v>
      </c>
      <c r="G129" s="233" t="s">
        <v>609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117</v>
      </c>
      <c r="AT129" s="241" t="s">
        <v>218</v>
      </c>
      <c r="AU129" s="241" t="s">
        <v>79</v>
      </c>
      <c r="AY129" s="18" t="s">
        <v>214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85</v>
      </c>
      <c r="BK129" s="242">
        <f>ROUND(I129*H129,2)</f>
        <v>0</v>
      </c>
      <c r="BL129" s="18" t="s">
        <v>117</v>
      </c>
      <c r="BM129" s="241" t="s">
        <v>215</v>
      </c>
    </row>
    <row r="130" s="2" customFormat="1">
      <c r="A130" s="39"/>
      <c r="B130" s="40"/>
      <c r="C130" s="41"/>
      <c r="D130" s="243" t="s">
        <v>224</v>
      </c>
      <c r="E130" s="41"/>
      <c r="F130" s="244" t="s">
        <v>955</v>
      </c>
      <c r="G130" s="41"/>
      <c r="H130" s="41"/>
      <c r="I130" s="245"/>
      <c r="J130" s="41"/>
      <c r="K130" s="41"/>
      <c r="L130" s="45"/>
      <c r="M130" s="246"/>
      <c r="N130" s="24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79</v>
      </c>
    </row>
    <row r="131" s="2" customFormat="1" ht="16.5" customHeight="1">
      <c r="A131" s="39"/>
      <c r="B131" s="40"/>
      <c r="C131" s="229" t="s">
        <v>79</v>
      </c>
      <c r="D131" s="229" t="s">
        <v>218</v>
      </c>
      <c r="E131" s="231" t="s">
        <v>956</v>
      </c>
      <c r="F131" s="232" t="s">
        <v>957</v>
      </c>
      <c r="G131" s="233" t="s">
        <v>609</v>
      </c>
      <c r="H131" s="234">
        <v>2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44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117</v>
      </c>
      <c r="AT131" s="241" t="s">
        <v>218</v>
      </c>
      <c r="AU131" s="241" t="s">
        <v>79</v>
      </c>
      <c r="AY131" s="18" t="s">
        <v>214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85</v>
      </c>
      <c r="BK131" s="242">
        <f>ROUND(I131*H131,2)</f>
        <v>0</v>
      </c>
      <c r="BL131" s="18" t="s">
        <v>117</v>
      </c>
      <c r="BM131" s="241" t="s">
        <v>247</v>
      </c>
    </row>
    <row r="132" s="2" customFormat="1">
      <c r="A132" s="39"/>
      <c r="B132" s="40"/>
      <c r="C132" s="41"/>
      <c r="D132" s="243" t="s">
        <v>224</v>
      </c>
      <c r="E132" s="41"/>
      <c r="F132" s="244" t="s">
        <v>957</v>
      </c>
      <c r="G132" s="41"/>
      <c r="H132" s="41"/>
      <c r="I132" s="245"/>
      <c r="J132" s="41"/>
      <c r="K132" s="41"/>
      <c r="L132" s="45"/>
      <c r="M132" s="246"/>
      <c r="N132" s="24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224</v>
      </c>
      <c r="AU132" s="18" t="s">
        <v>79</v>
      </c>
    </row>
    <row r="133" s="2" customFormat="1" ht="21.75" customHeight="1">
      <c r="A133" s="39"/>
      <c r="B133" s="40"/>
      <c r="C133" s="229" t="s">
        <v>79</v>
      </c>
      <c r="D133" s="229" t="s">
        <v>218</v>
      </c>
      <c r="E133" s="231" t="s">
        <v>958</v>
      </c>
      <c r="F133" s="232" t="s">
        <v>959</v>
      </c>
      <c r="G133" s="233" t="s">
        <v>609</v>
      </c>
      <c r="H133" s="234">
        <v>4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117</v>
      </c>
      <c r="AT133" s="241" t="s">
        <v>218</v>
      </c>
      <c r="AU133" s="241" t="s">
        <v>79</v>
      </c>
      <c r="AY133" s="18" t="s">
        <v>214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117</v>
      </c>
      <c r="BM133" s="241" t="s">
        <v>748</v>
      </c>
    </row>
    <row r="134" s="2" customFormat="1">
      <c r="A134" s="39"/>
      <c r="B134" s="40"/>
      <c r="C134" s="41"/>
      <c r="D134" s="243" t="s">
        <v>224</v>
      </c>
      <c r="E134" s="41"/>
      <c r="F134" s="244" t="s">
        <v>959</v>
      </c>
      <c r="G134" s="41"/>
      <c r="H134" s="41"/>
      <c r="I134" s="245"/>
      <c r="J134" s="41"/>
      <c r="K134" s="41"/>
      <c r="L134" s="45"/>
      <c r="M134" s="246"/>
      <c r="N134" s="24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224</v>
      </c>
      <c r="AU134" s="18" t="s">
        <v>79</v>
      </c>
    </row>
    <row r="135" s="2" customFormat="1" ht="16.5" customHeight="1">
      <c r="A135" s="39"/>
      <c r="B135" s="40"/>
      <c r="C135" s="229" t="s">
        <v>79</v>
      </c>
      <c r="D135" s="229" t="s">
        <v>218</v>
      </c>
      <c r="E135" s="231" t="s">
        <v>960</v>
      </c>
      <c r="F135" s="232" t="s">
        <v>961</v>
      </c>
      <c r="G135" s="233" t="s">
        <v>239</v>
      </c>
      <c r="H135" s="234">
        <v>14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117</v>
      </c>
      <c r="AT135" s="241" t="s">
        <v>218</v>
      </c>
      <c r="AU135" s="241" t="s">
        <v>79</v>
      </c>
      <c r="AY135" s="18" t="s">
        <v>214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117</v>
      </c>
      <c r="BM135" s="241" t="s">
        <v>762</v>
      </c>
    </row>
    <row r="136" s="2" customFormat="1">
      <c r="A136" s="39"/>
      <c r="B136" s="40"/>
      <c r="C136" s="41"/>
      <c r="D136" s="243" t="s">
        <v>224</v>
      </c>
      <c r="E136" s="41"/>
      <c r="F136" s="244" t="s">
        <v>961</v>
      </c>
      <c r="G136" s="41"/>
      <c r="H136" s="41"/>
      <c r="I136" s="245"/>
      <c r="J136" s="41"/>
      <c r="K136" s="41"/>
      <c r="L136" s="45"/>
      <c r="M136" s="246"/>
      <c r="N136" s="24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79</v>
      </c>
    </row>
    <row r="137" s="2" customFormat="1" ht="16.5" customHeight="1">
      <c r="A137" s="39"/>
      <c r="B137" s="40"/>
      <c r="C137" s="229" t="s">
        <v>79</v>
      </c>
      <c r="D137" s="229" t="s">
        <v>218</v>
      </c>
      <c r="E137" s="231" t="s">
        <v>962</v>
      </c>
      <c r="F137" s="232" t="s">
        <v>963</v>
      </c>
      <c r="G137" s="233" t="s">
        <v>239</v>
      </c>
      <c r="H137" s="234">
        <v>23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117</v>
      </c>
      <c r="AT137" s="241" t="s">
        <v>218</v>
      </c>
      <c r="AU137" s="241" t="s">
        <v>79</v>
      </c>
      <c r="AY137" s="18" t="s">
        <v>214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85</v>
      </c>
      <c r="BK137" s="242">
        <f>ROUND(I137*H137,2)</f>
        <v>0</v>
      </c>
      <c r="BL137" s="18" t="s">
        <v>117</v>
      </c>
      <c r="BM137" s="241" t="s">
        <v>775</v>
      </c>
    </row>
    <row r="138" s="2" customFormat="1">
      <c r="A138" s="39"/>
      <c r="B138" s="40"/>
      <c r="C138" s="41"/>
      <c r="D138" s="243" t="s">
        <v>224</v>
      </c>
      <c r="E138" s="41"/>
      <c r="F138" s="244" t="s">
        <v>963</v>
      </c>
      <c r="G138" s="41"/>
      <c r="H138" s="41"/>
      <c r="I138" s="245"/>
      <c r="J138" s="41"/>
      <c r="K138" s="41"/>
      <c r="L138" s="45"/>
      <c r="M138" s="246"/>
      <c r="N138" s="24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79</v>
      </c>
    </row>
    <row r="139" s="2" customFormat="1" ht="16.5" customHeight="1">
      <c r="A139" s="39"/>
      <c r="B139" s="40"/>
      <c r="C139" s="229" t="s">
        <v>79</v>
      </c>
      <c r="D139" s="229" t="s">
        <v>218</v>
      </c>
      <c r="E139" s="231" t="s">
        <v>964</v>
      </c>
      <c r="F139" s="232" t="s">
        <v>965</v>
      </c>
      <c r="G139" s="233" t="s">
        <v>634</v>
      </c>
      <c r="H139" s="234">
        <v>1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44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117</v>
      </c>
      <c r="AT139" s="241" t="s">
        <v>218</v>
      </c>
      <c r="AU139" s="241" t="s">
        <v>79</v>
      </c>
      <c r="AY139" s="18" t="s">
        <v>214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117</v>
      </c>
      <c r="BM139" s="241" t="s">
        <v>293</v>
      </c>
    </row>
    <row r="140" s="2" customFormat="1">
      <c r="A140" s="39"/>
      <c r="B140" s="40"/>
      <c r="C140" s="41"/>
      <c r="D140" s="243" t="s">
        <v>224</v>
      </c>
      <c r="E140" s="41"/>
      <c r="F140" s="244" t="s">
        <v>965</v>
      </c>
      <c r="G140" s="41"/>
      <c r="H140" s="41"/>
      <c r="I140" s="245"/>
      <c r="J140" s="41"/>
      <c r="K140" s="41"/>
      <c r="L140" s="45"/>
      <c r="M140" s="246"/>
      <c r="N140" s="24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79</v>
      </c>
    </row>
    <row r="141" s="2" customFormat="1" ht="16.5" customHeight="1">
      <c r="A141" s="39"/>
      <c r="B141" s="40"/>
      <c r="C141" s="229" t="s">
        <v>79</v>
      </c>
      <c r="D141" s="229" t="s">
        <v>218</v>
      </c>
      <c r="E141" s="231" t="s">
        <v>966</v>
      </c>
      <c r="F141" s="232" t="s">
        <v>902</v>
      </c>
      <c r="G141" s="233" t="s">
        <v>609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44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117</v>
      </c>
      <c r="AT141" s="241" t="s">
        <v>218</v>
      </c>
      <c r="AU141" s="241" t="s">
        <v>79</v>
      </c>
      <c r="AY141" s="18" t="s">
        <v>214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85</v>
      </c>
      <c r="BK141" s="242">
        <f>ROUND(I141*H141,2)</f>
        <v>0</v>
      </c>
      <c r="BL141" s="18" t="s">
        <v>117</v>
      </c>
      <c r="BM141" s="241" t="s">
        <v>847</v>
      </c>
    </row>
    <row r="142" s="2" customFormat="1">
      <c r="A142" s="39"/>
      <c r="B142" s="40"/>
      <c r="C142" s="41"/>
      <c r="D142" s="243" t="s">
        <v>224</v>
      </c>
      <c r="E142" s="41"/>
      <c r="F142" s="244" t="s">
        <v>902</v>
      </c>
      <c r="G142" s="41"/>
      <c r="H142" s="41"/>
      <c r="I142" s="245"/>
      <c r="J142" s="41"/>
      <c r="K142" s="41"/>
      <c r="L142" s="45"/>
      <c r="M142" s="246"/>
      <c r="N142" s="24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79</v>
      </c>
    </row>
    <row r="143" s="2" customFormat="1">
      <c r="A143" s="39"/>
      <c r="B143" s="40"/>
      <c r="C143" s="41"/>
      <c r="D143" s="243" t="s">
        <v>400</v>
      </c>
      <c r="E143" s="41"/>
      <c r="F143" s="291" t="s">
        <v>904</v>
      </c>
      <c r="G143" s="41"/>
      <c r="H143" s="41"/>
      <c r="I143" s="245"/>
      <c r="J143" s="41"/>
      <c r="K143" s="41"/>
      <c r="L143" s="45"/>
      <c r="M143" s="292"/>
      <c r="N143" s="293"/>
      <c r="O143" s="294"/>
      <c r="P143" s="294"/>
      <c r="Q143" s="294"/>
      <c r="R143" s="294"/>
      <c r="S143" s="294"/>
      <c r="T143" s="295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400</v>
      </c>
      <c r="AU143" s="18" t="s">
        <v>79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u2oBMB7dgA75DDFGA7MecB/H483jxDH3EvFpLP0Zuufaziw2RPgacrEeQuyLTVJcFM8ZXUMZHBgN+rIEM6qurA==" hashValue="sbiNHP6rfztVHo9PLq9xDsEeKhV7alopI8ZywuUt1OVnzO0zvZJlduV70VF26E/lZiw40xs1iNEf+kfYneILiQ==" algorithmName="SHA-512" password="CC35"/>
  <autoFilter ref="C123:K14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684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967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ROUND((SUM(BE124:BE147)),  2)</f>
        <v>0</v>
      </c>
      <c r="G37" s="39"/>
      <c r="H37" s="39"/>
      <c r="I37" s="166">
        <v>0.20999999999999999</v>
      </c>
      <c r="J37" s="165">
        <f>ROUND(((SUM(BE124:BE147))*I37),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ROUND((SUM(BF124:BF147)),  2)</f>
        <v>0</v>
      </c>
      <c r="G38" s="39"/>
      <c r="H38" s="39"/>
      <c r="I38" s="166">
        <v>0.14999999999999999</v>
      </c>
      <c r="J38" s="165">
        <f>ROUND(((SUM(BF124:BF147))*I38),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ROUND((SUM(BG124:BG147)),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ROUND((SUM(BH124:BH147)),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ROUND((SUM(BI124:BI147)),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684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DR. - Domací/školní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Přístavba objektu SOŠ a SOU Kladno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684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179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180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827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DR. - Domací/školní rozhlas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Kladno</v>
      </c>
      <c r="G118" s="41"/>
      <c r="H118" s="41"/>
      <c r="I118" s="33" t="s">
        <v>22</v>
      </c>
      <c r="J118" s="80" t="str">
        <f>IF(J16="","",J16)</f>
        <v>19. 9. 2023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24</v>
      </c>
      <c r="D120" s="41"/>
      <c r="E120" s="41"/>
      <c r="F120" s="28" t="str">
        <f>E19</f>
        <v>SOŠ a SOU Kladno, Nám. E. Beneše 2353, Kladno</v>
      </c>
      <c r="G120" s="41"/>
      <c r="H120" s="41"/>
      <c r="I120" s="33" t="s">
        <v>30</v>
      </c>
      <c r="J120" s="37" t="str">
        <f>E25</f>
        <v>Ateliér Civilista s.r.o., Bratronice 241, 273 63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35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200</v>
      </c>
      <c r="D123" s="205" t="s">
        <v>64</v>
      </c>
      <c r="E123" s="205" t="s">
        <v>60</v>
      </c>
      <c r="F123" s="205" t="s">
        <v>61</v>
      </c>
      <c r="G123" s="205" t="s">
        <v>201</v>
      </c>
      <c r="H123" s="205" t="s">
        <v>202</v>
      </c>
      <c r="I123" s="205" t="s">
        <v>203</v>
      </c>
      <c r="J123" s="205" t="s">
        <v>185</v>
      </c>
      <c r="K123" s="206" t="s">
        <v>204</v>
      </c>
      <c r="L123" s="207"/>
      <c r="M123" s="101" t="s">
        <v>1</v>
      </c>
      <c r="N123" s="102" t="s">
        <v>43</v>
      </c>
      <c r="O123" s="102" t="s">
        <v>205</v>
      </c>
      <c r="P123" s="102" t="s">
        <v>206</v>
      </c>
      <c r="Q123" s="102" t="s">
        <v>207</v>
      </c>
      <c r="R123" s="102" t="s">
        <v>208</v>
      </c>
      <c r="S123" s="102" t="s">
        <v>209</v>
      </c>
      <c r="T123" s="103" t="s">
        <v>210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211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SUM(P125:P147)</f>
        <v>0</v>
      </c>
      <c r="Q124" s="105"/>
      <c r="R124" s="210">
        <f>SUM(R125:R147)</f>
        <v>0</v>
      </c>
      <c r="S124" s="105"/>
      <c r="T124" s="211">
        <f>SUM(T125:T147)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78</v>
      </c>
      <c r="AU124" s="18" t="s">
        <v>187</v>
      </c>
      <c r="BK124" s="212">
        <f>SUM(BK125:BK147)</f>
        <v>0</v>
      </c>
    </row>
    <row r="125" s="2" customFormat="1" ht="44.25" customHeight="1">
      <c r="A125" s="39"/>
      <c r="B125" s="40"/>
      <c r="C125" s="229" t="s">
        <v>79</v>
      </c>
      <c r="D125" s="230" t="s">
        <v>218</v>
      </c>
      <c r="E125" s="231" t="s">
        <v>968</v>
      </c>
      <c r="F125" s="232" t="s">
        <v>969</v>
      </c>
      <c r="G125" s="233" t="s">
        <v>609</v>
      </c>
      <c r="H125" s="234">
        <v>25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44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117</v>
      </c>
      <c r="AT125" s="241" t="s">
        <v>218</v>
      </c>
      <c r="AU125" s="241" t="s">
        <v>79</v>
      </c>
      <c r="AY125" s="18" t="s">
        <v>214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85</v>
      </c>
      <c r="BK125" s="242">
        <f>ROUND(I125*H125,2)</f>
        <v>0</v>
      </c>
      <c r="BL125" s="18" t="s">
        <v>117</v>
      </c>
      <c r="BM125" s="241" t="s">
        <v>87</v>
      </c>
    </row>
    <row r="126" s="2" customFormat="1">
      <c r="A126" s="39"/>
      <c r="B126" s="40"/>
      <c r="C126" s="41"/>
      <c r="D126" s="243" t="s">
        <v>224</v>
      </c>
      <c r="E126" s="41"/>
      <c r="F126" s="244" t="s">
        <v>969</v>
      </c>
      <c r="G126" s="41"/>
      <c r="H126" s="41"/>
      <c r="I126" s="245"/>
      <c r="J126" s="41"/>
      <c r="K126" s="41"/>
      <c r="L126" s="45"/>
      <c r="M126" s="246"/>
      <c r="N126" s="24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224</v>
      </c>
      <c r="AU126" s="18" t="s">
        <v>79</v>
      </c>
    </row>
    <row r="127" s="14" customFormat="1">
      <c r="A127" s="14"/>
      <c r="B127" s="258"/>
      <c r="C127" s="259"/>
      <c r="D127" s="243" t="s">
        <v>226</v>
      </c>
      <c r="E127" s="260" t="s">
        <v>1</v>
      </c>
      <c r="F127" s="261" t="s">
        <v>970</v>
      </c>
      <c r="G127" s="259"/>
      <c r="H127" s="262">
        <v>25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8" t="s">
        <v>226</v>
      </c>
      <c r="AU127" s="268" t="s">
        <v>79</v>
      </c>
      <c r="AV127" s="14" t="s">
        <v>87</v>
      </c>
      <c r="AW127" s="14" t="s">
        <v>34</v>
      </c>
      <c r="AX127" s="14" t="s">
        <v>79</v>
      </c>
      <c r="AY127" s="268" t="s">
        <v>214</v>
      </c>
    </row>
    <row r="128" s="15" customFormat="1">
      <c r="A128" s="15"/>
      <c r="B128" s="269"/>
      <c r="C128" s="270"/>
      <c r="D128" s="243" t="s">
        <v>226</v>
      </c>
      <c r="E128" s="271" t="s">
        <v>1</v>
      </c>
      <c r="F128" s="272" t="s">
        <v>230</v>
      </c>
      <c r="G128" s="270"/>
      <c r="H128" s="273">
        <v>25</v>
      </c>
      <c r="I128" s="274"/>
      <c r="J128" s="270"/>
      <c r="K128" s="270"/>
      <c r="L128" s="275"/>
      <c r="M128" s="276"/>
      <c r="N128" s="277"/>
      <c r="O128" s="277"/>
      <c r="P128" s="277"/>
      <c r="Q128" s="277"/>
      <c r="R128" s="277"/>
      <c r="S128" s="277"/>
      <c r="T128" s="278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9" t="s">
        <v>226</v>
      </c>
      <c r="AU128" s="279" t="s">
        <v>79</v>
      </c>
      <c r="AV128" s="15" t="s">
        <v>117</v>
      </c>
      <c r="AW128" s="15" t="s">
        <v>34</v>
      </c>
      <c r="AX128" s="15" t="s">
        <v>85</v>
      </c>
      <c r="AY128" s="279" t="s">
        <v>214</v>
      </c>
    </row>
    <row r="129" s="2" customFormat="1" ht="24.15" customHeight="1">
      <c r="A129" s="39"/>
      <c r="B129" s="40"/>
      <c r="C129" s="229" t="s">
        <v>79</v>
      </c>
      <c r="D129" s="229" t="s">
        <v>218</v>
      </c>
      <c r="E129" s="231" t="s">
        <v>971</v>
      </c>
      <c r="F129" s="232" t="s">
        <v>972</v>
      </c>
      <c r="G129" s="233" t="s">
        <v>609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117</v>
      </c>
      <c r="AT129" s="241" t="s">
        <v>218</v>
      </c>
      <c r="AU129" s="241" t="s">
        <v>79</v>
      </c>
      <c r="AY129" s="18" t="s">
        <v>214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85</v>
      </c>
      <c r="BK129" s="242">
        <f>ROUND(I129*H129,2)</f>
        <v>0</v>
      </c>
      <c r="BL129" s="18" t="s">
        <v>117</v>
      </c>
      <c r="BM129" s="241" t="s">
        <v>117</v>
      </c>
    </row>
    <row r="130" s="2" customFormat="1">
      <c r="A130" s="39"/>
      <c r="B130" s="40"/>
      <c r="C130" s="41"/>
      <c r="D130" s="243" t="s">
        <v>224</v>
      </c>
      <c r="E130" s="41"/>
      <c r="F130" s="244" t="s">
        <v>972</v>
      </c>
      <c r="G130" s="41"/>
      <c r="H130" s="41"/>
      <c r="I130" s="245"/>
      <c r="J130" s="41"/>
      <c r="K130" s="41"/>
      <c r="L130" s="45"/>
      <c r="M130" s="246"/>
      <c r="N130" s="24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79</v>
      </c>
    </row>
    <row r="131" s="2" customFormat="1" ht="24.15" customHeight="1">
      <c r="A131" s="39"/>
      <c r="B131" s="40"/>
      <c r="C131" s="229" t="s">
        <v>79</v>
      </c>
      <c r="D131" s="229" t="s">
        <v>218</v>
      </c>
      <c r="E131" s="231" t="s">
        <v>973</v>
      </c>
      <c r="F131" s="232" t="s">
        <v>974</v>
      </c>
      <c r="G131" s="233" t="s">
        <v>609</v>
      </c>
      <c r="H131" s="234">
        <v>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44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117</v>
      </c>
      <c r="AT131" s="241" t="s">
        <v>218</v>
      </c>
      <c r="AU131" s="241" t="s">
        <v>79</v>
      </c>
      <c r="AY131" s="18" t="s">
        <v>214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85</v>
      </c>
      <c r="BK131" s="242">
        <f>ROUND(I131*H131,2)</f>
        <v>0</v>
      </c>
      <c r="BL131" s="18" t="s">
        <v>117</v>
      </c>
      <c r="BM131" s="241" t="s">
        <v>215</v>
      </c>
    </row>
    <row r="132" s="2" customFormat="1">
      <c r="A132" s="39"/>
      <c r="B132" s="40"/>
      <c r="C132" s="41"/>
      <c r="D132" s="243" t="s">
        <v>224</v>
      </c>
      <c r="E132" s="41"/>
      <c r="F132" s="244" t="s">
        <v>974</v>
      </c>
      <c r="G132" s="41"/>
      <c r="H132" s="41"/>
      <c r="I132" s="245"/>
      <c r="J132" s="41"/>
      <c r="K132" s="41"/>
      <c r="L132" s="45"/>
      <c r="M132" s="246"/>
      <c r="N132" s="24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224</v>
      </c>
      <c r="AU132" s="18" t="s">
        <v>79</v>
      </c>
    </row>
    <row r="133" s="2" customFormat="1" ht="16.5" customHeight="1">
      <c r="A133" s="39"/>
      <c r="B133" s="40"/>
      <c r="C133" s="229" t="s">
        <v>79</v>
      </c>
      <c r="D133" s="230" t="s">
        <v>218</v>
      </c>
      <c r="E133" s="231" t="s">
        <v>960</v>
      </c>
      <c r="F133" s="232" t="s">
        <v>961</v>
      </c>
      <c r="G133" s="233" t="s">
        <v>239</v>
      </c>
      <c r="H133" s="234">
        <v>212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117</v>
      </c>
      <c r="AT133" s="241" t="s">
        <v>218</v>
      </c>
      <c r="AU133" s="241" t="s">
        <v>79</v>
      </c>
      <c r="AY133" s="18" t="s">
        <v>214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117</v>
      </c>
      <c r="BM133" s="241" t="s">
        <v>247</v>
      </c>
    </row>
    <row r="134" s="2" customFormat="1">
      <c r="A134" s="39"/>
      <c r="B134" s="40"/>
      <c r="C134" s="41"/>
      <c r="D134" s="243" t="s">
        <v>224</v>
      </c>
      <c r="E134" s="41"/>
      <c r="F134" s="244" t="s">
        <v>961</v>
      </c>
      <c r="G134" s="41"/>
      <c r="H134" s="41"/>
      <c r="I134" s="245"/>
      <c r="J134" s="41"/>
      <c r="K134" s="41"/>
      <c r="L134" s="45"/>
      <c r="M134" s="246"/>
      <c r="N134" s="24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224</v>
      </c>
      <c r="AU134" s="18" t="s">
        <v>79</v>
      </c>
    </row>
    <row r="135" s="14" customFormat="1">
      <c r="A135" s="14"/>
      <c r="B135" s="258"/>
      <c r="C135" s="259"/>
      <c r="D135" s="243" t="s">
        <v>226</v>
      </c>
      <c r="E135" s="260" t="s">
        <v>1</v>
      </c>
      <c r="F135" s="261" t="s">
        <v>975</v>
      </c>
      <c r="G135" s="259"/>
      <c r="H135" s="262">
        <v>212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226</v>
      </c>
      <c r="AU135" s="268" t="s">
        <v>79</v>
      </c>
      <c r="AV135" s="14" t="s">
        <v>87</v>
      </c>
      <c r="AW135" s="14" t="s">
        <v>34</v>
      </c>
      <c r="AX135" s="14" t="s">
        <v>79</v>
      </c>
      <c r="AY135" s="268" t="s">
        <v>214</v>
      </c>
    </row>
    <row r="136" s="15" customFormat="1">
      <c r="A136" s="15"/>
      <c r="B136" s="269"/>
      <c r="C136" s="270"/>
      <c r="D136" s="243" t="s">
        <v>226</v>
      </c>
      <c r="E136" s="271" t="s">
        <v>1</v>
      </c>
      <c r="F136" s="272" t="s">
        <v>230</v>
      </c>
      <c r="G136" s="270"/>
      <c r="H136" s="273">
        <v>212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9" t="s">
        <v>226</v>
      </c>
      <c r="AU136" s="279" t="s">
        <v>79</v>
      </c>
      <c r="AV136" s="15" t="s">
        <v>117</v>
      </c>
      <c r="AW136" s="15" t="s">
        <v>34</v>
      </c>
      <c r="AX136" s="15" t="s">
        <v>85</v>
      </c>
      <c r="AY136" s="279" t="s">
        <v>214</v>
      </c>
    </row>
    <row r="137" s="2" customFormat="1" ht="16.5" customHeight="1">
      <c r="A137" s="39"/>
      <c r="B137" s="40"/>
      <c r="C137" s="229" t="s">
        <v>79</v>
      </c>
      <c r="D137" s="229" t="s">
        <v>218</v>
      </c>
      <c r="E137" s="231" t="s">
        <v>976</v>
      </c>
      <c r="F137" s="232" t="s">
        <v>977</v>
      </c>
      <c r="G137" s="233" t="s">
        <v>239</v>
      </c>
      <c r="H137" s="234">
        <v>52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117</v>
      </c>
      <c r="AT137" s="241" t="s">
        <v>218</v>
      </c>
      <c r="AU137" s="241" t="s">
        <v>79</v>
      </c>
      <c r="AY137" s="18" t="s">
        <v>214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85</v>
      </c>
      <c r="BK137" s="242">
        <f>ROUND(I137*H137,2)</f>
        <v>0</v>
      </c>
      <c r="BL137" s="18" t="s">
        <v>117</v>
      </c>
      <c r="BM137" s="241" t="s">
        <v>748</v>
      </c>
    </row>
    <row r="138" s="2" customFormat="1">
      <c r="A138" s="39"/>
      <c r="B138" s="40"/>
      <c r="C138" s="41"/>
      <c r="D138" s="243" t="s">
        <v>224</v>
      </c>
      <c r="E138" s="41"/>
      <c r="F138" s="244" t="s">
        <v>977</v>
      </c>
      <c r="G138" s="41"/>
      <c r="H138" s="41"/>
      <c r="I138" s="245"/>
      <c r="J138" s="41"/>
      <c r="K138" s="41"/>
      <c r="L138" s="45"/>
      <c r="M138" s="246"/>
      <c r="N138" s="24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79</v>
      </c>
    </row>
    <row r="139" s="2" customFormat="1" ht="24.15" customHeight="1">
      <c r="A139" s="39"/>
      <c r="B139" s="40"/>
      <c r="C139" s="229" t="s">
        <v>79</v>
      </c>
      <c r="D139" s="230" t="s">
        <v>218</v>
      </c>
      <c r="E139" s="231" t="s">
        <v>978</v>
      </c>
      <c r="F139" s="232" t="s">
        <v>979</v>
      </c>
      <c r="G139" s="233" t="s">
        <v>591</v>
      </c>
      <c r="H139" s="234">
        <v>2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44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117</v>
      </c>
      <c r="AT139" s="241" t="s">
        <v>218</v>
      </c>
      <c r="AU139" s="241" t="s">
        <v>79</v>
      </c>
      <c r="AY139" s="18" t="s">
        <v>214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117</v>
      </c>
      <c r="BM139" s="241" t="s">
        <v>762</v>
      </c>
    </row>
    <row r="140" s="2" customFormat="1">
      <c r="A140" s="39"/>
      <c r="B140" s="40"/>
      <c r="C140" s="41"/>
      <c r="D140" s="243" t="s">
        <v>224</v>
      </c>
      <c r="E140" s="41"/>
      <c r="F140" s="244" t="s">
        <v>979</v>
      </c>
      <c r="G140" s="41"/>
      <c r="H140" s="41"/>
      <c r="I140" s="245"/>
      <c r="J140" s="41"/>
      <c r="K140" s="41"/>
      <c r="L140" s="45"/>
      <c r="M140" s="246"/>
      <c r="N140" s="24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79</v>
      </c>
    </row>
    <row r="141" s="14" customFormat="1">
      <c r="A141" s="14"/>
      <c r="B141" s="258"/>
      <c r="C141" s="259"/>
      <c r="D141" s="243" t="s">
        <v>226</v>
      </c>
      <c r="E141" s="260" t="s">
        <v>1</v>
      </c>
      <c r="F141" s="261" t="s">
        <v>87</v>
      </c>
      <c r="G141" s="259"/>
      <c r="H141" s="262">
        <v>2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226</v>
      </c>
      <c r="AU141" s="268" t="s">
        <v>79</v>
      </c>
      <c r="AV141" s="14" t="s">
        <v>87</v>
      </c>
      <c r="AW141" s="14" t="s">
        <v>34</v>
      </c>
      <c r="AX141" s="14" t="s">
        <v>79</v>
      </c>
      <c r="AY141" s="268" t="s">
        <v>214</v>
      </c>
    </row>
    <row r="142" s="15" customFormat="1">
      <c r="A142" s="15"/>
      <c r="B142" s="269"/>
      <c r="C142" s="270"/>
      <c r="D142" s="243" t="s">
        <v>226</v>
      </c>
      <c r="E142" s="271" t="s">
        <v>1</v>
      </c>
      <c r="F142" s="272" t="s">
        <v>230</v>
      </c>
      <c r="G142" s="270"/>
      <c r="H142" s="273">
        <v>2</v>
      </c>
      <c r="I142" s="274"/>
      <c r="J142" s="270"/>
      <c r="K142" s="270"/>
      <c r="L142" s="275"/>
      <c r="M142" s="276"/>
      <c r="N142" s="277"/>
      <c r="O142" s="277"/>
      <c r="P142" s="277"/>
      <c r="Q142" s="277"/>
      <c r="R142" s="277"/>
      <c r="S142" s="277"/>
      <c r="T142" s="27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9" t="s">
        <v>226</v>
      </c>
      <c r="AU142" s="279" t="s">
        <v>79</v>
      </c>
      <c r="AV142" s="15" t="s">
        <v>117</v>
      </c>
      <c r="AW142" s="15" t="s">
        <v>34</v>
      </c>
      <c r="AX142" s="15" t="s">
        <v>85</v>
      </c>
      <c r="AY142" s="279" t="s">
        <v>214</v>
      </c>
    </row>
    <row r="143" s="2" customFormat="1" ht="16.5" customHeight="1">
      <c r="A143" s="39"/>
      <c r="B143" s="40"/>
      <c r="C143" s="229" t="s">
        <v>79</v>
      </c>
      <c r="D143" s="230" t="s">
        <v>218</v>
      </c>
      <c r="E143" s="231" t="s">
        <v>980</v>
      </c>
      <c r="F143" s="232" t="s">
        <v>902</v>
      </c>
      <c r="G143" s="233" t="s">
        <v>609</v>
      </c>
      <c r="H143" s="234">
        <v>1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44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117</v>
      </c>
      <c r="AT143" s="241" t="s">
        <v>218</v>
      </c>
      <c r="AU143" s="241" t="s">
        <v>79</v>
      </c>
      <c r="AY143" s="18" t="s">
        <v>214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85</v>
      </c>
      <c r="BK143" s="242">
        <f>ROUND(I143*H143,2)</f>
        <v>0</v>
      </c>
      <c r="BL143" s="18" t="s">
        <v>117</v>
      </c>
      <c r="BM143" s="241" t="s">
        <v>775</v>
      </c>
    </row>
    <row r="144" s="2" customFormat="1">
      <c r="A144" s="39"/>
      <c r="B144" s="40"/>
      <c r="C144" s="41"/>
      <c r="D144" s="243" t="s">
        <v>224</v>
      </c>
      <c r="E144" s="41"/>
      <c r="F144" s="244" t="s">
        <v>902</v>
      </c>
      <c r="G144" s="41"/>
      <c r="H144" s="41"/>
      <c r="I144" s="245"/>
      <c r="J144" s="41"/>
      <c r="K144" s="41"/>
      <c r="L144" s="45"/>
      <c r="M144" s="246"/>
      <c r="N144" s="24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79</v>
      </c>
    </row>
    <row r="145" s="2" customFormat="1">
      <c r="A145" s="39"/>
      <c r="B145" s="40"/>
      <c r="C145" s="41"/>
      <c r="D145" s="243" t="s">
        <v>400</v>
      </c>
      <c r="E145" s="41"/>
      <c r="F145" s="291" t="s">
        <v>904</v>
      </c>
      <c r="G145" s="41"/>
      <c r="H145" s="41"/>
      <c r="I145" s="245"/>
      <c r="J145" s="41"/>
      <c r="K145" s="41"/>
      <c r="L145" s="45"/>
      <c r="M145" s="246"/>
      <c r="N145" s="24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400</v>
      </c>
      <c r="AU145" s="18" t="s">
        <v>79</v>
      </c>
    </row>
    <row r="146" s="14" customFormat="1">
      <c r="A146" s="14"/>
      <c r="B146" s="258"/>
      <c r="C146" s="259"/>
      <c r="D146" s="243" t="s">
        <v>226</v>
      </c>
      <c r="E146" s="260" t="s">
        <v>1</v>
      </c>
      <c r="F146" s="261" t="s">
        <v>85</v>
      </c>
      <c r="G146" s="259"/>
      <c r="H146" s="262">
        <v>1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226</v>
      </c>
      <c r="AU146" s="268" t="s">
        <v>79</v>
      </c>
      <c r="AV146" s="14" t="s">
        <v>87</v>
      </c>
      <c r="AW146" s="14" t="s">
        <v>34</v>
      </c>
      <c r="AX146" s="14" t="s">
        <v>79</v>
      </c>
      <c r="AY146" s="268" t="s">
        <v>214</v>
      </c>
    </row>
    <row r="147" s="15" customFormat="1">
      <c r="A147" s="15"/>
      <c r="B147" s="269"/>
      <c r="C147" s="270"/>
      <c r="D147" s="243" t="s">
        <v>226</v>
      </c>
      <c r="E147" s="271" t="s">
        <v>1</v>
      </c>
      <c r="F147" s="272" t="s">
        <v>230</v>
      </c>
      <c r="G147" s="270"/>
      <c r="H147" s="273">
        <v>1</v>
      </c>
      <c r="I147" s="274"/>
      <c r="J147" s="270"/>
      <c r="K147" s="270"/>
      <c r="L147" s="275"/>
      <c r="M147" s="296"/>
      <c r="N147" s="297"/>
      <c r="O147" s="297"/>
      <c r="P147" s="297"/>
      <c r="Q147" s="297"/>
      <c r="R147" s="297"/>
      <c r="S147" s="297"/>
      <c r="T147" s="29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226</v>
      </c>
      <c r="AU147" s="279" t="s">
        <v>79</v>
      </c>
      <c r="AV147" s="15" t="s">
        <v>117</v>
      </c>
      <c r="AW147" s="15" t="s">
        <v>34</v>
      </c>
      <c r="AX147" s="15" t="s">
        <v>85</v>
      </c>
      <c r="AY147" s="279" t="s">
        <v>214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68"/>
      <c r="J148" s="68"/>
      <c r="K148" s="68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h6iPc86s2qqmKJ/nXgcePo/kv9RSOkPC4XeifL2554KR2FMr3oLg08mC/ElhcJAuJyx9K7H6Iecn7P0MwZXnjA==" hashValue="20p/HSEix3HsSEqa2j74CdSq/9l8ZXxeqtnxWpOp6U8EBIa9xt0QJXGDPEdbz1PbOO1vqWWZUjfWgEFaAz0xUg==" algorithmName="SHA-512" password="CC35"/>
  <autoFilter ref="C123:K1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684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981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ROUND((SUM(BE124:BE128)),  2)</f>
        <v>0</v>
      </c>
      <c r="G37" s="39"/>
      <c r="H37" s="39"/>
      <c r="I37" s="166">
        <v>0.20999999999999999</v>
      </c>
      <c r="J37" s="165">
        <f>ROUND(((SUM(BE124:BE128))*I37),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ROUND((SUM(BF124:BF128)),  2)</f>
        <v>0</v>
      </c>
      <c r="G38" s="39"/>
      <c r="H38" s="39"/>
      <c r="I38" s="166">
        <v>0.14999999999999999</v>
      </c>
      <c r="J38" s="165">
        <f>ROUND(((SUM(BF124:BF128))*I38),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ROUND((SUM(BG124:BG128)),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ROUND((SUM(BH124:BH128)),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ROUND((SUM(BI124:BI128)),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684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PO. - Požární ochrana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Přístavba objektu SOŠ a SOU Kladno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684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179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180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827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PO. - Požární ochrana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Kladno</v>
      </c>
      <c r="G118" s="41"/>
      <c r="H118" s="41"/>
      <c r="I118" s="33" t="s">
        <v>22</v>
      </c>
      <c r="J118" s="80" t="str">
        <f>IF(J16="","",J16)</f>
        <v>19. 9. 2023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24</v>
      </c>
      <c r="D120" s="41"/>
      <c r="E120" s="41"/>
      <c r="F120" s="28" t="str">
        <f>E19</f>
        <v>SOŠ a SOU Kladno, Nám. E. Beneše 2353, Kladno</v>
      </c>
      <c r="G120" s="41"/>
      <c r="H120" s="41"/>
      <c r="I120" s="33" t="s">
        <v>30</v>
      </c>
      <c r="J120" s="37" t="str">
        <f>E25</f>
        <v>Ateliér Civilista s.r.o., Bratronice 241, 273 63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35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200</v>
      </c>
      <c r="D123" s="205" t="s">
        <v>64</v>
      </c>
      <c r="E123" s="205" t="s">
        <v>60</v>
      </c>
      <c r="F123" s="205" t="s">
        <v>61</v>
      </c>
      <c r="G123" s="205" t="s">
        <v>201</v>
      </c>
      <c r="H123" s="205" t="s">
        <v>202</v>
      </c>
      <c r="I123" s="205" t="s">
        <v>203</v>
      </c>
      <c r="J123" s="205" t="s">
        <v>185</v>
      </c>
      <c r="K123" s="206" t="s">
        <v>204</v>
      </c>
      <c r="L123" s="207"/>
      <c r="M123" s="101" t="s">
        <v>1</v>
      </c>
      <c r="N123" s="102" t="s">
        <v>43</v>
      </c>
      <c r="O123" s="102" t="s">
        <v>205</v>
      </c>
      <c r="P123" s="102" t="s">
        <v>206</v>
      </c>
      <c r="Q123" s="102" t="s">
        <v>207</v>
      </c>
      <c r="R123" s="102" t="s">
        <v>208</v>
      </c>
      <c r="S123" s="102" t="s">
        <v>209</v>
      </c>
      <c r="T123" s="103" t="s">
        <v>210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211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SUM(P125:P128)</f>
        <v>0</v>
      </c>
      <c r="Q124" s="105"/>
      <c r="R124" s="210">
        <f>SUM(R125:R128)</f>
        <v>0</v>
      </c>
      <c r="S124" s="105"/>
      <c r="T124" s="211">
        <f>SUM(T125:T128)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78</v>
      </c>
      <c r="AU124" s="18" t="s">
        <v>187</v>
      </c>
      <c r="BK124" s="212">
        <f>SUM(BK125:BK128)</f>
        <v>0</v>
      </c>
    </row>
    <row r="125" s="2" customFormat="1" ht="16.5" customHeight="1">
      <c r="A125" s="39"/>
      <c r="B125" s="40"/>
      <c r="C125" s="229" t="s">
        <v>79</v>
      </c>
      <c r="D125" s="299" t="s">
        <v>218</v>
      </c>
      <c r="E125" s="231" t="s">
        <v>982</v>
      </c>
      <c r="F125" s="232" t="s">
        <v>983</v>
      </c>
      <c r="G125" s="233" t="s">
        <v>591</v>
      </c>
      <c r="H125" s="234">
        <v>1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44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117</v>
      </c>
      <c r="AT125" s="241" t="s">
        <v>218</v>
      </c>
      <c r="AU125" s="241" t="s">
        <v>79</v>
      </c>
      <c r="AY125" s="18" t="s">
        <v>214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85</v>
      </c>
      <c r="BK125" s="242">
        <f>ROUND(I125*H125,2)</f>
        <v>0</v>
      </c>
      <c r="BL125" s="18" t="s">
        <v>117</v>
      </c>
      <c r="BM125" s="241" t="s">
        <v>762</v>
      </c>
    </row>
    <row r="126" s="2" customFormat="1">
      <c r="A126" s="39"/>
      <c r="B126" s="40"/>
      <c r="C126" s="41"/>
      <c r="D126" s="243" t="s">
        <v>224</v>
      </c>
      <c r="E126" s="41"/>
      <c r="F126" s="244" t="s">
        <v>983</v>
      </c>
      <c r="G126" s="41"/>
      <c r="H126" s="41"/>
      <c r="I126" s="245"/>
      <c r="J126" s="41"/>
      <c r="K126" s="41"/>
      <c r="L126" s="45"/>
      <c r="M126" s="246"/>
      <c r="N126" s="24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224</v>
      </c>
      <c r="AU126" s="18" t="s">
        <v>79</v>
      </c>
    </row>
    <row r="127" s="2" customFormat="1" ht="16.5" customHeight="1">
      <c r="A127" s="39"/>
      <c r="B127" s="40"/>
      <c r="C127" s="229" t="s">
        <v>79</v>
      </c>
      <c r="D127" s="299" t="s">
        <v>218</v>
      </c>
      <c r="E127" s="231" t="s">
        <v>984</v>
      </c>
      <c r="F127" s="232" t="s">
        <v>985</v>
      </c>
      <c r="G127" s="233" t="s">
        <v>591</v>
      </c>
      <c r="H127" s="234">
        <v>0.5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44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117</v>
      </c>
      <c r="AT127" s="241" t="s">
        <v>218</v>
      </c>
      <c r="AU127" s="241" t="s">
        <v>79</v>
      </c>
      <c r="AY127" s="18" t="s">
        <v>214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85</v>
      </c>
      <c r="BK127" s="242">
        <f>ROUND(I127*H127,2)</f>
        <v>0</v>
      </c>
      <c r="BL127" s="18" t="s">
        <v>117</v>
      </c>
      <c r="BM127" s="241" t="s">
        <v>775</v>
      </c>
    </row>
    <row r="128" s="2" customFormat="1">
      <c r="A128" s="39"/>
      <c r="B128" s="40"/>
      <c r="C128" s="41"/>
      <c r="D128" s="243" t="s">
        <v>224</v>
      </c>
      <c r="E128" s="41"/>
      <c r="F128" s="244" t="s">
        <v>985</v>
      </c>
      <c r="G128" s="41"/>
      <c r="H128" s="41"/>
      <c r="I128" s="245"/>
      <c r="J128" s="41"/>
      <c r="K128" s="41"/>
      <c r="L128" s="45"/>
      <c r="M128" s="292"/>
      <c r="N128" s="293"/>
      <c r="O128" s="294"/>
      <c r="P128" s="294"/>
      <c r="Q128" s="294"/>
      <c r="R128" s="294"/>
      <c r="S128" s="294"/>
      <c r="T128" s="295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224</v>
      </c>
      <c r="AU128" s="18" t="s">
        <v>79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n+4GcwmHygpbPYbsz62ufybz5YUTX8roLi53o87e1hXzmkYLXDKW+Za3A5DeTggYfu7N+VNh2GAl09heAtYhMg==" hashValue="T6FHqL+Tzc+vovpmZYJjFqVxwWFWmAM0JL+ukc7Np3zn44FZk05NOsG4nEXX8uNH+nmzS2f1WwZbsvqgx9Q3Dg==" algorithmName="SHA-512" password="CC35"/>
  <autoFilter ref="C123:K1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684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986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ROUND((SUM(BE124:BE183)),  2)</f>
        <v>0</v>
      </c>
      <c r="G37" s="39"/>
      <c r="H37" s="39"/>
      <c r="I37" s="166">
        <v>0.20999999999999999</v>
      </c>
      <c r="J37" s="165">
        <f>ROUND(((SUM(BE124:BE183))*I37),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ROUND((SUM(BF124:BF183)),  2)</f>
        <v>0</v>
      </c>
      <c r="G38" s="39"/>
      <c r="H38" s="39"/>
      <c r="I38" s="166">
        <v>0.14999999999999999</v>
      </c>
      <c r="J38" s="165">
        <f>ROUND(((SUM(BF124:BF183))*I38),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ROUND((SUM(BG124:BG183)),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ROUND((SUM(BH124:BH183)),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ROUND((SUM(BI124:BI183)),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684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T. - Společné kabelové trasy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Přístavba objektu SOŠ a SOU Kladno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684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179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180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827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T. - Společné kabelové trasy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Kladno</v>
      </c>
      <c r="G118" s="41"/>
      <c r="H118" s="41"/>
      <c r="I118" s="33" t="s">
        <v>22</v>
      </c>
      <c r="J118" s="80" t="str">
        <f>IF(J16="","",J16)</f>
        <v>19. 9. 2023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24</v>
      </c>
      <c r="D120" s="41"/>
      <c r="E120" s="41"/>
      <c r="F120" s="28" t="str">
        <f>E19</f>
        <v>SOŠ a SOU Kladno, Nám. E. Beneše 2353, Kladno</v>
      </c>
      <c r="G120" s="41"/>
      <c r="H120" s="41"/>
      <c r="I120" s="33" t="s">
        <v>30</v>
      </c>
      <c r="J120" s="37" t="str">
        <f>E25</f>
        <v>Ateliér Civilista s.r.o., Bratronice 241, 273 63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35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200</v>
      </c>
      <c r="D123" s="205" t="s">
        <v>64</v>
      </c>
      <c r="E123" s="205" t="s">
        <v>60</v>
      </c>
      <c r="F123" s="205" t="s">
        <v>61</v>
      </c>
      <c r="G123" s="205" t="s">
        <v>201</v>
      </c>
      <c r="H123" s="205" t="s">
        <v>202</v>
      </c>
      <c r="I123" s="205" t="s">
        <v>203</v>
      </c>
      <c r="J123" s="205" t="s">
        <v>185</v>
      </c>
      <c r="K123" s="206" t="s">
        <v>204</v>
      </c>
      <c r="L123" s="207"/>
      <c r="M123" s="101" t="s">
        <v>1</v>
      </c>
      <c r="N123" s="102" t="s">
        <v>43</v>
      </c>
      <c r="O123" s="102" t="s">
        <v>205</v>
      </c>
      <c r="P123" s="102" t="s">
        <v>206</v>
      </c>
      <c r="Q123" s="102" t="s">
        <v>207</v>
      </c>
      <c r="R123" s="102" t="s">
        <v>208</v>
      </c>
      <c r="S123" s="102" t="s">
        <v>209</v>
      </c>
      <c r="T123" s="103" t="s">
        <v>210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211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SUM(P125:P183)</f>
        <v>0</v>
      </c>
      <c r="Q124" s="105"/>
      <c r="R124" s="210">
        <f>SUM(R125:R183)</f>
        <v>0</v>
      </c>
      <c r="S124" s="105"/>
      <c r="T124" s="211">
        <f>SUM(T125:T183)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78</v>
      </c>
      <c r="AU124" s="18" t="s">
        <v>187</v>
      </c>
      <c r="BK124" s="212">
        <f>SUM(BK125:BK183)</f>
        <v>0</v>
      </c>
    </row>
    <row r="125" s="2" customFormat="1" ht="24.15" customHeight="1">
      <c r="A125" s="39"/>
      <c r="B125" s="40"/>
      <c r="C125" s="229" t="s">
        <v>79</v>
      </c>
      <c r="D125" s="229" t="s">
        <v>218</v>
      </c>
      <c r="E125" s="231" t="s">
        <v>987</v>
      </c>
      <c r="F125" s="232" t="s">
        <v>988</v>
      </c>
      <c r="G125" s="233" t="s">
        <v>609</v>
      </c>
      <c r="H125" s="234">
        <v>9.8000000000000007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44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117</v>
      </c>
      <c r="AT125" s="241" t="s">
        <v>218</v>
      </c>
      <c r="AU125" s="241" t="s">
        <v>79</v>
      </c>
      <c r="AY125" s="18" t="s">
        <v>214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85</v>
      </c>
      <c r="BK125" s="242">
        <f>ROUND(I125*H125,2)</f>
        <v>0</v>
      </c>
      <c r="BL125" s="18" t="s">
        <v>117</v>
      </c>
      <c r="BM125" s="241" t="s">
        <v>87</v>
      </c>
    </row>
    <row r="126" s="2" customFormat="1">
      <c r="A126" s="39"/>
      <c r="B126" s="40"/>
      <c r="C126" s="41"/>
      <c r="D126" s="243" t="s">
        <v>224</v>
      </c>
      <c r="E126" s="41"/>
      <c r="F126" s="244" t="s">
        <v>988</v>
      </c>
      <c r="G126" s="41"/>
      <c r="H126" s="41"/>
      <c r="I126" s="245"/>
      <c r="J126" s="41"/>
      <c r="K126" s="41"/>
      <c r="L126" s="45"/>
      <c r="M126" s="246"/>
      <c r="N126" s="24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224</v>
      </c>
      <c r="AU126" s="18" t="s">
        <v>79</v>
      </c>
    </row>
    <row r="127" s="2" customFormat="1" ht="16.5" customHeight="1">
      <c r="A127" s="39"/>
      <c r="B127" s="40"/>
      <c r="C127" s="229" t="s">
        <v>79</v>
      </c>
      <c r="D127" s="229" t="s">
        <v>218</v>
      </c>
      <c r="E127" s="231" t="s">
        <v>795</v>
      </c>
      <c r="F127" s="232" t="s">
        <v>989</v>
      </c>
      <c r="G127" s="233" t="s">
        <v>609</v>
      </c>
      <c r="H127" s="234">
        <v>8.4000000000000004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44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117</v>
      </c>
      <c r="AT127" s="241" t="s">
        <v>218</v>
      </c>
      <c r="AU127" s="241" t="s">
        <v>79</v>
      </c>
      <c r="AY127" s="18" t="s">
        <v>214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85</v>
      </c>
      <c r="BK127" s="242">
        <f>ROUND(I127*H127,2)</f>
        <v>0</v>
      </c>
      <c r="BL127" s="18" t="s">
        <v>117</v>
      </c>
      <c r="BM127" s="241" t="s">
        <v>117</v>
      </c>
    </row>
    <row r="128" s="2" customFormat="1">
      <c r="A128" s="39"/>
      <c r="B128" s="40"/>
      <c r="C128" s="41"/>
      <c r="D128" s="243" t="s">
        <v>224</v>
      </c>
      <c r="E128" s="41"/>
      <c r="F128" s="244" t="s">
        <v>989</v>
      </c>
      <c r="G128" s="41"/>
      <c r="H128" s="41"/>
      <c r="I128" s="245"/>
      <c r="J128" s="41"/>
      <c r="K128" s="41"/>
      <c r="L128" s="45"/>
      <c r="M128" s="246"/>
      <c r="N128" s="24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224</v>
      </c>
      <c r="AU128" s="18" t="s">
        <v>79</v>
      </c>
    </row>
    <row r="129" s="2" customFormat="1" ht="16.5" customHeight="1">
      <c r="A129" s="39"/>
      <c r="B129" s="40"/>
      <c r="C129" s="229" t="s">
        <v>79</v>
      </c>
      <c r="D129" s="229" t="s">
        <v>218</v>
      </c>
      <c r="E129" s="231" t="s">
        <v>799</v>
      </c>
      <c r="F129" s="232" t="s">
        <v>990</v>
      </c>
      <c r="G129" s="233" t="s">
        <v>609</v>
      </c>
      <c r="H129" s="234">
        <v>11.199999999999999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117</v>
      </c>
      <c r="AT129" s="241" t="s">
        <v>218</v>
      </c>
      <c r="AU129" s="241" t="s">
        <v>79</v>
      </c>
      <c r="AY129" s="18" t="s">
        <v>214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85</v>
      </c>
      <c r="BK129" s="242">
        <f>ROUND(I129*H129,2)</f>
        <v>0</v>
      </c>
      <c r="BL129" s="18" t="s">
        <v>117</v>
      </c>
      <c r="BM129" s="241" t="s">
        <v>215</v>
      </c>
    </row>
    <row r="130" s="2" customFormat="1">
      <c r="A130" s="39"/>
      <c r="B130" s="40"/>
      <c r="C130" s="41"/>
      <c r="D130" s="243" t="s">
        <v>224</v>
      </c>
      <c r="E130" s="41"/>
      <c r="F130" s="244" t="s">
        <v>990</v>
      </c>
      <c r="G130" s="41"/>
      <c r="H130" s="41"/>
      <c r="I130" s="245"/>
      <c r="J130" s="41"/>
      <c r="K130" s="41"/>
      <c r="L130" s="45"/>
      <c r="M130" s="246"/>
      <c r="N130" s="24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79</v>
      </c>
    </row>
    <row r="131" s="2" customFormat="1" ht="16.5" customHeight="1">
      <c r="A131" s="39"/>
      <c r="B131" s="40"/>
      <c r="C131" s="229" t="s">
        <v>79</v>
      </c>
      <c r="D131" s="229" t="s">
        <v>218</v>
      </c>
      <c r="E131" s="231" t="s">
        <v>803</v>
      </c>
      <c r="F131" s="232" t="s">
        <v>991</v>
      </c>
      <c r="G131" s="233" t="s">
        <v>609</v>
      </c>
      <c r="H131" s="234">
        <v>5.5999999999999996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44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117</v>
      </c>
      <c r="AT131" s="241" t="s">
        <v>218</v>
      </c>
      <c r="AU131" s="241" t="s">
        <v>79</v>
      </c>
      <c r="AY131" s="18" t="s">
        <v>214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85</v>
      </c>
      <c r="BK131" s="242">
        <f>ROUND(I131*H131,2)</f>
        <v>0</v>
      </c>
      <c r="BL131" s="18" t="s">
        <v>117</v>
      </c>
      <c r="BM131" s="241" t="s">
        <v>247</v>
      </c>
    </row>
    <row r="132" s="2" customFormat="1">
      <c r="A132" s="39"/>
      <c r="B132" s="40"/>
      <c r="C132" s="41"/>
      <c r="D132" s="243" t="s">
        <v>224</v>
      </c>
      <c r="E132" s="41"/>
      <c r="F132" s="244" t="s">
        <v>991</v>
      </c>
      <c r="G132" s="41"/>
      <c r="H132" s="41"/>
      <c r="I132" s="245"/>
      <c r="J132" s="41"/>
      <c r="K132" s="41"/>
      <c r="L132" s="45"/>
      <c r="M132" s="246"/>
      <c r="N132" s="24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224</v>
      </c>
      <c r="AU132" s="18" t="s">
        <v>79</v>
      </c>
    </row>
    <row r="133" s="2" customFormat="1" ht="16.5" customHeight="1">
      <c r="A133" s="39"/>
      <c r="B133" s="40"/>
      <c r="C133" s="229" t="s">
        <v>79</v>
      </c>
      <c r="D133" s="229" t="s">
        <v>218</v>
      </c>
      <c r="E133" s="231" t="s">
        <v>807</v>
      </c>
      <c r="F133" s="232" t="s">
        <v>992</v>
      </c>
      <c r="G133" s="233" t="s">
        <v>609</v>
      </c>
      <c r="H133" s="234">
        <v>0.69999999999999996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117</v>
      </c>
      <c r="AT133" s="241" t="s">
        <v>218</v>
      </c>
      <c r="AU133" s="241" t="s">
        <v>79</v>
      </c>
      <c r="AY133" s="18" t="s">
        <v>214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117</v>
      </c>
      <c r="BM133" s="241" t="s">
        <v>748</v>
      </c>
    </row>
    <row r="134" s="2" customFormat="1">
      <c r="A134" s="39"/>
      <c r="B134" s="40"/>
      <c r="C134" s="41"/>
      <c r="D134" s="243" t="s">
        <v>224</v>
      </c>
      <c r="E134" s="41"/>
      <c r="F134" s="244" t="s">
        <v>992</v>
      </c>
      <c r="G134" s="41"/>
      <c r="H134" s="41"/>
      <c r="I134" s="245"/>
      <c r="J134" s="41"/>
      <c r="K134" s="41"/>
      <c r="L134" s="45"/>
      <c r="M134" s="246"/>
      <c r="N134" s="24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224</v>
      </c>
      <c r="AU134" s="18" t="s">
        <v>79</v>
      </c>
    </row>
    <row r="135" s="2" customFormat="1" ht="16.5" customHeight="1">
      <c r="A135" s="39"/>
      <c r="B135" s="40"/>
      <c r="C135" s="229" t="s">
        <v>79</v>
      </c>
      <c r="D135" s="229" t="s">
        <v>218</v>
      </c>
      <c r="E135" s="231" t="s">
        <v>812</v>
      </c>
      <c r="F135" s="232" t="s">
        <v>993</v>
      </c>
      <c r="G135" s="233" t="s">
        <v>239</v>
      </c>
      <c r="H135" s="234">
        <v>39.200000000000003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117</v>
      </c>
      <c r="AT135" s="241" t="s">
        <v>218</v>
      </c>
      <c r="AU135" s="241" t="s">
        <v>79</v>
      </c>
      <c r="AY135" s="18" t="s">
        <v>214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117</v>
      </c>
      <c r="BM135" s="241" t="s">
        <v>762</v>
      </c>
    </row>
    <row r="136" s="2" customFormat="1">
      <c r="A136" s="39"/>
      <c r="B136" s="40"/>
      <c r="C136" s="41"/>
      <c r="D136" s="243" t="s">
        <v>224</v>
      </c>
      <c r="E136" s="41"/>
      <c r="F136" s="244" t="s">
        <v>993</v>
      </c>
      <c r="G136" s="41"/>
      <c r="H136" s="41"/>
      <c r="I136" s="245"/>
      <c r="J136" s="41"/>
      <c r="K136" s="41"/>
      <c r="L136" s="45"/>
      <c r="M136" s="246"/>
      <c r="N136" s="24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79</v>
      </c>
    </row>
    <row r="137" s="2" customFormat="1" ht="16.5" customHeight="1">
      <c r="A137" s="39"/>
      <c r="B137" s="40"/>
      <c r="C137" s="229" t="s">
        <v>79</v>
      </c>
      <c r="D137" s="229" t="s">
        <v>218</v>
      </c>
      <c r="E137" s="231" t="s">
        <v>816</v>
      </c>
      <c r="F137" s="232" t="s">
        <v>994</v>
      </c>
      <c r="G137" s="233" t="s">
        <v>239</v>
      </c>
      <c r="H137" s="234">
        <v>12.6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117</v>
      </c>
      <c r="AT137" s="241" t="s">
        <v>218</v>
      </c>
      <c r="AU137" s="241" t="s">
        <v>79</v>
      </c>
      <c r="AY137" s="18" t="s">
        <v>214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85</v>
      </c>
      <c r="BK137" s="242">
        <f>ROUND(I137*H137,2)</f>
        <v>0</v>
      </c>
      <c r="BL137" s="18" t="s">
        <v>117</v>
      </c>
      <c r="BM137" s="241" t="s">
        <v>775</v>
      </c>
    </row>
    <row r="138" s="2" customFormat="1">
      <c r="A138" s="39"/>
      <c r="B138" s="40"/>
      <c r="C138" s="41"/>
      <c r="D138" s="243" t="s">
        <v>224</v>
      </c>
      <c r="E138" s="41"/>
      <c r="F138" s="244" t="s">
        <v>994</v>
      </c>
      <c r="G138" s="41"/>
      <c r="H138" s="41"/>
      <c r="I138" s="245"/>
      <c r="J138" s="41"/>
      <c r="K138" s="41"/>
      <c r="L138" s="45"/>
      <c r="M138" s="246"/>
      <c r="N138" s="24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79</v>
      </c>
    </row>
    <row r="139" s="2" customFormat="1" ht="16.5" customHeight="1">
      <c r="A139" s="39"/>
      <c r="B139" s="40"/>
      <c r="C139" s="229" t="s">
        <v>79</v>
      </c>
      <c r="D139" s="229" t="s">
        <v>218</v>
      </c>
      <c r="E139" s="231" t="s">
        <v>820</v>
      </c>
      <c r="F139" s="232" t="s">
        <v>995</v>
      </c>
      <c r="G139" s="233" t="s">
        <v>239</v>
      </c>
      <c r="H139" s="234">
        <v>11.199999999999999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44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117</v>
      </c>
      <c r="AT139" s="241" t="s">
        <v>218</v>
      </c>
      <c r="AU139" s="241" t="s">
        <v>79</v>
      </c>
      <c r="AY139" s="18" t="s">
        <v>214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117</v>
      </c>
      <c r="BM139" s="241" t="s">
        <v>293</v>
      </c>
    </row>
    <row r="140" s="2" customFormat="1">
      <c r="A140" s="39"/>
      <c r="B140" s="40"/>
      <c r="C140" s="41"/>
      <c r="D140" s="243" t="s">
        <v>224</v>
      </c>
      <c r="E140" s="41"/>
      <c r="F140" s="244" t="s">
        <v>995</v>
      </c>
      <c r="G140" s="41"/>
      <c r="H140" s="41"/>
      <c r="I140" s="245"/>
      <c r="J140" s="41"/>
      <c r="K140" s="41"/>
      <c r="L140" s="45"/>
      <c r="M140" s="246"/>
      <c r="N140" s="24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79</v>
      </c>
    </row>
    <row r="141" s="2" customFormat="1" ht="16.5" customHeight="1">
      <c r="A141" s="39"/>
      <c r="B141" s="40"/>
      <c r="C141" s="229" t="s">
        <v>79</v>
      </c>
      <c r="D141" s="229" t="s">
        <v>218</v>
      </c>
      <c r="E141" s="231" t="s">
        <v>824</v>
      </c>
      <c r="F141" s="232" t="s">
        <v>996</v>
      </c>
      <c r="G141" s="233" t="s">
        <v>239</v>
      </c>
      <c r="H141" s="234">
        <v>1.3999999999999999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44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117</v>
      </c>
      <c r="AT141" s="241" t="s">
        <v>218</v>
      </c>
      <c r="AU141" s="241" t="s">
        <v>79</v>
      </c>
      <c r="AY141" s="18" t="s">
        <v>214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85</v>
      </c>
      <c r="BK141" s="242">
        <f>ROUND(I141*H141,2)</f>
        <v>0</v>
      </c>
      <c r="BL141" s="18" t="s">
        <v>117</v>
      </c>
      <c r="BM141" s="241" t="s">
        <v>847</v>
      </c>
    </row>
    <row r="142" s="2" customFormat="1">
      <c r="A142" s="39"/>
      <c r="B142" s="40"/>
      <c r="C142" s="41"/>
      <c r="D142" s="243" t="s">
        <v>224</v>
      </c>
      <c r="E142" s="41"/>
      <c r="F142" s="244" t="s">
        <v>996</v>
      </c>
      <c r="G142" s="41"/>
      <c r="H142" s="41"/>
      <c r="I142" s="245"/>
      <c r="J142" s="41"/>
      <c r="K142" s="41"/>
      <c r="L142" s="45"/>
      <c r="M142" s="246"/>
      <c r="N142" s="24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79</v>
      </c>
    </row>
    <row r="143" s="2" customFormat="1" ht="16.5" customHeight="1">
      <c r="A143" s="39"/>
      <c r="B143" s="40"/>
      <c r="C143" s="229" t="s">
        <v>79</v>
      </c>
      <c r="D143" s="229" t="s">
        <v>218</v>
      </c>
      <c r="E143" s="231" t="s">
        <v>670</v>
      </c>
      <c r="F143" s="232" t="s">
        <v>997</v>
      </c>
      <c r="G143" s="233" t="s">
        <v>609</v>
      </c>
      <c r="H143" s="234">
        <v>65.099999999999994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44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117</v>
      </c>
      <c r="AT143" s="241" t="s">
        <v>218</v>
      </c>
      <c r="AU143" s="241" t="s">
        <v>79</v>
      </c>
      <c r="AY143" s="18" t="s">
        <v>214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85</v>
      </c>
      <c r="BK143" s="242">
        <f>ROUND(I143*H143,2)</f>
        <v>0</v>
      </c>
      <c r="BL143" s="18" t="s">
        <v>117</v>
      </c>
      <c r="BM143" s="241" t="s">
        <v>604</v>
      </c>
    </row>
    <row r="144" s="2" customFormat="1">
      <c r="A144" s="39"/>
      <c r="B144" s="40"/>
      <c r="C144" s="41"/>
      <c r="D144" s="243" t="s">
        <v>224</v>
      </c>
      <c r="E144" s="41"/>
      <c r="F144" s="244" t="s">
        <v>997</v>
      </c>
      <c r="G144" s="41"/>
      <c r="H144" s="41"/>
      <c r="I144" s="245"/>
      <c r="J144" s="41"/>
      <c r="K144" s="41"/>
      <c r="L144" s="45"/>
      <c r="M144" s="246"/>
      <c r="N144" s="24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79</v>
      </c>
    </row>
    <row r="145" s="2" customFormat="1" ht="16.5" customHeight="1">
      <c r="A145" s="39"/>
      <c r="B145" s="40"/>
      <c r="C145" s="229" t="s">
        <v>79</v>
      </c>
      <c r="D145" s="229" t="s">
        <v>218</v>
      </c>
      <c r="E145" s="231" t="s">
        <v>678</v>
      </c>
      <c r="F145" s="232" t="s">
        <v>998</v>
      </c>
      <c r="G145" s="233" t="s">
        <v>609</v>
      </c>
      <c r="H145" s="234">
        <v>24.5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44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117</v>
      </c>
      <c r="AT145" s="241" t="s">
        <v>218</v>
      </c>
      <c r="AU145" s="241" t="s">
        <v>79</v>
      </c>
      <c r="AY145" s="18" t="s">
        <v>214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85</v>
      </c>
      <c r="BK145" s="242">
        <f>ROUND(I145*H145,2)</f>
        <v>0</v>
      </c>
      <c r="BL145" s="18" t="s">
        <v>117</v>
      </c>
      <c r="BM145" s="241" t="s">
        <v>502</v>
      </c>
    </row>
    <row r="146" s="2" customFormat="1">
      <c r="A146" s="39"/>
      <c r="B146" s="40"/>
      <c r="C146" s="41"/>
      <c r="D146" s="243" t="s">
        <v>224</v>
      </c>
      <c r="E146" s="41"/>
      <c r="F146" s="244" t="s">
        <v>998</v>
      </c>
      <c r="G146" s="41"/>
      <c r="H146" s="41"/>
      <c r="I146" s="245"/>
      <c r="J146" s="41"/>
      <c r="K146" s="41"/>
      <c r="L146" s="45"/>
      <c r="M146" s="246"/>
      <c r="N146" s="24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79</v>
      </c>
    </row>
    <row r="147" s="2" customFormat="1" ht="16.5" customHeight="1">
      <c r="A147" s="39"/>
      <c r="B147" s="40"/>
      <c r="C147" s="229" t="s">
        <v>79</v>
      </c>
      <c r="D147" s="229" t="s">
        <v>218</v>
      </c>
      <c r="E147" s="231" t="s">
        <v>681</v>
      </c>
      <c r="F147" s="232" t="s">
        <v>999</v>
      </c>
      <c r="G147" s="233" t="s">
        <v>609</v>
      </c>
      <c r="H147" s="234">
        <v>15.4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44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117</v>
      </c>
      <c r="AT147" s="241" t="s">
        <v>218</v>
      </c>
      <c r="AU147" s="241" t="s">
        <v>79</v>
      </c>
      <c r="AY147" s="18" t="s">
        <v>214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85</v>
      </c>
      <c r="BK147" s="242">
        <f>ROUND(I147*H147,2)</f>
        <v>0</v>
      </c>
      <c r="BL147" s="18" t="s">
        <v>117</v>
      </c>
      <c r="BM147" s="241" t="s">
        <v>852</v>
      </c>
    </row>
    <row r="148" s="2" customFormat="1">
      <c r="A148" s="39"/>
      <c r="B148" s="40"/>
      <c r="C148" s="41"/>
      <c r="D148" s="243" t="s">
        <v>224</v>
      </c>
      <c r="E148" s="41"/>
      <c r="F148" s="244" t="s">
        <v>999</v>
      </c>
      <c r="G148" s="41"/>
      <c r="H148" s="41"/>
      <c r="I148" s="245"/>
      <c r="J148" s="41"/>
      <c r="K148" s="41"/>
      <c r="L148" s="45"/>
      <c r="M148" s="246"/>
      <c r="N148" s="24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79</v>
      </c>
    </row>
    <row r="149" s="2" customFormat="1" ht="21.75" customHeight="1">
      <c r="A149" s="39"/>
      <c r="B149" s="40"/>
      <c r="C149" s="229" t="s">
        <v>79</v>
      </c>
      <c r="D149" s="229" t="s">
        <v>218</v>
      </c>
      <c r="E149" s="231" t="s">
        <v>1000</v>
      </c>
      <c r="F149" s="232" t="s">
        <v>1001</v>
      </c>
      <c r="G149" s="233" t="s">
        <v>609</v>
      </c>
      <c r="H149" s="234">
        <v>2.1000000000000001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44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117</v>
      </c>
      <c r="AT149" s="241" t="s">
        <v>218</v>
      </c>
      <c r="AU149" s="241" t="s">
        <v>79</v>
      </c>
      <c r="AY149" s="18" t="s">
        <v>214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85</v>
      </c>
      <c r="BK149" s="242">
        <f>ROUND(I149*H149,2)</f>
        <v>0</v>
      </c>
      <c r="BL149" s="18" t="s">
        <v>117</v>
      </c>
      <c r="BM149" s="241" t="s">
        <v>854</v>
      </c>
    </row>
    <row r="150" s="2" customFormat="1">
      <c r="A150" s="39"/>
      <c r="B150" s="40"/>
      <c r="C150" s="41"/>
      <c r="D150" s="243" t="s">
        <v>224</v>
      </c>
      <c r="E150" s="41"/>
      <c r="F150" s="244" t="s">
        <v>1001</v>
      </c>
      <c r="G150" s="41"/>
      <c r="H150" s="41"/>
      <c r="I150" s="245"/>
      <c r="J150" s="41"/>
      <c r="K150" s="41"/>
      <c r="L150" s="45"/>
      <c r="M150" s="246"/>
      <c r="N150" s="24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79</v>
      </c>
    </row>
    <row r="151" s="2" customFormat="1" ht="16.5" customHeight="1">
      <c r="A151" s="39"/>
      <c r="B151" s="40"/>
      <c r="C151" s="229" t="s">
        <v>79</v>
      </c>
      <c r="D151" s="229" t="s">
        <v>218</v>
      </c>
      <c r="E151" s="231" t="s">
        <v>1002</v>
      </c>
      <c r="F151" s="232" t="s">
        <v>1003</v>
      </c>
      <c r="G151" s="233" t="s">
        <v>609</v>
      </c>
      <c r="H151" s="234">
        <v>3.5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44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117</v>
      </c>
      <c r="AT151" s="241" t="s">
        <v>218</v>
      </c>
      <c r="AU151" s="241" t="s">
        <v>79</v>
      </c>
      <c r="AY151" s="18" t="s">
        <v>214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85</v>
      </c>
      <c r="BK151" s="242">
        <f>ROUND(I151*H151,2)</f>
        <v>0</v>
      </c>
      <c r="BL151" s="18" t="s">
        <v>117</v>
      </c>
      <c r="BM151" s="241" t="s">
        <v>857</v>
      </c>
    </row>
    <row r="152" s="2" customFormat="1">
      <c r="A152" s="39"/>
      <c r="B152" s="40"/>
      <c r="C152" s="41"/>
      <c r="D152" s="243" t="s">
        <v>224</v>
      </c>
      <c r="E152" s="41"/>
      <c r="F152" s="244" t="s">
        <v>1003</v>
      </c>
      <c r="G152" s="41"/>
      <c r="H152" s="41"/>
      <c r="I152" s="245"/>
      <c r="J152" s="41"/>
      <c r="K152" s="41"/>
      <c r="L152" s="45"/>
      <c r="M152" s="246"/>
      <c r="N152" s="24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79</v>
      </c>
    </row>
    <row r="153" s="2" customFormat="1" ht="16.5" customHeight="1">
      <c r="A153" s="39"/>
      <c r="B153" s="40"/>
      <c r="C153" s="229" t="s">
        <v>79</v>
      </c>
      <c r="D153" s="229" t="s">
        <v>218</v>
      </c>
      <c r="E153" s="231" t="s">
        <v>1004</v>
      </c>
      <c r="F153" s="232" t="s">
        <v>1005</v>
      </c>
      <c r="G153" s="233" t="s">
        <v>609</v>
      </c>
      <c r="H153" s="234">
        <v>3.5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44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117</v>
      </c>
      <c r="AT153" s="241" t="s">
        <v>218</v>
      </c>
      <c r="AU153" s="241" t="s">
        <v>79</v>
      </c>
      <c r="AY153" s="18" t="s">
        <v>214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85</v>
      </c>
      <c r="BK153" s="242">
        <f>ROUND(I153*H153,2)</f>
        <v>0</v>
      </c>
      <c r="BL153" s="18" t="s">
        <v>117</v>
      </c>
      <c r="BM153" s="241" t="s">
        <v>860</v>
      </c>
    </row>
    <row r="154" s="2" customFormat="1">
      <c r="A154" s="39"/>
      <c r="B154" s="40"/>
      <c r="C154" s="41"/>
      <c r="D154" s="243" t="s">
        <v>224</v>
      </c>
      <c r="E154" s="41"/>
      <c r="F154" s="244" t="s">
        <v>1005</v>
      </c>
      <c r="G154" s="41"/>
      <c r="H154" s="41"/>
      <c r="I154" s="245"/>
      <c r="J154" s="41"/>
      <c r="K154" s="41"/>
      <c r="L154" s="45"/>
      <c r="M154" s="246"/>
      <c r="N154" s="24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224</v>
      </c>
      <c r="AU154" s="18" t="s">
        <v>79</v>
      </c>
    </row>
    <row r="155" s="2" customFormat="1" ht="16.5" customHeight="1">
      <c r="A155" s="39"/>
      <c r="B155" s="40"/>
      <c r="C155" s="229" t="s">
        <v>79</v>
      </c>
      <c r="D155" s="229" t="s">
        <v>218</v>
      </c>
      <c r="E155" s="231" t="s">
        <v>1006</v>
      </c>
      <c r="F155" s="232" t="s">
        <v>1007</v>
      </c>
      <c r="G155" s="233" t="s">
        <v>609</v>
      </c>
      <c r="H155" s="234">
        <v>44.100000000000001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44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117</v>
      </c>
      <c r="AT155" s="241" t="s">
        <v>218</v>
      </c>
      <c r="AU155" s="241" t="s">
        <v>79</v>
      </c>
      <c r="AY155" s="18" t="s">
        <v>214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85</v>
      </c>
      <c r="BK155" s="242">
        <f>ROUND(I155*H155,2)</f>
        <v>0</v>
      </c>
      <c r="BL155" s="18" t="s">
        <v>117</v>
      </c>
      <c r="BM155" s="241" t="s">
        <v>299</v>
      </c>
    </row>
    <row r="156" s="2" customFormat="1">
      <c r="A156" s="39"/>
      <c r="B156" s="40"/>
      <c r="C156" s="41"/>
      <c r="D156" s="243" t="s">
        <v>224</v>
      </c>
      <c r="E156" s="41"/>
      <c r="F156" s="244" t="s">
        <v>1007</v>
      </c>
      <c r="G156" s="41"/>
      <c r="H156" s="41"/>
      <c r="I156" s="245"/>
      <c r="J156" s="41"/>
      <c r="K156" s="41"/>
      <c r="L156" s="45"/>
      <c r="M156" s="246"/>
      <c r="N156" s="24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224</v>
      </c>
      <c r="AU156" s="18" t="s">
        <v>79</v>
      </c>
    </row>
    <row r="157" s="2" customFormat="1" ht="16.5" customHeight="1">
      <c r="A157" s="39"/>
      <c r="B157" s="40"/>
      <c r="C157" s="229" t="s">
        <v>79</v>
      </c>
      <c r="D157" s="229" t="s">
        <v>218</v>
      </c>
      <c r="E157" s="231" t="s">
        <v>1008</v>
      </c>
      <c r="F157" s="232" t="s">
        <v>1009</v>
      </c>
      <c r="G157" s="233" t="s">
        <v>609</v>
      </c>
      <c r="H157" s="234">
        <v>44.100000000000001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44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117</v>
      </c>
      <c r="AT157" s="241" t="s">
        <v>218</v>
      </c>
      <c r="AU157" s="241" t="s">
        <v>79</v>
      </c>
      <c r="AY157" s="18" t="s">
        <v>214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85</v>
      </c>
      <c r="BK157" s="242">
        <f>ROUND(I157*H157,2)</f>
        <v>0</v>
      </c>
      <c r="BL157" s="18" t="s">
        <v>117</v>
      </c>
      <c r="BM157" s="241" t="s">
        <v>517</v>
      </c>
    </row>
    <row r="158" s="2" customFormat="1">
      <c r="A158" s="39"/>
      <c r="B158" s="40"/>
      <c r="C158" s="41"/>
      <c r="D158" s="243" t="s">
        <v>224</v>
      </c>
      <c r="E158" s="41"/>
      <c r="F158" s="244" t="s">
        <v>1009</v>
      </c>
      <c r="G158" s="41"/>
      <c r="H158" s="41"/>
      <c r="I158" s="245"/>
      <c r="J158" s="41"/>
      <c r="K158" s="41"/>
      <c r="L158" s="45"/>
      <c r="M158" s="246"/>
      <c r="N158" s="24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79</v>
      </c>
    </row>
    <row r="159" s="2" customFormat="1" ht="24.15" customHeight="1">
      <c r="A159" s="39"/>
      <c r="B159" s="40"/>
      <c r="C159" s="229" t="s">
        <v>79</v>
      </c>
      <c r="D159" s="229" t="s">
        <v>218</v>
      </c>
      <c r="E159" s="231" t="s">
        <v>1010</v>
      </c>
      <c r="F159" s="232" t="s">
        <v>1011</v>
      </c>
      <c r="G159" s="233" t="s">
        <v>609</v>
      </c>
      <c r="H159" s="234">
        <v>190.40000000000001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44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117</v>
      </c>
      <c r="AT159" s="241" t="s">
        <v>218</v>
      </c>
      <c r="AU159" s="241" t="s">
        <v>79</v>
      </c>
      <c r="AY159" s="18" t="s">
        <v>214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85</v>
      </c>
      <c r="BK159" s="242">
        <f>ROUND(I159*H159,2)</f>
        <v>0</v>
      </c>
      <c r="BL159" s="18" t="s">
        <v>117</v>
      </c>
      <c r="BM159" s="241" t="s">
        <v>867</v>
      </c>
    </row>
    <row r="160" s="2" customFormat="1">
      <c r="A160" s="39"/>
      <c r="B160" s="40"/>
      <c r="C160" s="41"/>
      <c r="D160" s="243" t="s">
        <v>224</v>
      </c>
      <c r="E160" s="41"/>
      <c r="F160" s="244" t="s">
        <v>1011</v>
      </c>
      <c r="G160" s="41"/>
      <c r="H160" s="41"/>
      <c r="I160" s="245"/>
      <c r="J160" s="41"/>
      <c r="K160" s="41"/>
      <c r="L160" s="45"/>
      <c r="M160" s="246"/>
      <c r="N160" s="24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79</v>
      </c>
    </row>
    <row r="161" s="2" customFormat="1" ht="24.15" customHeight="1">
      <c r="A161" s="39"/>
      <c r="B161" s="40"/>
      <c r="C161" s="229" t="s">
        <v>79</v>
      </c>
      <c r="D161" s="229" t="s">
        <v>218</v>
      </c>
      <c r="E161" s="231" t="s">
        <v>1012</v>
      </c>
      <c r="F161" s="232" t="s">
        <v>1013</v>
      </c>
      <c r="G161" s="233" t="s">
        <v>239</v>
      </c>
      <c r="H161" s="234">
        <v>100.8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44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117</v>
      </c>
      <c r="AT161" s="241" t="s">
        <v>218</v>
      </c>
      <c r="AU161" s="241" t="s">
        <v>79</v>
      </c>
      <c r="AY161" s="18" t="s">
        <v>214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85</v>
      </c>
      <c r="BK161" s="242">
        <f>ROUND(I161*H161,2)</f>
        <v>0</v>
      </c>
      <c r="BL161" s="18" t="s">
        <v>117</v>
      </c>
      <c r="BM161" s="241" t="s">
        <v>869</v>
      </c>
    </row>
    <row r="162" s="2" customFormat="1">
      <c r="A162" s="39"/>
      <c r="B162" s="40"/>
      <c r="C162" s="41"/>
      <c r="D162" s="243" t="s">
        <v>224</v>
      </c>
      <c r="E162" s="41"/>
      <c r="F162" s="244" t="s">
        <v>1013</v>
      </c>
      <c r="G162" s="41"/>
      <c r="H162" s="41"/>
      <c r="I162" s="245"/>
      <c r="J162" s="41"/>
      <c r="K162" s="41"/>
      <c r="L162" s="45"/>
      <c r="M162" s="246"/>
      <c r="N162" s="24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79</v>
      </c>
    </row>
    <row r="163" s="2" customFormat="1" ht="24.15" customHeight="1">
      <c r="A163" s="39"/>
      <c r="B163" s="40"/>
      <c r="C163" s="229" t="s">
        <v>79</v>
      </c>
      <c r="D163" s="229" t="s">
        <v>218</v>
      </c>
      <c r="E163" s="231" t="s">
        <v>1014</v>
      </c>
      <c r="F163" s="232" t="s">
        <v>1015</v>
      </c>
      <c r="G163" s="233" t="s">
        <v>239</v>
      </c>
      <c r="H163" s="234">
        <v>36.399999999999999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44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117</v>
      </c>
      <c r="AT163" s="241" t="s">
        <v>218</v>
      </c>
      <c r="AU163" s="241" t="s">
        <v>79</v>
      </c>
      <c r="AY163" s="18" t="s">
        <v>214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85</v>
      </c>
      <c r="BK163" s="242">
        <f>ROUND(I163*H163,2)</f>
        <v>0</v>
      </c>
      <c r="BL163" s="18" t="s">
        <v>117</v>
      </c>
      <c r="BM163" s="241" t="s">
        <v>810</v>
      </c>
    </row>
    <row r="164" s="2" customFormat="1">
      <c r="A164" s="39"/>
      <c r="B164" s="40"/>
      <c r="C164" s="41"/>
      <c r="D164" s="243" t="s">
        <v>224</v>
      </c>
      <c r="E164" s="41"/>
      <c r="F164" s="244" t="s">
        <v>1015</v>
      </c>
      <c r="G164" s="41"/>
      <c r="H164" s="41"/>
      <c r="I164" s="245"/>
      <c r="J164" s="41"/>
      <c r="K164" s="41"/>
      <c r="L164" s="45"/>
      <c r="M164" s="246"/>
      <c r="N164" s="24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79</v>
      </c>
    </row>
    <row r="165" s="2" customFormat="1" ht="21.75" customHeight="1">
      <c r="A165" s="39"/>
      <c r="B165" s="40"/>
      <c r="C165" s="229" t="s">
        <v>79</v>
      </c>
      <c r="D165" s="229" t="s">
        <v>218</v>
      </c>
      <c r="E165" s="231" t="s">
        <v>1016</v>
      </c>
      <c r="F165" s="232" t="s">
        <v>1017</v>
      </c>
      <c r="G165" s="233" t="s">
        <v>239</v>
      </c>
      <c r="H165" s="234">
        <v>35</v>
      </c>
      <c r="I165" s="235"/>
      <c r="J165" s="236">
        <f>ROUND(I165*H165,2)</f>
        <v>0</v>
      </c>
      <c r="K165" s="232" t="s">
        <v>1</v>
      </c>
      <c r="L165" s="45"/>
      <c r="M165" s="237" t="s">
        <v>1</v>
      </c>
      <c r="N165" s="238" t="s">
        <v>44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117</v>
      </c>
      <c r="AT165" s="241" t="s">
        <v>218</v>
      </c>
      <c r="AU165" s="241" t="s">
        <v>79</v>
      </c>
      <c r="AY165" s="18" t="s">
        <v>214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85</v>
      </c>
      <c r="BK165" s="242">
        <f>ROUND(I165*H165,2)</f>
        <v>0</v>
      </c>
      <c r="BL165" s="18" t="s">
        <v>117</v>
      </c>
      <c r="BM165" s="241" t="s">
        <v>873</v>
      </c>
    </row>
    <row r="166" s="2" customFormat="1">
      <c r="A166" s="39"/>
      <c r="B166" s="40"/>
      <c r="C166" s="41"/>
      <c r="D166" s="243" t="s">
        <v>224</v>
      </c>
      <c r="E166" s="41"/>
      <c r="F166" s="244" t="s">
        <v>1017</v>
      </c>
      <c r="G166" s="41"/>
      <c r="H166" s="41"/>
      <c r="I166" s="245"/>
      <c r="J166" s="41"/>
      <c r="K166" s="41"/>
      <c r="L166" s="45"/>
      <c r="M166" s="246"/>
      <c r="N166" s="24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79</v>
      </c>
    </row>
    <row r="167" s="2" customFormat="1" ht="16.5" customHeight="1">
      <c r="A167" s="39"/>
      <c r="B167" s="40"/>
      <c r="C167" s="229" t="s">
        <v>79</v>
      </c>
      <c r="D167" s="229" t="s">
        <v>218</v>
      </c>
      <c r="E167" s="231" t="s">
        <v>1018</v>
      </c>
      <c r="F167" s="232" t="s">
        <v>1019</v>
      </c>
      <c r="G167" s="233" t="s">
        <v>239</v>
      </c>
      <c r="H167" s="234">
        <v>1.3999999999999999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44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117</v>
      </c>
      <c r="AT167" s="241" t="s">
        <v>218</v>
      </c>
      <c r="AU167" s="241" t="s">
        <v>79</v>
      </c>
      <c r="AY167" s="18" t="s">
        <v>214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85</v>
      </c>
      <c r="BK167" s="242">
        <f>ROUND(I167*H167,2)</f>
        <v>0</v>
      </c>
      <c r="BL167" s="18" t="s">
        <v>117</v>
      </c>
      <c r="BM167" s="241" t="s">
        <v>540</v>
      </c>
    </row>
    <row r="168" s="2" customFormat="1">
      <c r="A168" s="39"/>
      <c r="B168" s="40"/>
      <c r="C168" s="41"/>
      <c r="D168" s="243" t="s">
        <v>224</v>
      </c>
      <c r="E168" s="41"/>
      <c r="F168" s="244" t="s">
        <v>1019</v>
      </c>
      <c r="G168" s="41"/>
      <c r="H168" s="41"/>
      <c r="I168" s="245"/>
      <c r="J168" s="41"/>
      <c r="K168" s="41"/>
      <c r="L168" s="45"/>
      <c r="M168" s="246"/>
      <c r="N168" s="24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224</v>
      </c>
      <c r="AU168" s="18" t="s">
        <v>79</v>
      </c>
    </row>
    <row r="169" s="2" customFormat="1" ht="16.5" customHeight="1">
      <c r="A169" s="39"/>
      <c r="B169" s="40"/>
      <c r="C169" s="229" t="s">
        <v>79</v>
      </c>
      <c r="D169" s="229" t="s">
        <v>218</v>
      </c>
      <c r="E169" s="231" t="s">
        <v>1020</v>
      </c>
      <c r="F169" s="232" t="s">
        <v>1021</v>
      </c>
      <c r="G169" s="233" t="s">
        <v>239</v>
      </c>
      <c r="H169" s="234">
        <v>26.600000000000001</v>
      </c>
      <c r="I169" s="235"/>
      <c r="J169" s="236">
        <f>ROUND(I169*H169,2)</f>
        <v>0</v>
      </c>
      <c r="K169" s="232" t="s">
        <v>1</v>
      </c>
      <c r="L169" s="45"/>
      <c r="M169" s="237" t="s">
        <v>1</v>
      </c>
      <c r="N169" s="238" t="s">
        <v>44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117</v>
      </c>
      <c r="AT169" s="241" t="s">
        <v>218</v>
      </c>
      <c r="AU169" s="241" t="s">
        <v>79</v>
      </c>
      <c r="AY169" s="18" t="s">
        <v>214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85</v>
      </c>
      <c r="BK169" s="242">
        <f>ROUND(I169*H169,2)</f>
        <v>0</v>
      </c>
      <c r="BL169" s="18" t="s">
        <v>117</v>
      </c>
      <c r="BM169" s="241" t="s">
        <v>878</v>
      </c>
    </row>
    <row r="170" s="2" customFormat="1">
      <c r="A170" s="39"/>
      <c r="B170" s="40"/>
      <c r="C170" s="41"/>
      <c r="D170" s="243" t="s">
        <v>224</v>
      </c>
      <c r="E170" s="41"/>
      <c r="F170" s="244" t="s">
        <v>1021</v>
      </c>
      <c r="G170" s="41"/>
      <c r="H170" s="41"/>
      <c r="I170" s="245"/>
      <c r="J170" s="41"/>
      <c r="K170" s="41"/>
      <c r="L170" s="45"/>
      <c r="M170" s="246"/>
      <c r="N170" s="24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224</v>
      </c>
      <c r="AU170" s="18" t="s">
        <v>79</v>
      </c>
    </row>
    <row r="171" s="2" customFormat="1" ht="16.5" customHeight="1">
      <c r="A171" s="39"/>
      <c r="B171" s="40"/>
      <c r="C171" s="229" t="s">
        <v>79</v>
      </c>
      <c r="D171" s="229" t="s">
        <v>218</v>
      </c>
      <c r="E171" s="231" t="s">
        <v>1022</v>
      </c>
      <c r="F171" s="232" t="s">
        <v>1023</v>
      </c>
      <c r="G171" s="233" t="s">
        <v>239</v>
      </c>
      <c r="H171" s="234">
        <v>19.600000000000001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44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117</v>
      </c>
      <c r="AT171" s="241" t="s">
        <v>218</v>
      </c>
      <c r="AU171" s="241" t="s">
        <v>79</v>
      </c>
      <c r="AY171" s="18" t="s">
        <v>214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85</v>
      </c>
      <c r="BK171" s="242">
        <f>ROUND(I171*H171,2)</f>
        <v>0</v>
      </c>
      <c r="BL171" s="18" t="s">
        <v>117</v>
      </c>
      <c r="BM171" s="241" t="s">
        <v>644</v>
      </c>
    </row>
    <row r="172" s="2" customFormat="1">
      <c r="A172" s="39"/>
      <c r="B172" s="40"/>
      <c r="C172" s="41"/>
      <c r="D172" s="243" t="s">
        <v>224</v>
      </c>
      <c r="E172" s="41"/>
      <c r="F172" s="244" t="s">
        <v>1023</v>
      </c>
      <c r="G172" s="41"/>
      <c r="H172" s="41"/>
      <c r="I172" s="245"/>
      <c r="J172" s="41"/>
      <c r="K172" s="41"/>
      <c r="L172" s="45"/>
      <c r="M172" s="246"/>
      <c r="N172" s="24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224</v>
      </c>
      <c r="AU172" s="18" t="s">
        <v>79</v>
      </c>
    </row>
    <row r="173" s="2" customFormat="1" ht="16.5" customHeight="1">
      <c r="A173" s="39"/>
      <c r="B173" s="40"/>
      <c r="C173" s="229" t="s">
        <v>79</v>
      </c>
      <c r="D173" s="229" t="s">
        <v>218</v>
      </c>
      <c r="E173" s="231" t="s">
        <v>1024</v>
      </c>
      <c r="F173" s="232" t="s">
        <v>1025</v>
      </c>
      <c r="G173" s="233" t="s">
        <v>239</v>
      </c>
      <c r="H173" s="234">
        <v>2.7999999999999998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44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117</v>
      </c>
      <c r="AT173" s="241" t="s">
        <v>218</v>
      </c>
      <c r="AU173" s="241" t="s">
        <v>79</v>
      </c>
      <c r="AY173" s="18" t="s">
        <v>214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85</v>
      </c>
      <c r="BK173" s="242">
        <f>ROUND(I173*H173,2)</f>
        <v>0</v>
      </c>
      <c r="BL173" s="18" t="s">
        <v>117</v>
      </c>
      <c r="BM173" s="241" t="s">
        <v>648</v>
      </c>
    </row>
    <row r="174" s="2" customFormat="1">
      <c r="A174" s="39"/>
      <c r="B174" s="40"/>
      <c r="C174" s="41"/>
      <c r="D174" s="243" t="s">
        <v>224</v>
      </c>
      <c r="E174" s="41"/>
      <c r="F174" s="244" t="s">
        <v>1025</v>
      </c>
      <c r="G174" s="41"/>
      <c r="H174" s="41"/>
      <c r="I174" s="245"/>
      <c r="J174" s="41"/>
      <c r="K174" s="41"/>
      <c r="L174" s="45"/>
      <c r="M174" s="246"/>
      <c r="N174" s="24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224</v>
      </c>
      <c r="AU174" s="18" t="s">
        <v>79</v>
      </c>
    </row>
    <row r="175" s="2" customFormat="1" ht="16.5" customHeight="1">
      <c r="A175" s="39"/>
      <c r="B175" s="40"/>
      <c r="C175" s="229" t="s">
        <v>79</v>
      </c>
      <c r="D175" s="229" t="s">
        <v>218</v>
      </c>
      <c r="E175" s="231" t="s">
        <v>1026</v>
      </c>
      <c r="F175" s="232" t="s">
        <v>1027</v>
      </c>
      <c r="G175" s="233" t="s">
        <v>239</v>
      </c>
      <c r="H175" s="234">
        <v>7.7000000000000002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44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117</v>
      </c>
      <c r="AT175" s="241" t="s">
        <v>218</v>
      </c>
      <c r="AU175" s="241" t="s">
        <v>79</v>
      </c>
      <c r="AY175" s="18" t="s">
        <v>214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85</v>
      </c>
      <c r="BK175" s="242">
        <f>ROUND(I175*H175,2)</f>
        <v>0</v>
      </c>
      <c r="BL175" s="18" t="s">
        <v>117</v>
      </c>
      <c r="BM175" s="241" t="s">
        <v>616</v>
      </c>
    </row>
    <row r="176" s="2" customFormat="1">
      <c r="A176" s="39"/>
      <c r="B176" s="40"/>
      <c r="C176" s="41"/>
      <c r="D176" s="243" t="s">
        <v>224</v>
      </c>
      <c r="E176" s="41"/>
      <c r="F176" s="244" t="s">
        <v>1027</v>
      </c>
      <c r="G176" s="41"/>
      <c r="H176" s="41"/>
      <c r="I176" s="245"/>
      <c r="J176" s="41"/>
      <c r="K176" s="41"/>
      <c r="L176" s="45"/>
      <c r="M176" s="246"/>
      <c r="N176" s="24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224</v>
      </c>
      <c r="AU176" s="18" t="s">
        <v>79</v>
      </c>
    </row>
    <row r="177" s="2" customFormat="1" ht="16.5" customHeight="1">
      <c r="A177" s="39"/>
      <c r="B177" s="40"/>
      <c r="C177" s="229" t="s">
        <v>79</v>
      </c>
      <c r="D177" s="229" t="s">
        <v>218</v>
      </c>
      <c r="E177" s="231" t="s">
        <v>1028</v>
      </c>
      <c r="F177" s="232" t="s">
        <v>1029</v>
      </c>
      <c r="G177" s="233" t="s">
        <v>609</v>
      </c>
      <c r="H177" s="234">
        <v>11.9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44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117</v>
      </c>
      <c r="AT177" s="241" t="s">
        <v>218</v>
      </c>
      <c r="AU177" s="241" t="s">
        <v>79</v>
      </c>
      <c r="AY177" s="18" t="s">
        <v>214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85</v>
      </c>
      <c r="BK177" s="242">
        <f>ROUND(I177*H177,2)</f>
        <v>0</v>
      </c>
      <c r="BL177" s="18" t="s">
        <v>117</v>
      </c>
      <c r="BM177" s="241" t="s">
        <v>886</v>
      </c>
    </row>
    <row r="178" s="2" customFormat="1">
      <c r="A178" s="39"/>
      <c r="B178" s="40"/>
      <c r="C178" s="41"/>
      <c r="D178" s="243" t="s">
        <v>224</v>
      </c>
      <c r="E178" s="41"/>
      <c r="F178" s="244" t="s">
        <v>1029</v>
      </c>
      <c r="G178" s="41"/>
      <c r="H178" s="41"/>
      <c r="I178" s="245"/>
      <c r="J178" s="41"/>
      <c r="K178" s="41"/>
      <c r="L178" s="45"/>
      <c r="M178" s="246"/>
      <c r="N178" s="24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79</v>
      </c>
    </row>
    <row r="179" s="2" customFormat="1" ht="16.5" customHeight="1">
      <c r="A179" s="39"/>
      <c r="B179" s="40"/>
      <c r="C179" s="229" t="s">
        <v>79</v>
      </c>
      <c r="D179" s="229" t="s">
        <v>218</v>
      </c>
      <c r="E179" s="231" t="s">
        <v>1030</v>
      </c>
      <c r="F179" s="232" t="s">
        <v>1031</v>
      </c>
      <c r="G179" s="233" t="s">
        <v>609</v>
      </c>
      <c r="H179" s="234">
        <v>2.1000000000000001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44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117</v>
      </c>
      <c r="AT179" s="241" t="s">
        <v>218</v>
      </c>
      <c r="AU179" s="241" t="s">
        <v>79</v>
      </c>
      <c r="AY179" s="18" t="s">
        <v>214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85</v>
      </c>
      <c r="BK179" s="242">
        <f>ROUND(I179*H179,2)</f>
        <v>0</v>
      </c>
      <c r="BL179" s="18" t="s">
        <v>117</v>
      </c>
      <c r="BM179" s="241" t="s">
        <v>889</v>
      </c>
    </row>
    <row r="180" s="2" customFormat="1">
      <c r="A180" s="39"/>
      <c r="B180" s="40"/>
      <c r="C180" s="41"/>
      <c r="D180" s="243" t="s">
        <v>224</v>
      </c>
      <c r="E180" s="41"/>
      <c r="F180" s="244" t="s">
        <v>1031</v>
      </c>
      <c r="G180" s="41"/>
      <c r="H180" s="41"/>
      <c r="I180" s="245"/>
      <c r="J180" s="41"/>
      <c r="K180" s="41"/>
      <c r="L180" s="45"/>
      <c r="M180" s="246"/>
      <c r="N180" s="24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224</v>
      </c>
      <c r="AU180" s="18" t="s">
        <v>79</v>
      </c>
    </row>
    <row r="181" s="2" customFormat="1" ht="16.5" customHeight="1">
      <c r="A181" s="39"/>
      <c r="B181" s="40"/>
      <c r="C181" s="229" t="s">
        <v>79</v>
      </c>
      <c r="D181" s="229" t="s">
        <v>218</v>
      </c>
      <c r="E181" s="231" t="s">
        <v>1032</v>
      </c>
      <c r="F181" s="232" t="s">
        <v>902</v>
      </c>
      <c r="G181" s="233" t="s">
        <v>609</v>
      </c>
      <c r="H181" s="234">
        <v>0.69999999999999996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44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117</v>
      </c>
      <c r="AT181" s="241" t="s">
        <v>218</v>
      </c>
      <c r="AU181" s="241" t="s">
        <v>79</v>
      </c>
      <c r="AY181" s="18" t="s">
        <v>214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85</v>
      </c>
      <c r="BK181" s="242">
        <f>ROUND(I181*H181,2)</f>
        <v>0</v>
      </c>
      <c r="BL181" s="18" t="s">
        <v>117</v>
      </c>
      <c r="BM181" s="241" t="s">
        <v>555</v>
      </c>
    </row>
    <row r="182" s="2" customFormat="1">
      <c r="A182" s="39"/>
      <c r="B182" s="40"/>
      <c r="C182" s="41"/>
      <c r="D182" s="243" t="s">
        <v>224</v>
      </c>
      <c r="E182" s="41"/>
      <c r="F182" s="244" t="s">
        <v>902</v>
      </c>
      <c r="G182" s="41"/>
      <c r="H182" s="41"/>
      <c r="I182" s="245"/>
      <c r="J182" s="41"/>
      <c r="K182" s="41"/>
      <c r="L182" s="45"/>
      <c r="M182" s="246"/>
      <c r="N182" s="24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224</v>
      </c>
      <c r="AU182" s="18" t="s">
        <v>79</v>
      </c>
    </row>
    <row r="183" s="2" customFormat="1">
      <c r="A183" s="39"/>
      <c r="B183" s="40"/>
      <c r="C183" s="41"/>
      <c r="D183" s="243" t="s">
        <v>400</v>
      </c>
      <c r="E183" s="41"/>
      <c r="F183" s="291" t="s">
        <v>904</v>
      </c>
      <c r="G183" s="41"/>
      <c r="H183" s="41"/>
      <c r="I183" s="245"/>
      <c r="J183" s="41"/>
      <c r="K183" s="41"/>
      <c r="L183" s="45"/>
      <c r="M183" s="292"/>
      <c r="N183" s="293"/>
      <c r="O183" s="294"/>
      <c r="P183" s="294"/>
      <c r="Q183" s="294"/>
      <c r="R183" s="294"/>
      <c r="S183" s="294"/>
      <c r="T183" s="295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400</v>
      </c>
      <c r="AU183" s="18" t="s">
        <v>79</v>
      </c>
    </row>
    <row r="184" s="2" customFormat="1" ht="6.96" customHeight="1">
      <c r="A184" s="39"/>
      <c r="B184" s="67"/>
      <c r="C184" s="68"/>
      <c r="D184" s="68"/>
      <c r="E184" s="68"/>
      <c r="F184" s="68"/>
      <c r="G184" s="68"/>
      <c r="H184" s="68"/>
      <c r="I184" s="68"/>
      <c r="J184" s="68"/>
      <c r="K184" s="68"/>
      <c r="L184" s="45"/>
      <c r="M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</sheetData>
  <sheetProtection sheet="1" autoFilter="0" formatColumns="0" formatRows="0" objects="1" scenarios="1" spinCount="100000" saltValue="jiJM+oRuEZVJEzcUjk4C8+GrYWa4BDQZEalvfNtBV1IpzpC5gmTHXuXgJE0s5oK58peLQh7EVrZdf6SF2mHjGA==" hashValue="tVyOXY02RJ1GWnIejBluKnzctfDR2AgK8RsTS1J9D2wK6jTaQczCTDaTeTJ6gDiBA37OLDZtTtnQujh6FPI/vg==" algorithmName="SHA-512" password="CC35"/>
  <autoFilter ref="C123:K18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684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1033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ROUND((SUM(BE126:BE138)),  2)</f>
        <v>0</v>
      </c>
      <c r="G37" s="39"/>
      <c r="H37" s="39"/>
      <c r="I37" s="166">
        <v>0.20999999999999999</v>
      </c>
      <c r="J37" s="165">
        <f>ROUND(((SUM(BE126:BE138))*I37),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ROUND((SUM(BF126:BF138)),  2)</f>
        <v>0</v>
      </c>
      <c r="G38" s="39"/>
      <c r="H38" s="39"/>
      <c r="I38" s="166">
        <v>0.14999999999999999</v>
      </c>
      <c r="J38" s="165">
        <f>ROUND(((SUM(BF126:BF138))*I38),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ROUND((SUM(BG126:BG138)),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ROUND((SUM(BH126:BH138)),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ROUND((SUM(BI126:BI138)),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684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OST. - Slaboproud - ostatní náklady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9" customFormat="1" ht="24.96" customHeight="1">
      <c r="A101" s="9"/>
      <c r="B101" s="191"/>
      <c r="C101" s="192"/>
      <c r="D101" s="193" t="s">
        <v>1034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1035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199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Přístavba objektu SOŠ a SOU Kladno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177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684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179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180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827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OST. - Slaboproud - ostatní náklady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Kladno</v>
      </c>
      <c r="G120" s="41"/>
      <c r="H120" s="41"/>
      <c r="I120" s="33" t="s">
        <v>22</v>
      </c>
      <c r="J120" s="80" t="str">
        <f>IF(J16="","",J16)</f>
        <v>19. 9. 2023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24</v>
      </c>
      <c r="D122" s="41"/>
      <c r="E122" s="41"/>
      <c r="F122" s="28" t="str">
        <f>E19</f>
        <v>SOŠ a SOU Kladno, Nám. E. Beneše 2353, Kladno</v>
      </c>
      <c r="G122" s="41"/>
      <c r="H122" s="41"/>
      <c r="I122" s="33" t="s">
        <v>30</v>
      </c>
      <c r="J122" s="37" t="str">
        <f>E25</f>
        <v>Ateliér Civilista s.r.o., Bratronice 241, 273 63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200</v>
      </c>
      <c r="D125" s="205" t="s">
        <v>64</v>
      </c>
      <c r="E125" s="205" t="s">
        <v>60</v>
      </c>
      <c r="F125" s="205" t="s">
        <v>61</v>
      </c>
      <c r="G125" s="205" t="s">
        <v>201</v>
      </c>
      <c r="H125" s="205" t="s">
        <v>202</v>
      </c>
      <c r="I125" s="205" t="s">
        <v>203</v>
      </c>
      <c r="J125" s="205" t="s">
        <v>185</v>
      </c>
      <c r="K125" s="206" t="s">
        <v>204</v>
      </c>
      <c r="L125" s="207"/>
      <c r="M125" s="101" t="s">
        <v>1</v>
      </c>
      <c r="N125" s="102" t="s">
        <v>43</v>
      </c>
      <c r="O125" s="102" t="s">
        <v>205</v>
      </c>
      <c r="P125" s="102" t="s">
        <v>206</v>
      </c>
      <c r="Q125" s="102" t="s">
        <v>207</v>
      </c>
      <c r="R125" s="102" t="s">
        <v>208</v>
      </c>
      <c r="S125" s="102" t="s">
        <v>209</v>
      </c>
      <c r="T125" s="103" t="s">
        <v>210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211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78</v>
      </c>
      <c r="AU126" s="18" t="s">
        <v>187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78</v>
      </c>
      <c r="E127" s="216" t="s">
        <v>1036</v>
      </c>
      <c r="F127" s="216" t="s">
        <v>1037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117</v>
      </c>
      <c r="AT127" s="225" t="s">
        <v>78</v>
      </c>
      <c r="AU127" s="225" t="s">
        <v>79</v>
      </c>
      <c r="AY127" s="224" t="s">
        <v>214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78</v>
      </c>
      <c r="E128" s="227" t="s">
        <v>1038</v>
      </c>
      <c r="F128" s="227" t="s">
        <v>1039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SUM(P129:P138)</f>
        <v>0</v>
      </c>
      <c r="Q128" s="221"/>
      <c r="R128" s="222">
        <f>SUM(R129:R138)</f>
        <v>0</v>
      </c>
      <c r="S128" s="221"/>
      <c r="T128" s="223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117</v>
      </c>
      <c r="AT128" s="225" t="s">
        <v>78</v>
      </c>
      <c r="AU128" s="225" t="s">
        <v>85</v>
      </c>
      <c r="AY128" s="224" t="s">
        <v>214</v>
      </c>
      <c r="BK128" s="226">
        <f>SUM(BK129:BK138)</f>
        <v>0</v>
      </c>
    </row>
    <row r="129" s="2" customFormat="1" ht="24.15" customHeight="1">
      <c r="A129" s="39"/>
      <c r="B129" s="40"/>
      <c r="C129" s="229" t="s">
        <v>85</v>
      </c>
      <c r="D129" s="229" t="s">
        <v>218</v>
      </c>
      <c r="E129" s="231" t="s">
        <v>1040</v>
      </c>
      <c r="F129" s="232" t="s">
        <v>1041</v>
      </c>
      <c r="G129" s="233" t="s">
        <v>634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592</v>
      </c>
      <c r="AT129" s="241" t="s">
        <v>218</v>
      </c>
      <c r="AU129" s="241" t="s">
        <v>87</v>
      </c>
      <c r="AY129" s="18" t="s">
        <v>214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85</v>
      </c>
      <c r="BK129" s="242">
        <f>ROUND(I129*H129,2)</f>
        <v>0</v>
      </c>
      <c r="BL129" s="18" t="s">
        <v>592</v>
      </c>
      <c r="BM129" s="241" t="s">
        <v>1042</v>
      </c>
    </row>
    <row r="130" s="2" customFormat="1">
      <c r="A130" s="39"/>
      <c r="B130" s="40"/>
      <c r="C130" s="41"/>
      <c r="D130" s="243" t="s">
        <v>224</v>
      </c>
      <c r="E130" s="41"/>
      <c r="F130" s="244" t="s">
        <v>1041</v>
      </c>
      <c r="G130" s="41"/>
      <c r="H130" s="41"/>
      <c r="I130" s="245"/>
      <c r="J130" s="41"/>
      <c r="K130" s="41"/>
      <c r="L130" s="45"/>
      <c r="M130" s="246"/>
      <c r="N130" s="24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87</v>
      </c>
    </row>
    <row r="131" s="2" customFormat="1" ht="16.5" customHeight="1">
      <c r="A131" s="39"/>
      <c r="B131" s="40"/>
      <c r="C131" s="229" t="s">
        <v>87</v>
      </c>
      <c r="D131" s="229" t="s">
        <v>218</v>
      </c>
      <c r="E131" s="231" t="s">
        <v>1043</v>
      </c>
      <c r="F131" s="232" t="s">
        <v>1044</v>
      </c>
      <c r="G131" s="233" t="s">
        <v>634</v>
      </c>
      <c r="H131" s="234">
        <v>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44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592</v>
      </c>
      <c r="AT131" s="241" t="s">
        <v>218</v>
      </c>
      <c r="AU131" s="241" t="s">
        <v>87</v>
      </c>
      <c r="AY131" s="18" t="s">
        <v>214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85</v>
      </c>
      <c r="BK131" s="242">
        <f>ROUND(I131*H131,2)</f>
        <v>0</v>
      </c>
      <c r="BL131" s="18" t="s">
        <v>592</v>
      </c>
      <c r="BM131" s="241" t="s">
        <v>1045</v>
      </c>
    </row>
    <row r="132" s="2" customFormat="1">
      <c r="A132" s="39"/>
      <c r="B132" s="40"/>
      <c r="C132" s="41"/>
      <c r="D132" s="243" t="s">
        <v>224</v>
      </c>
      <c r="E132" s="41"/>
      <c r="F132" s="244" t="s">
        <v>1044</v>
      </c>
      <c r="G132" s="41"/>
      <c r="H132" s="41"/>
      <c r="I132" s="245"/>
      <c r="J132" s="41"/>
      <c r="K132" s="41"/>
      <c r="L132" s="45"/>
      <c r="M132" s="246"/>
      <c r="N132" s="24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224</v>
      </c>
      <c r="AU132" s="18" t="s">
        <v>87</v>
      </c>
    </row>
    <row r="133" s="2" customFormat="1" ht="16.5" customHeight="1">
      <c r="A133" s="39"/>
      <c r="B133" s="40"/>
      <c r="C133" s="229" t="s">
        <v>95</v>
      </c>
      <c r="D133" s="229" t="s">
        <v>218</v>
      </c>
      <c r="E133" s="231" t="s">
        <v>1046</v>
      </c>
      <c r="F133" s="232" t="s">
        <v>1047</v>
      </c>
      <c r="G133" s="233" t="s">
        <v>634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592</v>
      </c>
      <c r="AT133" s="241" t="s">
        <v>218</v>
      </c>
      <c r="AU133" s="241" t="s">
        <v>87</v>
      </c>
      <c r="AY133" s="18" t="s">
        <v>214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592</v>
      </c>
      <c r="BM133" s="241" t="s">
        <v>1048</v>
      </c>
    </row>
    <row r="134" s="2" customFormat="1">
      <c r="A134" s="39"/>
      <c r="B134" s="40"/>
      <c r="C134" s="41"/>
      <c r="D134" s="243" t="s">
        <v>224</v>
      </c>
      <c r="E134" s="41"/>
      <c r="F134" s="244" t="s">
        <v>1047</v>
      </c>
      <c r="G134" s="41"/>
      <c r="H134" s="41"/>
      <c r="I134" s="245"/>
      <c r="J134" s="41"/>
      <c r="K134" s="41"/>
      <c r="L134" s="45"/>
      <c r="M134" s="246"/>
      <c r="N134" s="24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224</v>
      </c>
      <c r="AU134" s="18" t="s">
        <v>87</v>
      </c>
    </row>
    <row r="135" s="2" customFormat="1" ht="16.5" customHeight="1">
      <c r="A135" s="39"/>
      <c r="B135" s="40"/>
      <c r="C135" s="229" t="s">
        <v>117</v>
      </c>
      <c r="D135" s="229" t="s">
        <v>218</v>
      </c>
      <c r="E135" s="231" t="s">
        <v>1049</v>
      </c>
      <c r="F135" s="232" t="s">
        <v>1050</v>
      </c>
      <c r="G135" s="233" t="s">
        <v>634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592</v>
      </c>
      <c r="AT135" s="241" t="s">
        <v>218</v>
      </c>
      <c r="AU135" s="241" t="s">
        <v>87</v>
      </c>
      <c r="AY135" s="18" t="s">
        <v>214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592</v>
      </c>
      <c r="BM135" s="241" t="s">
        <v>1051</v>
      </c>
    </row>
    <row r="136" s="2" customFormat="1">
      <c r="A136" s="39"/>
      <c r="B136" s="40"/>
      <c r="C136" s="41"/>
      <c r="D136" s="243" t="s">
        <v>224</v>
      </c>
      <c r="E136" s="41"/>
      <c r="F136" s="244" t="s">
        <v>1050</v>
      </c>
      <c r="G136" s="41"/>
      <c r="H136" s="41"/>
      <c r="I136" s="245"/>
      <c r="J136" s="41"/>
      <c r="K136" s="41"/>
      <c r="L136" s="45"/>
      <c r="M136" s="246"/>
      <c r="N136" s="24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87</v>
      </c>
    </row>
    <row r="137" s="2" customFormat="1" ht="16.5" customHeight="1">
      <c r="A137" s="39"/>
      <c r="B137" s="40"/>
      <c r="C137" s="229" t="s">
        <v>721</v>
      </c>
      <c r="D137" s="229" t="s">
        <v>218</v>
      </c>
      <c r="E137" s="231" t="s">
        <v>1052</v>
      </c>
      <c r="F137" s="232" t="s">
        <v>1053</v>
      </c>
      <c r="G137" s="233" t="s">
        <v>634</v>
      </c>
      <c r="H137" s="234">
        <v>1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592</v>
      </c>
      <c r="AT137" s="241" t="s">
        <v>218</v>
      </c>
      <c r="AU137" s="241" t="s">
        <v>87</v>
      </c>
      <c r="AY137" s="18" t="s">
        <v>214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85</v>
      </c>
      <c r="BK137" s="242">
        <f>ROUND(I137*H137,2)</f>
        <v>0</v>
      </c>
      <c r="BL137" s="18" t="s">
        <v>592</v>
      </c>
      <c r="BM137" s="241" t="s">
        <v>1054</v>
      </c>
    </row>
    <row r="138" s="2" customFormat="1">
      <c r="A138" s="39"/>
      <c r="B138" s="40"/>
      <c r="C138" s="41"/>
      <c r="D138" s="243" t="s">
        <v>224</v>
      </c>
      <c r="E138" s="41"/>
      <c r="F138" s="244" t="s">
        <v>1053</v>
      </c>
      <c r="G138" s="41"/>
      <c r="H138" s="41"/>
      <c r="I138" s="245"/>
      <c r="J138" s="41"/>
      <c r="K138" s="41"/>
      <c r="L138" s="45"/>
      <c r="M138" s="292"/>
      <c r="N138" s="293"/>
      <c r="O138" s="294"/>
      <c r="P138" s="294"/>
      <c r="Q138" s="294"/>
      <c r="R138" s="294"/>
      <c r="S138" s="294"/>
      <c r="T138" s="295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87</v>
      </c>
    </row>
    <row r="139" s="2" customFormat="1" ht="6.96" customHeight="1">
      <c r="A139" s="39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6QdQWtfKYZmEW05Cb1Fjta1vdzrBD3EzB/ry63nHAyG0KxT/4opIaor3eOumKxY/WfD6JGZNdyrg35iZWzutbQ==" hashValue="IpeGz2KpLdmLzlCqVQR9teXifE/zPWqRl48QSGTCTNK+0CMlnuDskb5VOZSyKU/6j5cxLd8y0RecPdMlnt/YVg==" algorithmName="SHA-512" password="CC35"/>
  <autoFilter ref="C125:K13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684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181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1055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ROUND((SUM(BE125:BE128)),  2)</f>
        <v>0</v>
      </c>
      <c r="G37" s="39"/>
      <c r="H37" s="39"/>
      <c r="I37" s="166">
        <v>0.20999999999999999</v>
      </c>
      <c r="J37" s="165">
        <f>ROUND(((SUM(BE125:BE128))*I37),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ROUND((SUM(BF125:BF128)),  2)</f>
        <v>0</v>
      </c>
      <c r="G38" s="39"/>
      <c r="H38" s="39"/>
      <c r="I38" s="166">
        <v>0.14999999999999999</v>
      </c>
      <c r="J38" s="165">
        <f>ROUND(((SUM(BF125:BF128))*I38),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ROUND((SUM(BG125:BG128)),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ROUND((SUM(BH125:BH128)),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ROUND((SUM(BI125:BI128)),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684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181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G - Plyn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9" customFormat="1" ht="24.96" customHeight="1">
      <c r="A101" s="9"/>
      <c r="B101" s="191"/>
      <c r="C101" s="192"/>
      <c r="D101" s="193" t="s">
        <v>1056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199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Přístavba objektu SOŠ a SOU Kladno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177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684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179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180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181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G - Plyn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Kladno</v>
      </c>
      <c r="G119" s="41"/>
      <c r="H119" s="41"/>
      <c r="I119" s="33" t="s">
        <v>22</v>
      </c>
      <c r="J119" s="80" t="str">
        <f>IF(J16="","",J16)</f>
        <v>19. 9. 2023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24</v>
      </c>
      <c r="D121" s="41"/>
      <c r="E121" s="41"/>
      <c r="F121" s="28" t="str">
        <f>E19</f>
        <v>SOŠ a SOU Kladno, Nám. E. Beneše 2353, Kladno</v>
      </c>
      <c r="G121" s="41"/>
      <c r="H121" s="41"/>
      <c r="I121" s="33" t="s">
        <v>30</v>
      </c>
      <c r="J121" s="37" t="str">
        <f>E25</f>
        <v>Ateliér Civilista s.r.o., Bratronice 241, 273 63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35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200</v>
      </c>
      <c r="D124" s="205" t="s">
        <v>64</v>
      </c>
      <c r="E124" s="205" t="s">
        <v>60</v>
      </c>
      <c r="F124" s="205" t="s">
        <v>61</v>
      </c>
      <c r="G124" s="205" t="s">
        <v>201</v>
      </c>
      <c r="H124" s="205" t="s">
        <v>202</v>
      </c>
      <c r="I124" s="205" t="s">
        <v>203</v>
      </c>
      <c r="J124" s="205" t="s">
        <v>185</v>
      </c>
      <c r="K124" s="206" t="s">
        <v>204</v>
      </c>
      <c r="L124" s="207"/>
      <c r="M124" s="101" t="s">
        <v>1</v>
      </c>
      <c r="N124" s="102" t="s">
        <v>43</v>
      </c>
      <c r="O124" s="102" t="s">
        <v>205</v>
      </c>
      <c r="P124" s="102" t="s">
        <v>206</v>
      </c>
      <c r="Q124" s="102" t="s">
        <v>207</v>
      </c>
      <c r="R124" s="102" t="s">
        <v>208</v>
      </c>
      <c r="S124" s="102" t="s">
        <v>209</v>
      </c>
      <c r="T124" s="103" t="s">
        <v>210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211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78</v>
      </c>
      <c r="AU125" s="18" t="s">
        <v>187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78</v>
      </c>
      <c r="E126" s="216" t="s">
        <v>155</v>
      </c>
      <c r="F126" s="216" t="s">
        <v>156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SUM(P127:P128)</f>
        <v>0</v>
      </c>
      <c r="Q126" s="221"/>
      <c r="R126" s="222">
        <f>SUM(R127:R128)</f>
        <v>0</v>
      </c>
      <c r="S126" s="221"/>
      <c r="T126" s="22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721</v>
      </c>
      <c r="AT126" s="225" t="s">
        <v>78</v>
      </c>
      <c r="AU126" s="225" t="s">
        <v>79</v>
      </c>
      <c r="AY126" s="224" t="s">
        <v>214</v>
      </c>
      <c r="BK126" s="226">
        <f>SUM(BK127:BK128)</f>
        <v>0</v>
      </c>
    </row>
    <row r="127" s="2" customFormat="1" ht="16.5" customHeight="1">
      <c r="A127" s="39"/>
      <c r="B127" s="40"/>
      <c r="C127" s="229" t="s">
        <v>1057</v>
      </c>
      <c r="D127" s="299" t="s">
        <v>218</v>
      </c>
      <c r="E127" s="231" t="s">
        <v>1058</v>
      </c>
      <c r="F127" s="232" t="s">
        <v>1059</v>
      </c>
      <c r="G127" s="233" t="s">
        <v>515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44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117</v>
      </c>
      <c r="AT127" s="241" t="s">
        <v>218</v>
      </c>
      <c r="AU127" s="241" t="s">
        <v>85</v>
      </c>
      <c r="AY127" s="18" t="s">
        <v>214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85</v>
      </c>
      <c r="BK127" s="242">
        <f>ROUND(I127*H127,2)</f>
        <v>0</v>
      </c>
      <c r="BL127" s="18" t="s">
        <v>117</v>
      </c>
      <c r="BM127" s="241" t="s">
        <v>1060</v>
      </c>
    </row>
    <row r="128" s="2" customFormat="1">
      <c r="A128" s="39"/>
      <c r="B128" s="40"/>
      <c r="C128" s="41"/>
      <c r="D128" s="243" t="s">
        <v>224</v>
      </c>
      <c r="E128" s="41"/>
      <c r="F128" s="244" t="s">
        <v>1059</v>
      </c>
      <c r="G128" s="41"/>
      <c r="H128" s="41"/>
      <c r="I128" s="245"/>
      <c r="J128" s="41"/>
      <c r="K128" s="41"/>
      <c r="L128" s="45"/>
      <c r="M128" s="292"/>
      <c r="N128" s="293"/>
      <c r="O128" s="294"/>
      <c r="P128" s="294"/>
      <c r="Q128" s="294"/>
      <c r="R128" s="294"/>
      <c r="S128" s="294"/>
      <c r="T128" s="295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224</v>
      </c>
      <c r="AU128" s="18" t="s">
        <v>85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n9vuJGlViZY+XY6AK87Js8+GpO9l0IUqAbGq82B0XgslOghnRgHlIH4TDPd+9e/ivLcZiPgB/rIhHoDueXS0Ug==" hashValue="P4kDjeMJwOdRzzoLwjaIfG6FCWN1vk66uHECbACF/fPBGj748b8PUAkwmewd4Ij+47xn2Pek2j4hDuuQuewNzg==" algorithmName="SHA-512" password="CC35"/>
  <autoFilter ref="C124:K1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 s="1" customFormat="1" ht="12" customHeight="1">
      <c r="B8" s="21"/>
      <c r="D8" s="152" t="s">
        <v>177</v>
      </c>
      <c r="L8" s="21"/>
    </row>
    <row r="9" s="2" customFormat="1" ht="16.5" customHeight="1">
      <c r="A9" s="39"/>
      <c r="B9" s="45"/>
      <c r="C9" s="39"/>
      <c r="D9" s="39"/>
      <c r="E9" s="153" t="s">
        <v>684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1061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19. 9. 2023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33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26.5" customHeight="1">
      <c r="A29" s="157"/>
      <c r="B29" s="158"/>
      <c r="C29" s="157"/>
      <c r="D29" s="157"/>
      <c r="E29" s="159" t="s">
        <v>38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39</v>
      </c>
      <c r="E32" s="39"/>
      <c r="F32" s="39"/>
      <c r="G32" s="39"/>
      <c r="H32" s="39"/>
      <c r="I32" s="39"/>
      <c r="J32" s="163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41</v>
      </c>
      <c r="G34" s="39"/>
      <c r="H34" s="39"/>
      <c r="I34" s="164" t="s">
        <v>40</v>
      </c>
      <c r="J34" s="164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43</v>
      </c>
      <c r="E35" s="152" t="s">
        <v>44</v>
      </c>
      <c r="F35" s="165">
        <f>ROUND((SUM(BE126:BE180)),  2)</f>
        <v>0</v>
      </c>
      <c r="G35" s="39"/>
      <c r="H35" s="39"/>
      <c r="I35" s="166">
        <v>0.20999999999999999</v>
      </c>
      <c r="J35" s="165">
        <f>ROUND(((SUM(BE126:BE180))*I35),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ROUND((SUM(BF126:BF180)),  2)</f>
        <v>0</v>
      </c>
      <c r="G36" s="39"/>
      <c r="H36" s="39"/>
      <c r="I36" s="166">
        <v>0.14999999999999999</v>
      </c>
      <c r="J36" s="165">
        <f>ROUND(((SUM(BF126:BF180))*I36),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ROUND((SUM(BG126:BG180)),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ROUND((SUM(BH126:BH180)),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ROUND((SUM(BI126:BI180)),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684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SO_02 - Zpevněné plochy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Kladno</v>
      </c>
      <c r="G91" s="41"/>
      <c r="H91" s="41"/>
      <c r="I91" s="33" t="s">
        <v>22</v>
      </c>
      <c r="J91" s="80" t="str">
        <f>IF(J14="","",J14)</f>
        <v>19. 9. 2023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SOŠ a SOU Kladno, Nám. E. Beneše 2353, Kladno</v>
      </c>
      <c r="G93" s="41"/>
      <c r="H93" s="41"/>
      <c r="I93" s="33" t="s">
        <v>30</v>
      </c>
      <c r="J93" s="37" t="str">
        <f>E23</f>
        <v>Ateliér Civilista s.r.o., Bratronice 241, 273 63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184</v>
      </c>
      <c r="D96" s="188"/>
      <c r="E96" s="188"/>
      <c r="F96" s="188"/>
      <c r="G96" s="188"/>
      <c r="H96" s="188"/>
      <c r="I96" s="188"/>
      <c r="J96" s="189" t="s">
        <v>185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186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187</v>
      </c>
    </row>
    <row r="99" s="9" customFormat="1" ht="24.96" customHeight="1">
      <c r="A99" s="9"/>
      <c r="B99" s="191"/>
      <c r="C99" s="192"/>
      <c r="D99" s="193" t="s">
        <v>188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686</v>
      </c>
      <c r="E100" s="199"/>
      <c r="F100" s="199"/>
      <c r="G100" s="199"/>
      <c r="H100" s="199"/>
      <c r="I100" s="199"/>
      <c r="J100" s="200">
        <f>J128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1062</v>
      </c>
      <c r="E101" s="199"/>
      <c r="F101" s="199"/>
      <c r="G101" s="199"/>
      <c r="H101" s="199"/>
      <c r="I101" s="199"/>
      <c r="J101" s="200">
        <f>J142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1063</v>
      </c>
      <c r="E102" s="199"/>
      <c r="F102" s="199"/>
      <c r="G102" s="199"/>
      <c r="H102" s="199"/>
      <c r="I102" s="199"/>
      <c r="J102" s="200">
        <f>J155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190</v>
      </c>
      <c r="E103" s="199"/>
      <c r="F103" s="199"/>
      <c r="G103" s="199"/>
      <c r="H103" s="199"/>
      <c r="I103" s="199"/>
      <c r="J103" s="200">
        <f>J171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191</v>
      </c>
      <c r="E104" s="199"/>
      <c r="F104" s="199"/>
      <c r="G104" s="199"/>
      <c r="H104" s="199"/>
      <c r="I104" s="199"/>
      <c r="J104" s="200">
        <f>J178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199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Přístavba objektu SOŠ a SOU Kladno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177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684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SO_02 - Zpevněné plochy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Kladno</v>
      </c>
      <c r="G120" s="41"/>
      <c r="H120" s="41"/>
      <c r="I120" s="33" t="s">
        <v>22</v>
      </c>
      <c r="J120" s="80" t="str">
        <f>IF(J14="","",J14)</f>
        <v>19. 9. 2023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24</v>
      </c>
      <c r="D122" s="41"/>
      <c r="E122" s="41"/>
      <c r="F122" s="28" t="str">
        <f>E17</f>
        <v>SOŠ a SOU Kladno, Nám. E. Beneše 2353, Kladno</v>
      </c>
      <c r="G122" s="41"/>
      <c r="H122" s="41"/>
      <c r="I122" s="33" t="s">
        <v>30</v>
      </c>
      <c r="J122" s="37" t="str">
        <f>E23</f>
        <v>Ateliér Civilista s.r.o., Bratronice 241, 273 63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35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200</v>
      </c>
      <c r="D125" s="205" t="s">
        <v>64</v>
      </c>
      <c r="E125" s="205" t="s">
        <v>60</v>
      </c>
      <c r="F125" s="205" t="s">
        <v>61</v>
      </c>
      <c r="G125" s="205" t="s">
        <v>201</v>
      </c>
      <c r="H125" s="205" t="s">
        <v>202</v>
      </c>
      <c r="I125" s="205" t="s">
        <v>203</v>
      </c>
      <c r="J125" s="205" t="s">
        <v>185</v>
      </c>
      <c r="K125" s="206" t="s">
        <v>204</v>
      </c>
      <c r="L125" s="207"/>
      <c r="M125" s="101" t="s">
        <v>1</v>
      </c>
      <c r="N125" s="102" t="s">
        <v>43</v>
      </c>
      <c r="O125" s="102" t="s">
        <v>205</v>
      </c>
      <c r="P125" s="102" t="s">
        <v>206</v>
      </c>
      <c r="Q125" s="102" t="s">
        <v>207</v>
      </c>
      <c r="R125" s="102" t="s">
        <v>208</v>
      </c>
      <c r="S125" s="102" t="s">
        <v>209</v>
      </c>
      <c r="T125" s="103" t="s">
        <v>210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211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138.31435500000001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78</v>
      </c>
      <c r="AU126" s="18" t="s">
        <v>187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78</v>
      </c>
      <c r="E127" s="216" t="s">
        <v>212</v>
      </c>
      <c r="F127" s="216" t="s">
        <v>213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P128+P142+P155+P171+P178</f>
        <v>0</v>
      </c>
      <c r="Q127" s="221"/>
      <c r="R127" s="222">
        <f>R128+R142+R155+R171+R178</f>
        <v>138.31435500000001</v>
      </c>
      <c r="S127" s="221"/>
      <c r="T127" s="223">
        <f>T128+T142+T155+T171+T178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78</v>
      </c>
      <c r="AU127" s="225" t="s">
        <v>79</v>
      </c>
      <c r="AY127" s="224" t="s">
        <v>214</v>
      </c>
      <c r="BK127" s="226">
        <f>BK128+BK142+BK155+BK171+BK178</f>
        <v>0</v>
      </c>
    </row>
    <row r="128" s="12" customFormat="1" ht="22.8" customHeight="1">
      <c r="A128" s="12"/>
      <c r="B128" s="213"/>
      <c r="C128" s="214"/>
      <c r="D128" s="215" t="s">
        <v>78</v>
      </c>
      <c r="E128" s="227" t="s">
        <v>85</v>
      </c>
      <c r="F128" s="227" t="s">
        <v>691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SUM(P129:P141)</f>
        <v>0</v>
      </c>
      <c r="Q128" s="221"/>
      <c r="R128" s="222">
        <f>SUM(R129:R141)</f>
        <v>0</v>
      </c>
      <c r="S128" s="221"/>
      <c r="T128" s="223">
        <f>SUM(T129:T141)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78</v>
      </c>
      <c r="AU128" s="225" t="s">
        <v>85</v>
      </c>
      <c r="AY128" s="224" t="s">
        <v>214</v>
      </c>
      <c r="BK128" s="226">
        <f>SUM(BK129:BK141)</f>
        <v>0</v>
      </c>
    </row>
    <row r="129" s="2" customFormat="1" ht="33" customHeight="1">
      <c r="A129" s="39"/>
      <c r="B129" s="40"/>
      <c r="C129" s="229" t="s">
        <v>85</v>
      </c>
      <c r="D129" s="229" t="s">
        <v>218</v>
      </c>
      <c r="E129" s="231" t="s">
        <v>1064</v>
      </c>
      <c r="F129" s="232" t="s">
        <v>1065</v>
      </c>
      <c r="G129" s="233" t="s">
        <v>710</v>
      </c>
      <c r="H129" s="234">
        <v>61</v>
      </c>
      <c r="I129" s="235"/>
      <c r="J129" s="236">
        <f>ROUND(I129*H129,2)</f>
        <v>0</v>
      </c>
      <c r="K129" s="232" t="s">
        <v>222</v>
      </c>
      <c r="L129" s="45"/>
      <c r="M129" s="237" t="s">
        <v>1</v>
      </c>
      <c r="N129" s="238" t="s">
        <v>44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117</v>
      </c>
      <c r="AT129" s="241" t="s">
        <v>218</v>
      </c>
      <c r="AU129" s="241" t="s">
        <v>87</v>
      </c>
      <c r="AY129" s="18" t="s">
        <v>214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85</v>
      </c>
      <c r="BK129" s="242">
        <f>ROUND(I129*H129,2)</f>
        <v>0</v>
      </c>
      <c r="BL129" s="18" t="s">
        <v>117</v>
      </c>
      <c r="BM129" s="241" t="s">
        <v>1066</v>
      </c>
    </row>
    <row r="130" s="2" customFormat="1">
      <c r="A130" s="39"/>
      <c r="B130" s="40"/>
      <c r="C130" s="41"/>
      <c r="D130" s="243" t="s">
        <v>224</v>
      </c>
      <c r="E130" s="41"/>
      <c r="F130" s="244" t="s">
        <v>1067</v>
      </c>
      <c r="G130" s="41"/>
      <c r="H130" s="41"/>
      <c r="I130" s="245"/>
      <c r="J130" s="41"/>
      <c r="K130" s="41"/>
      <c r="L130" s="45"/>
      <c r="M130" s="246"/>
      <c r="N130" s="24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87</v>
      </c>
    </row>
    <row r="131" s="14" customFormat="1">
      <c r="A131" s="14"/>
      <c r="B131" s="258"/>
      <c r="C131" s="259"/>
      <c r="D131" s="243" t="s">
        <v>226</v>
      </c>
      <c r="E131" s="260" t="s">
        <v>1</v>
      </c>
      <c r="F131" s="261" t="s">
        <v>1068</v>
      </c>
      <c r="G131" s="259"/>
      <c r="H131" s="262">
        <v>61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8" t="s">
        <v>226</v>
      </c>
      <c r="AU131" s="268" t="s">
        <v>87</v>
      </c>
      <c r="AV131" s="14" t="s">
        <v>87</v>
      </c>
      <c r="AW131" s="14" t="s">
        <v>34</v>
      </c>
      <c r="AX131" s="14" t="s">
        <v>85</v>
      </c>
      <c r="AY131" s="268" t="s">
        <v>214</v>
      </c>
    </row>
    <row r="132" s="2" customFormat="1" ht="24.15" customHeight="1">
      <c r="A132" s="39"/>
      <c r="B132" s="40"/>
      <c r="C132" s="229" t="s">
        <v>87</v>
      </c>
      <c r="D132" s="229" t="s">
        <v>218</v>
      </c>
      <c r="E132" s="231" t="s">
        <v>1069</v>
      </c>
      <c r="F132" s="232" t="s">
        <v>1070</v>
      </c>
      <c r="G132" s="233" t="s">
        <v>710</v>
      </c>
      <c r="H132" s="234">
        <v>1.6000000000000001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44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117</v>
      </c>
      <c r="AT132" s="241" t="s">
        <v>218</v>
      </c>
      <c r="AU132" s="241" t="s">
        <v>87</v>
      </c>
      <c r="AY132" s="18" t="s">
        <v>214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85</v>
      </c>
      <c r="BK132" s="242">
        <f>ROUND(I132*H132,2)</f>
        <v>0</v>
      </c>
      <c r="BL132" s="18" t="s">
        <v>117</v>
      </c>
      <c r="BM132" s="241" t="s">
        <v>1071</v>
      </c>
    </row>
    <row r="133" s="2" customFormat="1">
      <c r="A133" s="39"/>
      <c r="B133" s="40"/>
      <c r="C133" s="41"/>
      <c r="D133" s="243" t="s">
        <v>224</v>
      </c>
      <c r="E133" s="41"/>
      <c r="F133" s="244" t="s">
        <v>1070</v>
      </c>
      <c r="G133" s="41"/>
      <c r="H133" s="41"/>
      <c r="I133" s="245"/>
      <c r="J133" s="41"/>
      <c r="K133" s="41"/>
      <c r="L133" s="45"/>
      <c r="M133" s="246"/>
      <c r="N133" s="24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87</v>
      </c>
    </row>
    <row r="134" s="14" customFormat="1">
      <c r="A134" s="14"/>
      <c r="B134" s="258"/>
      <c r="C134" s="259"/>
      <c r="D134" s="243" t="s">
        <v>226</v>
      </c>
      <c r="E134" s="260" t="s">
        <v>1</v>
      </c>
      <c r="F134" s="261" t="s">
        <v>1072</v>
      </c>
      <c r="G134" s="259"/>
      <c r="H134" s="262">
        <v>1.6000000000000001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8" t="s">
        <v>226</v>
      </c>
      <c r="AU134" s="268" t="s">
        <v>87</v>
      </c>
      <c r="AV134" s="14" t="s">
        <v>87</v>
      </c>
      <c r="AW134" s="14" t="s">
        <v>34</v>
      </c>
      <c r="AX134" s="14" t="s">
        <v>85</v>
      </c>
      <c r="AY134" s="268" t="s">
        <v>214</v>
      </c>
    </row>
    <row r="135" s="2" customFormat="1" ht="24.15" customHeight="1">
      <c r="A135" s="39"/>
      <c r="B135" s="40"/>
      <c r="C135" s="229" t="s">
        <v>95</v>
      </c>
      <c r="D135" s="229" t="s">
        <v>218</v>
      </c>
      <c r="E135" s="231" t="s">
        <v>1073</v>
      </c>
      <c r="F135" s="232" t="s">
        <v>1074</v>
      </c>
      <c r="G135" s="233" t="s">
        <v>221</v>
      </c>
      <c r="H135" s="234">
        <v>122</v>
      </c>
      <c r="I135" s="235"/>
      <c r="J135" s="236">
        <f>ROUND(I135*H135,2)</f>
        <v>0</v>
      </c>
      <c r="K135" s="232" t="s">
        <v>222</v>
      </c>
      <c r="L135" s="45"/>
      <c r="M135" s="237" t="s">
        <v>1</v>
      </c>
      <c r="N135" s="238" t="s">
        <v>44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117</v>
      </c>
      <c r="AT135" s="241" t="s">
        <v>218</v>
      </c>
      <c r="AU135" s="241" t="s">
        <v>87</v>
      </c>
      <c r="AY135" s="18" t="s">
        <v>214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117</v>
      </c>
      <c r="BM135" s="241" t="s">
        <v>1075</v>
      </c>
    </row>
    <row r="136" s="2" customFormat="1">
      <c r="A136" s="39"/>
      <c r="B136" s="40"/>
      <c r="C136" s="41"/>
      <c r="D136" s="243" t="s">
        <v>224</v>
      </c>
      <c r="E136" s="41"/>
      <c r="F136" s="244" t="s">
        <v>1076</v>
      </c>
      <c r="G136" s="41"/>
      <c r="H136" s="41"/>
      <c r="I136" s="245"/>
      <c r="J136" s="41"/>
      <c r="K136" s="41"/>
      <c r="L136" s="45"/>
      <c r="M136" s="246"/>
      <c r="N136" s="24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87</v>
      </c>
    </row>
    <row r="137" s="2" customFormat="1" ht="24.15" customHeight="1">
      <c r="A137" s="39"/>
      <c r="B137" s="40"/>
      <c r="C137" s="229" t="s">
        <v>117</v>
      </c>
      <c r="D137" s="229" t="s">
        <v>218</v>
      </c>
      <c r="E137" s="231" t="s">
        <v>1077</v>
      </c>
      <c r="F137" s="232" t="s">
        <v>1078</v>
      </c>
      <c r="G137" s="233" t="s">
        <v>283</v>
      </c>
      <c r="H137" s="234">
        <v>109.8</v>
      </c>
      <c r="I137" s="235"/>
      <c r="J137" s="236">
        <f>ROUND(I137*H137,2)</f>
        <v>0</v>
      </c>
      <c r="K137" s="232" t="s">
        <v>222</v>
      </c>
      <c r="L137" s="45"/>
      <c r="M137" s="237" t="s">
        <v>1</v>
      </c>
      <c r="N137" s="238" t="s">
        <v>44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117</v>
      </c>
      <c r="AT137" s="241" t="s">
        <v>218</v>
      </c>
      <c r="AU137" s="241" t="s">
        <v>87</v>
      </c>
      <c r="AY137" s="18" t="s">
        <v>214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85</v>
      </c>
      <c r="BK137" s="242">
        <f>ROUND(I137*H137,2)</f>
        <v>0</v>
      </c>
      <c r="BL137" s="18" t="s">
        <v>117</v>
      </c>
      <c r="BM137" s="241" t="s">
        <v>1079</v>
      </c>
    </row>
    <row r="138" s="2" customFormat="1">
      <c r="A138" s="39"/>
      <c r="B138" s="40"/>
      <c r="C138" s="41"/>
      <c r="D138" s="243" t="s">
        <v>224</v>
      </c>
      <c r="E138" s="41"/>
      <c r="F138" s="244" t="s">
        <v>1080</v>
      </c>
      <c r="G138" s="41"/>
      <c r="H138" s="41"/>
      <c r="I138" s="245"/>
      <c r="J138" s="41"/>
      <c r="K138" s="41"/>
      <c r="L138" s="45"/>
      <c r="M138" s="246"/>
      <c r="N138" s="24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87</v>
      </c>
    </row>
    <row r="139" s="14" customFormat="1">
      <c r="A139" s="14"/>
      <c r="B139" s="258"/>
      <c r="C139" s="259"/>
      <c r="D139" s="243" t="s">
        <v>226</v>
      </c>
      <c r="E139" s="260" t="s">
        <v>1</v>
      </c>
      <c r="F139" s="261" t="s">
        <v>1081</v>
      </c>
      <c r="G139" s="259"/>
      <c r="H139" s="262">
        <v>109.8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8" t="s">
        <v>226</v>
      </c>
      <c r="AU139" s="268" t="s">
        <v>87</v>
      </c>
      <c r="AV139" s="14" t="s">
        <v>87</v>
      </c>
      <c r="AW139" s="14" t="s">
        <v>34</v>
      </c>
      <c r="AX139" s="14" t="s">
        <v>85</v>
      </c>
      <c r="AY139" s="268" t="s">
        <v>214</v>
      </c>
    </row>
    <row r="140" s="2" customFormat="1" ht="16.5" customHeight="1">
      <c r="A140" s="39"/>
      <c r="B140" s="40"/>
      <c r="C140" s="229" t="s">
        <v>721</v>
      </c>
      <c r="D140" s="229" t="s">
        <v>218</v>
      </c>
      <c r="E140" s="231" t="s">
        <v>1082</v>
      </c>
      <c r="F140" s="232" t="s">
        <v>1083</v>
      </c>
      <c r="G140" s="233" t="s">
        <v>710</v>
      </c>
      <c r="H140" s="234">
        <v>61</v>
      </c>
      <c r="I140" s="235"/>
      <c r="J140" s="236">
        <f>ROUND(I140*H140,2)</f>
        <v>0</v>
      </c>
      <c r="K140" s="232" t="s">
        <v>222</v>
      </c>
      <c r="L140" s="45"/>
      <c r="M140" s="237" t="s">
        <v>1</v>
      </c>
      <c r="N140" s="238" t="s">
        <v>44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117</v>
      </c>
      <c r="AT140" s="241" t="s">
        <v>218</v>
      </c>
      <c r="AU140" s="241" t="s">
        <v>87</v>
      </c>
      <c r="AY140" s="18" t="s">
        <v>214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85</v>
      </c>
      <c r="BK140" s="242">
        <f>ROUND(I140*H140,2)</f>
        <v>0</v>
      </c>
      <c r="BL140" s="18" t="s">
        <v>117</v>
      </c>
      <c r="BM140" s="241" t="s">
        <v>1084</v>
      </c>
    </row>
    <row r="141" s="2" customFormat="1">
      <c r="A141" s="39"/>
      <c r="B141" s="40"/>
      <c r="C141" s="41"/>
      <c r="D141" s="243" t="s">
        <v>224</v>
      </c>
      <c r="E141" s="41"/>
      <c r="F141" s="244" t="s">
        <v>1085</v>
      </c>
      <c r="G141" s="41"/>
      <c r="H141" s="41"/>
      <c r="I141" s="245"/>
      <c r="J141" s="41"/>
      <c r="K141" s="41"/>
      <c r="L141" s="45"/>
      <c r="M141" s="246"/>
      <c r="N141" s="24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224</v>
      </c>
      <c r="AU141" s="18" t="s">
        <v>87</v>
      </c>
    </row>
    <row r="142" s="12" customFormat="1" ht="22.8" customHeight="1">
      <c r="A142" s="12"/>
      <c r="B142" s="213"/>
      <c r="C142" s="214"/>
      <c r="D142" s="215" t="s">
        <v>78</v>
      </c>
      <c r="E142" s="227" t="s">
        <v>95</v>
      </c>
      <c r="F142" s="227" t="s">
        <v>1086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SUM(P143:P154)</f>
        <v>0</v>
      </c>
      <c r="Q142" s="221"/>
      <c r="R142" s="222">
        <f>SUM(R143:R154)</f>
        <v>2.8800479999999999</v>
      </c>
      <c r="S142" s="221"/>
      <c r="T142" s="223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78</v>
      </c>
      <c r="AU142" s="225" t="s">
        <v>85</v>
      </c>
      <c r="AY142" s="224" t="s">
        <v>214</v>
      </c>
      <c r="BK142" s="226">
        <f>SUM(BK143:BK154)</f>
        <v>0</v>
      </c>
    </row>
    <row r="143" s="2" customFormat="1" ht="24.15" customHeight="1">
      <c r="A143" s="39"/>
      <c r="B143" s="40"/>
      <c r="C143" s="229" t="s">
        <v>215</v>
      </c>
      <c r="D143" s="229" t="s">
        <v>218</v>
      </c>
      <c r="E143" s="231" t="s">
        <v>1087</v>
      </c>
      <c r="F143" s="232" t="s">
        <v>1088</v>
      </c>
      <c r="G143" s="233" t="s">
        <v>354</v>
      </c>
      <c r="H143" s="234">
        <v>16</v>
      </c>
      <c r="I143" s="235"/>
      <c r="J143" s="236">
        <f>ROUND(I143*H143,2)</f>
        <v>0</v>
      </c>
      <c r="K143" s="232" t="s">
        <v>222</v>
      </c>
      <c r="L143" s="45"/>
      <c r="M143" s="237" t="s">
        <v>1</v>
      </c>
      <c r="N143" s="238" t="s">
        <v>44</v>
      </c>
      <c r="O143" s="92"/>
      <c r="P143" s="239">
        <f>O143*H143</f>
        <v>0</v>
      </c>
      <c r="Q143" s="239">
        <v>0.17488799999999999</v>
      </c>
      <c r="R143" s="239">
        <f>Q143*H143</f>
        <v>2.7982079999999998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117</v>
      </c>
      <c r="AT143" s="241" t="s">
        <v>218</v>
      </c>
      <c r="AU143" s="241" t="s">
        <v>87</v>
      </c>
      <c r="AY143" s="18" t="s">
        <v>214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85</v>
      </c>
      <c r="BK143" s="242">
        <f>ROUND(I143*H143,2)</f>
        <v>0</v>
      </c>
      <c r="BL143" s="18" t="s">
        <v>117</v>
      </c>
      <c r="BM143" s="241" t="s">
        <v>1089</v>
      </c>
    </row>
    <row r="144" s="2" customFormat="1">
      <c r="A144" s="39"/>
      <c r="B144" s="40"/>
      <c r="C144" s="41"/>
      <c r="D144" s="243" t="s">
        <v>224</v>
      </c>
      <c r="E144" s="41"/>
      <c r="F144" s="244" t="s">
        <v>1090</v>
      </c>
      <c r="G144" s="41"/>
      <c r="H144" s="41"/>
      <c r="I144" s="245"/>
      <c r="J144" s="41"/>
      <c r="K144" s="41"/>
      <c r="L144" s="45"/>
      <c r="M144" s="246"/>
      <c r="N144" s="24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87</v>
      </c>
    </row>
    <row r="145" s="2" customFormat="1" ht="16.5" customHeight="1">
      <c r="A145" s="39"/>
      <c r="B145" s="40"/>
      <c r="C145" s="280" t="s">
        <v>732</v>
      </c>
      <c r="D145" s="280" t="s">
        <v>244</v>
      </c>
      <c r="E145" s="282" t="s">
        <v>1091</v>
      </c>
      <c r="F145" s="283" t="s">
        <v>1092</v>
      </c>
      <c r="G145" s="284" t="s">
        <v>354</v>
      </c>
      <c r="H145" s="285">
        <v>16</v>
      </c>
      <c r="I145" s="286"/>
      <c r="J145" s="287">
        <f>ROUND(I145*H145,2)</f>
        <v>0</v>
      </c>
      <c r="K145" s="283" t="s">
        <v>222</v>
      </c>
      <c r="L145" s="288"/>
      <c r="M145" s="289" t="s">
        <v>1</v>
      </c>
      <c r="N145" s="290" t="s">
        <v>44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247</v>
      </c>
      <c r="AT145" s="241" t="s">
        <v>244</v>
      </c>
      <c r="AU145" s="241" t="s">
        <v>87</v>
      </c>
      <c r="AY145" s="18" t="s">
        <v>214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85</v>
      </c>
      <c r="BK145" s="242">
        <f>ROUND(I145*H145,2)</f>
        <v>0</v>
      </c>
      <c r="BL145" s="18" t="s">
        <v>117</v>
      </c>
      <c r="BM145" s="241" t="s">
        <v>1093</v>
      </c>
    </row>
    <row r="146" s="2" customFormat="1">
      <c r="A146" s="39"/>
      <c r="B146" s="40"/>
      <c r="C146" s="41"/>
      <c r="D146" s="243" t="s">
        <v>224</v>
      </c>
      <c r="E146" s="41"/>
      <c r="F146" s="244" t="s">
        <v>1092</v>
      </c>
      <c r="G146" s="41"/>
      <c r="H146" s="41"/>
      <c r="I146" s="245"/>
      <c r="J146" s="41"/>
      <c r="K146" s="41"/>
      <c r="L146" s="45"/>
      <c r="M146" s="246"/>
      <c r="N146" s="24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87</v>
      </c>
    </row>
    <row r="147" s="2" customFormat="1" ht="24.15" customHeight="1">
      <c r="A147" s="39"/>
      <c r="B147" s="40"/>
      <c r="C147" s="229" t="s">
        <v>247</v>
      </c>
      <c r="D147" s="229" t="s">
        <v>218</v>
      </c>
      <c r="E147" s="231" t="s">
        <v>1094</v>
      </c>
      <c r="F147" s="232" t="s">
        <v>1095</v>
      </c>
      <c r="G147" s="233" t="s">
        <v>354</v>
      </c>
      <c r="H147" s="234">
        <v>32</v>
      </c>
      <c r="I147" s="235"/>
      <c r="J147" s="236">
        <f>ROUND(I147*H147,2)</f>
        <v>0</v>
      </c>
      <c r="K147" s="232" t="s">
        <v>222</v>
      </c>
      <c r="L147" s="45"/>
      <c r="M147" s="237" t="s">
        <v>1</v>
      </c>
      <c r="N147" s="238" t="s">
        <v>44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117</v>
      </c>
      <c r="AT147" s="241" t="s">
        <v>218</v>
      </c>
      <c r="AU147" s="241" t="s">
        <v>87</v>
      </c>
      <c r="AY147" s="18" t="s">
        <v>214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85</v>
      </c>
      <c r="BK147" s="242">
        <f>ROUND(I147*H147,2)</f>
        <v>0</v>
      </c>
      <c r="BL147" s="18" t="s">
        <v>117</v>
      </c>
      <c r="BM147" s="241" t="s">
        <v>1096</v>
      </c>
    </row>
    <row r="148" s="2" customFormat="1">
      <c r="A148" s="39"/>
      <c r="B148" s="40"/>
      <c r="C148" s="41"/>
      <c r="D148" s="243" t="s">
        <v>224</v>
      </c>
      <c r="E148" s="41"/>
      <c r="F148" s="244" t="s">
        <v>1097</v>
      </c>
      <c r="G148" s="41"/>
      <c r="H148" s="41"/>
      <c r="I148" s="245"/>
      <c r="J148" s="41"/>
      <c r="K148" s="41"/>
      <c r="L148" s="45"/>
      <c r="M148" s="246"/>
      <c r="N148" s="24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87</v>
      </c>
    </row>
    <row r="149" s="2" customFormat="1" ht="16.5" customHeight="1">
      <c r="A149" s="39"/>
      <c r="B149" s="40"/>
      <c r="C149" s="280" t="s">
        <v>271</v>
      </c>
      <c r="D149" s="280" t="s">
        <v>244</v>
      </c>
      <c r="E149" s="282" t="s">
        <v>1098</v>
      </c>
      <c r="F149" s="283" t="s">
        <v>1099</v>
      </c>
      <c r="G149" s="284" t="s">
        <v>354</v>
      </c>
      <c r="H149" s="285">
        <v>32</v>
      </c>
      <c r="I149" s="286"/>
      <c r="J149" s="287">
        <f>ROUND(I149*H149,2)</f>
        <v>0</v>
      </c>
      <c r="K149" s="283" t="s">
        <v>222</v>
      </c>
      <c r="L149" s="288"/>
      <c r="M149" s="289" t="s">
        <v>1</v>
      </c>
      <c r="N149" s="290" t="s">
        <v>44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247</v>
      </c>
      <c r="AT149" s="241" t="s">
        <v>244</v>
      </c>
      <c r="AU149" s="241" t="s">
        <v>87</v>
      </c>
      <c r="AY149" s="18" t="s">
        <v>214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85</v>
      </c>
      <c r="BK149" s="242">
        <f>ROUND(I149*H149,2)</f>
        <v>0</v>
      </c>
      <c r="BL149" s="18" t="s">
        <v>117</v>
      </c>
      <c r="BM149" s="241" t="s">
        <v>1100</v>
      </c>
    </row>
    <row r="150" s="2" customFormat="1">
      <c r="A150" s="39"/>
      <c r="B150" s="40"/>
      <c r="C150" s="41"/>
      <c r="D150" s="243" t="s">
        <v>224</v>
      </c>
      <c r="E150" s="41"/>
      <c r="F150" s="244" t="s">
        <v>1099</v>
      </c>
      <c r="G150" s="41"/>
      <c r="H150" s="41"/>
      <c r="I150" s="245"/>
      <c r="J150" s="41"/>
      <c r="K150" s="41"/>
      <c r="L150" s="45"/>
      <c r="M150" s="246"/>
      <c r="N150" s="24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87</v>
      </c>
    </row>
    <row r="151" s="2" customFormat="1" ht="24.15" customHeight="1">
      <c r="A151" s="39"/>
      <c r="B151" s="40"/>
      <c r="C151" s="229" t="s">
        <v>748</v>
      </c>
      <c r="D151" s="229" t="s">
        <v>218</v>
      </c>
      <c r="E151" s="231" t="s">
        <v>1101</v>
      </c>
      <c r="F151" s="232" t="s">
        <v>1102</v>
      </c>
      <c r="G151" s="233" t="s">
        <v>239</v>
      </c>
      <c r="H151" s="234">
        <v>33</v>
      </c>
      <c r="I151" s="235"/>
      <c r="J151" s="236">
        <f>ROUND(I151*H151,2)</f>
        <v>0</v>
      </c>
      <c r="K151" s="232" t="s">
        <v>222</v>
      </c>
      <c r="L151" s="45"/>
      <c r="M151" s="237" t="s">
        <v>1</v>
      </c>
      <c r="N151" s="238" t="s">
        <v>44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117</v>
      </c>
      <c r="AT151" s="241" t="s">
        <v>218</v>
      </c>
      <c r="AU151" s="241" t="s">
        <v>87</v>
      </c>
      <c r="AY151" s="18" t="s">
        <v>214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85</v>
      </c>
      <c r="BK151" s="242">
        <f>ROUND(I151*H151,2)</f>
        <v>0</v>
      </c>
      <c r="BL151" s="18" t="s">
        <v>117</v>
      </c>
      <c r="BM151" s="241" t="s">
        <v>1103</v>
      </c>
    </row>
    <row r="152" s="2" customFormat="1">
      <c r="A152" s="39"/>
      <c r="B152" s="40"/>
      <c r="C152" s="41"/>
      <c r="D152" s="243" t="s">
        <v>224</v>
      </c>
      <c r="E152" s="41"/>
      <c r="F152" s="244" t="s">
        <v>1104</v>
      </c>
      <c r="G152" s="41"/>
      <c r="H152" s="41"/>
      <c r="I152" s="245"/>
      <c r="J152" s="41"/>
      <c r="K152" s="41"/>
      <c r="L152" s="45"/>
      <c r="M152" s="246"/>
      <c r="N152" s="24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87</v>
      </c>
    </row>
    <row r="153" s="2" customFormat="1" ht="24.15" customHeight="1">
      <c r="A153" s="39"/>
      <c r="B153" s="40"/>
      <c r="C153" s="280" t="s">
        <v>601</v>
      </c>
      <c r="D153" s="280" t="s">
        <v>244</v>
      </c>
      <c r="E153" s="282" t="s">
        <v>1105</v>
      </c>
      <c r="F153" s="283" t="s">
        <v>1106</v>
      </c>
      <c r="G153" s="284" t="s">
        <v>239</v>
      </c>
      <c r="H153" s="285">
        <v>33</v>
      </c>
      <c r="I153" s="286"/>
      <c r="J153" s="287">
        <f>ROUND(I153*H153,2)</f>
        <v>0</v>
      </c>
      <c r="K153" s="283" t="s">
        <v>222</v>
      </c>
      <c r="L153" s="288"/>
      <c r="M153" s="289" t="s">
        <v>1</v>
      </c>
      <c r="N153" s="290" t="s">
        <v>44</v>
      </c>
      <c r="O153" s="92"/>
      <c r="P153" s="239">
        <f>O153*H153</f>
        <v>0</v>
      </c>
      <c r="Q153" s="239">
        <v>0.00248</v>
      </c>
      <c r="R153" s="239">
        <f>Q153*H153</f>
        <v>0.081839999999999996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247</v>
      </c>
      <c r="AT153" s="241" t="s">
        <v>244</v>
      </c>
      <c r="AU153" s="241" t="s">
        <v>87</v>
      </c>
      <c r="AY153" s="18" t="s">
        <v>214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85</v>
      </c>
      <c r="BK153" s="242">
        <f>ROUND(I153*H153,2)</f>
        <v>0</v>
      </c>
      <c r="BL153" s="18" t="s">
        <v>117</v>
      </c>
      <c r="BM153" s="241" t="s">
        <v>1107</v>
      </c>
    </row>
    <row r="154" s="2" customFormat="1">
      <c r="A154" s="39"/>
      <c r="B154" s="40"/>
      <c r="C154" s="41"/>
      <c r="D154" s="243" t="s">
        <v>224</v>
      </c>
      <c r="E154" s="41"/>
      <c r="F154" s="244" t="s">
        <v>1106</v>
      </c>
      <c r="G154" s="41"/>
      <c r="H154" s="41"/>
      <c r="I154" s="245"/>
      <c r="J154" s="41"/>
      <c r="K154" s="41"/>
      <c r="L154" s="45"/>
      <c r="M154" s="246"/>
      <c r="N154" s="24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224</v>
      </c>
      <c r="AU154" s="18" t="s">
        <v>87</v>
      </c>
    </row>
    <row r="155" s="12" customFormat="1" ht="22.8" customHeight="1">
      <c r="A155" s="12"/>
      <c r="B155" s="213"/>
      <c r="C155" s="214"/>
      <c r="D155" s="215" t="s">
        <v>78</v>
      </c>
      <c r="E155" s="227" t="s">
        <v>721</v>
      </c>
      <c r="F155" s="227" t="s">
        <v>1108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SUM(P156:P170)</f>
        <v>0</v>
      </c>
      <c r="Q155" s="221"/>
      <c r="R155" s="222">
        <f>SUM(R156:R170)</f>
        <v>128.47685800000002</v>
      </c>
      <c r="S155" s="221"/>
      <c r="T155" s="223">
        <f>SUM(T156:T170)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78</v>
      </c>
      <c r="AU155" s="225" t="s">
        <v>85</v>
      </c>
      <c r="AY155" s="224" t="s">
        <v>214</v>
      </c>
      <c r="BK155" s="226">
        <f>SUM(BK156:BK170)</f>
        <v>0</v>
      </c>
    </row>
    <row r="156" s="2" customFormat="1" ht="24.15" customHeight="1">
      <c r="A156" s="39"/>
      <c r="B156" s="40"/>
      <c r="C156" s="229" t="s">
        <v>762</v>
      </c>
      <c r="D156" s="229" t="s">
        <v>218</v>
      </c>
      <c r="E156" s="231" t="s">
        <v>1109</v>
      </c>
      <c r="F156" s="232" t="s">
        <v>1110</v>
      </c>
      <c r="G156" s="233" t="s">
        <v>221</v>
      </c>
      <c r="H156" s="234">
        <v>122</v>
      </c>
      <c r="I156" s="235"/>
      <c r="J156" s="236">
        <f>ROUND(I156*H156,2)</f>
        <v>0</v>
      </c>
      <c r="K156" s="232" t="s">
        <v>222</v>
      </c>
      <c r="L156" s="45"/>
      <c r="M156" s="237" t="s">
        <v>1</v>
      </c>
      <c r="N156" s="238" t="s">
        <v>44</v>
      </c>
      <c r="O156" s="92"/>
      <c r="P156" s="239">
        <f>O156*H156</f>
        <v>0</v>
      </c>
      <c r="Q156" s="239">
        <v>0.39600000000000002</v>
      </c>
      <c r="R156" s="239">
        <f>Q156*H156</f>
        <v>48.312000000000005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117</v>
      </c>
      <c r="AT156" s="241" t="s">
        <v>218</v>
      </c>
      <c r="AU156" s="241" t="s">
        <v>87</v>
      </c>
      <c r="AY156" s="18" t="s">
        <v>214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85</v>
      </c>
      <c r="BK156" s="242">
        <f>ROUND(I156*H156,2)</f>
        <v>0</v>
      </c>
      <c r="BL156" s="18" t="s">
        <v>117</v>
      </c>
      <c r="BM156" s="241" t="s">
        <v>1111</v>
      </c>
    </row>
    <row r="157" s="2" customFormat="1">
      <c r="A157" s="39"/>
      <c r="B157" s="40"/>
      <c r="C157" s="41"/>
      <c r="D157" s="243" t="s">
        <v>224</v>
      </c>
      <c r="E157" s="41"/>
      <c r="F157" s="244" t="s">
        <v>1112</v>
      </c>
      <c r="G157" s="41"/>
      <c r="H157" s="41"/>
      <c r="I157" s="245"/>
      <c r="J157" s="41"/>
      <c r="K157" s="41"/>
      <c r="L157" s="45"/>
      <c r="M157" s="246"/>
      <c r="N157" s="24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224</v>
      </c>
      <c r="AU157" s="18" t="s">
        <v>87</v>
      </c>
    </row>
    <row r="158" s="2" customFormat="1" ht="24.15" customHeight="1">
      <c r="A158" s="39"/>
      <c r="B158" s="40"/>
      <c r="C158" s="229" t="s">
        <v>768</v>
      </c>
      <c r="D158" s="229" t="s">
        <v>218</v>
      </c>
      <c r="E158" s="231" t="s">
        <v>1113</v>
      </c>
      <c r="F158" s="232" t="s">
        <v>1114</v>
      </c>
      <c r="G158" s="233" t="s">
        <v>221</v>
      </c>
      <c r="H158" s="234">
        <v>122</v>
      </c>
      <c r="I158" s="235"/>
      <c r="J158" s="236">
        <f>ROUND(I158*H158,2)</f>
        <v>0</v>
      </c>
      <c r="K158" s="232" t="s">
        <v>222</v>
      </c>
      <c r="L158" s="45"/>
      <c r="M158" s="237" t="s">
        <v>1</v>
      </c>
      <c r="N158" s="238" t="s">
        <v>44</v>
      </c>
      <c r="O158" s="92"/>
      <c r="P158" s="239">
        <f>O158*H158</f>
        <v>0</v>
      </c>
      <c r="Q158" s="239">
        <v>0.38700000000000001</v>
      </c>
      <c r="R158" s="239">
        <f>Q158*H158</f>
        <v>47.213999999999999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117</v>
      </c>
      <c r="AT158" s="241" t="s">
        <v>218</v>
      </c>
      <c r="AU158" s="241" t="s">
        <v>87</v>
      </c>
      <c r="AY158" s="18" t="s">
        <v>214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85</v>
      </c>
      <c r="BK158" s="242">
        <f>ROUND(I158*H158,2)</f>
        <v>0</v>
      </c>
      <c r="BL158" s="18" t="s">
        <v>117</v>
      </c>
      <c r="BM158" s="241" t="s">
        <v>1115</v>
      </c>
    </row>
    <row r="159" s="2" customFormat="1">
      <c r="A159" s="39"/>
      <c r="B159" s="40"/>
      <c r="C159" s="41"/>
      <c r="D159" s="243" t="s">
        <v>224</v>
      </c>
      <c r="E159" s="41"/>
      <c r="F159" s="244" t="s">
        <v>1116</v>
      </c>
      <c r="G159" s="41"/>
      <c r="H159" s="41"/>
      <c r="I159" s="245"/>
      <c r="J159" s="41"/>
      <c r="K159" s="41"/>
      <c r="L159" s="45"/>
      <c r="M159" s="246"/>
      <c r="N159" s="24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224</v>
      </c>
      <c r="AU159" s="18" t="s">
        <v>87</v>
      </c>
    </row>
    <row r="160" s="2" customFormat="1" ht="33" customHeight="1">
      <c r="A160" s="39"/>
      <c r="B160" s="40"/>
      <c r="C160" s="229" t="s">
        <v>775</v>
      </c>
      <c r="D160" s="229" t="s">
        <v>218</v>
      </c>
      <c r="E160" s="231" t="s">
        <v>1117</v>
      </c>
      <c r="F160" s="232" t="s">
        <v>1118</v>
      </c>
      <c r="G160" s="233" t="s">
        <v>221</v>
      </c>
      <c r="H160" s="234">
        <v>122</v>
      </c>
      <c r="I160" s="235"/>
      <c r="J160" s="236">
        <f>ROUND(I160*H160,2)</f>
        <v>0</v>
      </c>
      <c r="K160" s="232" t="s">
        <v>222</v>
      </c>
      <c r="L160" s="45"/>
      <c r="M160" s="237" t="s">
        <v>1</v>
      </c>
      <c r="N160" s="238" t="s">
        <v>44</v>
      </c>
      <c r="O160" s="92"/>
      <c r="P160" s="239">
        <f>O160*H160</f>
        <v>0</v>
      </c>
      <c r="Q160" s="239">
        <v>0.090620000000000006</v>
      </c>
      <c r="R160" s="239">
        <f>Q160*H160</f>
        <v>11.05564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117</v>
      </c>
      <c r="AT160" s="241" t="s">
        <v>218</v>
      </c>
      <c r="AU160" s="241" t="s">
        <v>87</v>
      </c>
      <c r="AY160" s="18" t="s">
        <v>214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85</v>
      </c>
      <c r="BK160" s="242">
        <f>ROUND(I160*H160,2)</f>
        <v>0</v>
      </c>
      <c r="BL160" s="18" t="s">
        <v>117</v>
      </c>
      <c r="BM160" s="241" t="s">
        <v>1119</v>
      </c>
    </row>
    <row r="161" s="2" customFormat="1">
      <c r="A161" s="39"/>
      <c r="B161" s="40"/>
      <c r="C161" s="41"/>
      <c r="D161" s="243" t="s">
        <v>224</v>
      </c>
      <c r="E161" s="41"/>
      <c r="F161" s="244" t="s">
        <v>1120</v>
      </c>
      <c r="G161" s="41"/>
      <c r="H161" s="41"/>
      <c r="I161" s="245"/>
      <c r="J161" s="41"/>
      <c r="K161" s="41"/>
      <c r="L161" s="45"/>
      <c r="M161" s="246"/>
      <c r="N161" s="24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224</v>
      </c>
      <c r="AU161" s="18" t="s">
        <v>87</v>
      </c>
    </row>
    <row r="162" s="2" customFormat="1" ht="24.15" customHeight="1">
      <c r="A162" s="39"/>
      <c r="B162" s="40"/>
      <c r="C162" s="280" t="s">
        <v>8</v>
      </c>
      <c r="D162" s="280" t="s">
        <v>244</v>
      </c>
      <c r="E162" s="282" t="s">
        <v>1121</v>
      </c>
      <c r="F162" s="283" t="s">
        <v>1122</v>
      </c>
      <c r="G162" s="284" t="s">
        <v>221</v>
      </c>
      <c r="H162" s="285">
        <v>6.2220000000000004</v>
      </c>
      <c r="I162" s="286"/>
      <c r="J162" s="287">
        <f>ROUND(I162*H162,2)</f>
        <v>0</v>
      </c>
      <c r="K162" s="283" t="s">
        <v>222</v>
      </c>
      <c r="L162" s="288"/>
      <c r="M162" s="289" t="s">
        <v>1</v>
      </c>
      <c r="N162" s="290" t="s">
        <v>44</v>
      </c>
      <c r="O162" s="92"/>
      <c r="P162" s="239">
        <f>O162*H162</f>
        <v>0</v>
      </c>
      <c r="Q162" s="239">
        <v>0.17499999999999999</v>
      </c>
      <c r="R162" s="239">
        <f>Q162*H162</f>
        <v>1.0888500000000001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247</v>
      </c>
      <c r="AT162" s="241" t="s">
        <v>244</v>
      </c>
      <c r="AU162" s="241" t="s">
        <v>87</v>
      </c>
      <c r="AY162" s="18" t="s">
        <v>214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85</v>
      </c>
      <c r="BK162" s="242">
        <f>ROUND(I162*H162,2)</f>
        <v>0</v>
      </c>
      <c r="BL162" s="18" t="s">
        <v>117</v>
      </c>
      <c r="BM162" s="241" t="s">
        <v>1123</v>
      </c>
    </row>
    <row r="163" s="2" customFormat="1">
      <c r="A163" s="39"/>
      <c r="B163" s="40"/>
      <c r="C163" s="41"/>
      <c r="D163" s="243" t="s">
        <v>224</v>
      </c>
      <c r="E163" s="41"/>
      <c r="F163" s="244" t="s">
        <v>1122</v>
      </c>
      <c r="G163" s="41"/>
      <c r="H163" s="41"/>
      <c r="I163" s="245"/>
      <c r="J163" s="41"/>
      <c r="K163" s="41"/>
      <c r="L163" s="45"/>
      <c r="M163" s="246"/>
      <c r="N163" s="24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224</v>
      </c>
      <c r="AU163" s="18" t="s">
        <v>87</v>
      </c>
    </row>
    <row r="164" s="14" customFormat="1">
      <c r="A164" s="14"/>
      <c r="B164" s="258"/>
      <c r="C164" s="259"/>
      <c r="D164" s="243" t="s">
        <v>226</v>
      </c>
      <c r="E164" s="260" t="s">
        <v>1</v>
      </c>
      <c r="F164" s="261" t="s">
        <v>1124</v>
      </c>
      <c r="G164" s="259"/>
      <c r="H164" s="262">
        <v>124.44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226</v>
      </c>
      <c r="AU164" s="268" t="s">
        <v>87</v>
      </c>
      <c r="AV164" s="14" t="s">
        <v>87</v>
      </c>
      <c r="AW164" s="14" t="s">
        <v>34</v>
      </c>
      <c r="AX164" s="14" t="s">
        <v>85</v>
      </c>
      <c r="AY164" s="268" t="s">
        <v>214</v>
      </c>
    </row>
    <row r="165" s="14" customFormat="1">
      <c r="A165" s="14"/>
      <c r="B165" s="258"/>
      <c r="C165" s="259"/>
      <c r="D165" s="243" t="s">
        <v>226</v>
      </c>
      <c r="E165" s="259"/>
      <c r="F165" s="261" t="s">
        <v>1125</v>
      </c>
      <c r="G165" s="259"/>
      <c r="H165" s="262">
        <v>6.2220000000000004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226</v>
      </c>
      <c r="AU165" s="268" t="s">
        <v>87</v>
      </c>
      <c r="AV165" s="14" t="s">
        <v>87</v>
      </c>
      <c r="AW165" s="14" t="s">
        <v>4</v>
      </c>
      <c r="AX165" s="14" t="s">
        <v>85</v>
      </c>
      <c r="AY165" s="268" t="s">
        <v>214</v>
      </c>
    </row>
    <row r="166" s="2" customFormat="1" ht="21.75" customHeight="1">
      <c r="A166" s="39"/>
      <c r="B166" s="40"/>
      <c r="C166" s="280" t="s">
        <v>293</v>
      </c>
      <c r="D166" s="280" t="s">
        <v>244</v>
      </c>
      <c r="E166" s="282" t="s">
        <v>1126</v>
      </c>
      <c r="F166" s="283" t="s">
        <v>1127</v>
      </c>
      <c r="G166" s="284" t="s">
        <v>221</v>
      </c>
      <c r="H166" s="285">
        <v>118.218</v>
      </c>
      <c r="I166" s="286"/>
      <c r="J166" s="287">
        <f>ROUND(I166*H166,2)</f>
        <v>0</v>
      </c>
      <c r="K166" s="283" t="s">
        <v>222</v>
      </c>
      <c r="L166" s="288"/>
      <c r="M166" s="289" t="s">
        <v>1</v>
      </c>
      <c r="N166" s="290" t="s">
        <v>44</v>
      </c>
      <c r="O166" s="92"/>
      <c r="P166" s="239">
        <f>O166*H166</f>
        <v>0</v>
      </c>
      <c r="Q166" s="239">
        <v>0.17599999999999999</v>
      </c>
      <c r="R166" s="239">
        <f>Q166*H166</f>
        <v>20.806367999999999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247</v>
      </c>
      <c r="AT166" s="241" t="s">
        <v>244</v>
      </c>
      <c r="AU166" s="241" t="s">
        <v>87</v>
      </c>
      <c r="AY166" s="18" t="s">
        <v>214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85</v>
      </c>
      <c r="BK166" s="242">
        <f>ROUND(I166*H166,2)</f>
        <v>0</v>
      </c>
      <c r="BL166" s="18" t="s">
        <v>117</v>
      </c>
      <c r="BM166" s="241" t="s">
        <v>1128</v>
      </c>
    </row>
    <row r="167" s="2" customFormat="1">
      <c r="A167" s="39"/>
      <c r="B167" s="40"/>
      <c r="C167" s="41"/>
      <c r="D167" s="243" t="s">
        <v>224</v>
      </c>
      <c r="E167" s="41"/>
      <c r="F167" s="244" t="s">
        <v>1127</v>
      </c>
      <c r="G167" s="41"/>
      <c r="H167" s="41"/>
      <c r="I167" s="245"/>
      <c r="J167" s="41"/>
      <c r="K167" s="41"/>
      <c r="L167" s="45"/>
      <c r="M167" s="246"/>
      <c r="N167" s="247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224</v>
      </c>
      <c r="AU167" s="18" t="s">
        <v>87</v>
      </c>
    </row>
    <row r="168" s="14" customFormat="1">
      <c r="A168" s="14"/>
      <c r="B168" s="258"/>
      <c r="C168" s="259"/>
      <c r="D168" s="243" t="s">
        <v>226</v>
      </c>
      <c r="E168" s="260" t="s">
        <v>1</v>
      </c>
      <c r="F168" s="261" t="s">
        <v>1124</v>
      </c>
      <c r="G168" s="259"/>
      <c r="H168" s="262">
        <v>124.44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8" t="s">
        <v>226</v>
      </c>
      <c r="AU168" s="268" t="s">
        <v>87</v>
      </c>
      <c r="AV168" s="14" t="s">
        <v>87</v>
      </c>
      <c r="AW168" s="14" t="s">
        <v>34</v>
      </c>
      <c r="AX168" s="14" t="s">
        <v>79</v>
      </c>
      <c r="AY168" s="268" t="s">
        <v>214</v>
      </c>
    </row>
    <row r="169" s="14" customFormat="1">
      <c r="A169" s="14"/>
      <c r="B169" s="258"/>
      <c r="C169" s="259"/>
      <c r="D169" s="243" t="s">
        <v>226</v>
      </c>
      <c r="E169" s="260" t="s">
        <v>1</v>
      </c>
      <c r="F169" s="261" t="s">
        <v>1129</v>
      </c>
      <c r="G169" s="259"/>
      <c r="H169" s="262">
        <v>-6.2220000000000004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226</v>
      </c>
      <c r="AU169" s="268" t="s">
        <v>87</v>
      </c>
      <c r="AV169" s="14" t="s">
        <v>87</v>
      </c>
      <c r="AW169" s="14" t="s">
        <v>34</v>
      </c>
      <c r="AX169" s="14" t="s">
        <v>79</v>
      </c>
      <c r="AY169" s="268" t="s">
        <v>214</v>
      </c>
    </row>
    <row r="170" s="15" customFormat="1">
      <c r="A170" s="15"/>
      <c r="B170" s="269"/>
      <c r="C170" s="270"/>
      <c r="D170" s="243" t="s">
        <v>226</v>
      </c>
      <c r="E170" s="271" t="s">
        <v>1</v>
      </c>
      <c r="F170" s="272" t="s">
        <v>230</v>
      </c>
      <c r="G170" s="270"/>
      <c r="H170" s="273">
        <v>118.218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226</v>
      </c>
      <c r="AU170" s="279" t="s">
        <v>87</v>
      </c>
      <c r="AV170" s="15" t="s">
        <v>117</v>
      </c>
      <c r="AW170" s="15" t="s">
        <v>34</v>
      </c>
      <c r="AX170" s="15" t="s">
        <v>85</v>
      </c>
      <c r="AY170" s="279" t="s">
        <v>214</v>
      </c>
    </row>
    <row r="171" s="12" customFormat="1" ht="22.8" customHeight="1">
      <c r="A171" s="12"/>
      <c r="B171" s="213"/>
      <c r="C171" s="214"/>
      <c r="D171" s="215" t="s">
        <v>78</v>
      </c>
      <c r="E171" s="227" t="s">
        <v>271</v>
      </c>
      <c r="F171" s="227" t="s">
        <v>272</v>
      </c>
      <c r="G171" s="214"/>
      <c r="H171" s="214"/>
      <c r="I171" s="217"/>
      <c r="J171" s="228">
        <f>BK171</f>
        <v>0</v>
      </c>
      <c r="K171" s="214"/>
      <c r="L171" s="219"/>
      <c r="M171" s="220"/>
      <c r="N171" s="221"/>
      <c r="O171" s="221"/>
      <c r="P171" s="222">
        <f>SUM(P172:P177)</f>
        <v>0</v>
      </c>
      <c r="Q171" s="221"/>
      <c r="R171" s="222">
        <f>SUM(R172:R177)</f>
        <v>6.9574489999999996</v>
      </c>
      <c r="S171" s="221"/>
      <c r="T171" s="223">
        <f>SUM(T172:T177)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4" t="s">
        <v>85</v>
      </c>
      <c r="AT171" s="225" t="s">
        <v>78</v>
      </c>
      <c r="AU171" s="225" t="s">
        <v>85</v>
      </c>
      <c r="AY171" s="224" t="s">
        <v>214</v>
      </c>
      <c r="BK171" s="226">
        <f>SUM(BK172:BK177)</f>
        <v>0</v>
      </c>
    </row>
    <row r="172" s="2" customFormat="1" ht="33" customHeight="1">
      <c r="A172" s="39"/>
      <c r="B172" s="40"/>
      <c r="C172" s="229" t="s">
        <v>692</v>
      </c>
      <c r="D172" s="229" t="s">
        <v>218</v>
      </c>
      <c r="E172" s="231" t="s">
        <v>1130</v>
      </c>
      <c r="F172" s="232" t="s">
        <v>1131</v>
      </c>
      <c r="G172" s="233" t="s">
        <v>239</v>
      </c>
      <c r="H172" s="234">
        <v>39.399999999999999</v>
      </c>
      <c r="I172" s="235"/>
      <c r="J172" s="236">
        <f>ROUND(I172*H172,2)</f>
        <v>0</v>
      </c>
      <c r="K172" s="232" t="s">
        <v>222</v>
      </c>
      <c r="L172" s="45"/>
      <c r="M172" s="237" t="s">
        <v>1</v>
      </c>
      <c r="N172" s="238" t="s">
        <v>44</v>
      </c>
      <c r="O172" s="92"/>
      <c r="P172" s="239">
        <f>O172*H172</f>
        <v>0</v>
      </c>
      <c r="Q172" s="239">
        <v>0.11934259999999999</v>
      </c>
      <c r="R172" s="239">
        <f>Q172*H172</f>
        <v>4.7020984399999994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117</v>
      </c>
      <c r="AT172" s="241" t="s">
        <v>218</v>
      </c>
      <c r="AU172" s="241" t="s">
        <v>87</v>
      </c>
      <c r="AY172" s="18" t="s">
        <v>214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85</v>
      </c>
      <c r="BK172" s="242">
        <f>ROUND(I172*H172,2)</f>
        <v>0</v>
      </c>
      <c r="BL172" s="18" t="s">
        <v>117</v>
      </c>
      <c r="BM172" s="241" t="s">
        <v>1132</v>
      </c>
    </row>
    <row r="173" s="2" customFormat="1">
      <c r="A173" s="39"/>
      <c r="B173" s="40"/>
      <c r="C173" s="41"/>
      <c r="D173" s="243" t="s">
        <v>224</v>
      </c>
      <c r="E173" s="41"/>
      <c r="F173" s="244" t="s">
        <v>1133</v>
      </c>
      <c r="G173" s="41"/>
      <c r="H173" s="41"/>
      <c r="I173" s="245"/>
      <c r="J173" s="41"/>
      <c r="K173" s="41"/>
      <c r="L173" s="45"/>
      <c r="M173" s="246"/>
      <c r="N173" s="247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224</v>
      </c>
      <c r="AU173" s="18" t="s">
        <v>87</v>
      </c>
    </row>
    <row r="174" s="14" customFormat="1">
      <c r="A174" s="14"/>
      <c r="B174" s="258"/>
      <c r="C174" s="259"/>
      <c r="D174" s="243" t="s">
        <v>226</v>
      </c>
      <c r="E174" s="260" t="s">
        <v>1</v>
      </c>
      <c r="F174" s="261" t="s">
        <v>1134</v>
      </c>
      <c r="G174" s="259"/>
      <c r="H174" s="262">
        <v>39.399999999999999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226</v>
      </c>
      <c r="AU174" s="268" t="s">
        <v>87</v>
      </c>
      <c r="AV174" s="14" t="s">
        <v>87</v>
      </c>
      <c r="AW174" s="14" t="s">
        <v>34</v>
      </c>
      <c r="AX174" s="14" t="s">
        <v>85</v>
      </c>
      <c r="AY174" s="268" t="s">
        <v>214</v>
      </c>
    </row>
    <row r="175" s="2" customFormat="1" ht="16.5" customHeight="1">
      <c r="A175" s="39"/>
      <c r="B175" s="40"/>
      <c r="C175" s="280" t="s">
        <v>847</v>
      </c>
      <c r="D175" s="280" t="s">
        <v>244</v>
      </c>
      <c r="E175" s="282" t="s">
        <v>1135</v>
      </c>
      <c r="F175" s="283" t="s">
        <v>1136</v>
      </c>
      <c r="G175" s="284" t="s">
        <v>239</v>
      </c>
      <c r="H175" s="285">
        <v>40.188000000000002</v>
      </c>
      <c r="I175" s="286"/>
      <c r="J175" s="287">
        <f>ROUND(I175*H175,2)</f>
        <v>0</v>
      </c>
      <c r="K175" s="283" t="s">
        <v>222</v>
      </c>
      <c r="L175" s="288"/>
      <c r="M175" s="289" t="s">
        <v>1</v>
      </c>
      <c r="N175" s="290" t="s">
        <v>44</v>
      </c>
      <c r="O175" s="92"/>
      <c r="P175" s="239">
        <f>O175*H175</f>
        <v>0</v>
      </c>
      <c r="Q175" s="239">
        <v>0.056120000000000003</v>
      </c>
      <c r="R175" s="239">
        <f>Q175*H175</f>
        <v>2.2553505600000001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247</v>
      </c>
      <c r="AT175" s="241" t="s">
        <v>244</v>
      </c>
      <c r="AU175" s="241" t="s">
        <v>87</v>
      </c>
      <c r="AY175" s="18" t="s">
        <v>214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85</v>
      </c>
      <c r="BK175" s="242">
        <f>ROUND(I175*H175,2)</f>
        <v>0</v>
      </c>
      <c r="BL175" s="18" t="s">
        <v>117</v>
      </c>
      <c r="BM175" s="241" t="s">
        <v>1137</v>
      </c>
    </row>
    <row r="176" s="2" customFormat="1">
      <c r="A176" s="39"/>
      <c r="B176" s="40"/>
      <c r="C176" s="41"/>
      <c r="D176" s="243" t="s">
        <v>224</v>
      </c>
      <c r="E176" s="41"/>
      <c r="F176" s="244" t="s">
        <v>1136</v>
      </c>
      <c r="G176" s="41"/>
      <c r="H176" s="41"/>
      <c r="I176" s="245"/>
      <c r="J176" s="41"/>
      <c r="K176" s="41"/>
      <c r="L176" s="45"/>
      <c r="M176" s="246"/>
      <c r="N176" s="24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224</v>
      </c>
      <c r="AU176" s="18" t="s">
        <v>87</v>
      </c>
    </row>
    <row r="177" s="14" customFormat="1">
      <c r="A177" s="14"/>
      <c r="B177" s="258"/>
      <c r="C177" s="259"/>
      <c r="D177" s="243" t="s">
        <v>226</v>
      </c>
      <c r="E177" s="260" t="s">
        <v>1</v>
      </c>
      <c r="F177" s="261" t="s">
        <v>1138</v>
      </c>
      <c r="G177" s="259"/>
      <c r="H177" s="262">
        <v>40.188000000000002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226</v>
      </c>
      <c r="AU177" s="268" t="s">
        <v>87</v>
      </c>
      <c r="AV177" s="14" t="s">
        <v>87</v>
      </c>
      <c r="AW177" s="14" t="s">
        <v>34</v>
      </c>
      <c r="AX177" s="14" t="s">
        <v>85</v>
      </c>
      <c r="AY177" s="268" t="s">
        <v>214</v>
      </c>
    </row>
    <row r="178" s="12" customFormat="1" ht="22.8" customHeight="1">
      <c r="A178" s="12"/>
      <c r="B178" s="213"/>
      <c r="C178" s="214"/>
      <c r="D178" s="215" t="s">
        <v>78</v>
      </c>
      <c r="E178" s="227" t="s">
        <v>278</v>
      </c>
      <c r="F178" s="227" t="s">
        <v>279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SUM(P179:P180)</f>
        <v>0</v>
      </c>
      <c r="Q178" s="221"/>
      <c r="R178" s="222">
        <f>SUM(R179:R180)</f>
        <v>0</v>
      </c>
      <c r="S178" s="221"/>
      <c r="T178" s="223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85</v>
      </c>
      <c r="AT178" s="225" t="s">
        <v>78</v>
      </c>
      <c r="AU178" s="225" t="s">
        <v>85</v>
      </c>
      <c r="AY178" s="224" t="s">
        <v>214</v>
      </c>
      <c r="BK178" s="226">
        <f>SUM(BK179:BK180)</f>
        <v>0</v>
      </c>
    </row>
    <row r="179" s="2" customFormat="1" ht="24.15" customHeight="1">
      <c r="A179" s="39"/>
      <c r="B179" s="40"/>
      <c r="C179" s="229" t="s">
        <v>1139</v>
      </c>
      <c r="D179" s="229" t="s">
        <v>218</v>
      </c>
      <c r="E179" s="231" t="s">
        <v>1140</v>
      </c>
      <c r="F179" s="232" t="s">
        <v>1141</v>
      </c>
      <c r="G179" s="233" t="s">
        <v>283</v>
      </c>
      <c r="H179" s="234">
        <v>42.064</v>
      </c>
      <c r="I179" s="235"/>
      <c r="J179" s="236">
        <f>ROUND(I179*H179,2)</f>
        <v>0</v>
      </c>
      <c r="K179" s="232" t="s">
        <v>222</v>
      </c>
      <c r="L179" s="45"/>
      <c r="M179" s="237" t="s">
        <v>1</v>
      </c>
      <c r="N179" s="238" t="s">
        <v>44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117</v>
      </c>
      <c r="AT179" s="241" t="s">
        <v>218</v>
      </c>
      <c r="AU179" s="241" t="s">
        <v>87</v>
      </c>
      <c r="AY179" s="18" t="s">
        <v>214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85</v>
      </c>
      <c r="BK179" s="242">
        <f>ROUND(I179*H179,2)</f>
        <v>0</v>
      </c>
      <c r="BL179" s="18" t="s">
        <v>117</v>
      </c>
      <c r="BM179" s="241" t="s">
        <v>1142</v>
      </c>
    </row>
    <row r="180" s="2" customFormat="1">
      <c r="A180" s="39"/>
      <c r="B180" s="40"/>
      <c r="C180" s="41"/>
      <c r="D180" s="243" t="s">
        <v>224</v>
      </c>
      <c r="E180" s="41"/>
      <c r="F180" s="244" t="s">
        <v>1143</v>
      </c>
      <c r="G180" s="41"/>
      <c r="H180" s="41"/>
      <c r="I180" s="245"/>
      <c r="J180" s="41"/>
      <c r="K180" s="41"/>
      <c r="L180" s="45"/>
      <c r="M180" s="292"/>
      <c r="N180" s="293"/>
      <c r="O180" s="294"/>
      <c r="P180" s="294"/>
      <c r="Q180" s="294"/>
      <c r="R180" s="294"/>
      <c r="S180" s="294"/>
      <c r="T180" s="295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224</v>
      </c>
      <c r="AU180" s="18" t="s">
        <v>87</v>
      </c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Xr0OVsbFvwtWqlEgDs9iLTzqGJ9rn7gO/YA7m1mLffQ+c2BEKASyaV1NCOYSIiGcWEWMv1bGBxOCSpOVjxrAQw==" hashValue="Ut22kicAWQH2lgckBB1x+H1saWg+qb84qTjw1vjjUQKXpw4bOmmckpn4VW1Oax/UjRZXEhVMbFSLPMxfchBvpQ==" algorithmName="SHA-512" password="CC35"/>
  <autoFilter ref="C125:K1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 s="1" customFormat="1" ht="12" customHeight="1">
      <c r="B8" s="21"/>
      <c r="D8" s="152" t="s">
        <v>177</v>
      </c>
      <c r="L8" s="21"/>
    </row>
    <row r="9" s="2" customFormat="1" ht="16.5" customHeight="1">
      <c r="A9" s="39"/>
      <c r="B9" s="45"/>
      <c r="C9" s="39"/>
      <c r="D9" s="39"/>
      <c r="E9" s="153" t="s">
        <v>684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1144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19. 9. 2023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33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26.5" customHeight="1">
      <c r="A29" s="157"/>
      <c r="B29" s="158"/>
      <c r="C29" s="157"/>
      <c r="D29" s="157"/>
      <c r="E29" s="159" t="s">
        <v>38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39</v>
      </c>
      <c r="E32" s="39"/>
      <c r="F32" s="39"/>
      <c r="G32" s="39"/>
      <c r="H32" s="39"/>
      <c r="I32" s="39"/>
      <c r="J32" s="163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41</v>
      </c>
      <c r="G34" s="39"/>
      <c r="H34" s="39"/>
      <c r="I34" s="164" t="s">
        <v>40</v>
      </c>
      <c r="J34" s="164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43</v>
      </c>
      <c r="E35" s="152" t="s">
        <v>44</v>
      </c>
      <c r="F35" s="165">
        <f>ROUND((SUM(BE126:BE150)),  2)</f>
        <v>0</v>
      </c>
      <c r="G35" s="39"/>
      <c r="H35" s="39"/>
      <c r="I35" s="166">
        <v>0.20999999999999999</v>
      </c>
      <c r="J35" s="165">
        <f>ROUND(((SUM(BE126:BE150))*I35),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ROUND((SUM(BF126:BF150)),  2)</f>
        <v>0</v>
      </c>
      <c r="G36" s="39"/>
      <c r="H36" s="39"/>
      <c r="I36" s="166">
        <v>0.14999999999999999</v>
      </c>
      <c r="J36" s="165">
        <f>ROUND(((SUM(BF126:BF150))*I36),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ROUND((SUM(BG126:BG150)),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ROUND((SUM(BH126:BH150)),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ROUND((SUM(BI126:BI150)),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684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SO_03 - Přeložka parovodu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Kladno</v>
      </c>
      <c r="G91" s="41"/>
      <c r="H91" s="41"/>
      <c r="I91" s="33" t="s">
        <v>22</v>
      </c>
      <c r="J91" s="80" t="str">
        <f>IF(J14="","",J14)</f>
        <v>19. 9. 2023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SOŠ a SOU Kladno, Nám. E. Beneše 2353, Kladno</v>
      </c>
      <c r="G93" s="41"/>
      <c r="H93" s="41"/>
      <c r="I93" s="33" t="s">
        <v>30</v>
      </c>
      <c r="J93" s="37" t="str">
        <f>E23</f>
        <v>Ateliér Civilista s.r.o., Bratronice 241, 273 63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184</v>
      </c>
      <c r="D96" s="188"/>
      <c r="E96" s="188"/>
      <c r="F96" s="188"/>
      <c r="G96" s="188"/>
      <c r="H96" s="188"/>
      <c r="I96" s="188"/>
      <c r="J96" s="189" t="s">
        <v>185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186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187</v>
      </c>
    </row>
    <row r="99" s="9" customFormat="1" ht="24.96" customHeight="1">
      <c r="A99" s="9"/>
      <c r="B99" s="191"/>
      <c r="C99" s="192"/>
      <c r="D99" s="193" t="s">
        <v>188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686</v>
      </c>
      <c r="E100" s="199"/>
      <c r="F100" s="199"/>
      <c r="G100" s="199"/>
      <c r="H100" s="199"/>
      <c r="I100" s="199"/>
      <c r="J100" s="200">
        <f>J128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1145</v>
      </c>
      <c r="E101" s="199"/>
      <c r="F101" s="199"/>
      <c r="G101" s="199"/>
      <c r="H101" s="199"/>
      <c r="I101" s="199"/>
      <c r="J101" s="200">
        <f>J137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191</v>
      </c>
      <c r="E102" s="199"/>
      <c r="F102" s="199"/>
      <c r="G102" s="199"/>
      <c r="H102" s="199"/>
      <c r="I102" s="199"/>
      <c r="J102" s="200">
        <f>J144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1146</v>
      </c>
      <c r="E103" s="194"/>
      <c r="F103" s="194"/>
      <c r="G103" s="194"/>
      <c r="H103" s="194"/>
      <c r="I103" s="194"/>
      <c r="J103" s="195">
        <f>J147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3"/>
      <c r="D104" s="198" t="s">
        <v>1147</v>
      </c>
      <c r="E104" s="199"/>
      <c r="F104" s="199"/>
      <c r="G104" s="199"/>
      <c r="H104" s="199"/>
      <c r="I104" s="199"/>
      <c r="J104" s="200">
        <f>J148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199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Přístavba objektu SOŠ a SOU Kladno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177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684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SO_03 - Přeložka parovodu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Kladno</v>
      </c>
      <c r="G120" s="41"/>
      <c r="H120" s="41"/>
      <c r="I120" s="33" t="s">
        <v>22</v>
      </c>
      <c r="J120" s="80" t="str">
        <f>IF(J14="","",J14)</f>
        <v>19. 9. 2023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24</v>
      </c>
      <c r="D122" s="41"/>
      <c r="E122" s="41"/>
      <c r="F122" s="28" t="str">
        <f>E17</f>
        <v>SOŠ a SOU Kladno, Nám. E. Beneše 2353, Kladno</v>
      </c>
      <c r="G122" s="41"/>
      <c r="H122" s="41"/>
      <c r="I122" s="33" t="s">
        <v>30</v>
      </c>
      <c r="J122" s="37" t="str">
        <f>E23</f>
        <v>Ateliér Civilista s.r.o., Bratronice 241, 273 63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35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200</v>
      </c>
      <c r="D125" s="205" t="s">
        <v>64</v>
      </c>
      <c r="E125" s="205" t="s">
        <v>60</v>
      </c>
      <c r="F125" s="205" t="s">
        <v>61</v>
      </c>
      <c r="G125" s="205" t="s">
        <v>201</v>
      </c>
      <c r="H125" s="205" t="s">
        <v>202</v>
      </c>
      <c r="I125" s="205" t="s">
        <v>203</v>
      </c>
      <c r="J125" s="205" t="s">
        <v>185</v>
      </c>
      <c r="K125" s="206" t="s">
        <v>204</v>
      </c>
      <c r="L125" s="207"/>
      <c r="M125" s="101" t="s">
        <v>1</v>
      </c>
      <c r="N125" s="102" t="s">
        <v>43</v>
      </c>
      <c r="O125" s="102" t="s">
        <v>205</v>
      </c>
      <c r="P125" s="102" t="s">
        <v>206</v>
      </c>
      <c r="Q125" s="102" t="s">
        <v>207</v>
      </c>
      <c r="R125" s="102" t="s">
        <v>208</v>
      </c>
      <c r="S125" s="102" t="s">
        <v>209</v>
      </c>
      <c r="T125" s="103" t="s">
        <v>210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211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P127+P147</f>
        <v>0</v>
      </c>
      <c r="Q126" s="105"/>
      <c r="R126" s="210">
        <f>R127+R147</f>
        <v>0.0063</v>
      </c>
      <c r="S126" s="105"/>
      <c r="T126" s="211">
        <f>T127+T147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78</v>
      </c>
      <c r="AU126" s="18" t="s">
        <v>187</v>
      </c>
      <c r="BK126" s="212">
        <f>BK127+BK147</f>
        <v>0</v>
      </c>
    </row>
    <row r="127" s="12" customFormat="1" ht="25.92" customHeight="1">
      <c r="A127" s="12"/>
      <c r="B127" s="213"/>
      <c r="C127" s="214"/>
      <c r="D127" s="215" t="s">
        <v>78</v>
      </c>
      <c r="E127" s="216" t="s">
        <v>212</v>
      </c>
      <c r="F127" s="216" t="s">
        <v>213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P128+P137+P144</f>
        <v>0</v>
      </c>
      <c r="Q127" s="221"/>
      <c r="R127" s="222">
        <f>R128+R137+R144</f>
        <v>0</v>
      </c>
      <c r="S127" s="221"/>
      <c r="T127" s="223">
        <f>T128+T137+T144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78</v>
      </c>
      <c r="AU127" s="225" t="s">
        <v>79</v>
      </c>
      <c r="AY127" s="224" t="s">
        <v>214</v>
      </c>
      <c r="BK127" s="226">
        <f>BK128+BK137+BK144</f>
        <v>0</v>
      </c>
    </row>
    <row r="128" s="12" customFormat="1" ht="22.8" customHeight="1">
      <c r="A128" s="12"/>
      <c r="B128" s="213"/>
      <c r="C128" s="214"/>
      <c r="D128" s="215" t="s">
        <v>78</v>
      </c>
      <c r="E128" s="227" t="s">
        <v>85</v>
      </c>
      <c r="F128" s="227" t="s">
        <v>691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SUM(P129:P136)</f>
        <v>0</v>
      </c>
      <c r="Q128" s="221"/>
      <c r="R128" s="222">
        <f>SUM(R129:R136)</f>
        <v>0</v>
      </c>
      <c r="S128" s="221"/>
      <c r="T128" s="223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78</v>
      </c>
      <c r="AU128" s="225" t="s">
        <v>85</v>
      </c>
      <c r="AY128" s="224" t="s">
        <v>214</v>
      </c>
      <c r="BK128" s="226">
        <f>SUM(BK129:BK136)</f>
        <v>0</v>
      </c>
    </row>
    <row r="129" s="2" customFormat="1" ht="33" customHeight="1">
      <c r="A129" s="39"/>
      <c r="B129" s="40"/>
      <c r="C129" s="229" t="s">
        <v>85</v>
      </c>
      <c r="D129" s="229" t="s">
        <v>218</v>
      </c>
      <c r="E129" s="231" t="s">
        <v>1148</v>
      </c>
      <c r="F129" s="232" t="s">
        <v>1149</v>
      </c>
      <c r="G129" s="233" t="s">
        <v>710</v>
      </c>
      <c r="H129" s="234">
        <v>14</v>
      </c>
      <c r="I129" s="235"/>
      <c r="J129" s="236">
        <f>ROUND(I129*H129,2)</f>
        <v>0</v>
      </c>
      <c r="K129" s="232" t="s">
        <v>1150</v>
      </c>
      <c r="L129" s="45"/>
      <c r="M129" s="237" t="s">
        <v>1</v>
      </c>
      <c r="N129" s="238" t="s">
        <v>44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117</v>
      </c>
      <c r="AT129" s="241" t="s">
        <v>218</v>
      </c>
      <c r="AU129" s="241" t="s">
        <v>87</v>
      </c>
      <c r="AY129" s="18" t="s">
        <v>214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85</v>
      </c>
      <c r="BK129" s="242">
        <f>ROUND(I129*H129,2)</f>
        <v>0</v>
      </c>
      <c r="BL129" s="18" t="s">
        <v>117</v>
      </c>
      <c r="BM129" s="241" t="s">
        <v>1151</v>
      </c>
    </row>
    <row r="130" s="2" customFormat="1">
      <c r="A130" s="39"/>
      <c r="B130" s="40"/>
      <c r="C130" s="41"/>
      <c r="D130" s="243" t="s">
        <v>224</v>
      </c>
      <c r="E130" s="41"/>
      <c r="F130" s="244" t="s">
        <v>1152</v>
      </c>
      <c r="G130" s="41"/>
      <c r="H130" s="41"/>
      <c r="I130" s="245"/>
      <c r="J130" s="41"/>
      <c r="K130" s="41"/>
      <c r="L130" s="45"/>
      <c r="M130" s="246"/>
      <c r="N130" s="24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87</v>
      </c>
    </row>
    <row r="131" s="14" customFormat="1">
      <c r="A131" s="14"/>
      <c r="B131" s="258"/>
      <c r="C131" s="259"/>
      <c r="D131" s="243" t="s">
        <v>226</v>
      </c>
      <c r="E131" s="260" t="s">
        <v>1</v>
      </c>
      <c r="F131" s="261" t="s">
        <v>1153</v>
      </c>
      <c r="G131" s="259"/>
      <c r="H131" s="262">
        <v>14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8" t="s">
        <v>226</v>
      </c>
      <c r="AU131" s="268" t="s">
        <v>87</v>
      </c>
      <c r="AV131" s="14" t="s">
        <v>87</v>
      </c>
      <c r="AW131" s="14" t="s">
        <v>34</v>
      </c>
      <c r="AX131" s="14" t="s">
        <v>85</v>
      </c>
      <c r="AY131" s="268" t="s">
        <v>214</v>
      </c>
    </row>
    <row r="132" s="2" customFormat="1" ht="24.15" customHeight="1">
      <c r="A132" s="39"/>
      <c r="B132" s="40"/>
      <c r="C132" s="229" t="s">
        <v>87</v>
      </c>
      <c r="D132" s="229" t="s">
        <v>218</v>
      </c>
      <c r="E132" s="231" t="s">
        <v>1154</v>
      </c>
      <c r="F132" s="232" t="s">
        <v>1155</v>
      </c>
      <c r="G132" s="233" t="s">
        <v>710</v>
      </c>
      <c r="H132" s="234">
        <v>14</v>
      </c>
      <c r="I132" s="235"/>
      <c r="J132" s="236">
        <f>ROUND(I132*H132,2)</f>
        <v>0</v>
      </c>
      <c r="K132" s="232" t="s">
        <v>1156</v>
      </c>
      <c r="L132" s="45"/>
      <c r="M132" s="237" t="s">
        <v>1</v>
      </c>
      <c r="N132" s="238" t="s">
        <v>44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117</v>
      </c>
      <c r="AT132" s="241" t="s">
        <v>218</v>
      </c>
      <c r="AU132" s="241" t="s">
        <v>87</v>
      </c>
      <c r="AY132" s="18" t="s">
        <v>214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85</v>
      </c>
      <c r="BK132" s="242">
        <f>ROUND(I132*H132,2)</f>
        <v>0</v>
      </c>
      <c r="BL132" s="18" t="s">
        <v>117</v>
      </c>
      <c r="BM132" s="241" t="s">
        <v>1157</v>
      </c>
    </row>
    <row r="133" s="2" customFormat="1">
      <c r="A133" s="39"/>
      <c r="B133" s="40"/>
      <c r="C133" s="41"/>
      <c r="D133" s="243" t="s">
        <v>224</v>
      </c>
      <c r="E133" s="41"/>
      <c r="F133" s="244" t="s">
        <v>1158</v>
      </c>
      <c r="G133" s="41"/>
      <c r="H133" s="41"/>
      <c r="I133" s="245"/>
      <c r="J133" s="41"/>
      <c r="K133" s="41"/>
      <c r="L133" s="45"/>
      <c r="M133" s="246"/>
      <c r="N133" s="24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87</v>
      </c>
    </row>
    <row r="134" s="2" customFormat="1" ht="24.15" customHeight="1">
      <c r="A134" s="39"/>
      <c r="B134" s="40"/>
      <c r="C134" s="229" t="s">
        <v>95</v>
      </c>
      <c r="D134" s="229" t="s">
        <v>218</v>
      </c>
      <c r="E134" s="231" t="s">
        <v>1159</v>
      </c>
      <c r="F134" s="232" t="s">
        <v>1160</v>
      </c>
      <c r="G134" s="233" t="s">
        <v>221</v>
      </c>
      <c r="H134" s="234">
        <v>14</v>
      </c>
      <c r="I134" s="235"/>
      <c r="J134" s="236">
        <f>ROUND(I134*H134,2)</f>
        <v>0</v>
      </c>
      <c r="K134" s="232" t="s">
        <v>1156</v>
      </c>
      <c r="L134" s="45"/>
      <c r="M134" s="237" t="s">
        <v>1</v>
      </c>
      <c r="N134" s="238" t="s">
        <v>44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117</v>
      </c>
      <c r="AT134" s="241" t="s">
        <v>218</v>
      </c>
      <c r="AU134" s="241" t="s">
        <v>87</v>
      </c>
      <c r="AY134" s="18" t="s">
        <v>214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85</v>
      </c>
      <c r="BK134" s="242">
        <f>ROUND(I134*H134,2)</f>
        <v>0</v>
      </c>
      <c r="BL134" s="18" t="s">
        <v>117</v>
      </c>
      <c r="BM134" s="241" t="s">
        <v>1161</v>
      </c>
    </row>
    <row r="135" s="2" customFormat="1">
      <c r="A135" s="39"/>
      <c r="B135" s="40"/>
      <c r="C135" s="41"/>
      <c r="D135" s="243" t="s">
        <v>224</v>
      </c>
      <c r="E135" s="41"/>
      <c r="F135" s="244" t="s">
        <v>1162</v>
      </c>
      <c r="G135" s="41"/>
      <c r="H135" s="41"/>
      <c r="I135" s="245"/>
      <c r="J135" s="41"/>
      <c r="K135" s="41"/>
      <c r="L135" s="45"/>
      <c r="M135" s="246"/>
      <c r="N135" s="24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87</v>
      </c>
    </row>
    <row r="136" s="14" customFormat="1">
      <c r="A136" s="14"/>
      <c r="B136" s="258"/>
      <c r="C136" s="259"/>
      <c r="D136" s="243" t="s">
        <v>226</v>
      </c>
      <c r="E136" s="260" t="s">
        <v>1</v>
      </c>
      <c r="F136" s="261" t="s">
        <v>1163</v>
      </c>
      <c r="G136" s="259"/>
      <c r="H136" s="262">
        <v>14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8" t="s">
        <v>226</v>
      </c>
      <c r="AU136" s="268" t="s">
        <v>87</v>
      </c>
      <c r="AV136" s="14" t="s">
        <v>87</v>
      </c>
      <c r="AW136" s="14" t="s">
        <v>34</v>
      </c>
      <c r="AX136" s="14" t="s">
        <v>85</v>
      </c>
      <c r="AY136" s="268" t="s">
        <v>214</v>
      </c>
    </row>
    <row r="137" s="12" customFormat="1" ht="22.8" customHeight="1">
      <c r="A137" s="12"/>
      <c r="B137" s="213"/>
      <c r="C137" s="214"/>
      <c r="D137" s="215" t="s">
        <v>78</v>
      </c>
      <c r="E137" s="227" t="s">
        <v>117</v>
      </c>
      <c r="F137" s="227" t="s">
        <v>1164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SUM(P138:P143)</f>
        <v>0</v>
      </c>
      <c r="Q137" s="221"/>
      <c r="R137" s="222">
        <f>SUM(R138:R143)</f>
        <v>0</v>
      </c>
      <c r="S137" s="221"/>
      <c r="T137" s="223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78</v>
      </c>
      <c r="AU137" s="225" t="s">
        <v>85</v>
      </c>
      <c r="AY137" s="224" t="s">
        <v>214</v>
      </c>
      <c r="BK137" s="226">
        <f>SUM(BK138:BK143)</f>
        <v>0</v>
      </c>
    </row>
    <row r="138" s="2" customFormat="1" ht="16.5" customHeight="1">
      <c r="A138" s="39"/>
      <c r="B138" s="40"/>
      <c r="C138" s="229" t="s">
        <v>117</v>
      </c>
      <c r="D138" s="229" t="s">
        <v>218</v>
      </c>
      <c r="E138" s="231" t="s">
        <v>1165</v>
      </c>
      <c r="F138" s="232" t="s">
        <v>1166</v>
      </c>
      <c r="G138" s="233" t="s">
        <v>710</v>
      </c>
      <c r="H138" s="234">
        <v>1.3999999999999999</v>
      </c>
      <c r="I138" s="235"/>
      <c r="J138" s="236">
        <f>ROUND(I138*H138,2)</f>
        <v>0</v>
      </c>
      <c r="K138" s="232" t="s">
        <v>1156</v>
      </c>
      <c r="L138" s="45"/>
      <c r="M138" s="237" t="s">
        <v>1</v>
      </c>
      <c r="N138" s="238" t="s">
        <v>44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117</v>
      </c>
      <c r="AT138" s="241" t="s">
        <v>218</v>
      </c>
      <c r="AU138" s="241" t="s">
        <v>87</v>
      </c>
      <c r="AY138" s="18" t="s">
        <v>214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85</v>
      </c>
      <c r="BK138" s="242">
        <f>ROUND(I138*H138,2)</f>
        <v>0</v>
      </c>
      <c r="BL138" s="18" t="s">
        <v>117</v>
      </c>
      <c r="BM138" s="241" t="s">
        <v>1167</v>
      </c>
    </row>
    <row r="139" s="2" customFormat="1">
      <c r="A139" s="39"/>
      <c r="B139" s="40"/>
      <c r="C139" s="41"/>
      <c r="D139" s="243" t="s">
        <v>224</v>
      </c>
      <c r="E139" s="41"/>
      <c r="F139" s="244" t="s">
        <v>1168</v>
      </c>
      <c r="G139" s="41"/>
      <c r="H139" s="41"/>
      <c r="I139" s="245"/>
      <c r="J139" s="41"/>
      <c r="K139" s="41"/>
      <c r="L139" s="45"/>
      <c r="M139" s="246"/>
      <c r="N139" s="24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87</v>
      </c>
    </row>
    <row r="140" s="14" customFormat="1">
      <c r="A140" s="14"/>
      <c r="B140" s="258"/>
      <c r="C140" s="259"/>
      <c r="D140" s="243" t="s">
        <v>226</v>
      </c>
      <c r="E140" s="260" t="s">
        <v>1</v>
      </c>
      <c r="F140" s="261" t="s">
        <v>1169</v>
      </c>
      <c r="G140" s="259"/>
      <c r="H140" s="262">
        <v>1.3999999999999999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8" t="s">
        <v>226</v>
      </c>
      <c r="AU140" s="268" t="s">
        <v>87</v>
      </c>
      <c r="AV140" s="14" t="s">
        <v>87</v>
      </c>
      <c r="AW140" s="14" t="s">
        <v>34</v>
      </c>
      <c r="AX140" s="14" t="s">
        <v>85</v>
      </c>
      <c r="AY140" s="268" t="s">
        <v>214</v>
      </c>
    </row>
    <row r="141" s="2" customFormat="1" ht="24.15" customHeight="1">
      <c r="A141" s="39"/>
      <c r="B141" s="40"/>
      <c r="C141" s="229" t="s">
        <v>721</v>
      </c>
      <c r="D141" s="229" t="s">
        <v>218</v>
      </c>
      <c r="E141" s="231" t="s">
        <v>1170</v>
      </c>
      <c r="F141" s="232" t="s">
        <v>1171</v>
      </c>
      <c r="G141" s="233" t="s">
        <v>710</v>
      </c>
      <c r="H141" s="234">
        <v>3.1499999999999999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44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117</v>
      </c>
      <c r="AT141" s="241" t="s">
        <v>218</v>
      </c>
      <c r="AU141" s="241" t="s">
        <v>87</v>
      </c>
      <c r="AY141" s="18" t="s">
        <v>214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85</v>
      </c>
      <c r="BK141" s="242">
        <f>ROUND(I141*H141,2)</f>
        <v>0</v>
      </c>
      <c r="BL141" s="18" t="s">
        <v>117</v>
      </c>
      <c r="BM141" s="241" t="s">
        <v>1172</v>
      </c>
    </row>
    <row r="142" s="2" customFormat="1">
      <c r="A142" s="39"/>
      <c r="B142" s="40"/>
      <c r="C142" s="41"/>
      <c r="D142" s="243" t="s">
        <v>224</v>
      </c>
      <c r="E142" s="41"/>
      <c r="F142" s="244" t="s">
        <v>1173</v>
      </c>
      <c r="G142" s="41"/>
      <c r="H142" s="41"/>
      <c r="I142" s="245"/>
      <c r="J142" s="41"/>
      <c r="K142" s="41"/>
      <c r="L142" s="45"/>
      <c r="M142" s="246"/>
      <c r="N142" s="24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87</v>
      </c>
    </row>
    <row r="143" s="14" customFormat="1">
      <c r="A143" s="14"/>
      <c r="B143" s="258"/>
      <c r="C143" s="259"/>
      <c r="D143" s="243" t="s">
        <v>226</v>
      </c>
      <c r="E143" s="260" t="s">
        <v>1</v>
      </c>
      <c r="F143" s="261" t="s">
        <v>1174</v>
      </c>
      <c r="G143" s="259"/>
      <c r="H143" s="262">
        <v>3.1499999999999999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8" t="s">
        <v>226</v>
      </c>
      <c r="AU143" s="268" t="s">
        <v>87</v>
      </c>
      <c r="AV143" s="14" t="s">
        <v>87</v>
      </c>
      <c r="AW143" s="14" t="s">
        <v>34</v>
      </c>
      <c r="AX143" s="14" t="s">
        <v>85</v>
      </c>
      <c r="AY143" s="268" t="s">
        <v>214</v>
      </c>
    </row>
    <row r="144" s="12" customFormat="1" ht="22.8" customHeight="1">
      <c r="A144" s="12"/>
      <c r="B144" s="213"/>
      <c r="C144" s="214"/>
      <c r="D144" s="215" t="s">
        <v>78</v>
      </c>
      <c r="E144" s="227" t="s">
        <v>278</v>
      </c>
      <c r="F144" s="227" t="s">
        <v>279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SUM(P145:P146)</f>
        <v>0</v>
      </c>
      <c r="Q144" s="221"/>
      <c r="R144" s="222">
        <f>SUM(R145:R146)</f>
        <v>0</v>
      </c>
      <c r="S144" s="221"/>
      <c r="T144" s="223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85</v>
      </c>
      <c r="AT144" s="225" t="s">
        <v>78</v>
      </c>
      <c r="AU144" s="225" t="s">
        <v>85</v>
      </c>
      <c r="AY144" s="224" t="s">
        <v>214</v>
      </c>
      <c r="BK144" s="226">
        <f>SUM(BK145:BK146)</f>
        <v>0</v>
      </c>
    </row>
    <row r="145" s="2" customFormat="1" ht="24.15" customHeight="1">
      <c r="A145" s="39"/>
      <c r="B145" s="40"/>
      <c r="C145" s="229" t="s">
        <v>215</v>
      </c>
      <c r="D145" s="229" t="s">
        <v>218</v>
      </c>
      <c r="E145" s="231" t="s">
        <v>1175</v>
      </c>
      <c r="F145" s="232" t="s">
        <v>1176</v>
      </c>
      <c r="G145" s="233" t="s">
        <v>283</v>
      </c>
      <c r="H145" s="234">
        <v>1.3500000000000001</v>
      </c>
      <c r="I145" s="235"/>
      <c r="J145" s="236">
        <f>ROUND(I145*H145,2)</f>
        <v>0</v>
      </c>
      <c r="K145" s="232" t="s">
        <v>1156</v>
      </c>
      <c r="L145" s="45"/>
      <c r="M145" s="237" t="s">
        <v>1</v>
      </c>
      <c r="N145" s="238" t="s">
        <v>44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117</v>
      </c>
      <c r="AT145" s="241" t="s">
        <v>218</v>
      </c>
      <c r="AU145" s="241" t="s">
        <v>87</v>
      </c>
      <c r="AY145" s="18" t="s">
        <v>214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85</v>
      </c>
      <c r="BK145" s="242">
        <f>ROUND(I145*H145,2)</f>
        <v>0</v>
      </c>
      <c r="BL145" s="18" t="s">
        <v>117</v>
      </c>
      <c r="BM145" s="241" t="s">
        <v>1177</v>
      </c>
    </row>
    <row r="146" s="2" customFormat="1">
      <c r="A146" s="39"/>
      <c r="B146" s="40"/>
      <c r="C146" s="41"/>
      <c r="D146" s="243" t="s">
        <v>224</v>
      </c>
      <c r="E146" s="41"/>
      <c r="F146" s="244" t="s">
        <v>1178</v>
      </c>
      <c r="G146" s="41"/>
      <c r="H146" s="41"/>
      <c r="I146" s="245"/>
      <c r="J146" s="41"/>
      <c r="K146" s="41"/>
      <c r="L146" s="45"/>
      <c r="M146" s="246"/>
      <c r="N146" s="24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87</v>
      </c>
    </row>
    <row r="147" s="12" customFormat="1" ht="25.92" customHeight="1">
      <c r="A147" s="12"/>
      <c r="B147" s="213"/>
      <c r="C147" s="214"/>
      <c r="D147" s="215" t="s">
        <v>78</v>
      </c>
      <c r="E147" s="216" t="s">
        <v>244</v>
      </c>
      <c r="F147" s="216" t="s">
        <v>1179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</f>
        <v>0</v>
      </c>
      <c r="Q147" s="221"/>
      <c r="R147" s="222">
        <f>R148</f>
        <v>0.0063</v>
      </c>
      <c r="S147" s="221"/>
      <c r="T147" s="223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95</v>
      </c>
      <c r="AT147" s="225" t="s">
        <v>78</v>
      </c>
      <c r="AU147" s="225" t="s">
        <v>79</v>
      </c>
      <c r="AY147" s="224" t="s">
        <v>214</v>
      </c>
      <c r="BK147" s="226">
        <f>BK148</f>
        <v>0</v>
      </c>
    </row>
    <row r="148" s="12" customFormat="1" ht="22.8" customHeight="1">
      <c r="A148" s="12"/>
      <c r="B148" s="213"/>
      <c r="C148" s="214"/>
      <c r="D148" s="215" t="s">
        <v>78</v>
      </c>
      <c r="E148" s="227" t="s">
        <v>1180</v>
      </c>
      <c r="F148" s="227" t="s">
        <v>1181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SUM(P149:P150)</f>
        <v>0</v>
      </c>
      <c r="Q148" s="221"/>
      <c r="R148" s="222">
        <f>SUM(R149:R150)</f>
        <v>0.0063</v>
      </c>
      <c r="S148" s="221"/>
      <c r="T148" s="223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95</v>
      </c>
      <c r="AT148" s="225" t="s">
        <v>78</v>
      </c>
      <c r="AU148" s="225" t="s">
        <v>85</v>
      </c>
      <c r="AY148" s="224" t="s">
        <v>214</v>
      </c>
      <c r="BK148" s="226">
        <f>SUM(BK149:BK150)</f>
        <v>0</v>
      </c>
    </row>
    <row r="149" s="2" customFormat="1" ht="24.15" customHeight="1">
      <c r="A149" s="39"/>
      <c r="B149" s="40"/>
      <c r="C149" s="229" t="s">
        <v>732</v>
      </c>
      <c r="D149" s="229" t="s">
        <v>218</v>
      </c>
      <c r="E149" s="231" t="s">
        <v>1182</v>
      </c>
      <c r="F149" s="232" t="s">
        <v>1183</v>
      </c>
      <c r="G149" s="233" t="s">
        <v>239</v>
      </c>
      <c r="H149" s="234">
        <v>35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44</v>
      </c>
      <c r="O149" s="92"/>
      <c r="P149" s="239">
        <f>O149*H149</f>
        <v>0</v>
      </c>
      <c r="Q149" s="239">
        <v>0.00018000000000000001</v>
      </c>
      <c r="R149" s="239">
        <f>Q149*H149</f>
        <v>0.0063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896</v>
      </c>
      <c r="AT149" s="241" t="s">
        <v>218</v>
      </c>
      <c r="AU149" s="241" t="s">
        <v>87</v>
      </c>
      <c r="AY149" s="18" t="s">
        <v>214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85</v>
      </c>
      <c r="BK149" s="242">
        <f>ROUND(I149*H149,2)</f>
        <v>0</v>
      </c>
      <c r="BL149" s="18" t="s">
        <v>896</v>
      </c>
      <c r="BM149" s="241" t="s">
        <v>1184</v>
      </c>
    </row>
    <row r="150" s="2" customFormat="1">
      <c r="A150" s="39"/>
      <c r="B150" s="40"/>
      <c r="C150" s="41"/>
      <c r="D150" s="243" t="s">
        <v>224</v>
      </c>
      <c r="E150" s="41"/>
      <c r="F150" s="244" t="s">
        <v>1183</v>
      </c>
      <c r="G150" s="41"/>
      <c r="H150" s="41"/>
      <c r="I150" s="245"/>
      <c r="J150" s="41"/>
      <c r="K150" s="41"/>
      <c r="L150" s="45"/>
      <c r="M150" s="292"/>
      <c r="N150" s="293"/>
      <c r="O150" s="294"/>
      <c r="P150" s="294"/>
      <c r="Q150" s="294"/>
      <c r="R150" s="294"/>
      <c r="S150" s="294"/>
      <c r="T150" s="295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87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qr+UFp5gNZgCZDOMg93PybRK1zFADnPe276D+L4sLQE2U5Ohbg3Hv+ItOAamlom1j9+cFNVietlaaNqM7zxaHA==" hashValue="TqwUL9kCSOpKYYKlqzBuSWAHb35WsMGvKugcly0QairrcMAqFT05+Vidb072xYa2fpvpJlpV8HCKCkdclXKRRQ==" algorithmName="SHA-512" password="CC35"/>
  <autoFilter ref="C125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 s="1" customFormat="1" ht="12" customHeight="1">
      <c r="B8" s="21"/>
      <c r="D8" s="152" t="s">
        <v>177</v>
      </c>
      <c r="L8" s="21"/>
    </row>
    <row r="9" s="2" customFormat="1" ht="16.5" customHeight="1">
      <c r="A9" s="39"/>
      <c r="B9" s="45"/>
      <c r="C9" s="39"/>
      <c r="D9" s="39"/>
      <c r="E9" s="153" t="s">
        <v>684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1185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19. 9. 2023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33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26.5" customHeight="1">
      <c r="A29" s="157"/>
      <c r="B29" s="158"/>
      <c r="C29" s="157"/>
      <c r="D29" s="157"/>
      <c r="E29" s="159" t="s">
        <v>38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39</v>
      </c>
      <c r="E32" s="39"/>
      <c r="F32" s="39"/>
      <c r="G32" s="39"/>
      <c r="H32" s="39"/>
      <c r="I32" s="39"/>
      <c r="J32" s="163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41</v>
      </c>
      <c r="G34" s="39"/>
      <c r="H34" s="39"/>
      <c r="I34" s="164" t="s">
        <v>40</v>
      </c>
      <c r="J34" s="164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43</v>
      </c>
      <c r="E35" s="152" t="s">
        <v>44</v>
      </c>
      <c r="F35" s="165">
        <f>ROUND((SUM(BE125:BE161)),  2)</f>
        <v>0</v>
      </c>
      <c r="G35" s="39"/>
      <c r="H35" s="39"/>
      <c r="I35" s="166">
        <v>0.20999999999999999</v>
      </c>
      <c r="J35" s="165">
        <f>ROUND(((SUM(BE125:BE161))*I35),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ROUND((SUM(BF125:BF161)),  2)</f>
        <v>0</v>
      </c>
      <c r="G36" s="39"/>
      <c r="H36" s="39"/>
      <c r="I36" s="166">
        <v>0.14999999999999999</v>
      </c>
      <c r="J36" s="165">
        <f>ROUND(((SUM(BF125:BF161))*I36),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ROUND((SUM(BG125:BG161)),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ROUND((SUM(BH125:BH161)),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ROUND((SUM(BI125:BI161)),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684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SO_04 - Přeložka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Kladno</v>
      </c>
      <c r="G91" s="41"/>
      <c r="H91" s="41"/>
      <c r="I91" s="33" t="s">
        <v>22</v>
      </c>
      <c r="J91" s="80" t="str">
        <f>IF(J14="","",J14)</f>
        <v>19. 9. 2023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SOŠ a SOU Kladno, Nám. E. Beneše 2353, Kladno</v>
      </c>
      <c r="G93" s="41"/>
      <c r="H93" s="41"/>
      <c r="I93" s="33" t="s">
        <v>30</v>
      </c>
      <c r="J93" s="37" t="str">
        <f>E23</f>
        <v>Ateliér Civilista s.r.o., Bratronice 241, 273 63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184</v>
      </c>
      <c r="D96" s="188"/>
      <c r="E96" s="188"/>
      <c r="F96" s="188"/>
      <c r="G96" s="188"/>
      <c r="H96" s="188"/>
      <c r="I96" s="188"/>
      <c r="J96" s="189" t="s">
        <v>185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186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187</v>
      </c>
    </row>
    <row r="99" s="9" customFormat="1" ht="24.96" customHeight="1">
      <c r="A99" s="9"/>
      <c r="B99" s="191"/>
      <c r="C99" s="192"/>
      <c r="D99" s="193" t="s">
        <v>188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686</v>
      </c>
      <c r="E100" s="199"/>
      <c r="F100" s="199"/>
      <c r="G100" s="199"/>
      <c r="H100" s="199"/>
      <c r="I100" s="199"/>
      <c r="J100" s="200">
        <f>J127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1145</v>
      </c>
      <c r="E101" s="199"/>
      <c r="F101" s="199"/>
      <c r="G101" s="199"/>
      <c r="H101" s="199"/>
      <c r="I101" s="199"/>
      <c r="J101" s="200">
        <f>J143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1186</v>
      </c>
      <c r="E102" s="199"/>
      <c r="F102" s="199"/>
      <c r="G102" s="199"/>
      <c r="H102" s="199"/>
      <c r="I102" s="199"/>
      <c r="J102" s="200">
        <f>J147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191</v>
      </c>
      <c r="E103" s="199"/>
      <c r="F103" s="199"/>
      <c r="G103" s="199"/>
      <c r="H103" s="199"/>
      <c r="I103" s="199"/>
      <c r="J103" s="200">
        <f>J159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199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Přístavba objektu SOŠ a SOU Kladno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177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684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179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SO_04 - Přeložka kanalizace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Kladno</v>
      </c>
      <c r="G119" s="41"/>
      <c r="H119" s="41"/>
      <c r="I119" s="33" t="s">
        <v>22</v>
      </c>
      <c r="J119" s="80" t="str">
        <f>IF(J14="","",J14)</f>
        <v>19. 9. 2023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24</v>
      </c>
      <c r="D121" s="41"/>
      <c r="E121" s="41"/>
      <c r="F121" s="28" t="str">
        <f>E17</f>
        <v>SOŠ a SOU Kladno, Nám. E. Beneše 2353, Kladno</v>
      </c>
      <c r="G121" s="41"/>
      <c r="H121" s="41"/>
      <c r="I121" s="33" t="s">
        <v>30</v>
      </c>
      <c r="J121" s="37" t="str">
        <f>E23</f>
        <v>Ateliér Civilista s.r.o., Bratronice 241, 273 63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35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200</v>
      </c>
      <c r="D124" s="205" t="s">
        <v>64</v>
      </c>
      <c r="E124" s="205" t="s">
        <v>60</v>
      </c>
      <c r="F124" s="205" t="s">
        <v>61</v>
      </c>
      <c r="G124" s="205" t="s">
        <v>201</v>
      </c>
      <c r="H124" s="205" t="s">
        <v>202</v>
      </c>
      <c r="I124" s="205" t="s">
        <v>203</v>
      </c>
      <c r="J124" s="205" t="s">
        <v>185</v>
      </c>
      <c r="K124" s="206" t="s">
        <v>204</v>
      </c>
      <c r="L124" s="207"/>
      <c r="M124" s="101" t="s">
        <v>1</v>
      </c>
      <c r="N124" s="102" t="s">
        <v>43</v>
      </c>
      <c r="O124" s="102" t="s">
        <v>205</v>
      </c>
      <c r="P124" s="102" t="s">
        <v>206</v>
      </c>
      <c r="Q124" s="102" t="s">
        <v>207</v>
      </c>
      <c r="R124" s="102" t="s">
        <v>208</v>
      </c>
      <c r="S124" s="102" t="s">
        <v>209</v>
      </c>
      <c r="T124" s="103" t="s">
        <v>210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211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0.23863499999999999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78</v>
      </c>
      <c r="AU125" s="18" t="s">
        <v>187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78</v>
      </c>
      <c r="E126" s="216" t="s">
        <v>212</v>
      </c>
      <c r="F126" s="216" t="s">
        <v>213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P127+P143+P147+P159</f>
        <v>0</v>
      </c>
      <c r="Q126" s="221"/>
      <c r="R126" s="222">
        <f>R127+R143+R147+R159</f>
        <v>0.23863499999999999</v>
      </c>
      <c r="S126" s="221"/>
      <c r="T126" s="223">
        <f>T127+T143+T147+T159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85</v>
      </c>
      <c r="AT126" s="225" t="s">
        <v>78</v>
      </c>
      <c r="AU126" s="225" t="s">
        <v>79</v>
      </c>
      <c r="AY126" s="224" t="s">
        <v>214</v>
      </c>
      <c r="BK126" s="226">
        <f>BK127+BK143+BK147+BK159</f>
        <v>0</v>
      </c>
    </row>
    <row r="127" s="12" customFormat="1" ht="22.8" customHeight="1">
      <c r="A127" s="12"/>
      <c r="B127" s="213"/>
      <c r="C127" s="214"/>
      <c r="D127" s="215" t="s">
        <v>78</v>
      </c>
      <c r="E127" s="227" t="s">
        <v>85</v>
      </c>
      <c r="F127" s="227" t="s">
        <v>691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SUM(P128:P142)</f>
        <v>0</v>
      </c>
      <c r="Q127" s="221"/>
      <c r="R127" s="222">
        <f>SUM(R128:R142)</f>
        <v>0.153</v>
      </c>
      <c r="S127" s="221"/>
      <c r="T127" s="223">
        <f>SUM(T128:T142)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78</v>
      </c>
      <c r="AU127" s="225" t="s">
        <v>85</v>
      </c>
      <c r="AY127" s="224" t="s">
        <v>214</v>
      </c>
      <c r="BK127" s="226">
        <f>SUM(BK128:BK142)</f>
        <v>0</v>
      </c>
    </row>
    <row r="128" s="2" customFormat="1" ht="37.8" customHeight="1">
      <c r="A128" s="39"/>
      <c r="B128" s="40"/>
      <c r="C128" s="229" t="s">
        <v>85</v>
      </c>
      <c r="D128" s="229" t="s">
        <v>218</v>
      </c>
      <c r="E128" s="231" t="s">
        <v>1187</v>
      </c>
      <c r="F128" s="232" t="s">
        <v>1188</v>
      </c>
      <c r="G128" s="233" t="s">
        <v>710</v>
      </c>
      <c r="H128" s="234">
        <v>102</v>
      </c>
      <c r="I128" s="235"/>
      <c r="J128" s="236">
        <f>ROUND(I128*H128,2)</f>
        <v>0</v>
      </c>
      <c r="K128" s="232" t="s">
        <v>1156</v>
      </c>
      <c r="L128" s="45"/>
      <c r="M128" s="237" t="s">
        <v>1</v>
      </c>
      <c r="N128" s="238" t="s">
        <v>44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117</v>
      </c>
      <c r="AT128" s="241" t="s">
        <v>218</v>
      </c>
      <c r="AU128" s="241" t="s">
        <v>87</v>
      </c>
      <c r="AY128" s="18" t="s">
        <v>214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85</v>
      </c>
      <c r="BK128" s="242">
        <f>ROUND(I128*H128,2)</f>
        <v>0</v>
      </c>
      <c r="BL128" s="18" t="s">
        <v>117</v>
      </c>
      <c r="BM128" s="241" t="s">
        <v>1189</v>
      </c>
    </row>
    <row r="129" s="2" customFormat="1">
      <c r="A129" s="39"/>
      <c r="B129" s="40"/>
      <c r="C129" s="41"/>
      <c r="D129" s="243" t="s">
        <v>224</v>
      </c>
      <c r="E129" s="41"/>
      <c r="F129" s="244" t="s">
        <v>1190</v>
      </c>
      <c r="G129" s="41"/>
      <c r="H129" s="41"/>
      <c r="I129" s="245"/>
      <c r="J129" s="41"/>
      <c r="K129" s="41"/>
      <c r="L129" s="45"/>
      <c r="M129" s="246"/>
      <c r="N129" s="24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87</v>
      </c>
    </row>
    <row r="130" s="14" customFormat="1">
      <c r="A130" s="14"/>
      <c r="B130" s="258"/>
      <c r="C130" s="259"/>
      <c r="D130" s="243" t="s">
        <v>226</v>
      </c>
      <c r="E130" s="260" t="s">
        <v>1</v>
      </c>
      <c r="F130" s="261" t="s">
        <v>1191</v>
      </c>
      <c r="G130" s="259"/>
      <c r="H130" s="262">
        <v>102</v>
      </c>
      <c r="I130" s="263"/>
      <c r="J130" s="259"/>
      <c r="K130" s="259"/>
      <c r="L130" s="264"/>
      <c r="M130" s="265"/>
      <c r="N130" s="266"/>
      <c r="O130" s="266"/>
      <c r="P130" s="266"/>
      <c r="Q130" s="266"/>
      <c r="R130" s="266"/>
      <c r="S130" s="266"/>
      <c r="T130" s="26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8" t="s">
        <v>226</v>
      </c>
      <c r="AU130" s="268" t="s">
        <v>87</v>
      </c>
      <c r="AV130" s="14" t="s">
        <v>87</v>
      </c>
      <c r="AW130" s="14" t="s">
        <v>34</v>
      </c>
      <c r="AX130" s="14" t="s">
        <v>85</v>
      </c>
      <c r="AY130" s="268" t="s">
        <v>214</v>
      </c>
    </row>
    <row r="131" s="2" customFormat="1" ht="24.15" customHeight="1">
      <c r="A131" s="39"/>
      <c r="B131" s="40"/>
      <c r="C131" s="229" t="s">
        <v>87</v>
      </c>
      <c r="D131" s="229" t="s">
        <v>218</v>
      </c>
      <c r="E131" s="231" t="s">
        <v>1192</v>
      </c>
      <c r="F131" s="232" t="s">
        <v>1193</v>
      </c>
      <c r="G131" s="233" t="s">
        <v>221</v>
      </c>
      <c r="H131" s="234">
        <v>180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44</v>
      </c>
      <c r="O131" s="92"/>
      <c r="P131" s="239">
        <f>O131*H131</f>
        <v>0</v>
      </c>
      <c r="Q131" s="239">
        <v>0.00084999999999999995</v>
      </c>
      <c r="R131" s="239">
        <f>Q131*H131</f>
        <v>0.153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117</v>
      </c>
      <c r="AT131" s="241" t="s">
        <v>218</v>
      </c>
      <c r="AU131" s="241" t="s">
        <v>87</v>
      </c>
      <c r="AY131" s="18" t="s">
        <v>214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85</v>
      </c>
      <c r="BK131" s="242">
        <f>ROUND(I131*H131,2)</f>
        <v>0</v>
      </c>
      <c r="BL131" s="18" t="s">
        <v>117</v>
      </c>
      <c r="BM131" s="241" t="s">
        <v>1194</v>
      </c>
    </row>
    <row r="132" s="2" customFormat="1">
      <c r="A132" s="39"/>
      <c r="B132" s="40"/>
      <c r="C132" s="41"/>
      <c r="D132" s="243" t="s">
        <v>224</v>
      </c>
      <c r="E132" s="41"/>
      <c r="F132" s="244" t="s">
        <v>1195</v>
      </c>
      <c r="G132" s="41"/>
      <c r="H132" s="41"/>
      <c r="I132" s="245"/>
      <c r="J132" s="41"/>
      <c r="K132" s="41"/>
      <c r="L132" s="45"/>
      <c r="M132" s="246"/>
      <c r="N132" s="24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224</v>
      </c>
      <c r="AU132" s="18" t="s">
        <v>87</v>
      </c>
    </row>
    <row r="133" s="14" customFormat="1">
      <c r="A133" s="14"/>
      <c r="B133" s="258"/>
      <c r="C133" s="259"/>
      <c r="D133" s="243" t="s">
        <v>226</v>
      </c>
      <c r="E133" s="260" t="s">
        <v>1</v>
      </c>
      <c r="F133" s="261" t="s">
        <v>1196</v>
      </c>
      <c r="G133" s="259"/>
      <c r="H133" s="262">
        <v>90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8" t="s">
        <v>226</v>
      </c>
      <c r="AU133" s="268" t="s">
        <v>87</v>
      </c>
      <c r="AV133" s="14" t="s">
        <v>87</v>
      </c>
      <c r="AW133" s="14" t="s">
        <v>34</v>
      </c>
      <c r="AX133" s="14" t="s">
        <v>79</v>
      </c>
      <c r="AY133" s="268" t="s">
        <v>214</v>
      </c>
    </row>
    <row r="134" s="14" customFormat="1">
      <c r="A134" s="14"/>
      <c r="B134" s="258"/>
      <c r="C134" s="259"/>
      <c r="D134" s="243" t="s">
        <v>226</v>
      </c>
      <c r="E134" s="260" t="s">
        <v>1</v>
      </c>
      <c r="F134" s="261" t="s">
        <v>1196</v>
      </c>
      <c r="G134" s="259"/>
      <c r="H134" s="262">
        <v>90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8" t="s">
        <v>226</v>
      </c>
      <c r="AU134" s="268" t="s">
        <v>87</v>
      </c>
      <c r="AV134" s="14" t="s">
        <v>87</v>
      </c>
      <c r="AW134" s="14" t="s">
        <v>34</v>
      </c>
      <c r="AX134" s="14" t="s">
        <v>79</v>
      </c>
      <c r="AY134" s="268" t="s">
        <v>214</v>
      </c>
    </row>
    <row r="135" s="15" customFormat="1">
      <c r="A135" s="15"/>
      <c r="B135" s="269"/>
      <c r="C135" s="270"/>
      <c r="D135" s="243" t="s">
        <v>226</v>
      </c>
      <c r="E135" s="271" t="s">
        <v>1</v>
      </c>
      <c r="F135" s="272" t="s">
        <v>230</v>
      </c>
      <c r="G135" s="270"/>
      <c r="H135" s="273">
        <v>180</v>
      </c>
      <c r="I135" s="274"/>
      <c r="J135" s="270"/>
      <c r="K135" s="270"/>
      <c r="L135" s="275"/>
      <c r="M135" s="276"/>
      <c r="N135" s="277"/>
      <c r="O135" s="277"/>
      <c r="P135" s="277"/>
      <c r="Q135" s="277"/>
      <c r="R135" s="277"/>
      <c r="S135" s="277"/>
      <c r="T135" s="27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9" t="s">
        <v>226</v>
      </c>
      <c r="AU135" s="279" t="s">
        <v>87</v>
      </c>
      <c r="AV135" s="15" t="s">
        <v>117</v>
      </c>
      <c r="AW135" s="15" t="s">
        <v>34</v>
      </c>
      <c r="AX135" s="15" t="s">
        <v>85</v>
      </c>
      <c r="AY135" s="279" t="s">
        <v>214</v>
      </c>
    </row>
    <row r="136" s="2" customFormat="1" ht="24.15" customHeight="1">
      <c r="A136" s="39"/>
      <c r="B136" s="40"/>
      <c r="C136" s="229" t="s">
        <v>95</v>
      </c>
      <c r="D136" s="229" t="s">
        <v>218</v>
      </c>
      <c r="E136" s="231" t="s">
        <v>1197</v>
      </c>
      <c r="F136" s="232" t="s">
        <v>1198</v>
      </c>
      <c r="G136" s="233" t="s">
        <v>221</v>
      </c>
      <c r="H136" s="234">
        <v>180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44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117</v>
      </c>
      <c r="AT136" s="241" t="s">
        <v>218</v>
      </c>
      <c r="AU136" s="241" t="s">
        <v>87</v>
      </c>
      <c r="AY136" s="18" t="s">
        <v>214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85</v>
      </c>
      <c r="BK136" s="242">
        <f>ROUND(I136*H136,2)</f>
        <v>0</v>
      </c>
      <c r="BL136" s="18" t="s">
        <v>117</v>
      </c>
      <c r="BM136" s="241" t="s">
        <v>1199</v>
      </c>
    </row>
    <row r="137" s="2" customFormat="1">
      <c r="A137" s="39"/>
      <c r="B137" s="40"/>
      <c r="C137" s="41"/>
      <c r="D137" s="243" t="s">
        <v>224</v>
      </c>
      <c r="E137" s="41"/>
      <c r="F137" s="244" t="s">
        <v>1200</v>
      </c>
      <c r="G137" s="41"/>
      <c r="H137" s="41"/>
      <c r="I137" s="245"/>
      <c r="J137" s="41"/>
      <c r="K137" s="41"/>
      <c r="L137" s="45"/>
      <c r="M137" s="246"/>
      <c r="N137" s="24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87</v>
      </c>
    </row>
    <row r="138" s="2" customFormat="1" ht="24.15" customHeight="1">
      <c r="A138" s="39"/>
      <c r="B138" s="40"/>
      <c r="C138" s="229" t="s">
        <v>117</v>
      </c>
      <c r="D138" s="229" t="s">
        <v>218</v>
      </c>
      <c r="E138" s="231" t="s">
        <v>1154</v>
      </c>
      <c r="F138" s="232" t="s">
        <v>1155</v>
      </c>
      <c r="G138" s="233" t="s">
        <v>710</v>
      </c>
      <c r="H138" s="234">
        <v>99.599999999999994</v>
      </c>
      <c r="I138" s="235"/>
      <c r="J138" s="236">
        <f>ROUND(I138*H138,2)</f>
        <v>0</v>
      </c>
      <c r="K138" s="232" t="s">
        <v>1156</v>
      </c>
      <c r="L138" s="45"/>
      <c r="M138" s="237" t="s">
        <v>1</v>
      </c>
      <c r="N138" s="238" t="s">
        <v>44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117</v>
      </c>
      <c r="AT138" s="241" t="s">
        <v>218</v>
      </c>
      <c r="AU138" s="241" t="s">
        <v>87</v>
      </c>
      <c r="AY138" s="18" t="s">
        <v>214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85</v>
      </c>
      <c r="BK138" s="242">
        <f>ROUND(I138*H138,2)</f>
        <v>0</v>
      </c>
      <c r="BL138" s="18" t="s">
        <v>117</v>
      </c>
      <c r="BM138" s="241" t="s">
        <v>1201</v>
      </c>
    </row>
    <row r="139" s="2" customFormat="1">
      <c r="A139" s="39"/>
      <c r="B139" s="40"/>
      <c r="C139" s="41"/>
      <c r="D139" s="243" t="s">
        <v>224</v>
      </c>
      <c r="E139" s="41"/>
      <c r="F139" s="244" t="s">
        <v>1158</v>
      </c>
      <c r="G139" s="41"/>
      <c r="H139" s="41"/>
      <c r="I139" s="245"/>
      <c r="J139" s="41"/>
      <c r="K139" s="41"/>
      <c r="L139" s="45"/>
      <c r="M139" s="246"/>
      <c r="N139" s="24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87</v>
      </c>
    </row>
    <row r="140" s="2" customFormat="1" ht="24.15" customHeight="1">
      <c r="A140" s="39"/>
      <c r="B140" s="40"/>
      <c r="C140" s="229" t="s">
        <v>721</v>
      </c>
      <c r="D140" s="229" t="s">
        <v>218</v>
      </c>
      <c r="E140" s="231" t="s">
        <v>1159</v>
      </c>
      <c r="F140" s="232" t="s">
        <v>1160</v>
      </c>
      <c r="G140" s="233" t="s">
        <v>221</v>
      </c>
      <c r="H140" s="234">
        <v>30</v>
      </c>
      <c r="I140" s="235"/>
      <c r="J140" s="236">
        <f>ROUND(I140*H140,2)</f>
        <v>0</v>
      </c>
      <c r="K140" s="232" t="s">
        <v>1156</v>
      </c>
      <c r="L140" s="45"/>
      <c r="M140" s="237" t="s">
        <v>1</v>
      </c>
      <c r="N140" s="238" t="s">
        <v>44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117</v>
      </c>
      <c r="AT140" s="241" t="s">
        <v>218</v>
      </c>
      <c r="AU140" s="241" t="s">
        <v>87</v>
      </c>
      <c r="AY140" s="18" t="s">
        <v>214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85</v>
      </c>
      <c r="BK140" s="242">
        <f>ROUND(I140*H140,2)</f>
        <v>0</v>
      </c>
      <c r="BL140" s="18" t="s">
        <v>117</v>
      </c>
      <c r="BM140" s="241" t="s">
        <v>1202</v>
      </c>
    </row>
    <row r="141" s="2" customFormat="1">
      <c r="A141" s="39"/>
      <c r="B141" s="40"/>
      <c r="C141" s="41"/>
      <c r="D141" s="243" t="s">
        <v>224</v>
      </c>
      <c r="E141" s="41"/>
      <c r="F141" s="244" t="s">
        <v>1162</v>
      </c>
      <c r="G141" s="41"/>
      <c r="H141" s="41"/>
      <c r="I141" s="245"/>
      <c r="J141" s="41"/>
      <c r="K141" s="41"/>
      <c r="L141" s="45"/>
      <c r="M141" s="246"/>
      <c r="N141" s="24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224</v>
      </c>
      <c r="AU141" s="18" t="s">
        <v>87</v>
      </c>
    </row>
    <row r="142" s="14" customFormat="1">
      <c r="A142" s="14"/>
      <c r="B142" s="258"/>
      <c r="C142" s="259"/>
      <c r="D142" s="243" t="s">
        <v>226</v>
      </c>
      <c r="E142" s="260" t="s">
        <v>1</v>
      </c>
      <c r="F142" s="261" t="s">
        <v>1203</v>
      </c>
      <c r="G142" s="259"/>
      <c r="H142" s="262">
        <v>30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8" t="s">
        <v>226</v>
      </c>
      <c r="AU142" s="268" t="s">
        <v>87</v>
      </c>
      <c r="AV142" s="14" t="s">
        <v>87</v>
      </c>
      <c r="AW142" s="14" t="s">
        <v>34</v>
      </c>
      <c r="AX142" s="14" t="s">
        <v>85</v>
      </c>
      <c r="AY142" s="268" t="s">
        <v>214</v>
      </c>
    </row>
    <row r="143" s="12" customFormat="1" ht="22.8" customHeight="1">
      <c r="A143" s="12"/>
      <c r="B143" s="213"/>
      <c r="C143" s="214"/>
      <c r="D143" s="215" t="s">
        <v>78</v>
      </c>
      <c r="E143" s="227" t="s">
        <v>117</v>
      </c>
      <c r="F143" s="227" t="s">
        <v>1164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SUM(P144:P146)</f>
        <v>0</v>
      </c>
      <c r="Q143" s="221"/>
      <c r="R143" s="222">
        <f>SUM(R144:R146)</f>
        <v>0</v>
      </c>
      <c r="S143" s="221"/>
      <c r="T143" s="223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85</v>
      </c>
      <c r="AT143" s="225" t="s">
        <v>78</v>
      </c>
      <c r="AU143" s="225" t="s">
        <v>85</v>
      </c>
      <c r="AY143" s="224" t="s">
        <v>214</v>
      </c>
      <c r="BK143" s="226">
        <f>SUM(BK144:BK146)</f>
        <v>0</v>
      </c>
    </row>
    <row r="144" s="2" customFormat="1" ht="16.5" customHeight="1">
      <c r="A144" s="39"/>
      <c r="B144" s="40"/>
      <c r="C144" s="229" t="s">
        <v>215</v>
      </c>
      <c r="D144" s="229" t="s">
        <v>218</v>
      </c>
      <c r="E144" s="231" t="s">
        <v>1165</v>
      </c>
      <c r="F144" s="232" t="s">
        <v>1166</v>
      </c>
      <c r="G144" s="233" t="s">
        <v>710</v>
      </c>
      <c r="H144" s="234">
        <v>2.3999999999999999</v>
      </c>
      <c r="I144" s="235"/>
      <c r="J144" s="236">
        <f>ROUND(I144*H144,2)</f>
        <v>0</v>
      </c>
      <c r="K144" s="232" t="s">
        <v>1156</v>
      </c>
      <c r="L144" s="45"/>
      <c r="M144" s="237" t="s">
        <v>1</v>
      </c>
      <c r="N144" s="238" t="s">
        <v>44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117</v>
      </c>
      <c r="AT144" s="241" t="s">
        <v>218</v>
      </c>
      <c r="AU144" s="241" t="s">
        <v>87</v>
      </c>
      <c r="AY144" s="18" t="s">
        <v>214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85</v>
      </c>
      <c r="BK144" s="242">
        <f>ROUND(I144*H144,2)</f>
        <v>0</v>
      </c>
      <c r="BL144" s="18" t="s">
        <v>117</v>
      </c>
      <c r="BM144" s="241" t="s">
        <v>1204</v>
      </c>
    </row>
    <row r="145" s="2" customFormat="1">
      <c r="A145" s="39"/>
      <c r="B145" s="40"/>
      <c r="C145" s="41"/>
      <c r="D145" s="243" t="s">
        <v>224</v>
      </c>
      <c r="E145" s="41"/>
      <c r="F145" s="244" t="s">
        <v>1168</v>
      </c>
      <c r="G145" s="41"/>
      <c r="H145" s="41"/>
      <c r="I145" s="245"/>
      <c r="J145" s="41"/>
      <c r="K145" s="41"/>
      <c r="L145" s="45"/>
      <c r="M145" s="246"/>
      <c r="N145" s="24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224</v>
      </c>
      <c r="AU145" s="18" t="s">
        <v>87</v>
      </c>
    </row>
    <row r="146" s="14" customFormat="1">
      <c r="A146" s="14"/>
      <c r="B146" s="258"/>
      <c r="C146" s="259"/>
      <c r="D146" s="243" t="s">
        <v>226</v>
      </c>
      <c r="E146" s="260" t="s">
        <v>1</v>
      </c>
      <c r="F146" s="261" t="s">
        <v>1205</v>
      </c>
      <c r="G146" s="259"/>
      <c r="H146" s="262">
        <v>2.3999999999999999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226</v>
      </c>
      <c r="AU146" s="268" t="s">
        <v>87</v>
      </c>
      <c r="AV146" s="14" t="s">
        <v>87</v>
      </c>
      <c r="AW146" s="14" t="s">
        <v>34</v>
      </c>
      <c r="AX146" s="14" t="s">
        <v>85</v>
      </c>
      <c r="AY146" s="268" t="s">
        <v>214</v>
      </c>
    </row>
    <row r="147" s="12" customFormat="1" ht="22.8" customHeight="1">
      <c r="A147" s="12"/>
      <c r="B147" s="213"/>
      <c r="C147" s="214"/>
      <c r="D147" s="215" t="s">
        <v>78</v>
      </c>
      <c r="E147" s="227" t="s">
        <v>247</v>
      </c>
      <c r="F147" s="227" t="s">
        <v>1206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SUM(P148:P158)</f>
        <v>0</v>
      </c>
      <c r="Q147" s="221"/>
      <c r="R147" s="222">
        <f>SUM(R148:R158)</f>
        <v>0.085635000000000003</v>
      </c>
      <c r="S147" s="221"/>
      <c r="T147" s="223">
        <f>SUM(T148:T158)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85</v>
      </c>
      <c r="AT147" s="225" t="s">
        <v>78</v>
      </c>
      <c r="AU147" s="225" t="s">
        <v>85</v>
      </c>
      <c r="AY147" s="224" t="s">
        <v>214</v>
      </c>
      <c r="BK147" s="226">
        <f>SUM(BK148:BK158)</f>
        <v>0</v>
      </c>
    </row>
    <row r="148" s="2" customFormat="1" ht="24.15" customHeight="1">
      <c r="A148" s="39"/>
      <c r="B148" s="40"/>
      <c r="C148" s="229" t="s">
        <v>732</v>
      </c>
      <c r="D148" s="229" t="s">
        <v>218</v>
      </c>
      <c r="E148" s="231" t="s">
        <v>1207</v>
      </c>
      <c r="F148" s="232" t="s">
        <v>1208</v>
      </c>
      <c r="G148" s="233" t="s">
        <v>239</v>
      </c>
      <c r="H148" s="234">
        <v>30</v>
      </c>
      <c r="I148" s="235"/>
      <c r="J148" s="236">
        <f>ROUND(I148*H148,2)</f>
        <v>0</v>
      </c>
      <c r="K148" s="232" t="s">
        <v>1209</v>
      </c>
      <c r="L148" s="45"/>
      <c r="M148" s="237" t="s">
        <v>1</v>
      </c>
      <c r="N148" s="238" t="s">
        <v>44</v>
      </c>
      <c r="O148" s="92"/>
      <c r="P148" s="239">
        <f>O148*H148</f>
        <v>0</v>
      </c>
      <c r="Q148" s="239">
        <v>0.0027599999999999999</v>
      </c>
      <c r="R148" s="239">
        <f>Q148*H148</f>
        <v>0.082799999999999999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117</v>
      </c>
      <c r="AT148" s="241" t="s">
        <v>218</v>
      </c>
      <c r="AU148" s="241" t="s">
        <v>87</v>
      </c>
      <c r="AY148" s="18" t="s">
        <v>214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85</v>
      </c>
      <c r="BK148" s="242">
        <f>ROUND(I148*H148,2)</f>
        <v>0</v>
      </c>
      <c r="BL148" s="18" t="s">
        <v>117</v>
      </c>
      <c r="BM148" s="241" t="s">
        <v>1210</v>
      </c>
    </row>
    <row r="149" s="2" customFormat="1">
      <c r="A149" s="39"/>
      <c r="B149" s="40"/>
      <c r="C149" s="41"/>
      <c r="D149" s="243" t="s">
        <v>224</v>
      </c>
      <c r="E149" s="41"/>
      <c r="F149" s="244" t="s">
        <v>1211</v>
      </c>
      <c r="G149" s="41"/>
      <c r="H149" s="41"/>
      <c r="I149" s="245"/>
      <c r="J149" s="41"/>
      <c r="K149" s="41"/>
      <c r="L149" s="45"/>
      <c r="M149" s="246"/>
      <c r="N149" s="24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224</v>
      </c>
      <c r="AU149" s="18" t="s">
        <v>87</v>
      </c>
    </row>
    <row r="150" s="2" customFormat="1" ht="16.5" customHeight="1">
      <c r="A150" s="39"/>
      <c r="B150" s="40"/>
      <c r="C150" s="229" t="s">
        <v>247</v>
      </c>
      <c r="D150" s="229" t="s">
        <v>218</v>
      </c>
      <c r="E150" s="231" t="s">
        <v>1212</v>
      </c>
      <c r="F150" s="232" t="s">
        <v>1213</v>
      </c>
      <c r="G150" s="233" t="s">
        <v>354</v>
      </c>
      <c r="H150" s="234">
        <v>2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44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117</v>
      </c>
      <c r="AT150" s="241" t="s">
        <v>218</v>
      </c>
      <c r="AU150" s="241" t="s">
        <v>87</v>
      </c>
      <c r="AY150" s="18" t="s">
        <v>214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85</v>
      </c>
      <c r="BK150" s="242">
        <f>ROUND(I150*H150,2)</f>
        <v>0</v>
      </c>
      <c r="BL150" s="18" t="s">
        <v>117</v>
      </c>
      <c r="BM150" s="241" t="s">
        <v>1214</v>
      </c>
    </row>
    <row r="151" s="2" customFormat="1">
      <c r="A151" s="39"/>
      <c r="B151" s="40"/>
      <c r="C151" s="41"/>
      <c r="D151" s="243" t="s">
        <v>224</v>
      </c>
      <c r="E151" s="41"/>
      <c r="F151" s="244" t="s">
        <v>1213</v>
      </c>
      <c r="G151" s="41"/>
      <c r="H151" s="41"/>
      <c r="I151" s="245"/>
      <c r="J151" s="41"/>
      <c r="K151" s="41"/>
      <c r="L151" s="45"/>
      <c r="M151" s="246"/>
      <c r="N151" s="24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224</v>
      </c>
      <c r="AU151" s="18" t="s">
        <v>87</v>
      </c>
    </row>
    <row r="152" s="2" customFormat="1" ht="21.75" customHeight="1">
      <c r="A152" s="39"/>
      <c r="B152" s="40"/>
      <c r="C152" s="229" t="s">
        <v>271</v>
      </c>
      <c r="D152" s="229" t="s">
        <v>218</v>
      </c>
      <c r="E152" s="231" t="s">
        <v>1215</v>
      </c>
      <c r="F152" s="232" t="s">
        <v>1216</v>
      </c>
      <c r="G152" s="233" t="s">
        <v>239</v>
      </c>
      <c r="H152" s="234">
        <v>30</v>
      </c>
      <c r="I152" s="235"/>
      <c r="J152" s="236">
        <f>ROUND(I152*H152,2)</f>
        <v>0</v>
      </c>
      <c r="K152" s="232" t="s">
        <v>1156</v>
      </c>
      <c r="L152" s="45"/>
      <c r="M152" s="237" t="s">
        <v>1</v>
      </c>
      <c r="N152" s="238" t="s">
        <v>44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117</v>
      </c>
      <c r="AT152" s="241" t="s">
        <v>218</v>
      </c>
      <c r="AU152" s="241" t="s">
        <v>87</v>
      </c>
      <c r="AY152" s="18" t="s">
        <v>214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85</v>
      </c>
      <c r="BK152" s="242">
        <f>ROUND(I152*H152,2)</f>
        <v>0</v>
      </c>
      <c r="BL152" s="18" t="s">
        <v>117</v>
      </c>
      <c r="BM152" s="241" t="s">
        <v>1217</v>
      </c>
    </row>
    <row r="153" s="2" customFormat="1">
      <c r="A153" s="39"/>
      <c r="B153" s="40"/>
      <c r="C153" s="41"/>
      <c r="D153" s="243" t="s">
        <v>224</v>
      </c>
      <c r="E153" s="41"/>
      <c r="F153" s="244" t="s">
        <v>1218</v>
      </c>
      <c r="G153" s="41"/>
      <c r="H153" s="41"/>
      <c r="I153" s="245"/>
      <c r="J153" s="41"/>
      <c r="K153" s="41"/>
      <c r="L153" s="45"/>
      <c r="M153" s="246"/>
      <c r="N153" s="24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224</v>
      </c>
      <c r="AU153" s="18" t="s">
        <v>87</v>
      </c>
    </row>
    <row r="154" s="2" customFormat="1" ht="24.15" customHeight="1">
      <c r="A154" s="39"/>
      <c r="B154" s="40"/>
      <c r="C154" s="229" t="s">
        <v>748</v>
      </c>
      <c r="D154" s="229" t="s">
        <v>218</v>
      </c>
      <c r="E154" s="231" t="s">
        <v>1170</v>
      </c>
      <c r="F154" s="232" t="s">
        <v>1171</v>
      </c>
      <c r="G154" s="233" t="s">
        <v>710</v>
      </c>
      <c r="H154" s="234">
        <v>2.7000000000000002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44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117</v>
      </c>
      <c r="AT154" s="241" t="s">
        <v>218</v>
      </c>
      <c r="AU154" s="241" t="s">
        <v>87</v>
      </c>
      <c r="AY154" s="18" t="s">
        <v>214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85</v>
      </c>
      <c r="BK154" s="242">
        <f>ROUND(I154*H154,2)</f>
        <v>0</v>
      </c>
      <c r="BL154" s="18" t="s">
        <v>117</v>
      </c>
      <c r="BM154" s="241" t="s">
        <v>1219</v>
      </c>
    </row>
    <row r="155" s="2" customFormat="1">
      <c r="A155" s="39"/>
      <c r="B155" s="40"/>
      <c r="C155" s="41"/>
      <c r="D155" s="243" t="s">
        <v>224</v>
      </c>
      <c r="E155" s="41"/>
      <c r="F155" s="244" t="s">
        <v>1173</v>
      </c>
      <c r="G155" s="41"/>
      <c r="H155" s="41"/>
      <c r="I155" s="245"/>
      <c r="J155" s="41"/>
      <c r="K155" s="41"/>
      <c r="L155" s="45"/>
      <c r="M155" s="246"/>
      <c r="N155" s="24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224</v>
      </c>
      <c r="AU155" s="18" t="s">
        <v>87</v>
      </c>
    </row>
    <row r="156" s="14" customFormat="1">
      <c r="A156" s="14"/>
      <c r="B156" s="258"/>
      <c r="C156" s="259"/>
      <c r="D156" s="243" t="s">
        <v>226</v>
      </c>
      <c r="E156" s="260" t="s">
        <v>1</v>
      </c>
      <c r="F156" s="261" t="s">
        <v>1220</v>
      </c>
      <c r="G156" s="259"/>
      <c r="H156" s="262">
        <v>2.7000000000000002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8" t="s">
        <v>226</v>
      </c>
      <c r="AU156" s="268" t="s">
        <v>87</v>
      </c>
      <c r="AV156" s="14" t="s">
        <v>87</v>
      </c>
      <c r="AW156" s="14" t="s">
        <v>34</v>
      </c>
      <c r="AX156" s="14" t="s">
        <v>85</v>
      </c>
      <c r="AY156" s="268" t="s">
        <v>214</v>
      </c>
    </row>
    <row r="157" s="2" customFormat="1" ht="21.75" customHeight="1">
      <c r="A157" s="39"/>
      <c r="B157" s="40"/>
      <c r="C157" s="229" t="s">
        <v>601</v>
      </c>
      <c r="D157" s="229" t="s">
        <v>218</v>
      </c>
      <c r="E157" s="231" t="s">
        <v>1221</v>
      </c>
      <c r="F157" s="232" t="s">
        <v>1222</v>
      </c>
      <c r="G157" s="233" t="s">
        <v>239</v>
      </c>
      <c r="H157" s="234">
        <v>30</v>
      </c>
      <c r="I157" s="235"/>
      <c r="J157" s="236">
        <f>ROUND(I157*H157,2)</f>
        <v>0</v>
      </c>
      <c r="K157" s="232" t="s">
        <v>1156</v>
      </c>
      <c r="L157" s="45"/>
      <c r="M157" s="237" t="s">
        <v>1</v>
      </c>
      <c r="N157" s="238" t="s">
        <v>44</v>
      </c>
      <c r="O157" s="92"/>
      <c r="P157" s="239">
        <f>O157*H157</f>
        <v>0</v>
      </c>
      <c r="Q157" s="239">
        <v>9.4500000000000007E-05</v>
      </c>
      <c r="R157" s="239">
        <f>Q157*H157</f>
        <v>0.0028350000000000003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117</v>
      </c>
      <c r="AT157" s="241" t="s">
        <v>218</v>
      </c>
      <c r="AU157" s="241" t="s">
        <v>87</v>
      </c>
      <c r="AY157" s="18" t="s">
        <v>214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85</v>
      </c>
      <c r="BK157" s="242">
        <f>ROUND(I157*H157,2)</f>
        <v>0</v>
      </c>
      <c r="BL157" s="18" t="s">
        <v>117</v>
      </c>
      <c r="BM157" s="241" t="s">
        <v>1223</v>
      </c>
    </row>
    <row r="158" s="2" customFormat="1">
      <c r="A158" s="39"/>
      <c r="B158" s="40"/>
      <c r="C158" s="41"/>
      <c r="D158" s="243" t="s">
        <v>224</v>
      </c>
      <c r="E158" s="41"/>
      <c r="F158" s="244" t="s">
        <v>1224</v>
      </c>
      <c r="G158" s="41"/>
      <c r="H158" s="41"/>
      <c r="I158" s="245"/>
      <c r="J158" s="41"/>
      <c r="K158" s="41"/>
      <c r="L158" s="45"/>
      <c r="M158" s="246"/>
      <c r="N158" s="24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87</v>
      </c>
    </row>
    <row r="159" s="12" customFormat="1" ht="22.8" customHeight="1">
      <c r="A159" s="12"/>
      <c r="B159" s="213"/>
      <c r="C159" s="214"/>
      <c r="D159" s="215" t="s">
        <v>78</v>
      </c>
      <c r="E159" s="227" t="s">
        <v>278</v>
      </c>
      <c r="F159" s="227" t="s">
        <v>279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SUM(P160:P161)</f>
        <v>0</v>
      </c>
      <c r="Q159" s="221"/>
      <c r="R159" s="222">
        <f>SUM(R160:R161)</f>
        <v>0</v>
      </c>
      <c r="S159" s="221"/>
      <c r="T159" s="223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85</v>
      </c>
      <c r="AT159" s="225" t="s">
        <v>78</v>
      </c>
      <c r="AU159" s="225" t="s">
        <v>85</v>
      </c>
      <c r="AY159" s="224" t="s">
        <v>214</v>
      </c>
      <c r="BK159" s="226">
        <f>SUM(BK160:BK161)</f>
        <v>0</v>
      </c>
    </row>
    <row r="160" s="2" customFormat="1" ht="24.15" customHeight="1">
      <c r="A160" s="39"/>
      <c r="B160" s="40"/>
      <c r="C160" s="229" t="s">
        <v>762</v>
      </c>
      <c r="D160" s="229" t="s">
        <v>218</v>
      </c>
      <c r="E160" s="231" t="s">
        <v>1175</v>
      </c>
      <c r="F160" s="232" t="s">
        <v>1176</v>
      </c>
      <c r="G160" s="233" t="s">
        <v>283</v>
      </c>
      <c r="H160" s="234">
        <v>0.23899999999999999</v>
      </c>
      <c r="I160" s="235"/>
      <c r="J160" s="236">
        <f>ROUND(I160*H160,2)</f>
        <v>0</v>
      </c>
      <c r="K160" s="232" t="s">
        <v>1156</v>
      </c>
      <c r="L160" s="45"/>
      <c r="M160" s="237" t="s">
        <v>1</v>
      </c>
      <c r="N160" s="238" t="s">
        <v>44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117</v>
      </c>
      <c r="AT160" s="241" t="s">
        <v>218</v>
      </c>
      <c r="AU160" s="241" t="s">
        <v>87</v>
      </c>
      <c r="AY160" s="18" t="s">
        <v>214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85</v>
      </c>
      <c r="BK160" s="242">
        <f>ROUND(I160*H160,2)</f>
        <v>0</v>
      </c>
      <c r="BL160" s="18" t="s">
        <v>117</v>
      </c>
      <c r="BM160" s="241" t="s">
        <v>1225</v>
      </c>
    </row>
    <row r="161" s="2" customFormat="1">
      <c r="A161" s="39"/>
      <c r="B161" s="40"/>
      <c r="C161" s="41"/>
      <c r="D161" s="243" t="s">
        <v>224</v>
      </c>
      <c r="E161" s="41"/>
      <c r="F161" s="244" t="s">
        <v>1178</v>
      </c>
      <c r="G161" s="41"/>
      <c r="H161" s="41"/>
      <c r="I161" s="245"/>
      <c r="J161" s="41"/>
      <c r="K161" s="41"/>
      <c r="L161" s="45"/>
      <c r="M161" s="292"/>
      <c r="N161" s="293"/>
      <c r="O161" s="294"/>
      <c r="P161" s="294"/>
      <c r="Q161" s="294"/>
      <c r="R161" s="294"/>
      <c r="S161" s="294"/>
      <c r="T161" s="295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224</v>
      </c>
      <c r="AU161" s="18" t="s">
        <v>87</v>
      </c>
    </row>
    <row r="162" s="2" customFormat="1" ht="6.96" customHeight="1">
      <c r="A162" s="39"/>
      <c r="B162" s="67"/>
      <c r="C162" s="68"/>
      <c r="D162" s="68"/>
      <c r="E162" s="68"/>
      <c r="F162" s="68"/>
      <c r="G162" s="68"/>
      <c r="H162" s="68"/>
      <c r="I162" s="68"/>
      <c r="J162" s="68"/>
      <c r="K162" s="68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Whixxbnp+hKsm9APF8rYTBwqIDfmTaP7K2M7tWTk4xg411bbrroWLxgBAtEttJ27bNOKE79RVM9zdn73PN/wBA==" hashValue="DmWr7PZpgO9Al/GQWs4CaPqcsZIBITrfhpOFnYDRXj2DgNYyYtCRyWQqbw4v6YKSBTYk07HsbuErP6FXbNBfqQ==" algorithmName="SHA-512" password="CC35"/>
  <autoFilter ref="C124:K1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 s="1" customFormat="1" ht="12" customHeight="1">
      <c r="B8" s="21"/>
      <c r="D8" s="152" t="s">
        <v>177</v>
      </c>
      <c r="L8" s="21"/>
    </row>
    <row r="9" s="2" customFormat="1" ht="16.5" customHeight="1">
      <c r="A9" s="39"/>
      <c r="B9" s="45"/>
      <c r="C9" s="39"/>
      <c r="D9" s="39"/>
      <c r="E9" s="153" t="s">
        <v>684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1226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19. 9. 2023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33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26.5" customHeight="1">
      <c r="A29" s="157"/>
      <c r="B29" s="158"/>
      <c r="C29" s="157"/>
      <c r="D29" s="157"/>
      <c r="E29" s="159" t="s">
        <v>38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39</v>
      </c>
      <c r="E32" s="39"/>
      <c r="F32" s="39"/>
      <c r="G32" s="39"/>
      <c r="H32" s="39"/>
      <c r="I32" s="39"/>
      <c r="J32" s="163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41</v>
      </c>
      <c r="G34" s="39"/>
      <c r="H34" s="39"/>
      <c r="I34" s="164" t="s">
        <v>40</v>
      </c>
      <c r="J34" s="164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43</v>
      </c>
      <c r="E35" s="152" t="s">
        <v>44</v>
      </c>
      <c r="F35" s="165">
        <f>ROUND((SUM(BE135:BE268)),  2)</f>
        <v>0</v>
      </c>
      <c r="G35" s="39"/>
      <c r="H35" s="39"/>
      <c r="I35" s="166">
        <v>0.20999999999999999</v>
      </c>
      <c r="J35" s="165">
        <f>ROUND(((SUM(BE135:BE268))*I35),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ROUND((SUM(BF135:BF268)),  2)</f>
        <v>0</v>
      </c>
      <c r="G36" s="39"/>
      <c r="H36" s="39"/>
      <c r="I36" s="166">
        <v>0.14999999999999999</v>
      </c>
      <c r="J36" s="165">
        <f>ROUND(((SUM(BF135:BF268))*I36),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ROUND((SUM(BG135:BG268)),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ROUND((SUM(BH135:BH268)),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ROUND((SUM(BI135:BI268)),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684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SO_05 - Přístřešek na popelnice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Kladno</v>
      </c>
      <c r="G91" s="41"/>
      <c r="H91" s="41"/>
      <c r="I91" s="33" t="s">
        <v>22</v>
      </c>
      <c r="J91" s="80" t="str">
        <f>IF(J14="","",J14)</f>
        <v>19. 9. 2023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SOŠ a SOU Kladno, Nám. E. Beneše 2353, Kladno</v>
      </c>
      <c r="G93" s="41"/>
      <c r="H93" s="41"/>
      <c r="I93" s="33" t="s">
        <v>30</v>
      </c>
      <c r="J93" s="37" t="str">
        <f>E23</f>
        <v>Ateliér Civilista s.r.o., Bratronice 241, 273 63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184</v>
      </c>
      <c r="D96" s="188"/>
      <c r="E96" s="188"/>
      <c r="F96" s="188"/>
      <c r="G96" s="188"/>
      <c r="H96" s="188"/>
      <c r="I96" s="188"/>
      <c r="J96" s="189" t="s">
        <v>185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186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187</v>
      </c>
    </row>
    <row r="99" s="9" customFormat="1" ht="24.96" customHeight="1">
      <c r="A99" s="9"/>
      <c r="B99" s="191"/>
      <c r="C99" s="192"/>
      <c r="D99" s="193" t="s">
        <v>188</v>
      </c>
      <c r="E99" s="194"/>
      <c r="F99" s="194"/>
      <c r="G99" s="194"/>
      <c r="H99" s="194"/>
      <c r="I99" s="194"/>
      <c r="J99" s="195">
        <f>J136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686</v>
      </c>
      <c r="E100" s="199"/>
      <c r="F100" s="199"/>
      <c r="G100" s="199"/>
      <c r="H100" s="199"/>
      <c r="I100" s="199"/>
      <c r="J100" s="200">
        <f>J137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1227</v>
      </c>
      <c r="E101" s="199"/>
      <c r="F101" s="199"/>
      <c r="G101" s="199"/>
      <c r="H101" s="199"/>
      <c r="I101" s="199"/>
      <c r="J101" s="200">
        <f>J157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1062</v>
      </c>
      <c r="E102" s="199"/>
      <c r="F102" s="199"/>
      <c r="G102" s="199"/>
      <c r="H102" s="199"/>
      <c r="I102" s="199"/>
      <c r="J102" s="200">
        <f>J176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1145</v>
      </c>
      <c r="E103" s="199"/>
      <c r="F103" s="199"/>
      <c r="G103" s="199"/>
      <c r="H103" s="199"/>
      <c r="I103" s="199"/>
      <c r="J103" s="200">
        <f>J180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1063</v>
      </c>
      <c r="E104" s="199"/>
      <c r="F104" s="199"/>
      <c r="G104" s="199"/>
      <c r="H104" s="199"/>
      <c r="I104" s="199"/>
      <c r="J104" s="200">
        <f>J203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189</v>
      </c>
      <c r="E105" s="199"/>
      <c r="F105" s="199"/>
      <c r="G105" s="199"/>
      <c r="H105" s="199"/>
      <c r="I105" s="199"/>
      <c r="J105" s="200">
        <f>J213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190</v>
      </c>
      <c r="E106" s="199"/>
      <c r="F106" s="199"/>
      <c r="G106" s="199"/>
      <c r="H106" s="199"/>
      <c r="I106" s="199"/>
      <c r="J106" s="200">
        <f>J219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192</v>
      </c>
      <c r="E107" s="194"/>
      <c r="F107" s="194"/>
      <c r="G107" s="194"/>
      <c r="H107" s="194"/>
      <c r="I107" s="194"/>
      <c r="J107" s="195">
        <f>J222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1228</v>
      </c>
      <c r="E108" s="199"/>
      <c r="F108" s="199"/>
      <c r="G108" s="199"/>
      <c r="H108" s="199"/>
      <c r="I108" s="199"/>
      <c r="J108" s="200">
        <f>J223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1229</v>
      </c>
      <c r="E109" s="199"/>
      <c r="F109" s="199"/>
      <c r="G109" s="199"/>
      <c r="H109" s="199"/>
      <c r="I109" s="199"/>
      <c r="J109" s="200">
        <f>J227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193</v>
      </c>
      <c r="E110" s="199"/>
      <c r="F110" s="199"/>
      <c r="G110" s="199"/>
      <c r="H110" s="199"/>
      <c r="I110" s="199"/>
      <c r="J110" s="200">
        <f>J236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688</v>
      </c>
      <c r="E111" s="199"/>
      <c r="F111" s="199"/>
      <c r="G111" s="199"/>
      <c r="H111" s="199"/>
      <c r="I111" s="199"/>
      <c r="J111" s="200">
        <f>J243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689</v>
      </c>
      <c r="E112" s="199"/>
      <c r="F112" s="199"/>
      <c r="G112" s="199"/>
      <c r="H112" s="199"/>
      <c r="I112" s="199"/>
      <c r="J112" s="200">
        <f>J252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195</v>
      </c>
      <c r="E113" s="199"/>
      <c r="F113" s="199"/>
      <c r="G113" s="199"/>
      <c r="H113" s="199"/>
      <c r="I113" s="199"/>
      <c r="J113" s="200">
        <f>J258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199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Přístavba objektu SOŠ a SOU Kladno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177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5" t="s">
        <v>684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179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SO_05 - Přístřešek na popelnice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F14</f>
        <v>Kladno</v>
      </c>
      <c r="G129" s="41"/>
      <c r="H129" s="41"/>
      <c r="I129" s="33" t="s">
        <v>22</v>
      </c>
      <c r="J129" s="80" t="str">
        <f>IF(J14="","",J14)</f>
        <v>19. 9. 2023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40.05" customHeight="1">
      <c r="A131" s="39"/>
      <c r="B131" s="40"/>
      <c r="C131" s="33" t="s">
        <v>24</v>
      </c>
      <c r="D131" s="41"/>
      <c r="E131" s="41"/>
      <c r="F131" s="28" t="str">
        <f>E17</f>
        <v>SOŠ a SOU Kladno, Nám. E. Beneše 2353, Kladno</v>
      </c>
      <c r="G131" s="41"/>
      <c r="H131" s="41"/>
      <c r="I131" s="33" t="s">
        <v>30</v>
      </c>
      <c r="J131" s="37" t="str">
        <f>E23</f>
        <v>Ateliér Civilista s.r.o., Bratronice 241, 273 63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IF(E20="","",E20)</f>
        <v>Vyplň údaj</v>
      </c>
      <c r="G132" s="41"/>
      <c r="H132" s="41"/>
      <c r="I132" s="33" t="s">
        <v>35</v>
      </c>
      <c r="J132" s="37" t="str">
        <f>E26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2"/>
      <c r="B134" s="203"/>
      <c r="C134" s="204" t="s">
        <v>200</v>
      </c>
      <c r="D134" s="205" t="s">
        <v>64</v>
      </c>
      <c r="E134" s="205" t="s">
        <v>60</v>
      </c>
      <c r="F134" s="205" t="s">
        <v>61</v>
      </c>
      <c r="G134" s="205" t="s">
        <v>201</v>
      </c>
      <c r="H134" s="205" t="s">
        <v>202</v>
      </c>
      <c r="I134" s="205" t="s">
        <v>203</v>
      </c>
      <c r="J134" s="205" t="s">
        <v>185</v>
      </c>
      <c r="K134" s="206" t="s">
        <v>204</v>
      </c>
      <c r="L134" s="207"/>
      <c r="M134" s="101" t="s">
        <v>1</v>
      </c>
      <c r="N134" s="102" t="s">
        <v>43</v>
      </c>
      <c r="O134" s="102" t="s">
        <v>205</v>
      </c>
      <c r="P134" s="102" t="s">
        <v>206</v>
      </c>
      <c r="Q134" s="102" t="s">
        <v>207</v>
      </c>
      <c r="R134" s="102" t="s">
        <v>208</v>
      </c>
      <c r="S134" s="102" t="s">
        <v>209</v>
      </c>
      <c r="T134" s="103" t="s">
        <v>210</v>
      </c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</row>
    <row r="135" s="2" customFormat="1" ht="22.8" customHeight="1">
      <c r="A135" s="39"/>
      <c r="B135" s="40"/>
      <c r="C135" s="108" t="s">
        <v>211</v>
      </c>
      <c r="D135" s="41"/>
      <c r="E135" s="41"/>
      <c r="F135" s="41"/>
      <c r="G135" s="41"/>
      <c r="H135" s="41"/>
      <c r="I135" s="41"/>
      <c r="J135" s="208">
        <f>BK135</f>
        <v>0</v>
      </c>
      <c r="K135" s="41"/>
      <c r="L135" s="45"/>
      <c r="M135" s="104"/>
      <c r="N135" s="209"/>
      <c r="O135" s="105"/>
      <c r="P135" s="210">
        <f>P136+P222</f>
        <v>0</v>
      </c>
      <c r="Q135" s="105"/>
      <c r="R135" s="210">
        <f>R136+R222</f>
        <v>21.047016769999995</v>
      </c>
      <c r="S135" s="105"/>
      <c r="T135" s="211">
        <f>T136+T222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78</v>
      </c>
      <c r="AU135" s="18" t="s">
        <v>187</v>
      </c>
      <c r="BK135" s="212">
        <f>BK136+BK222</f>
        <v>0</v>
      </c>
    </row>
    <row r="136" s="12" customFormat="1" ht="25.92" customHeight="1">
      <c r="A136" s="12"/>
      <c r="B136" s="213"/>
      <c r="C136" s="214"/>
      <c r="D136" s="215" t="s">
        <v>78</v>
      </c>
      <c r="E136" s="216" t="s">
        <v>212</v>
      </c>
      <c r="F136" s="216" t="s">
        <v>213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P137+P157+P176+P180+P203+P213+P219</f>
        <v>0</v>
      </c>
      <c r="Q136" s="221"/>
      <c r="R136" s="222">
        <f>R137+R157+R176+R180+R203+R213+R219</f>
        <v>20.406118719999995</v>
      </c>
      <c r="S136" s="221"/>
      <c r="T136" s="223">
        <f>T137+T157+T176+T180+T203+T213+T219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85</v>
      </c>
      <c r="AT136" s="225" t="s">
        <v>78</v>
      </c>
      <c r="AU136" s="225" t="s">
        <v>79</v>
      </c>
      <c r="AY136" s="224" t="s">
        <v>214</v>
      </c>
      <c r="BK136" s="226">
        <f>BK137+BK157+BK176+BK180+BK203+BK213+BK219</f>
        <v>0</v>
      </c>
    </row>
    <row r="137" s="12" customFormat="1" ht="22.8" customHeight="1">
      <c r="A137" s="12"/>
      <c r="B137" s="213"/>
      <c r="C137" s="214"/>
      <c r="D137" s="215" t="s">
        <v>78</v>
      </c>
      <c r="E137" s="227" t="s">
        <v>85</v>
      </c>
      <c r="F137" s="227" t="s">
        <v>691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SUM(P138:P156)</f>
        <v>0</v>
      </c>
      <c r="Q137" s="221"/>
      <c r="R137" s="222">
        <f>SUM(R138:R156)</f>
        <v>0</v>
      </c>
      <c r="S137" s="221"/>
      <c r="T137" s="223">
        <f>SUM(T138:T156)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78</v>
      </c>
      <c r="AU137" s="225" t="s">
        <v>85</v>
      </c>
      <c r="AY137" s="224" t="s">
        <v>214</v>
      </c>
      <c r="BK137" s="226">
        <f>SUM(BK138:BK156)</f>
        <v>0</v>
      </c>
    </row>
    <row r="138" s="2" customFormat="1" ht="33" customHeight="1">
      <c r="A138" s="39"/>
      <c r="B138" s="40"/>
      <c r="C138" s="229" t="s">
        <v>85</v>
      </c>
      <c r="D138" s="229" t="s">
        <v>218</v>
      </c>
      <c r="E138" s="231" t="s">
        <v>1230</v>
      </c>
      <c r="F138" s="232" t="s">
        <v>1231</v>
      </c>
      <c r="G138" s="233" t="s">
        <v>710</v>
      </c>
      <c r="H138" s="234">
        <v>2.0899999999999999</v>
      </c>
      <c r="I138" s="235"/>
      <c r="J138" s="236">
        <f>ROUND(I138*H138,2)</f>
        <v>0</v>
      </c>
      <c r="K138" s="232" t="s">
        <v>1150</v>
      </c>
      <c r="L138" s="45"/>
      <c r="M138" s="237" t="s">
        <v>1</v>
      </c>
      <c r="N138" s="238" t="s">
        <v>44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117</v>
      </c>
      <c r="AT138" s="241" t="s">
        <v>218</v>
      </c>
      <c r="AU138" s="241" t="s">
        <v>87</v>
      </c>
      <c r="AY138" s="18" t="s">
        <v>214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85</v>
      </c>
      <c r="BK138" s="242">
        <f>ROUND(I138*H138,2)</f>
        <v>0</v>
      </c>
      <c r="BL138" s="18" t="s">
        <v>117</v>
      </c>
      <c r="BM138" s="241" t="s">
        <v>1232</v>
      </c>
    </row>
    <row r="139" s="2" customFormat="1">
      <c r="A139" s="39"/>
      <c r="B139" s="40"/>
      <c r="C139" s="41"/>
      <c r="D139" s="243" t="s">
        <v>224</v>
      </c>
      <c r="E139" s="41"/>
      <c r="F139" s="244" t="s">
        <v>1233</v>
      </c>
      <c r="G139" s="41"/>
      <c r="H139" s="41"/>
      <c r="I139" s="245"/>
      <c r="J139" s="41"/>
      <c r="K139" s="41"/>
      <c r="L139" s="45"/>
      <c r="M139" s="246"/>
      <c r="N139" s="24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87</v>
      </c>
    </row>
    <row r="140" s="14" customFormat="1">
      <c r="A140" s="14"/>
      <c r="B140" s="258"/>
      <c r="C140" s="259"/>
      <c r="D140" s="243" t="s">
        <v>226</v>
      </c>
      <c r="E140" s="260" t="s">
        <v>1</v>
      </c>
      <c r="F140" s="261" t="s">
        <v>1234</v>
      </c>
      <c r="G140" s="259"/>
      <c r="H140" s="262">
        <v>2.0899999999999999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8" t="s">
        <v>226</v>
      </c>
      <c r="AU140" s="268" t="s">
        <v>87</v>
      </c>
      <c r="AV140" s="14" t="s">
        <v>87</v>
      </c>
      <c r="AW140" s="14" t="s">
        <v>34</v>
      </c>
      <c r="AX140" s="14" t="s">
        <v>85</v>
      </c>
      <c r="AY140" s="268" t="s">
        <v>214</v>
      </c>
    </row>
    <row r="141" s="2" customFormat="1" ht="33" customHeight="1">
      <c r="A141" s="39"/>
      <c r="B141" s="40"/>
      <c r="C141" s="229" t="s">
        <v>87</v>
      </c>
      <c r="D141" s="229" t="s">
        <v>218</v>
      </c>
      <c r="E141" s="231" t="s">
        <v>1148</v>
      </c>
      <c r="F141" s="232" t="s">
        <v>1149</v>
      </c>
      <c r="G141" s="233" t="s">
        <v>710</v>
      </c>
      <c r="H141" s="234">
        <v>8.9499999999999993</v>
      </c>
      <c r="I141" s="235"/>
      <c r="J141" s="236">
        <f>ROUND(I141*H141,2)</f>
        <v>0</v>
      </c>
      <c r="K141" s="232" t="s">
        <v>1150</v>
      </c>
      <c r="L141" s="45"/>
      <c r="M141" s="237" t="s">
        <v>1</v>
      </c>
      <c r="N141" s="238" t="s">
        <v>44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117</v>
      </c>
      <c r="AT141" s="241" t="s">
        <v>218</v>
      </c>
      <c r="AU141" s="241" t="s">
        <v>87</v>
      </c>
      <c r="AY141" s="18" t="s">
        <v>214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85</v>
      </c>
      <c r="BK141" s="242">
        <f>ROUND(I141*H141,2)</f>
        <v>0</v>
      </c>
      <c r="BL141" s="18" t="s">
        <v>117</v>
      </c>
      <c r="BM141" s="241" t="s">
        <v>1235</v>
      </c>
    </row>
    <row r="142" s="2" customFormat="1">
      <c r="A142" s="39"/>
      <c r="B142" s="40"/>
      <c r="C142" s="41"/>
      <c r="D142" s="243" t="s">
        <v>224</v>
      </c>
      <c r="E142" s="41"/>
      <c r="F142" s="244" t="s">
        <v>1152</v>
      </c>
      <c r="G142" s="41"/>
      <c r="H142" s="41"/>
      <c r="I142" s="245"/>
      <c r="J142" s="41"/>
      <c r="K142" s="41"/>
      <c r="L142" s="45"/>
      <c r="M142" s="246"/>
      <c r="N142" s="24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87</v>
      </c>
    </row>
    <row r="143" s="14" customFormat="1">
      <c r="A143" s="14"/>
      <c r="B143" s="258"/>
      <c r="C143" s="259"/>
      <c r="D143" s="243" t="s">
        <v>226</v>
      </c>
      <c r="E143" s="260" t="s">
        <v>1</v>
      </c>
      <c r="F143" s="261" t="s">
        <v>1236</v>
      </c>
      <c r="G143" s="259"/>
      <c r="H143" s="262">
        <v>7.4249999999999998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8" t="s">
        <v>226</v>
      </c>
      <c r="AU143" s="268" t="s">
        <v>87</v>
      </c>
      <c r="AV143" s="14" t="s">
        <v>87</v>
      </c>
      <c r="AW143" s="14" t="s">
        <v>34</v>
      </c>
      <c r="AX143" s="14" t="s">
        <v>79</v>
      </c>
      <c r="AY143" s="268" t="s">
        <v>214</v>
      </c>
    </row>
    <row r="144" s="14" customFormat="1">
      <c r="A144" s="14"/>
      <c r="B144" s="258"/>
      <c r="C144" s="259"/>
      <c r="D144" s="243" t="s">
        <v>226</v>
      </c>
      <c r="E144" s="260" t="s">
        <v>1</v>
      </c>
      <c r="F144" s="261" t="s">
        <v>1237</v>
      </c>
      <c r="G144" s="259"/>
      <c r="H144" s="262">
        <v>1.5249999999999999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8" t="s">
        <v>226</v>
      </c>
      <c r="AU144" s="268" t="s">
        <v>87</v>
      </c>
      <c r="AV144" s="14" t="s">
        <v>87</v>
      </c>
      <c r="AW144" s="14" t="s">
        <v>34</v>
      </c>
      <c r="AX144" s="14" t="s">
        <v>79</v>
      </c>
      <c r="AY144" s="268" t="s">
        <v>214</v>
      </c>
    </row>
    <row r="145" s="15" customFormat="1">
      <c r="A145" s="15"/>
      <c r="B145" s="269"/>
      <c r="C145" s="270"/>
      <c r="D145" s="243" t="s">
        <v>226</v>
      </c>
      <c r="E145" s="271" t="s">
        <v>1</v>
      </c>
      <c r="F145" s="272" t="s">
        <v>230</v>
      </c>
      <c r="G145" s="270"/>
      <c r="H145" s="273">
        <v>8.9499999999999993</v>
      </c>
      <c r="I145" s="274"/>
      <c r="J145" s="270"/>
      <c r="K145" s="270"/>
      <c r="L145" s="275"/>
      <c r="M145" s="276"/>
      <c r="N145" s="277"/>
      <c r="O145" s="277"/>
      <c r="P145" s="277"/>
      <c r="Q145" s="277"/>
      <c r="R145" s="277"/>
      <c r="S145" s="277"/>
      <c r="T145" s="27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9" t="s">
        <v>226</v>
      </c>
      <c r="AU145" s="279" t="s">
        <v>87</v>
      </c>
      <c r="AV145" s="15" t="s">
        <v>117</v>
      </c>
      <c r="AW145" s="15" t="s">
        <v>34</v>
      </c>
      <c r="AX145" s="15" t="s">
        <v>85</v>
      </c>
      <c r="AY145" s="279" t="s">
        <v>214</v>
      </c>
    </row>
    <row r="146" s="2" customFormat="1" ht="37.8" customHeight="1">
      <c r="A146" s="39"/>
      <c r="B146" s="40"/>
      <c r="C146" s="229" t="s">
        <v>95</v>
      </c>
      <c r="D146" s="229" t="s">
        <v>218</v>
      </c>
      <c r="E146" s="231" t="s">
        <v>1238</v>
      </c>
      <c r="F146" s="232" t="s">
        <v>1239</v>
      </c>
      <c r="G146" s="233" t="s">
        <v>710</v>
      </c>
      <c r="H146" s="234">
        <v>11.039999999999999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44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117</v>
      </c>
      <c r="AT146" s="241" t="s">
        <v>218</v>
      </c>
      <c r="AU146" s="241" t="s">
        <v>87</v>
      </c>
      <c r="AY146" s="18" t="s">
        <v>214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85</v>
      </c>
      <c r="BK146" s="242">
        <f>ROUND(I146*H146,2)</f>
        <v>0</v>
      </c>
      <c r="BL146" s="18" t="s">
        <v>117</v>
      </c>
      <c r="BM146" s="241" t="s">
        <v>1240</v>
      </c>
    </row>
    <row r="147" s="2" customFormat="1">
      <c r="A147" s="39"/>
      <c r="B147" s="40"/>
      <c r="C147" s="41"/>
      <c r="D147" s="243" t="s">
        <v>224</v>
      </c>
      <c r="E147" s="41"/>
      <c r="F147" s="244" t="s">
        <v>1241</v>
      </c>
      <c r="G147" s="41"/>
      <c r="H147" s="41"/>
      <c r="I147" s="245"/>
      <c r="J147" s="41"/>
      <c r="K147" s="41"/>
      <c r="L147" s="45"/>
      <c r="M147" s="246"/>
      <c r="N147" s="24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224</v>
      </c>
      <c r="AU147" s="18" t="s">
        <v>87</v>
      </c>
    </row>
    <row r="148" s="14" customFormat="1">
      <c r="A148" s="14"/>
      <c r="B148" s="258"/>
      <c r="C148" s="259"/>
      <c r="D148" s="243" t="s">
        <v>226</v>
      </c>
      <c r="E148" s="260" t="s">
        <v>1</v>
      </c>
      <c r="F148" s="261" t="s">
        <v>1242</v>
      </c>
      <c r="G148" s="259"/>
      <c r="H148" s="262">
        <v>11.039999999999999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8" t="s">
        <v>226</v>
      </c>
      <c r="AU148" s="268" t="s">
        <v>87</v>
      </c>
      <c r="AV148" s="14" t="s">
        <v>87</v>
      </c>
      <c r="AW148" s="14" t="s">
        <v>34</v>
      </c>
      <c r="AX148" s="14" t="s">
        <v>85</v>
      </c>
      <c r="AY148" s="268" t="s">
        <v>214</v>
      </c>
    </row>
    <row r="149" s="2" customFormat="1" ht="24.15" customHeight="1">
      <c r="A149" s="39"/>
      <c r="B149" s="40"/>
      <c r="C149" s="229" t="s">
        <v>117</v>
      </c>
      <c r="D149" s="229" t="s">
        <v>218</v>
      </c>
      <c r="E149" s="231" t="s">
        <v>1077</v>
      </c>
      <c r="F149" s="232" t="s">
        <v>1078</v>
      </c>
      <c r="G149" s="233" t="s">
        <v>283</v>
      </c>
      <c r="H149" s="234">
        <v>19.872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44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117</v>
      </c>
      <c r="AT149" s="241" t="s">
        <v>218</v>
      </c>
      <c r="AU149" s="241" t="s">
        <v>87</v>
      </c>
      <c r="AY149" s="18" t="s">
        <v>214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85</v>
      </c>
      <c r="BK149" s="242">
        <f>ROUND(I149*H149,2)</f>
        <v>0</v>
      </c>
      <c r="BL149" s="18" t="s">
        <v>117</v>
      </c>
      <c r="BM149" s="241" t="s">
        <v>1243</v>
      </c>
    </row>
    <row r="150" s="2" customFormat="1">
      <c r="A150" s="39"/>
      <c r="B150" s="40"/>
      <c r="C150" s="41"/>
      <c r="D150" s="243" t="s">
        <v>224</v>
      </c>
      <c r="E150" s="41"/>
      <c r="F150" s="244" t="s">
        <v>1080</v>
      </c>
      <c r="G150" s="41"/>
      <c r="H150" s="41"/>
      <c r="I150" s="245"/>
      <c r="J150" s="41"/>
      <c r="K150" s="41"/>
      <c r="L150" s="45"/>
      <c r="M150" s="246"/>
      <c r="N150" s="24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87</v>
      </c>
    </row>
    <row r="151" s="14" customFormat="1">
      <c r="A151" s="14"/>
      <c r="B151" s="258"/>
      <c r="C151" s="259"/>
      <c r="D151" s="243" t="s">
        <v>226</v>
      </c>
      <c r="E151" s="260" t="s">
        <v>1</v>
      </c>
      <c r="F151" s="261" t="s">
        <v>1244</v>
      </c>
      <c r="G151" s="259"/>
      <c r="H151" s="262">
        <v>19.872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8" t="s">
        <v>226</v>
      </c>
      <c r="AU151" s="268" t="s">
        <v>87</v>
      </c>
      <c r="AV151" s="14" t="s">
        <v>87</v>
      </c>
      <c r="AW151" s="14" t="s">
        <v>34</v>
      </c>
      <c r="AX151" s="14" t="s">
        <v>85</v>
      </c>
      <c r="AY151" s="268" t="s">
        <v>214</v>
      </c>
    </row>
    <row r="152" s="2" customFormat="1" ht="16.5" customHeight="1">
      <c r="A152" s="39"/>
      <c r="B152" s="40"/>
      <c r="C152" s="229" t="s">
        <v>721</v>
      </c>
      <c r="D152" s="229" t="s">
        <v>218</v>
      </c>
      <c r="E152" s="231" t="s">
        <v>1082</v>
      </c>
      <c r="F152" s="232" t="s">
        <v>1083</v>
      </c>
      <c r="G152" s="233" t="s">
        <v>710</v>
      </c>
      <c r="H152" s="234">
        <v>11.039999999999999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44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117</v>
      </c>
      <c r="AT152" s="241" t="s">
        <v>218</v>
      </c>
      <c r="AU152" s="241" t="s">
        <v>87</v>
      </c>
      <c r="AY152" s="18" t="s">
        <v>214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85</v>
      </c>
      <c r="BK152" s="242">
        <f>ROUND(I152*H152,2)</f>
        <v>0</v>
      </c>
      <c r="BL152" s="18" t="s">
        <v>117</v>
      </c>
      <c r="BM152" s="241" t="s">
        <v>1245</v>
      </c>
    </row>
    <row r="153" s="2" customFormat="1">
      <c r="A153" s="39"/>
      <c r="B153" s="40"/>
      <c r="C153" s="41"/>
      <c r="D153" s="243" t="s">
        <v>224</v>
      </c>
      <c r="E153" s="41"/>
      <c r="F153" s="244" t="s">
        <v>1085</v>
      </c>
      <c r="G153" s="41"/>
      <c r="H153" s="41"/>
      <c r="I153" s="245"/>
      <c r="J153" s="41"/>
      <c r="K153" s="41"/>
      <c r="L153" s="45"/>
      <c r="M153" s="246"/>
      <c r="N153" s="24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224</v>
      </c>
      <c r="AU153" s="18" t="s">
        <v>87</v>
      </c>
    </row>
    <row r="154" s="2" customFormat="1" ht="33" customHeight="1">
      <c r="A154" s="39"/>
      <c r="B154" s="40"/>
      <c r="C154" s="229" t="s">
        <v>215</v>
      </c>
      <c r="D154" s="229" t="s">
        <v>218</v>
      </c>
      <c r="E154" s="231" t="s">
        <v>1246</v>
      </c>
      <c r="F154" s="232" t="s">
        <v>1247</v>
      </c>
      <c r="G154" s="233" t="s">
        <v>221</v>
      </c>
      <c r="H154" s="234">
        <v>11.4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44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117</v>
      </c>
      <c r="AT154" s="241" t="s">
        <v>218</v>
      </c>
      <c r="AU154" s="241" t="s">
        <v>87</v>
      </c>
      <c r="AY154" s="18" t="s">
        <v>214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85</v>
      </c>
      <c r="BK154" s="242">
        <f>ROUND(I154*H154,2)</f>
        <v>0</v>
      </c>
      <c r="BL154" s="18" t="s">
        <v>117</v>
      </c>
      <c r="BM154" s="241" t="s">
        <v>1248</v>
      </c>
    </row>
    <row r="155" s="2" customFormat="1">
      <c r="A155" s="39"/>
      <c r="B155" s="40"/>
      <c r="C155" s="41"/>
      <c r="D155" s="243" t="s">
        <v>224</v>
      </c>
      <c r="E155" s="41"/>
      <c r="F155" s="244" t="s">
        <v>1249</v>
      </c>
      <c r="G155" s="41"/>
      <c r="H155" s="41"/>
      <c r="I155" s="245"/>
      <c r="J155" s="41"/>
      <c r="K155" s="41"/>
      <c r="L155" s="45"/>
      <c r="M155" s="246"/>
      <c r="N155" s="24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224</v>
      </c>
      <c r="AU155" s="18" t="s">
        <v>87</v>
      </c>
    </row>
    <row r="156" s="14" customFormat="1">
      <c r="A156" s="14"/>
      <c r="B156" s="258"/>
      <c r="C156" s="259"/>
      <c r="D156" s="243" t="s">
        <v>226</v>
      </c>
      <c r="E156" s="260" t="s">
        <v>1</v>
      </c>
      <c r="F156" s="261" t="s">
        <v>1250</v>
      </c>
      <c r="G156" s="259"/>
      <c r="H156" s="262">
        <v>11.4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8" t="s">
        <v>226</v>
      </c>
      <c r="AU156" s="268" t="s">
        <v>87</v>
      </c>
      <c r="AV156" s="14" t="s">
        <v>87</v>
      </c>
      <c r="AW156" s="14" t="s">
        <v>34</v>
      </c>
      <c r="AX156" s="14" t="s">
        <v>85</v>
      </c>
      <c r="AY156" s="268" t="s">
        <v>214</v>
      </c>
    </row>
    <row r="157" s="12" customFormat="1" ht="22.8" customHeight="1">
      <c r="A157" s="12"/>
      <c r="B157" s="213"/>
      <c r="C157" s="214"/>
      <c r="D157" s="215" t="s">
        <v>78</v>
      </c>
      <c r="E157" s="227" t="s">
        <v>87</v>
      </c>
      <c r="F157" s="227" t="s">
        <v>1251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SUM(P158:P175)</f>
        <v>0</v>
      </c>
      <c r="Q157" s="221"/>
      <c r="R157" s="222">
        <f>SUM(R158:R175)</f>
        <v>18.045111019999997</v>
      </c>
      <c r="S157" s="221"/>
      <c r="T157" s="223">
        <f>SUM(T158:T175)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85</v>
      </c>
      <c r="AT157" s="225" t="s">
        <v>78</v>
      </c>
      <c r="AU157" s="225" t="s">
        <v>85</v>
      </c>
      <c r="AY157" s="224" t="s">
        <v>214</v>
      </c>
      <c r="BK157" s="226">
        <f>SUM(BK158:BK175)</f>
        <v>0</v>
      </c>
    </row>
    <row r="158" s="2" customFormat="1" ht="24.15" customHeight="1">
      <c r="A158" s="39"/>
      <c r="B158" s="40"/>
      <c r="C158" s="229" t="s">
        <v>732</v>
      </c>
      <c r="D158" s="229" t="s">
        <v>218</v>
      </c>
      <c r="E158" s="231" t="s">
        <v>1252</v>
      </c>
      <c r="F158" s="232" t="s">
        <v>1253</v>
      </c>
      <c r="G158" s="233" t="s">
        <v>710</v>
      </c>
      <c r="H158" s="234">
        <v>3.6579999999999999</v>
      </c>
      <c r="I158" s="235"/>
      <c r="J158" s="236">
        <f>ROUND(I158*H158,2)</f>
        <v>0</v>
      </c>
      <c r="K158" s="232" t="s">
        <v>1150</v>
      </c>
      <c r="L158" s="45"/>
      <c r="M158" s="237" t="s">
        <v>1</v>
      </c>
      <c r="N158" s="238" t="s">
        <v>44</v>
      </c>
      <c r="O158" s="92"/>
      <c r="P158" s="239">
        <f>O158*H158</f>
        <v>0</v>
      </c>
      <c r="Q158" s="239">
        <v>2.45329</v>
      </c>
      <c r="R158" s="239">
        <f>Q158*H158</f>
        <v>8.9741348199999997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117</v>
      </c>
      <c r="AT158" s="241" t="s">
        <v>218</v>
      </c>
      <c r="AU158" s="241" t="s">
        <v>87</v>
      </c>
      <c r="AY158" s="18" t="s">
        <v>214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85</v>
      </c>
      <c r="BK158" s="242">
        <f>ROUND(I158*H158,2)</f>
        <v>0</v>
      </c>
      <c r="BL158" s="18" t="s">
        <v>117</v>
      </c>
      <c r="BM158" s="241" t="s">
        <v>1254</v>
      </c>
    </row>
    <row r="159" s="2" customFormat="1">
      <c r="A159" s="39"/>
      <c r="B159" s="40"/>
      <c r="C159" s="41"/>
      <c r="D159" s="243" t="s">
        <v>224</v>
      </c>
      <c r="E159" s="41"/>
      <c r="F159" s="244" t="s">
        <v>1255</v>
      </c>
      <c r="G159" s="41"/>
      <c r="H159" s="41"/>
      <c r="I159" s="245"/>
      <c r="J159" s="41"/>
      <c r="K159" s="41"/>
      <c r="L159" s="45"/>
      <c r="M159" s="246"/>
      <c r="N159" s="24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224</v>
      </c>
      <c r="AU159" s="18" t="s">
        <v>87</v>
      </c>
    </row>
    <row r="160" s="14" customFormat="1">
      <c r="A160" s="14"/>
      <c r="B160" s="258"/>
      <c r="C160" s="259"/>
      <c r="D160" s="243" t="s">
        <v>226</v>
      </c>
      <c r="E160" s="260" t="s">
        <v>1</v>
      </c>
      <c r="F160" s="261" t="s">
        <v>1256</v>
      </c>
      <c r="G160" s="259"/>
      <c r="H160" s="262">
        <v>1.6779999999999999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8" t="s">
        <v>226</v>
      </c>
      <c r="AU160" s="268" t="s">
        <v>87</v>
      </c>
      <c r="AV160" s="14" t="s">
        <v>87</v>
      </c>
      <c r="AW160" s="14" t="s">
        <v>34</v>
      </c>
      <c r="AX160" s="14" t="s">
        <v>79</v>
      </c>
      <c r="AY160" s="268" t="s">
        <v>214</v>
      </c>
    </row>
    <row r="161" s="14" customFormat="1">
      <c r="A161" s="14"/>
      <c r="B161" s="258"/>
      <c r="C161" s="259"/>
      <c r="D161" s="243" t="s">
        <v>226</v>
      </c>
      <c r="E161" s="260" t="s">
        <v>1</v>
      </c>
      <c r="F161" s="261" t="s">
        <v>1257</v>
      </c>
      <c r="G161" s="259"/>
      <c r="H161" s="262">
        <v>1.98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8" t="s">
        <v>226</v>
      </c>
      <c r="AU161" s="268" t="s">
        <v>87</v>
      </c>
      <c r="AV161" s="14" t="s">
        <v>87</v>
      </c>
      <c r="AW161" s="14" t="s">
        <v>34</v>
      </c>
      <c r="AX161" s="14" t="s">
        <v>79</v>
      </c>
      <c r="AY161" s="268" t="s">
        <v>214</v>
      </c>
    </row>
    <row r="162" s="15" customFormat="1">
      <c r="A162" s="15"/>
      <c r="B162" s="269"/>
      <c r="C162" s="270"/>
      <c r="D162" s="243" t="s">
        <v>226</v>
      </c>
      <c r="E162" s="271" t="s">
        <v>1</v>
      </c>
      <c r="F162" s="272" t="s">
        <v>230</v>
      </c>
      <c r="G162" s="270"/>
      <c r="H162" s="273">
        <v>3.6579999999999999</v>
      </c>
      <c r="I162" s="274"/>
      <c r="J162" s="270"/>
      <c r="K162" s="270"/>
      <c r="L162" s="275"/>
      <c r="M162" s="276"/>
      <c r="N162" s="277"/>
      <c r="O162" s="277"/>
      <c r="P162" s="277"/>
      <c r="Q162" s="277"/>
      <c r="R162" s="277"/>
      <c r="S162" s="277"/>
      <c r="T162" s="27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9" t="s">
        <v>226</v>
      </c>
      <c r="AU162" s="279" t="s">
        <v>87</v>
      </c>
      <c r="AV162" s="15" t="s">
        <v>117</v>
      </c>
      <c r="AW162" s="15" t="s">
        <v>34</v>
      </c>
      <c r="AX162" s="15" t="s">
        <v>85</v>
      </c>
      <c r="AY162" s="279" t="s">
        <v>214</v>
      </c>
    </row>
    <row r="163" s="2" customFormat="1" ht="16.5" customHeight="1">
      <c r="A163" s="39"/>
      <c r="B163" s="40"/>
      <c r="C163" s="229" t="s">
        <v>247</v>
      </c>
      <c r="D163" s="229" t="s">
        <v>218</v>
      </c>
      <c r="E163" s="231" t="s">
        <v>1258</v>
      </c>
      <c r="F163" s="232" t="s">
        <v>1259</v>
      </c>
      <c r="G163" s="233" t="s">
        <v>221</v>
      </c>
      <c r="H163" s="234">
        <v>2.75</v>
      </c>
      <c r="I163" s="235"/>
      <c r="J163" s="236">
        <f>ROUND(I163*H163,2)</f>
        <v>0</v>
      </c>
      <c r="K163" s="232" t="s">
        <v>1150</v>
      </c>
      <c r="L163" s="45"/>
      <c r="M163" s="237" t="s">
        <v>1</v>
      </c>
      <c r="N163" s="238" t="s">
        <v>44</v>
      </c>
      <c r="O163" s="92"/>
      <c r="P163" s="239">
        <f>O163*H163</f>
        <v>0</v>
      </c>
      <c r="Q163" s="239">
        <v>0.0026900000000000001</v>
      </c>
      <c r="R163" s="239">
        <f>Q163*H163</f>
        <v>0.0073975000000000004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117</v>
      </c>
      <c r="AT163" s="241" t="s">
        <v>218</v>
      </c>
      <c r="AU163" s="241" t="s">
        <v>87</v>
      </c>
      <c r="AY163" s="18" t="s">
        <v>214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85</v>
      </c>
      <c r="BK163" s="242">
        <f>ROUND(I163*H163,2)</f>
        <v>0</v>
      </c>
      <c r="BL163" s="18" t="s">
        <v>117</v>
      </c>
      <c r="BM163" s="241" t="s">
        <v>1260</v>
      </c>
    </row>
    <row r="164" s="2" customFormat="1">
      <c r="A164" s="39"/>
      <c r="B164" s="40"/>
      <c r="C164" s="41"/>
      <c r="D164" s="243" t="s">
        <v>224</v>
      </c>
      <c r="E164" s="41"/>
      <c r="F164" s="244" t="s">
        <v>1261</v>
      </c>
      <c r="G164" s="41"/>
      <c r="H164" s="41"/>
      <c r="I164" s="245"/>
      <c r="J164" s="41"/>
      <c r="K164" s="41"/>
      <c r="L164" s="45"/>
      <c r="M164" s="246"/>
      <c r="N164" s="24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87</v>
      </c>
    </row>
    <row r="165" s="14" customFormat="1">
      <c r="A165" s="14"/>
      <c r="B165" s="258"/>
      <c r="C165" s="259"/>
      <c r="D165" s="243" t="s">
        <v>226</v>
      </c>
      <c r="E165" s="260" t="s">
        <v>1</v>
      </c>
      <c r="F165" s="261" t="s">
        <v>1262</v>
      </c>
      <c r="G165" s="259"/>
      <c r="H165" s="262">
        <v>1.6499999999999999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226</v>
      </c>
      <c r="AU165" s="268" t="s">
        <v>87</v>
      </c>
      <c r="AV165" s="14" t="s">
        <v>87</v>
      </c>
      <c r="AW165" s="14" t="s">
        <v>34</v>
      </c>
      <c r="AX165" s="14" t="s">
        <v>79</v>
      </c>
      <c r="AY165" s="268" t="s">
        <v>214</v>
      </c>
    </row>
    <row r="166" s="14" customFormat="1">
      <c r="A166" s="14"/>
      <c r="B166" s="258"/>
      <c r="C166" s="259"/>
      <c r="D166" s="243" t="s">
        <v>226</v>
      </c>
      <c r="E166" s="260" t="s">
        <v>1</v>
      </c>
      <c r="F166" s="261" t="s">
        <v>1263</v>
      </c>
      <c r="G166" s="259"/>
      <c r="H166" s="262">
        <v>1.1000000000000001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226</v>
      </c>
      <c r="AU166" s="268" t="s">
        <v>87</v>
      </c>
      <c r="AV166" s="14" t="s">
        <v>87</v>
      </c>
      <c r="AW166" s="14" t="s">
        <v>34</v>
      </c>
      <c r="AX166" s="14" t="s">
        <v>79</v>
      </c>
      <c r="AY166" s="268" t="s">
        <v>214</v>
      </c>
    </row>
    <row r="167" s="15" customFormat="1">
      <c r="A167" s="15"/>
      <c r="B167" s="269"/>
      <c r="C167" s="270"/>
      <c r="D167" s="243" t="s">
        <v>226</v>
      </c>
      <c r="E167" s="271" t="s">
        <v>1</v>
      </c>
      <c r="F167" s="272" t="s">
        <v>230</v>
      </c>
      <c r="G167" s="270"/>
      <c r="H167" s="273">
        <v>2.75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226</v>
      </c>
      <c r="AU167" s="279" t="s">
        <v>87</v>
      </c>
      <c r="AV167" s="15" t="s">
        <v>117</v>
      </c>
      <c r="AW167" s="15" t="s">
        <v>34</v>
      </c>
      <c r="AX167" s="15" t="s">
        <v>85</v>
      </c>
      <c r="AY167" s="279" t="s">
        <v>214</v>
      </c>
    </row>
    <row r="168" s="2" customFormat="1" ht="16.5" customHeight="1">
      <c r="A168" s="39"/>
      <c r="B168" s="40"/>
      <c r="C168" s="229" t="s">
        <v>271</v>
      </c>
      <c r="D168" s="229" t="s">
        <v>218</v>
      </c>
      <c r="E168" s="231" t="s">
        <v>1264</v>
      </c>
      <c r="F168" s="232" t="s">
        <v>1265</v>
      </c>
      <c r="G168" s="233" t="s">
        <v>221</v>
      </c>
      <c r="H168" s="234">
        <v>2.75</v>
      </c>
      <c r="I168" s="235"/>
      <c r="J168" s="236">
        <f>ROUND(I168*H168,2)</f>
        <v>0</v>
      </c>
      <c r="K168" s="232" t="s">
        <v>1150</v>
      </c>
      <c r="L168" s="45"/>
      <c r="M168" s="237" t="s">
        <v>1</v>
      </c>
      <c r="N168" s="238" t="s">
        <v>44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117</v>
      </c>
      <c r="AT168" s="241" t="s">
        <v>218</v>
      </c>
      <c r="AU168" s="241" t="s">
        <v>87</v>
      </c>
      <c r="AY168" s="18" t="s">
        <v>214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85</v>
      </c>
      <c r="BK168" s="242">
        <f>ROUND(I168*H168,2)</f>
        <v>0</v>
      </c>
      <c r="BL168" s="18" t="s">
        <v>117</v>
      </c>
      <c r="BM168" s="241" t="s">
        <v>1266</v>
      </c>
    </row>
    <row r="169" s="2" customFormat="1">
      <c r="A169" s="39"/>
      <c r="B169" s="40"/>
      <c r="C169" s="41"/>
      <c r="D169" s="243" t="s">
        <v>224</v>
      </c>
      <c r="E169" s="41"/>
      <c r="F169" s="244" t="s">
        <v>1267</v>
      </c>
      <c r="G169" s="41"/>
      <c r="H169" s="41"/>
      <c r="I169" s="245"/>
      <c r="J169" s="41"/>
      <c r="K169" s="41"/>
      <c r="L169" s="45"/>
      <c r="M169" s="246"/>
      <c r="N169" s="24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224</v>
      </c>
      <c r="AU169" s="18" t="s">
        <v>87</v>
      </c>
    </row>
    <row r="170" s="2" customFormat="1" ht="33" customHeight="1">
      <c r="A170" s="39"/>
      <c r="B170" s="40"/>
      <c r="C170" s="229" t="s">
        <v>748</v>
      </c>
      <c r="D170" s="229" t="s">
        <v>218</v>
      </c>
      <c r="E170" s="231" t="s">
        <v>1268</v>
      </c>
      <c r="F170" s="232" t="s">
        <v>1269</v>
      </c>
      <c r="G170" s="233" t="s">
        <v>221</v>
      </c>
      <c r="H170" s="234">
        <v>12.375</v>
      </c>
      <c r="I170" s="235"/>
      <c r="J170" s="236">
        <f>ROUND(I170*H170,2)</f>
        <v>0</v>
      </c>
      <c r="K170" s="232" t="s">
        <v>1150</v>
      </c>
      <c r="L170" s="45"/>
      <c r="M170" s="237" t="s">
        <v>1</v>
      </c>
      <c r="N170" s="238" t="s">
        <v>44</v>
      </c>
      <c r="O170" s="92"/>
      <c r="P170" s="239">
        <f>O170*H170</f>
        <v>0</v>
      </c>
      <c r="Q170" s="239">
        <v>0.71545999999999998</v>
      </c>
      <c r="R170" s="239">
        <f>Q170*H170</f>
        <v>8.8538174999999999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117</v>
      </c>
      <c r="AT170" s="241" t="s">
        <v>218</v>
      </c>
      <c r="AU170" s="241" t="s">
        <v>87</v>
      </c>
      <c r="AY170" s="18" t="s">
        <v>214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85</v>
      </c>
      <c r="BK170" s="242">
        <f>ROUND(I170*H170,2)</f>
        <v>0</v>
      </c>
      <c r="BL170" s="18" t="s">
        <v>117</v>
      </c>
      <c r="BM170" s="241" t="s">
        <v>1270</v>
      </c>
    </row>
    <row r="171" s="2" customFormat="1">
      <c r="A171" s="39"/>
      <c r="B171" s="40"/>
      <c r="C171" s="41"/>
      <c r="D171" s="243" t="s">
        <v>224</v>
      </c>
      <c r="E171" s="41"/>
      <c r="F171" s="244" t="s">
        <v>1271</v>
      </c>
      <c r="G171" s="41"/>
      <c r="H171" s="41"/>
      <c r="I171" s="245"/>
      <c r="J171" s="41"/>
      <c r="K171" s="41"/>
      <c r="L171" s="45"/>
      <c r="M171" s="246"/>
      <c r="N171" s="24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87</v>
      </c>
    </row>
    <row r="172" s="14" customFormat="1">
      <c r="A172" s="14"/>
      <c r="B172" s="258"/>
      <c r="C172" s="259"/>
      <c r="D172" s="243" t="s">
        <v>226</v>
      </c>
      <c r="E172" s="260" t="s">
        <v>1</v>
      </c>
      <c r="F172" s="261" t="s">
        <v>1272</v>
      </c>
      <c r="G172" s="259"/>
      <c r="H172" s="262">
        <v>12.375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226</v>
      </c>
      <c r="AU172" s="268" t="s">
        <v>87</v>
      </c>
      <c r="AV172" s="14" t="s">
        <v>87</v>
      </c>
      <c r="AW172" s="14" t="s">
        <v>34</v>
      </c>
      <c r="AX172" s="14" t="s">
        <v>85</v>
      </c>
      <c r="AY172" s="268" t="s">
        <v>214</v>
      </c>
    </row>
    <row r="173" s="2" customFormat="1" ht="24.15" customHeight="1">
      <c r="A173" s="39"/>
      <c r="B173" s="40"/>
      <c r="C173" s="229" t="s">
        <v>601</v>
      </c>
      <c r="D173" s="229" t="s">
        <v>218</v>
      </c>
      <c r="E173" s="231" t="s">
        <v>1273</v>
      </c>
      <c r="F173" s="232" t="s">
        <v>1274</v>
      </c>
      <c r="G173" s="233" t="s">
        <v>283</v>
      </c>
      <c r="H173" s="234">
        <v>0.19800000000000001</v>
      </c>
      <c r="I173" s="235"/>
      <c r="J173" s="236">
        <f>ROUND(I173*H173,2)</f>
        <v>0</v>
      </c>
      <c r="K173" s="232" t="s">
        <v>1150</v>
      </c>
      <c r="L173" s="45"/>
      <c r="M173" s="237" t="s">
        <v>1</v>
      </c>
      <c r="N173" s="238" t="s">
        <v>44</v>
      </c>
      <c r="O173" s="92"/>
      <c r="P173" s="239">
        <f>O173*H173</f>
        <v>0</v>
      </c>
      <c r="Q173" s="239">
        <v>1.0593999999999999</v>
      </c>
      <c r="R173" s="239">
        <f>Q173*H173</f>
        <v>0.20976119999999998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117</v>
      </c>
      <c r="AT173" s="241" t="s">
        <v>218</v>
      </c>
      <c r="AU173" s="241" t="s">
        <v>87</v>
      </c>
      <c r="AY173" s="18" t="s">
        <v>214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85</v>
      </c>
      <c r="BK173" s="242">
        <f>ROUND(I173*H173,2)</f>
        <v>0</v>
      </c>
      <c r="BL173" s="18" t="s">
        <v>117</v>
      </c>
      <c r="BM173" s="241" t="s">
        <v>1275</v>
      </c>
    </row>
    <row r="174" s="2" customFormat="1">
      <c r="A174" s="39"/>
      <c r="B174" s="40"/>
      <c r="C174" s="41"/>
      <c r="D174" s="243" t="s">
        <v>224</v>
      </c>
      <c r="E174" s="41"/>
      <c r="F174" s="244" t="s">
        <v>1276</v>
      </c>
      <c r="G174" s="41"/>
      <c r="H174" s="41"/>
      <c r="I174" s="245"/>
      <c r="J174" s="41"/>
      <c r="K174" s="41"/>
      <c r="L174" s="45"/>
      <c r="M174" s="246"/>
      <c r="N174" s="24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224</v>
      </c>
      <c r="AU174" s="18" t="s">
        <v>87</v>
      </c>
    </row>
    <row r="175" s="14" customFormat="1">
      <c r="A175" s="14"/>
      <c r="B175" s="258"/>
      <c r="C175" s="259"/>
      <c r="D175" s="243" t="s">
        <v>226</v>
      </c>
      <c r="E175" s="260" t="s">
        <v>1</v>
      </c>
      <c r="F175" s="261" t="s">
        <v>1277</v>
      </c>
      <c r="G175" s="259"/>
      <c r="H175" s="262">
        <v>0.19800000000000001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8" t="s">
        <v>226</v>
      </c>
      <c r="AU175" s="268" t="s">
        <v>87</v>
      </c>
      <c r="AV175" s="14" t="s">
        <v>87</v>
      </c>
      <c r="AW175" s="14" t="s">
        <v>34</v>
      </c>
      <c r="AX175" s="14" t="s">
        <v>85</v>
      </c>
      <c r="AY175" s="268" t="s">
        <v>214</v>
      </c>
    </row>
    <row r="176" s="12" customFormat="1" ht="22.8" customHeight="1">
      <c r="A176" s="12"/>
      <c r="B176" s="213"/>
      <c r="C176" s="214"/>
      <c r="D176" s="215" t="s">
        <v>78</v>
      </c>
      <c r="E176" s="227" t="s">
        <v>95</v>
      </c>
      <c r="F176" s="227" t="s">
        <v>1086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SUM(P177:P179)</f>
        <v>0</v>
      </c>
      <c r="Q176" s="221"/>
      <c r="R176" s="222">
        <f>SUM(R177:R179)</f>
        <v>0.40332600000000002</v>
      </c>
      <c r="S176" s="221"/>
      <c r="T176" s="223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85</v>
      </c>
      <c r="AT176" s="225" t="s">
        <v>78</v>
      </c>
      <c r="AU176" s="225" t="s">
        <v>85</v>
      </c>
      <c r="AY176" s="224" t="s">
        <v>214</v>
      </c>
      <c r="BK176" s="226">
        <f>SUM(BK177:BK179)</f>
        <v>0</v>
      </c>
    </row>
    <row r="177" s="2" customFormat="1" ht="24.15" customHeight="1">
      <c r="A177" s="39"/>
      <c r="B177" s="40"/>
      <c r="C177" s="229" t="s">
        <v>762</v>
      </c>
      <c r="D177" s="229" t="s">
        <v>218</v>
      </c>
      <c r="E177" s="231" t="s">
        <v>1278</v>
      </c>
      <c r="F177" s="232" t="s">
        <v>1279</v>
      </c>
      <c r="G177" s="233" t="s">
        <v>239</v>
      </c>
      <c r="H177" s="234">
        <v>9.9000000000000004</v>
      </c>
      <c r="I177" s="235"/>
      <c r="J177" s="236">
        <f>ROUND(I177*H177,2)</f>
        <v>0</v>
      </c>
      <c r="K177" s="232" t="s">
        <v>1150</v>
      </c>
      <c r="L177" s="45"/>
      <c r="M177" s="237" t="s">
        <v>1</v>
      </c>
      <c r="N177" s="238" t="s">
        <v>44</v>
      </c>
      <c r="O177" s="92"/>
      <c r="P177" s="239">
        <f>O177*H177</f>
        <v>0</v>
      </c>
      <c r="Q177" s="239">
        <v>0.040739999999999998</v>
      </c>
      <c r="R177" s="239">
        <f>Q177*H177</f>
        <v>0.40332600000000002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117</v>
      </c>
      <c r="AT177" s="241" t="s">
        <v>218</v>
      </c>
      <c r="AU177" s="241" t="s">
        <v>87</v>
      </c>
      <c r="AY177" s="18" t="s">
        <v>214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85</v>
      </c>
      <c r="BK177" s="242">
        <f>ROUND(I177*H177,2)</f>
        <v>0</v>
      </c>
      <c r="BL177" s="18" t="s">
        <v>117</v>
      </c>
      <c r="BM177" s="241" t="s">
        <v>1280</v>
      </c>
    </row>
    <row r="178" s="2" customFormat="1">
      <c r="A178" s="39"/>
      <c r="B178" s="40"/>
      <c r="C178" s="41"/>
      <c r="D178" s="243" t="s">
        <v>224</v>
      </c>
      <c r="E178" s="41"/>
      <c r="F178" s="244" t="s">
        <v>1281</v>
      </c>
      <c r="G178" s="41"/>
      <c r="H178" s="41"/>
      <c r="I178" s="245"/>
      <c r="J178" s="41"/>
      <c r="K178" s="41"/>
      <c r="L178" s="45"/>
      <c r="M178" s="246"/>
      <c r="N178" s="24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87</v>
      </c>
    </row>
    <row r="179" s="14" customFormat="1">
      <c r="A179" s="14"/>
      <c r="B179" s="258"/>
      <c r="C179" s="259"/>
      <c r="D179" s="243" t="s">
        <v>226</v>
      </c>
      <c r="E179" s="260" t="s">
        <v>1</v>
      </c>
      <c r="F179" s="261" t="s">
        <v>1282</v>
      </c>
      <c r="G179" s="259"/>
      <c r="H179" s="262">
        <v>9.9000000000000004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226</v>
      </c>
      <c r="AU179" s="268" t="s">
        <v>87</v>
      </c>
      <c r="AV179" s="14" t="s">
        <v>87</v>
      </c>
      <c r="AW179" s="14" t="s">
        <v>34</v>
      </c>
      <c r="AX179" s="14" t="s">
        <v>85</v>
      </c>
      <c r="AY179" s="268" t="s">
        <v>214</v>
      </c>
    </row>
    <row r="180" s="12" customFormat="1" ht="22.8" customHeight="1">
      <c r="A180" s="12"/>
      <c r="B180" s="213"/>
      <c r="C180" s="214"/>
      <c r="D180" s="215" t="s">
        <v>78</v>
      </c>
      <c r="E180" s="227" t="s">
        <v>117</v>
      </c>
      <c r="F180" s="227" t="s">
        <v>1164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SUM(P181:P202)</f>
        <v>0</v>
      </c>
      <c r="Q180" s="221"/>
      <c r="R180" s="222">
        <f>SUM(R181:R202)</f>
        <v>0.43817925000000002</v>
      </c>
      <c r="S180" s="221"/>
      <c r="T180" s="223">
        <f>SUM(T181:T202)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78</v>
      </c>
      <c r="AU180" s="225" t="s">
        <v>85</v>
      </c>
      <c r="AY180" s="224" t="s">
        <v>214</v>
      </c>
      <c r="BK180" s="226">
        <f>SUM(BK181:BK202)</f>
        <v>0</v>
      </c>
    </row>
    <row r="181" s="2" customFormat="1" ht="33" customHeight="1">
      <c r="A181" s="39"/>
      <c r="B181" s="40"/>
      <c r="C181" s="229" t="s">
        <v>768</v>
      </c>
      <c r="D181" s="229" t="s">
        <v>218</v>
      </c>
      <c r="E181" s="231" t="s">
        <v>1283</v>
      </c>
      <c r="F181" s="232" t="s">
        <v>1284</v>
      </c>
      <c r="G181" s="233" t="s">
        <v>283</v>
      </c>
      <c r="H181" s="234">
        <v>0.33900000000000002</v>
      </c>
      <c r="I181" s="235"/>
      <c r="J181" s="236">
        <f>ROUND(I181*H181,2)</f>
        <v>0</v>
      </c>
      <c r="K181" s="232" t="s">
        <v>1156</v>
      </c>
      <c r="L181" s="45"/>
      <c r="M181" s="237" t="s">
        <v>1</v>
      </c>
      <c r="N181" s="238" t="s">
        <v>44</v>
      </c>
      <c r="O181" s="92"/>
      <c r="P181" s="239">
        <f>O181*H181</f>
        <v>0</v>
      </c>
      <c r="Q181" s="239">
        <v>0.019539999999999998</v>
      </c>
      <c r="R181" s="239">
        <f>Q181*H181</f>
        <v>0.0066240600000000002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117</v>
      </c>
      <c r="AT181" s="241" t="s">
        <v>218</v>
      </c>
      <c r="AU181" s="241" t="s">
        <v>87</v>
      </c>
      <c r="AY181" s="18" t="s">
        <v>214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85</v>
      </c>
      <c r="BK181" s="242">
        <f>ROUND(I181*H181,2)</f>
        <v>0</v>
      </c>
      <c r="BL181" s="18" t="s">
        <v>117</v>
      </c>
      <c r="BM181" s="241" t="s">
        <v>1285</v>
      </c>
    </row>
    <row r="182" s="2" customFormat="1">
      <c r="A182" s="39"/>
      <c r="B182" s="40"/>
      <c r="C182" s="41"/>
      <c r="D182" s="243" t="s">
        <v>224</v>
      </c>
      <c r="E182" s="41"/>
      <c r="F182" s="244" t="s">
        <v>1286</v>
      </c>
      <c r="G182" s="41"/>
      <c r="H182" s="41"/>
      <c r="I182" s="245"/>
      <c r="J182" s="41"/>
      <c r="K182" s="41"/>
      <c r="L182" s="45"/>
      <c r="M182" s="246"/>
      <c r="N182" s="24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224</v>
      </c>
      <c r="AU182" s="18" t="s">
        <v>87</v>
      </c>
    </row>
    <row r="183" s="14" customFormat="1">
      <c r="A183" s="14"/>
      <c r="B183" s="258"/>
      <c r="C183" s="259"/>
      <c r="D183" s="243" t="s">
        <v>226</v>
      </c>
      <c r="E183" s="259"/>
      <c r="F183" s="261" t="s">
        <v>1287</v>
      </c>
      <c r="G183" s="259"/>
      <c r="H183" s="262">
        <v>0.33900000000000002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226</v>
      </c>
      <c r="AU183" s="268" t="s">
        <v>87</v>
      </c>
      <c r="AV183" s="14" t="s">
        <v>87</v>
      </c>
      <c r="AW183" s="14" t="s">
        <v>4</v>
      </c>
      <c r="AX183" s="14" t="s">
        <v>85</v>
      </c>
      <c r="AY183" s="268" t="s">
        <v>214</v>
      </c>
    </row>
    <row r="184" s="2" customFormat="1" ht="24.15" customHeight="1">
      <c r="A184" s="39"/>
      <c r="B184" s="40"/>
      <c r="C184" s="280" t="s">
        <v>775</v>
      </c>
      <c r="D184" s="280" t="s">
        <v>244</v>
      </c>
      <c r="E184" s="282" t="s">
        <v>1288</v>
      </c>
      <c r="F184" s="283" t="s">
        <v>1289</v>
      </c>
      <c r="G184" s="284" t="s">
        <v>283</v>
      </c>
      <c r="H184" s="285">
        <v>0.33900000000000002</v>
      </c>
      <c r="I184" s="286"/>
      <c r="J184" s="287">
        <f>ROUND(I184*H184,2)</f>
        <v>0</v>
      </c>
      <c r="K184" s="283" t="s">
        <v>1156</v>
      </c>
      <c r="L184" s="288"/>
      <c r="M184" s="289" t="s">
        <v>1</v>
      </c>
      <c r="N184" s="290" t="s">
        <v>44</v>
      </c>
      <c r="O184" s="92"/>
      <c r="P184" s="239">
        <f>O184*H184</f>
        <v>0</v>
      </c>
      <c r="Q184" s="239">
        <v>1</v>
      </c>
      <c r="R184" s="239">
        <f>Q184*H184</f>
        <v>0.33900000000000002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247</v>
      </c>
      <c r="AT184" s="241" t="s">
        <v>244</v>
      </c>
      <c r="AU184" s="241" t="s">
        <v>87</v>
      </c>
      <c r="AY184" s="18" t="s">
        <v>214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85</v>
      </c>
      <c r="BK184" s="242">
        <f>ROUND(I184*H184,2)</f>
        <v>0</v>
      </c>
      <c r="BL184" s="18" t="s">
        <v>117</v>
      </c>
      <c r="BM184" s="241" t="s">
        <v>1290</v>
      </c>
    </row>
    <row r="185" s="2" customFormat="1">
      <c r="A185" s="39"/>
      <c r="B185" s="40"/>
      <c r="C185" s="41"/>
      <c r="D185" s="243" t="s">
        <v>224</v>
      </c>
      <c r="E185" s="41"/>
      <c r="F185" s="244" t="s">
        <v>1289</v>
      </c>
      <c r="G185" s="41"/>
      <c r="H185" s="41"/>
      <c r="I185" s="245"/>
      <c r="J185" s="41"/>
      <c r="K185" s="41"/>
      <c r="L185" s="45"/>
      <c r="M185" s="246"/>
      <c r="N185" s="247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224</v>
      </c>
      <c r="AU185" s="18" t="s">
        <v>87</v>
      </c>
    </row>
    <row r="186" s="2" customFormat="1">
      <c r="A186" s="39"/>
      <c r="B186" s="40"/>
      <c r="C186" s="41"/>
      <c r="D186" s="243" t="s">
        <v>400</v>
      </c>
      <c r="E186" s="41"/>
      <c r="F186" s="291" t="s">
        <v>1291</v>
      </c>
      <c r="G186" s="41"/>
      <c r="H186" s="41"/>
      <c r="I186" s="245"/>
      <c r="J186" s="41"/>
      <c r="K186" s="41"/>
      <c r="L186" s="45"/>
      <c r="M186" s="246"/>
      <c r="N186" s="24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400</v>
      </c>
      <c r="AU186" s="18" t="s">
        <v>87</v>
      </c>
    </row>
    <row r="187" s="14" customFormat="1">
      <c r="A187" s="14"/>
      <c r="B187" s="258"/>
      <c r="C187" s="259"/>
      <c r="D187" s="243" t="s">
        <v>226</v>
      </c>
      <c r="E187" s="260" t="s">
        <v>1</v>
      </c>
      <c r="F187" s="261" t="s">
        <v>1292</v>
      </c>
      <c r="G187" s="259"/>
      <c r="H187" s="262">
        <v>0.17499999999999999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226</v>
      </c>
      <c r="AU187" s="268" t="s">
        <v>87</v>
      </c>
      <c r="AV187" s="14" t="s">
        <v>87</v>
      </c>
      <c r="AW187" s="14" t="s">
        <v>34</v>
      </c>
      <c r="AX187" s="14" t="s">
        <v>79</v>
      </c>
      <c r="AY187" s="268" t="s">
        <v>214</v>
      </c>
    </row>
    <row r="188" s="14" customFormat="1">
      <c r="A188" s="14"/>
      <c r="B188" s="258"/>
      <c r="C188" s="259"/>
      <c r="D188" s="243" t="s">
        <v>226</v>
      </c>
      <c r="E188" s="260" t="s">
        <v>1</v>
      </c>
      <c r="F188" s="261" t="s">
        <v>1293</v>
      </c>
      <c r="G188" s="259"/>
      <c r="H188" s="262">
        <v>0.059999999999999998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226</v>
      </c>
      <c r="AU188" s="268" t="s">
        <v>87</v>
      </c>
      <c r="AV188" s="14" t="s">
        <v>87</v>
      </c>
      <c r="AW188" s="14" t="s">
        <v>34</v>
      </c>
      <c r="AX188" s="14" t="s">
        <v>79</v>
      </c>
      <c r="AY188" s="268" t="s">
        <v>214</v>
      </c>
    </row>
    <row r="189" s="14" customFormat="1">
      <c r="A189" s="14"/>
      <c r="B189" s="258"/>
      <c r="C189" s="259"/>
      <c r="D189" s="243" t="s">
        <v>226</v>
      </c>
      <c r="E189" s="260" t="s">
        <v>1</v>
      </c>
      <c r="F189" s="261" t="s">
        <v>1294</v>
      </c>
      <c r="G189" s="259"/>
      <c r="H189" s="262">
        <v>0.087999999999999995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226</v>
      </c>
      <c r="AU189" s="268" t="s">
        <v>87</v>
      </c>
      <c r="AV189" s="14" t="s">
        <v>87</v>
      </c>
      <c r="AW189" s="14" t="s">
        <v>34</v>
      </c>
      <c r="AX189" s="14" t="s">
        <v>79</v>
      </c>
      <c r="AY189" s="268" t="s">
        <v>214</v>
      </c>
    </row>
    <row r="190" s="15" customFormat="1">
      <c r="A190" s="15"/>
      <c r="B190" s="269"/>
      <c r="C190" s="270"/>
      <c r="D190" s="243" t="s">
        <v>226</v>
      </c>
      <c r="E190" s="271" t="s">
        <v>1</v>
      </c>
      <c r="F190" s="272" t="s">
        <v>230</v>
      </c>
      <c r="G190" s="270"/>
      <c r="H190" s="273">
        <v>0.32300000000000001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9" t="s">
        <v>226</v>
      </c>
      <c r="AU190" s="279" t="s">
        <v>87</v>
      </c>
      <c r="AV190" s="15" t="s">
        <v>117</v>
      </c>
      <c r="AW190" s="15" t="s">
        <v>34</v>
      </c>
      <c r="AX190" s="15" t="s">
        <v>85</v>
      </c>
      <c r="AY190" s="279" t="s">
        <v>214</v>
      </c>
    </row>
    <row r="191" s="14" customFormat="1">
      <c r="A191" s="14"/>
      <c r="B191" s="258"/>
      <c r="C191" s="259"/>
      <c r="D191" s="243" t="s">
        <v>226</v>
      </c>
      <c r="E191" s="259"/>
      <c r="F191" s="261" t="s">
        <v>1287</v>
      </c>
      <c r="G191" s="259"/>
      <c r="H191" s="262">
        <v>0.33900000000000002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8" t="s">
        <v>226</v>
      </c>
      <c r="AU191" s="268" t="s">
        <v>87</v>
      </c>
      <c r="AV191" s="14" t="s">
        <v>87</v>
      </c>
      <c r="AW191" s="14" t="s">
        <v>4</v>
      </c>
      <c r="AX191" s="14" t="s">
        <v>85</v>
      </c>
      <c r="AY191" s="268" t="s">
        <v>214</v>
      </c>
    </row>
    <row r="192" s="2" customFormat="1" ht="24.15" customHeight="1">
      <c r="A192" s="39"/>
      <c r="B192" s="40"/>
      <c r="C192" s="229" t="s">
        <v>8</v>
      </c>
      <c r="D192" s="229" t="s">
        <v>218</v>
      </c>
      <c r="E192" s="231" t="s">
        <v>1295</v>
      </c>
      <c r="F192" s="232" t="s">
        <v>1296</v>
      </c>
      <c r="G192" s="233" t="s">
        <v>283</v>
      </c>
      <c r="H192" s="234">
        <v>0.090999999999999998</v>
      </c>
      <c r="I192" s="235"/>
      <c r="J192" s="236">
        <f>ROUND(I192*H192,2)</f>
        <v>0</v>
      </c>
      <c r="K192" s="232" t="s">
        <v>1150</v>
      </c>
      <c r="L192" s="45"/>
      <c r="M192" s="237" t="s">
        <v>1</v>
      </c>
      <c r="N192" s="238" t="s">
        <v>44</v>
      </c>
      <c r="O192" s="92"/>
      <c r="P192" s="239">
        <f>O192*H192</f>
        <v>0</v>
      </c>
      <c r="Q192" s="239">
        <v>0.017090000000000001</v>
      </c>
      <c r="R192" s="239">
        <f>Q192*H192</f>
        <v>0.0015551900000000001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117</v>
      </c>
      <c r="AT192" s="241" t="s">
        <v>218</v>
      </c>
      <c r="AU192" s="241" t="s">
        <v>87</v>
      </c>
      <c r="AY192" s="18" t="s">
        <v>214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85</v>
      </c>
      <c r="BK192" s="242">
        <f>ROUND(I192*H192,2)</f>
        <v>0</v>
      </c>
      <c r="BL192" s="18" t="s">
        <v>117</v>
      </c>
      <c r="BM192" s="241" t="s">
        <v>1297</v>
      </c>
    </row>
    <row r="193" s="2" customFormat="1">
      <c r="A193" s="39"/>
      <c r="B193" s="40"/>
      <c r="C193" s="41"/>
      <c r="D193" s="243" t="s">
        <v>224</v>
      </c>
      <c r="E193" s="41"/>
      <c r="F193" s="244" t="s">
        <v>1298</v>
      </c>
      <c r="G193" s="41"/>
      <c r="H193" s="41"/>
      <c r="I193" s="245"/>
      <c r="J193" s="41"/>
      <c r="K193" s="41"/>
      <c r="L193" s="45"/>
      <c r="M193" s="246"/>
      <c r="N193" s="247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87</v>
      </c>
    </row>
    <row r="194" s="2" customFormat="1" ht="16.5" customHeight="1">
      <c r="A194" s="39"/>
      <c r="B194" s="40"/>
      <c r="C194" s="280" t="s">
        <v>293</v>
      </c>
      <c r="D194" s="280" t="s">
        <v>244</v>
      </c>
      <c r="E194" s="282" t="s">
        <v>1299</v>
      </c>
      <c r="F194" s="283" t="s">
        <v>1300</v>
      </c>
      <c r="G194" s="284" t="s">
        <v>283</v>
      </c>
      <c r="H194" s="285">
        <v>0.090999999999999998</v>
      </c>
      <c r="I194" s="286"/>
      <c r="J194" s="287">
        <f>ROUND(I194*H194,2)</f>
        <v>0</v>
      </c>
      <c r="K194" s="283" t="s">
        <v>1</v>
      </c>
      <c r="L194" s="288"/>
      <c r="M194" s="289" t="s">
        <v>1</v>
      </c>
      <c r="N194" s="290" t="s">
        <v>44</v>
      </c>
      <c r="O194" s="92"/>
      <c r="P194" s="239">
        <f>O194*H194</f>
        <v>0</v>
      </c>
      <c r="Q194" s="239">
        <v>1</v>
      </c>
      <c r="R194" s="239">
        <f>Q194*H194</f>
        <v>0.090999999999999998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247</v>
      </c>
      <c r="AT194" s="241" t="s">
        <v>244</v>
      </c>
      <c r="AU194" s="241" t="s">
        <v>87</v>
      </c>
      <c r="AY194" s="18" t="s">
        <v>214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85</v>
      </c>
      <c r="BK194" s="242">
        <f>ROUND(I194*H194,2)</f>
        <v>0</v>
      </c>
      <c r="BL194" s="18" t="s">
        <v>117</v>
      </c>
      <c r="BM194" s="241" t="s">
        <v>1301</v>
      </c>
    </row>
    <row r="195" s="2" customFormat="1">
      <c r="A195" s="39"/>
      <c r="B195" s="40"/>
      <c r="C195" s="41"/>
      <c r="D195" s="243" t="s">
        <v>224</v>
      </c>
      <c r="E195" s="41"/>
      <c r="F195" s="244" t="s">
        <v>1300</v>
      </c>
      <c r="G195" s="41"/>
      <c r="H195" s="41"/>
      <c r="I195" s="245"/>
      <c r="J195" s="41"/>
      <c r="K195" s="41"/>
      <c r="L195" s="45"/>
      <c r="M195" s="246"/>
      <c r="N195" s="24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224</v>
      </c>
      <c r="AU195" s="18" t="s">
        <v>87</v>
      </c>
    </row>
    <row r="196" s="2" customFormat="1">
      <c r="A196" s="39"/>
      <c r="B196" s="40"/>
      <c r="C196" s="41"/>
      <c r="D196" s="243" t="s">
        <v>400</v>
      </c>
      <c r="E196" s="41"/>
      <c r="F196" s="291" t="s">
        <v>1302</v>
      </c>
      <c r="G196" s="41"/>
      <c r="H196" s="41"/>
      <c r="I196" s="245"/>
      <c r="J196" s="41"/>
      <c r="K196" s="41"/>
      <c r="L196" s="45"/>
      <c r="M196" s="246"/>
      <c r="N196" s="24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400</v>
      </c>
      <c r="AU196" s="18" t="s">
        <v>87</v>
      </c>
    </row>
    <row r="197" s="14" customFormat="1">
      <c r="A197" s="14"/>
      <c r="B197" s="258"/>
      <c r="C197" s="259"/>
      <c r="D197" s="243" t="s">
        <v>226</v>
      </c>
      <c r="E197" s="260" t="s">
        <v>1</v>
      </c>
      <c r="F197" s="261" t="s">
        <v>1303</v>
      </c>
      <c r="G197" s="259"/>
      <c r="H197" s="262">
        <v>0.090999999999999998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8" t="s">
        <v>226</v>
      </c>
      <c r="AU197" s="268" t="s">
        <v>87</v>
      </c>
      <c r="AV197" s="14" t="s">
        <v>87</v>
      </c>
      <c r="AW197" s="14" t="s">
        <v>34</v>
      </c>
      <c r="AX197" s="14" t="s">
        <v>85</v>
      </c>
      <c r="AY197" s="268" t="s">
        <v>214</v>
      </c>
    </row>
    <row r="198" s="2" customFormat="1" ht="33" customHeight="1">
      <c r="A198" s="39"/>
      <c r="B198" s="40"/>
      <c r="C198" s="229" t="s">
        <v>692</v>
      </c>
      <c r="D198" s="229" t="s">
        <v>218</v>
      </c>
      <c r="E198" s="231" t="s">
        <v>1304</v>
      </c>
      <c r="F198" s="232" t="s">
        <v>1305</v>
      </c>
      <c r="G198" s="233" t="s">
        <v>283</v>
      </c>
      <c r="H198" s="234">
        <v>0.42999999999999999</v>
      </c>
      <c r="I198" s="235"/>
      <c r="J198" s="236">
        <f>ROUND(I198*H198,2)</f>
        <v>0</v>
      </c>
      <c r="K198" s="232" t="s">
        <v>1</v>
      </c>
      <c r="L198" s="45"/>
      <c r="M198" s="237" t="s">
        <v>1</v>
      </c>
      <c r="N198" s="238" t="s">
        <v>44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117</v>
      </c>
      <c r="AT198" s="241" t="s">
        <v>218</v>
      </c>
      <c r="AU198" s="241" t="s">
        <v>87</v>
      </c>
      <c r="AY198" s="18" t="s">
        <v>214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85</v>
      </c>
      <c r="BK198" s="242">
        <f>ROUND(I198*H198,2)</f>
        <v>0</v>
      </c>
      <c r="BL198" s="18" t="s">
        <v>117</v>
      </c>
      <c r="BM198" s="241" t="s">
        <v>1306</v>
      </c>
    </row>
    <row r="199" s="2" customFormat="1">
      <c r="A199" s="39"/>
      <c r="B199" s="40"/>
      <c r="C199" s="41"/>
      <c r="D199" s="243" t="s">
        <v>224</v>
      </c>
      <c r="E199" s="41"/>
      <c r="F199" s="244" t="s">
        <v>1305</v>
      </c>
      <c r="G199" s="41"/>
      <c r="H199" s="41"/>
      <c r="I199" s="245"/>
      <c r="J199" s="41"/>
      <c r="K199" s="41"/>
      <c r="L199" s="45"/>
      <c r="M199" s="246"/>
      <c r="N199" s="24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87</v>
      </c>
    </row>
    <row r="200" s="14" customFormat="1">
      <c r="A200" s="14"/>
      <c r="B200" s="258"/>
      <c r="C200" s="259"/>
      <c r="D200" s="243" t="s">
        <v>226</v>
      </c>
      <c r="E200" s="260" t="s">
        <v>1</v>
      </c>
      <c r="F200" s="261" t="s">
        <v>1307</v>
      </c>
      <c r="G200" s="259"/>
      <c r="H200" s="262">
        <v>0.42999999999999999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8" t="s">
        <v>226</v>
      </c>
      <c r="AU200" s="268" t="s">
        <v>87</v>
      </c>
      <c r="AV200" s="14" t="s">
        <v>87</v>
      </c>
      <c r="AW200" s="14" t="s">
        <v>34</v>
      </c>
      <c r="AX200" s="14" t="s">
        <v>85</v>
      </c>
      <c r="AY200" s="268" t="s">
        <v>214</v>
      </c>
    </row>
    <row r="201" s="2" customFormat="1" ht="16.5" customHeight="1">
      <c r="A201" s="39"/>
      <c r="B201" s="40"/>
      <c r="C201" s="229" t="s">
        <v>847</v>
      </c>
      <c r="D201" s="229" t="s">
        <v>218</v>
      </c>
      <c r="E201" s="231" t="s">
        <v>1308</v>
      </c>
      <c r="F201" s="232" t="s">
        <v>1</v>
      </c>
      <c r="G201" s="233" t="s">
        <v>354</v>
      </c>
      <c r="H201" s="234">
        <v>2</v>
      </c>
      <c r="I201" s="235"/>
      <c r="J201" s="236">
        <f>ROUND(I201*H201,2)</f>
        <v>0</v>
      </c>
      <c r="K201" s="232" t="s">
        <v>1</v>
      </c>
      <c r="L201" s="45"/>
      <c r="M201" s="237" t="s">
        <v>1</v>
      </c>
      <c r="N201" s="238" t="s">
        <v>44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117</v>
      </c>
      <c r="AT201" s="241" t="s">
        <v>218</v>
      </c>
      <c r="AU201" s="241" t="s">
        <v>87</v>
      </c>
      <c r="AY201" s="18" t="s">
        <v>214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85</v>
      </c>
      <c r="BK201" s="242">
        <f>ROUND(I201*H201,2)</f>
        <v>0</v>
      </c>
      <c r="BL201" s="18" t="s">
        <v>117</v>
      </c>
      <c r="BM201" s="241" t="s">
        <v>1309</v>
      </c>
    </row>
    <row r="202" s="2" customFormat="1">
      <c r="A202" s="39"/>
      <c r="B202" s="40"/>
      <c r="C202" s="41"/>
      <c r="D202" s="243" t="s">
        <v>224</v>
      </c>
      <c r="E202" s="41"/>
      <c r="F202" s="244" t="s">
        <v>1310</v>
      </c>
      <c r="G202" s="41"/>
      <c r="H202" s="41"/>
      <c r="I202" s="245"/>
      <c r="J202" s="41"/>
      <c r="K202" s="41"/>
      <c r="L202" s="45"/>
      <c r="M202" s="246"/>
      <c r="N202" s="24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224</v>
      </c>
      <c r="AU202" s="18" t="s">
        <v>87</v>
      </c>
    </row>
    <row r="203" s="12" customFormat="1" ht="22.8" customHeight="1">
      <c r="A203" s="12"/>
      <c r="B203" s="213"/>
      <c r="C203" s="214"/>
      <c r="D203" s="215" t="s">
        <v>78</v>
      </c>
      <c r="E203" s="227" t="s">
        <v>721</v>
      </c>
      <c r="F203" s="227" t="s">
        <v>1108</v>
      </c>
      <c r="G203" s="214"/>
      <c r="H203" s="214"/>
      <c r="I203" s="217"/>
      <c r="J203" s="228">
        <f>BK203</f>
        <v>0</v>
      </c>
      <c r="K203" s="214"/>
      <c r="L203" s="219"/>
      <c r="M203" s="220"/>
      <c r="N203" s="221"/>
      <c r="O203" s="221"/>
      <c r="P203" s="222">
        <f>SUM(P204:P212)</f>
        <v>0</v>
      </c>
      <c r="Q203" s="221"/>
      <c r="R203" s="222">
        <f>SUM(R204:R212)</f>
        <v>1.4885517500000001</v>
      </c>
      <c r="S203" s="221"/>
      <c r="T203" s="223">
        <f>SUM(T204:T212)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85</v>
      </c>
      <c r="AT203" s="225" t="s">
        <v>78</v>
      </c>
      <c r="AU203" s="225" t="s">
        <v>85</v>
      </c>
      <c r="AY203" s="224" t="s">
        <v>214</v>
      </c>
      <c r="BK203" s="226">
        <f>SUM(BK204:BK212)</f>
        <v>0</v>
      </c>
    </row>
    <row r="204" s="2" customFormat="1" ht="24.15" customHeight="1">
      <c r="A204" s="39"/>
      <c r="B204" s="40"/>
      <c r="C204" s="229" t="s">
        <v>1139</v>
      </c>
      <c r="D204" s="229" t="s">
        <v>218</v>
      </c>
      <c r="E204" s="231" t="s">
        <v>1311</v>
      </c>
      <c r="F204" s="232" t="s">
        <v>1312</v>
      </c>
      <c r="G204" s="233" t="s">
        <v>221</v>
      </c>
      <c r="H204" s="234">
        <v>7.1500000000000004</v>
      </c>
      <c r="I204" s="235"/>
      <c r="J204" s="236">
        <f>ROUND(I204*H204,2)</f>
        <v>0</v>
      </c>
      <c r="K204" s="232" t="s">
        <v>1150</v>
      </c>
      <c r="L204" s="45"/>
      <c r="M204" s="237" t="s">
        <v>1</v>
      </c>
      <c r="N204" s="238" t="s">
        <v>44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117</v>
      </c>
      <c r="AT204" s="241" t="s">
        <v>218</v>
      </c>
      <c r="AU204" s="241" t="s">
        <v>87</v>
      </c>
      <c r="AY204" s="18" t="s">
        <v>214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85</v>
      </c>
      <c r="BK204" s="242">
        <f>ROUND(I204*H204,2)</f>
        <v>0</v>
      </c>
      <c r="BL204" s="18" t="s">
        <v>117</v>
      </c>
      <c r="BM204" s="241" t="s">
        <v>1313</v>
      </c>
    </row>
    <row r="205" s="2" customFormat="1">
      <c r="A205" s="39"/>
      <c r="B205" s="40"/>
      <c r="C205" s="41"/>
      <c r="D205" s="243" t="s">
        <v>224</v>
      </c>
      <c r="E205" s="41"/>
      <c r="F205" s="244" t="s">
        <v>1314</v>
      </c>
      <c r="G205" s="41"/>
      <c r="H205" s="41"/>
      <c r="I205" s="245"/>
      <c r="J205" s="41"/>
      <c r="K205" s="41"/>
      <c r="L205" s="45"/>
      <c r="M205" s="246"/>
      <c r="N205" s="24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87</v>
      </c>
    </row>
    <row r="206" s="14" customFormat="1">
      <c r="A206" s="14"/>
      <c r="B206" s="258"/>
      <c r="C206" s="259"/>
      <c r="D206" s="243" t="s">
        <v>226</v>
      </c>
      <c r="E206" s="260" t="s">
        <v>1</v>
      </c>
      <c r="F206" s="261" t="s">
        <v>1315</v>
      </c>
      <c r="G206" s="259"/>
      <c r="H206" s="262">
        <v>7.1500000000000004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8" t="s">
        <v>226</v>
      </c>
      <c r="AU206" s="268" t="s">
        <v>87</v>
      </c>
      <c r="AV206" s="14" t="s">
        <v>87</v>
      </c>
      <c r="AW206" s="14" t="s">
        <v>34</v>
      </c>
      <c r="AX206" s="14" t="s">
        <v>85</v>
      </c>
      <c r="AY206" s="268" t="s">
        <v>214</v>
      </c>
    </row>
    <row r="207" s="2" customFormat="1" ht="16.5" customHeight="1">
      <c r="A207" s="39"/>
      <c r="B207" s="40"/>
      <c r="C207" s="229" t="s">
        <v>604</v>
      </c>
      <c r="D207" s="229" t="s">
        <v>218</v>
      </c>
      <c r="E207" s="231" t="s">
        <v>1316</v>
      </c>
      <c r="F207" s="232" t="s">
        <v>1317</v>
      </c>
      <c r="G207" s="233" t="s">
        <v>221</v>
      </c>
      <c r="H207" s="234">
        <v>7.1500000000000004</v>
      </c>
      <c r="I207" s="235"/>
      <c r="J207" s="236">
        <f>ROUND(I207*H207,2)</f>
        <v>0</v>
      </c>
      <c r="K207" s="232" t="s">
        <v>1</v>
      </c>
      <c r="L207" s="45"/>
      <c r="M207" s="237" t="s">
        <v>1</v>
      </c>
      <c r="N207" s="238" t="s">
        <v>44</v>
      </c>
      <c r="O207" s="92"/>
      <c r="P207" s="239">
        <f>O207*H207</f>
        <v>0</v>
      </c>
      <c r="Q207" s="239">
        <v>0.11162</v>
      </c>
      <c r="R207" s="239">
        <f>Q207*H207</f>
        <v>0.79808299999999999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117</v>
      </c>
      <c r="AT207" s="241" t="s">
        <v>218</v>
      </c>
      <c r="AU207" s="241" t="s">
        <v>87</v>
      </c>
      <c r="AY207" s="18" t="s">
        <v>214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85</v>
      </c>
      <c r="BK207" s="242">
        <f>ROUND(I207*H207,2)</f>
        <v>0</v>
      </c>
      <c r="BL207" s="18" t="s">
        <v>117</v>
      </c>
      <c r="BM207" s="241" t="s">
        <v>1318</v>
      </c>
    </row>
    <row r="208" s="2" customFormat="1">
      <c r="A208" s="39"/>
      <c r="B208" s="40"/>
      <c r="C208" s="41"/>
      <c r="D208" s="243" t="s">
        <v>224</v>
      </c>
      <c r="E208" s="41"/>
      <c r="F208" s="244" t="s">
        <v>1319</v>
      </c>
      <c r="G208" s="41"/>
      <c r="H208" s="41"/>
      <c r="I208" s="245"/>
      <c r="J208" s="41"/>
      <c r="K208" s="41"/>
      <c r="L208" s="45"/>
      <c r="M208" s="246"/>
      <c r="N208" s="24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224</v>
      </c>
      <c r="AU208" s="18" t="s">
        <v>87</v>
      </c>
    </row>
    <row r="209" s="14" customFormat="1">
      <c r="A209" s="14"/>
      <c r="B209" s="258"/>
      <c r="C209" s="259"/>
      <c r="D209" s="243" t="s">
        <v>226</v>
      </c>
      <c r="E209" s="260" t="s">
        <v>1</v>
      </c>
      <c r="F209" s="261" t="s">
        <v>1315</v>
      </c>
      <c r="G209" s="259"/>
      <c r="H209" s="262">
        <v>7.1500000000000004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8" t="s">
        <v>226</v>
      </c>
      <c r="AU209" s="268" t="s">
        <v>87</v>
      </c>
      <c r="AV209" s="14" t="s">
        <v>87</v>
      </c>
      <c r="AW209" s="14" t="s">
        <v>34</v>
      </c>
      <c r="AX209" s="14" t="s">
        <v>85</v>
      </c>
      <c r="AY209" s="268" t="s">
        <v>214</v>
      </c>
    </row>
    <row r="210" s="2" customFormat="1" ht="16.5" customHeight="1">
      <c r="A210" s="39"/>
      <c r="B210" s="40"/>
      <c r="C210" s="280" t="s">
        <v>7</v>
      </c>
      <c r="D210" s="280" t="s">
        <v>244</v>
      </c>
      <c r="E210" s="282" t="s">
        <v>1320</v>
      </c>
      <c r="F210" s="283" t="s">
        <v>1321</v>
      </c>
      <c r="G210" s="284" t="s">
        <v>221</v>
      </c>
      <c r="H210" s="285">
        <v>7.3650000000000002</v>
      </c>
      <c r="I210" s="286"/>
      <c r="J210" s="287">
        <f>ROUND(I210*H210,2)</f>
        <v>0</v>
      </c>
      <c r="K210" s="283" t="s">
        <v>1156</v>
      </c>
      <c r="L210" s="288"/>
      <c r="M210" s="289" t="s">
        <v>1</v>
      </c>
      <c r="N210" s="290" t="s">
        <v>44</v>
      </c>
      <c r="O210" s="92"/>
      <c r="P210" s="239">
        <f>O210*H210</f>
        <v>0</v>
      </c>
      <c r="Q210" s="239">
        <v>0.09375</v>
      </c>
      <c r="R210" s="239">
        <f>Q210*H210</f>
        <v>0.69046874999999996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247</v>
      </c>
      <c r="AT210" s="241" t="s">
        <v>244</v>
      </c>
      <c r="AU210" s="241" t="s">
        <v>87</v>
      </c>
      <c r="AY210" s="18" t="s">
        <v>214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85</v>
      </c>
      <c r="BK210" s="242">
        <f>ROUND(I210*H210,2)</f>
        <v>0</v>
      </c>
      <c r="BL210" s="18" t="s">
        <v>117</v>
      </c>
      <c r="BM210" s="241" t="s">
        <v>1322</v>
      </c>
    </row>
    <row r="211" s="2" customFormat="1">
      <c r="A211" s="39"/>
      <c r="B211" s="40"/>
      <c r="C211" s="41"/>
      <c r="D211" s="243" t="s">
        <v>224</v>
      </c>
      <c r="E211" s="41"/>
      <c r="F211" s="244" t="s">
        <v>1321</v>
      </c>
      <c r="G211" s="41"/>
      <c r="H211" s="41"/>
      <c r="I211" s="245"/>
      <c r="J211" s="41"/>
      <c r="K211" s="41"/>
      <c r="L211" s="45"/>
      <c r="M211" s="246"/>
      <c r="N211" s="24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224</v>
      </c>
      <c r="AU211" s="18" t="s">
        <v>87</v>
      </c>
    </row>
    <row r="212" s="14" customFormat="1">
      <c r="A212" s="14"/>
      <c r="B212" s="258"/>
      <c r="C212" s="259"/>
      <c r="D212" s="243" t="s">
        <v>226</v>
      </c>
      <c r="E212" s="259"/>
      <c r="F212" s="261" t="s">
        <v>1323</v>
      </c>
      <c r="G212" s="259"/>
      <c r="H212" s="262">
        <v>7.3650000000000002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8" t="s">
        <v>226</v>
      </c>
      <c r="AU212" s="268" t="s">
        <v>87</v>
      </c>
      <c r="AV212" s="14" t="s">
        <v>87</v>
      </c>
      <c r="AW212" s="14" t="s">
        <v>4</v>
      </c>
      <c r="AX212" s="14" t="s">
        <v>85</v>
      </c>
      <c r="AY212" s="268" t="s">
        <v>214</v>
      </c>
    </row>
    <row r="213" s="12" customFormat="1" ht="22.8" customHeight="1">
      <c r="A213" s="12"/>
      <c r="B213" s="213"/>
      <c r="C213" s="214"/>
      <c r="D213" s="215" t="s">
        <v>78</v>
      </c>
      <c r="E213" s="227" t="s">
        <v>215</v>
      </c>
      <c r="F213" s="227" t="s">
        <v>216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SUM(P214:P218)</f>
        <v>0</v>
      </c>
      <c r="Q213" s="221"/>
      <c r="R213" s="222">
        <f>SUM(R214:R218)</f>
        <v>0.0052106999999999995</v>
      </c>
      <c r="S213" s="221"/>
      <c r="T213" s="223">
        <f>SUM(T214:T218)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85</v>
      </c>
      <c r="AT213" s="225" t="s">
        <v>78</v>
      </c>
      <c r="AU213" s="225" t="s">
        <v>85</v>
      </c>
      <c r="AY213" s="224" t="s">
        <v>214</v>
      </c>
      <c r="BK213" s="226">
        <f>SUM(BK214:BK218)</f>
        <v>0</v>
      </c>
    </row>
    <row r="214" s="2" customFormat="1" ht="16.5" customHeight="1">
      <c r="A214" s="39"/>
      <c r="B214" s="40"/>
      <c r="C214" s="229" t="s">
        <v>502</v>
      </c>
      <c r="D214" s="229" t="s">
        <v>218</v>
      </c>
      <c r="E214" s="231" t="s">
        <v>1324</v>
      </c>
      <c r="F214" s="232" t="s">
        <v>1325</v>
      </c>
      <c r="G214" s="233" t="s">
        <v>221</v>
      </c>
      <c r="H214" s="234">
        <v>15.789999999999999</v>
      </c>
      <c r="I214" s="235"/>
      <c r="J214" s="236">
        <f>ROUND(I214*H214,2)</f>
        <v>0</v>
      </c>
      <c r="K214" s="232" t="s">
        <v>1150</v>
      </c>
      <c r="L214" s="45"/>
      <c r="M214" s="237" t="s">
        <v>1</v>
      </c>
      <c r="N214" s="238" t="s">
        <v>44</v>
      </c>
      <c r="O214" s="92"/>
      <c r="P214" s="239">
        <f>O214*H214</f>
        <v>0</v>
      </c>
      <c r="Q214" s="239">
        <v>0.00033</v>
      </c>
      <c r="R214" s="239">
        <f>Q214*H214</f>
        <v>0.0052106999999999995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117</v>
      </c>
      <c r="AT214" s="241" t="s">
        <v>218</v>
      </c>
      <c r="AU214" s="241" t="s">
        <v>87</v>
      </c>
      <c r="AY214" s="18" t="s">
        <v>214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85</v>
      </c>
      <c r="BK214" s="242">
        <f>ROUND(I214*H214,2)</f>
        <v>0</v>
      </c>
      <c r="BL214" s="18" t="s">
        <v>117</v>
      </c>
      <c r="BM214" s="241" t="s">
        <v>1326</v>
      </c>
    </row>
    <row r="215" s="2" customFormat="1">
      <c r="A215" s="39"/>
      <c r="B215" s="40"/>
      <c r="C215" s="41"/>
      <c r="D215" s="243" t="s">
        <v>224</v>
      </c>
      <c r="E215" s="41"/>
      <c r="F215" s="244" t="s">
        <v>1327</v>
      </c>
      <c r="G215" s="41"/>
      <c r="H215" s="41"/>
      <c r="I215" s="245"/>
      <c r="J215" s="41"/>
      <c r="K215" s="41"/>
      <c r="L215" s="45"/>
      <c r="M215" s="246"/>
      <c r="N215" s="247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224</v>
      </c>
      <c r="AU215" s="18" t="s">
        <v>87</v>
      </c>
    </row>
    <row r="216" s="14" customFormat="1">
      <c r="A216" s="14"/>
      <c r="B216" s="258"/>
      <c r="C216" s="259"/>
      <c r="D216" s="243" t="s">
        <v>226</v>
      </c>
      <c r="E216" s="260" t="s">
        <v>1</v>
      </c>
      <c r="F216" s="261" t="s">
        <v>1328</v>
      </c>
      <c r="G216" s="259"/>
      <c r="H216" s="262">
        <v>5.3399999999999999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8" t="s">
        <v>226</v>
      </c>
      <c r="AU216" s="268" t="s">
        <v>87</v>
      </c>
      <c r="AV216" s="14" t="s">
        <v>87</v>
      </c>
      <c r="AW216" s="14" t="s">
        <v>34</v>
      </c>
      <c r="AX216" s="14" t="s">
        <v>79</v>
      </c>
      <c r="AY216" s="268" t="s">
        <v>214</v>
      </c>
    </row>
    <row r="217" s="14" customFormat="1">
      <c r="A217" s="14"/>
      <c r="B217" s="258"/>
      <c r="C217" s="259"/>
      <c r="D217" s="243" t="s">
        <v>226</v>
      </c>
      <c r="E217" s="260" t="s">
        <v>1</v>
      </c>
      <c r="F217" s="261" t="s">
        <v>1329</v>
      </c>
      <c r="G217" s="259"/>
      <c r="H217" s="262">
        <v>10.449999999999999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8" t="s">
        <v>226</v>
      </c>
      <c r="AU217" s="268" t="s">
        <v>87</v>
      </c>
      <c r="AV217" s="14" t="s">
        <v>87</v>
      </c>
      <c r="AW217" s="14" t="s">
        <v>34</v>
      </c>
      <c r="AX217" s="14" t="s">
        <v>79</v>
      </c>
      <c r="AY217" s="268" t="s">
        <v>214</v>
      </c>
    </row>
    <row r="218" s="15" customFormat="1">
      <c r="A218" s="15"/>
      <c r="B218" s="269"/>
      <c r="C218" s="270"/>
      <c r="D218" s="243" t="s">
        <v>226</v>
      </c>
      <c r="E218" s="271" t="s">
        <v>1</v>
      </c>
      <c r="F218" s="272" t="s">
        <v>230</v>
      </c>
      <c r="G218" s="270"/>
      <c r="H218" s="273">
        <v>15.789999999999999</v>
      </c>
      <c r="I218" s="274"/>
      <c r="J218" s="270"/>
      <c r="K218" s="270"/>
      <c r="L218" s="275"/>
      <c r="M218" s="276"/>
      <c r="N218" s="277"/>
      <c r="O218" s="277"/>
      <c r="P218" s="277"/>
      <c r="Q218" s="277"/>
      <c r="R218" s="277"/>
      <c r="S218" s="277"/>
      <c r="T218" s="27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9" t="s">
        <v>226</v>
      </c>
      <c r="AU218" s="279" t="s">
        <v>87</v>
      </c>
      <c r="AV218" s="15" t="s">
        <v>117</v>
      </c>
      <c r="AW218" s="15" t="s">
        <v>34</v>
      </c>
      <c r="AX218" s="15" t="s">
        <v>85</v>
      </c>
      <c r="AY218" s="279" t="s">
        <v>214</v>
      </c>
    </row>
    <row r="219" s="12" customFormat="1" ht="22.8" customHeight="1">
      <c r="A219" s="12"/>
      <c r="B219" s="213"/>
      <c r="C219" s="214"/>
      <c r="D219" s="215" t="s">
        <v>78</v>
      </c>
      <c r="E219" s="227" t="s">
        <v>271</v>
      </c>
      <c r="F219" s="227" t="s">
        <v>272</v>
      </c>
      <c r="G219" s="214"/>
      <c r="H219" s="214"/>
      <c r="I219" s="217"/>
      <c r="J219" s="228">
        <f>BK219</f>
        <v>0</v>
      </c>
      <c r="K219" s="214"/>
      <c r="L219" s="219"/>
      <c r="M219" s="220"/>
      <c r="N219" s="221"/>
      <c r="O219" s="221"/>
      <c r="P219" s="222">
        <f>SUM(P220:P221)</f>
        <v>0</v>
      </c>
      <c r="Q219" s="221"/>
      <c r="R219" s="222">
        <f>SUM(R220:R221)</f>
        <v>0.025739999999999999</v>
      </c>
      <c r="S219" s="221"/>
      <c r="T219" s="223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85</v>
      </c>
      <c r="AT219" s="225" t="s">
        <v>78</v>
      </c>
      <c r="AU219" s="225" t="s">
        <v>85</v>
      </c>
      <c r="AY219" s="224" t="s">
        <v>214</v>
      </c>
      <c r="BK219" s="226">
        <f>SUM(BK220:BK221)</f>
        <v>0</v>
      </c>
    </row>
    <row r="220" s="2" customFormat="1" ht="16.5" customHeight="1">
      <c r="A220" s="39"/>
      <c r="B220" s="40"/>
      <c r="C220" s="229" t="s">
        <v>1330</v>
      </c>
      <c r="D220" s="229" t="s">
        <v>218</v>
      </c>
      <c r="E220" s="231" t="s">
        <v>1331</v>
      </c>
      <c r="F220" s="232" t="s">
        <v>1332</v>
      </c>
      <c r="G220" s="233" t="s">
        <v>239</v>
      </c>
      <c r="H220" s="234">
        <v>5.5</v>
      </c>
      <c r="I220" s="235"/>
      <c r="J220" s="236">
        <f>ROUND(I220*H220,2)</f>
        <v>0</v>
      </c>
      <c r="K220" s="232" t="s">
        <v>1</v>
      </c>
      <c r="L220" s="45"/>
      <c r="M220" s="237" t="s">
        <v>1</v>
      </c>
      <c r="N220" s="238" t="s">
        <v>44</v>
      </c>
      <c r="O220" s="92"/>
      <c r="P220" s="239">
        <f>O220*H220</f>
        <v>0</v>
      </c>
      <c r="Q220" s="239">
        <v>0.0046800000000000001</v>
      </c>
      <c r="R220" s="239">
        <f>Q220*H220</f>
        <v>0.025739999999999999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117</v>
      </c>
      <c r="AT220" s="241" t="s">
        <v>218</v>
      </c>
      <c r="AU220" s="241" t="s">
        <v>87</v>
      </c>
      <c r="AY220" s="18" t="s">
        <v>214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85</v>
      </c>
      <c r="BK220" s="242">
        <f>ROUND(I220*H220,2)</f>
        <v>0</v>
      </c>
      <c r="BL220" s="18" t="s">
        <v>117</v>
      </c>
      <c r="BM220" s="241" t="s">
        <v>1333</v>
      </c>
    </row>
    <row r="221" s="2" customFormat="1">
      <c r="A221" s="39"/>
      <c r="B221" s="40"/>
      <c r="C221" s="41"/>
      <c r="D221" s="243" t="s">
        <v>224</v>
      </c>
      <c r="E221" s="41"/>
      <c r="F221" s="244" t="s">
        <v>1334</v>
      </c>
      <c r="G221" s="41"/>
      <c r="H221" s="41"/>
      <c r="I221" s="245"/>
      <c r="J221" s="41"/>
      <c r="K221" s="41"/>
      <c r="L221" s="45"/>
      <c r="M221" s="246"/>
      <c r="N221" s="247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224</v>
      </c>
      <c r="AU221" s="18" t="s">
        <v>87</v>
      </c>
    </row>
    <row r="222" s="12" customFormat="1" ht="25.92" customHeight="1">
      <c r="A222" s="12"/>
      <c r="B222" s="213"/>
      <c r="C222" s="214"/>
      <c r="D222" s="215" t="s">
        <v>78</v>
      </c>
      <c r="E222" s="216" t="s">
        <v>286</v>
      </c>
      <c r="F222" s="216" t="s">
        <v>287</v>
      </c>
      <c r="G222" s="214"/>
      <c r="H222" s="214"/>
      <c r="I222" s="217"/>
      <c r="J222" s="218">
        <f>BK222</f>
        <v>0</v>
      </c>
      <c r="K222" s="214"/>
      <c r="L222" s="219"/>
      <c r="M222" s="220"/>
      <c r="N222" s="221"/>
      <c r="O222" s="221"/>
      <c r="P222" s="222">
        <f>P223+P227+P236+P243+P252+P258</f>
        <v>0</v>
      </c>
      <c r="Q222" s="221"/>
      <c r="R222" s="222">
        <f>R223+R227+R236+R243+R252+R258</f>
        <v>0.64089805000000011</v>
      </c>
      <c r="S222" s="221"/>
      <c r="T222" s="223">
        <f>T223+T227+T236+T243+T252+T258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87</v>
      </c>
      <c r="AT222" s="225" t="s">
        <v>78</v>
      </c>
      <c r="AU222" s="225" t="s">
        <v>79</v>
      </c>
      <c r="AY222" s="224" t="s">
        <v>214</v>
      </c>
      <c r="BK222" s="226">
        <f>BK223+BK227+BK236+BK243+BK252+BK258</f>
        <v>0</v>
      </c>
    </row>
    <row r="223" s="12" customFormat="1" ht="22.8" customHeight="1">
      <c r="A223" s="12"/>
      <c r="B223" s="213"/>
      <c r="C223" s="214"/>
      <c r="D223" s="215" t="s">
        <v>78</v>
      </c>
      <c r="E223" s="227" t="s">
        <v>1335</v>
      </c>
      <c r="F223" s="227" t="s">
        <v>1336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SUM(P224:P226)</f>
        <v>0</v>
      </c>
      <c r="Q223" s="221"/>
      <c r="R223" s="222">
        <f>SUM(R224:R226)</f>
        <v>0.00433125</v>
      </c>
      <c r="S223" s="221"/>
      <c r="T223" s="223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87</v>
      </c>
      <c r="AT223" s="225" t="s">
        <v>78</v>
      </c>
      <c r="AU223" s="225" t="s">
        <v>85</v>
      </c>
      <c r="AY223" s="224" t="s">
        <v>214</v>
      </c>
      <c r="BK223" s="226">
        <f>SUM(BK224:BK226)</f>
        <v>0</v>
      </c>
    </row>
    <row r="224" s="2" customFormat="1" ht="24.15" customHeight="1">
      <c r="A224" s="39"/>
      <c r="B224" s="40"/>
      <c r="C224" s="229" t="s">
        <v>852</v>
      </c>
      <c r="D224" s="229" t="s">
        <v>218</v>
      </c>
      <c r="E224" s="231" t="s">
        <v>1337</v>
      </c>
      <c r="F224" s="232" t="s">
        <v>1338</v>
      </c>
      <c r="G224" s="233" t="s">
        <v>221</v>
      </c>
      <c r="H224" s="234">
        <v>12.375</v>
      </c>
      <c r="I224" s="235"/>
      <c r="J224" s="236">
        <f>ROUND(I224*H224,2)</f>
        <v>0</v>
      </c>
      <c r="K224" s="232" t="s">
        <v>1150</v>
      </c>
      <c r="L224" s="45"/>
      <c r="M224" s="237" t="s">
        <v>1</v>
      </c>
      <c r="N224" s="238" t="s">
        <v>44</v>
      </c>
      <c r="O224" s="92"/>
      <c r="P224" s="239">
        <f>O224*H224</f>
        <v>0</v>
      </c>
      <c r="Q224" s="239">
        <v>0.00035</v>
      </c>
      <c r="R224" s="239">
        <f>Q224*H224</f>
        <v>0.00433125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293</v>
      </c>
      <c r="AT224" s="241" t="s">
        <v>218</v>
      </c>
      <c r="AU224" s="241" t="s">
        <v>87</v>
      </c>
      <c r="AY224" s="18" t="s">
        <v>214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85</v>
      </c>
      <c r="BK224" s="242">
        <f>ROUND(I224*H224,2)</f>
        <v>0</v>
      </c>
      <c r="BL224" s="18" t="s">
        <v>293</v>
      </c>
      <c r="BM224" s="241" t="s">
        <v>1339</v>
      </c>
    </row>
    <row r="225" s="2" customFormat="1">
      <c r="A225" s="39"/>
      <c r="B225" s="40"/>
      <c r="C225" s="41"/>
      <c r="D225" s="243" t="s">
        <v>224</v>
      </c>
      <c r="E225" s="41"/>
      <c r="F225" s="244" t="s">
        <v>1340</v>
      </c>
      <c r="G225" s="41"/>
      <c r="H225" s="41"/>
      <c r="I225" s="245"/>
      <c r="J225" s="41"/>
      <c r="K225" s="41"/>
      <c r="L225" s="45"/>
      <c r="M225" s="246"/>
      <c r="N225" s="24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224</v>
      </c>
      <c r="AU225" s="18" t="s">
        <v>87</v>
      </c>
    </row>
    <row r="226" s="14" customFormat="1">
      <c r="A226" s="14"/>
      <c r="B226" s="258"/>
      <c r="C226" s="259"/>
      <c r="D226" s="243" t="s">
        <v>226</v>
      </c>
      <c r="E226" s="260" t="s">
        <v>1</v>
      </c>
      <c r="F226" s="261" t="s">
        <v>1272</v>
      </c>
      <c r="G226" s="259"/>
      <c r="H226" s="262">
        <v>12.375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8" t="s">
        <v>226</v>
      </c>
      <c r="AU226" s="268" t="s">
        <v>87</v>
      </c>
      <c r="AV226" s="14" t="s">
        <v>87</v>
      </c>
      <c r="AW226" s="14" t="s">
        <v>34</v>
      </c>
      <c r="AX226" s="14" t="s">
        <v>85</v>
      </c>
      <c r="AY226" s="268" t="s">
        <v>214</v>
      </c>
    </row>
    <row r="227" s="12" customFormat="1" ht="22.8" customHeight="1">
      <c r="A227" s="12"/>
      <c r="B227" s="213"/>
      <c r="C227" s="214"/>
      <c r="D227" s="215" t="s">
        <v>78</v>
      </c>
      <c r="E227" s="227" t="s">
        <v>1341</v>
      </c>
      <c r="F227" s="227" t="s">
        <v>1342</v>
      </c>
      <c r="G227" s="214"/>
      <c r="H227" s="214"/>
      <c r="I227" s="217"/>
      <c r="J227" s="228">
        <f>BK227</f>
        <v>0</v>
      </c>
      <c r="K227" s="214"/>
      <c r="L227" s="219"/>
      <c r="M227" s="220"/>
      <c r="N227" s="221"/>
      <c r="O227" s="221"/>
      <c r="P227" s="222">
        <f>SUM(P228:P235)</f>
        <v>0</v>
      </c>
      <c r="Q227" s="221"/>
      <c r="R227" s="222">
        <f>SUM(R228:R235)</f>
        <v>0.040486599999999998</v>
      </c>
      <c r="S227" s="221"/>
      <c r="T227" s="223">
        <f>SUM(T228:T235)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87</v>
      </c>
      <c r="AT227" s="225" t="s">
        <v>78</v>
      </c>
      <c r="AU227" s="225" t="s">
        <v>85</v>
      </c>
      <c r="AY227" s="224" t="s">
        <v>214</v>
      </c>
      <c r="BK227" s="226">
        <f>SUM(BK228:BK235)</f>
        <v>0</v>
      </c>
    </row>
    <row r="228" s="2" customFormat="1" ht="37.8" customHeight="1">
      <c r="A228" s="39"/>
      <c r="B228" s="40"/>
      <c r="C228" s="229" t="s">
        <v>970</v>
      </c>
      <c r="D228" s="229" t="s">
        <v>218</v>
      </c>
      <c r="E228" s="231" t="s">
        <v>1343</v>
      </c>
      <c r="F228" s="232" t="s">
        <v>1344</v>
      </c>
      <c r="G228" s="233" t="s">
        <v>221</v>
      </c>
      <c r="H228" s="234">
        <v>15.789999999999999</v>
      </c>
      <c r="I228" s="235"/>
      <c r="J228" s="236">
        <f>ROUND(I228*H228,2)</f>
        <v>0</v>
      </c>
      <c r="K228" s="232" t="s">
        <v>1150</v>
      </c>
      <c r="L228" s="45"/>
      <c r="M228" s="237" t="s">
        <v>1</v>
      </c>
      <c r="N228" s="238" t="s">
        <v>44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293</v>
      </c>
      <c r="AT228" s="241" t="s">
        <v>218</v>
      </c>
      <c r="AU228" s="241" t="s">
        <v>87</v>
      </c>
      <c r="AY228" s="18" t="s">
        <v>214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85</v>
      </c>
      <c r="BK228" s="242">
        <f>ROUND(I228*H228,2)</f>
        <v>0</v>
      </c>
      <c r="BL228" s="18" t="s">
        <v>293</v>
      </c>
      <c r="BM228" s="241" t="s">
        <v>1345</v>
      </c>
    </row>
    <row r="229" s="2" customFormat="1">
      <c r="A229" s="39"/>
      <c r="B229" s="40"/>
      <c r="C229" s="41"/>
      <c r="D229" s="243" t="s">
        <v>224</v>
      </c>
      <c r="E229" s="41"/>
      <c r="F229" s="244" t="s">
        <v>1346</v>
      </c>
      <c r="G229" s="41"/>
      <c r="H229" s="41"/>
      <c r="I229" s="245"/>
      <c r="J229" s="41"/>
      <c r="K229" s="41"/>
      <c r="L229" s="45"/>
      <c r="M229" s="246"/>
      <c r="N229" s="247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224</v>
      </c>
      <c r="AU229" s="18" t="s">
        <v>87</v>
      </c>
    </row>
    <row r="230" s="14" customFormat="1">
      <c r="A230" s="14"/>
      <c r="B230" s="258"/>
      <c r="C230" s="259"/>
      <c r="D230" s="243" t="s">
        <v>226</v>
      </c>
      <c r="E230" s="260" t="s">
        <v>1</v>
      </c>
      <c r="F230" s="261" t="s">
        <v>1328</v>
      </c>
      <c r="G230" s="259"/>
      <c r="H230" s="262">
        <v>5.3399999999999999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8" t="s">
        <v>226</v>
      </c>
      <c r="AU230" s="268" t="s">
        <v>87</v>
      </c>
      <c r="AV230" s="14" t="s">
        <v>87</v>
      </c>
      <c r="AW230" s="14" t="s">
        <v>34</v>
      </c>
      <c r="AX230" s="14" t="s">
        <v>79</v>
      </c>
      <c r="AY230" s="268" t="s">
        <v>214</v>
      </c>
    </row>
    <row r="231" s="14" customFormat="1">
      <c r="A231" s="14"/>
      <c r="B231" s="258"/>
      <c r="C231" s="259"/>
      <c r="D231" s="243" t="s">
        <v>226</v>
      </c>
      <c r="E231" s="260" t="s">
        <v>1</v>
      </c>
      <c r="F231" s="261" t="s">
        <v>1329</v>
      </c>
      <c r="G231" s="259"/>
      <c r="H231" s="262">
        <v>10.449999999999999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8" t="s">
        <v>226</v>
      </c>
      <c r="AU231" s="268" t="s">
        <v>87</v>
      </c>
      <c r="AV231" s="14" t="s">
        <v>87</v>
      </c>
      <c r="AW231" s="14" t="s">
        <v>34</v>
      </c>
      <c r="AX231" s="14" t="s">
        <v>79</v>
      </c>
      <c r="AY231" s="268" t="s">
        <v>214</v>
      </c>
    </row>
    <row r="232" s="15" customFormat="1">
      <c r="A232" s="15"/>
      <c r="B232" s="269"/>
      <c r="C232" s="270"/>
      <c r="D232" s="243" t="s">
        <v>226</v>
      </c>
      <c r="E232" s="271" t="s">
        <v>1</v>
      </c>
      <c r="F232" s="272" t="s">
        <v>230</v>
      </c>
      <c r="G232" s="270"/>
      <c r="H232" s="273">
        <v>15.789999999999999</v>
      </c>
      <c r="I232" s="274"/>
      <c r="J232" s="270"/>
      <c r="K232" s="270"/>
      <c r="L232" s="275"/>
      <c r="M232" s="276"/>
      <c r="N232" s="277"/>
      <c r="O232" s="277"/>
      <c r="P232" s="277"/>
      <c r="Q232" s="277"/>
      <c r="R232" s="277"/>
      <c r="S232" s="277"/>
      <c r="T232" s="27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9" t="s">
        <v>226</v>
      </c>
      <c r="AU232" s="279" t="s">
        <v>87</v>
      </c>
      <c r="AV232" s="15" t="s">
        <v>117</v>
      </c>
      <c r="AW232" s="15" t="s">
        <v>34</v>
      </c>
      <c r="AX232" s="15" t="s">
        <v>85</v>
      </c>
      <c r="AY232" s="279" t="s">
        <v>214</v>
      </c>
    </row>
    <row r="233" s="2" customFormat="1" ht="24.15" customHeight="1">
      <c r="A233" s="39"/>
      <c r="B233" s="40"/>
      <c r="C233" s="280" t="s">
        <v>854</v>
      </c>
      <c r="D233" s="280" t="s">
        <v>244</v>
      </c>
      <c r="E233" s="282" t="s">
        <v>1347</v>
      </c>
      <c r="F233" s="283" t="s">
        <v>1348</v>
      </c>
      <c r="G233" s="284" t="s">
        <v>221</v>
      </c>
      <c r="H233" s="285">
        <v>18.402999999999999</v>
      </c>
      <c r="I233" s="286"/>
      <c r="J233" s="287">
        <f>ROUND(I233*H233,2)</f>
        <v>0</v>
      </c>
      <c r="K233" s="283" t="s">
        <v>1150</v>
      </c>
      <c r="L233" s="288"/>
      <c r="M233" s="289" t="s">
        <v>1</v>
      </c>
      <c r="N233" s="290" t="s">
        <v>44</v>
      </c>
      <c r="O233" s="92"/>
      <c r="P233" s="239">
        <f>O233*H233</f>
        <v>0</v>
      </c>
      <c r="Q233" s="239">
        <v>0.0022000000000000001</v>
      </c>
      <c r="R233" s="239">
        <f>Q233*H233</f>
        <v>0.040486599999999998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299</v>
      </c>
      <c r="AT233" s="241" t="s">
        <v>244</v>
      </c>
      <c r="AU233" s="241" t="s">
        <v>87</v>
      </c>
      <c r="AY233" s="18" t="s">
        <v>214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85</v>
      </c>
      <c r="BK233" s="242">
        <f>ROUND(I233*H233,2)</f>
        <v>0</v>
      </c>
      <c r="BL233" s="18" t="s">
        <v>293</v>
      </c>
      <c r="BM233" s="241" t="s">
        <v>1349</v>
      </c>
    </row>
    <row r="234" s="2" customFormat="1">
      <c r="A234" s="39"/>
      <c r="B234" s="40"/>
      <c r="C234" s="41"/>
      <c r="D234" s="243" t="s">
        <v>224</v>
      </c>
      <c r="E234" s="41"/>
      <c r="F234" s="244" t="s">
        <v>1348</v>
      </c>
      <c r="G234" s="41"/>
      <c r="H234" s="41"/>
      <c r="I234" s="245"/>
      <c r="J234" s="41"/>
      <c r="K234" s="41"/>
      <c r="L234" s="45"/>
      <c r="M234" s="246"/>
      <c r="N234" s="247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224</v>
      </c>
      <c r="AU234" s="18" t="s">
        <v>87</v>
      </c>
    </row>
    <row r="235" s="14" customFormat="1">
      <c r="A235" s="14"/>
      <c r="B235" s="258"/>
      <c r="C235" s="259"/>
      <c r="D235" s="243" t="s">
        <v>226</v>
      </c>
      <c r="E235" s="259"/>
      <c r="F235" s="261" t="s">
        <v>1350</v>
      </c>
      <c r="G235" s="259"/>
      <c r="H235" s="262">
        <v>18.402999999999999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8" t="s">
        <v>226</v>
      </c>
      <c r="AU235" s="268" t="s">
        <v>87</v>
      </c>
      <c r="AV235" s="14" t="s">
        <v>87</v>
      </c>
      <c r="AW235" s="14" t="s">
        <v>4</v>
      </c>
      <c r="AX235" s="14" t="s">
        <v>85</v>
      </c>
      <c r="AY235" s="268" t="s">
        <v>214</v>
      </c>
    </row>
    <row r="236" s="12" customFormat="1" ht="22.8" customHeight="1">
      <c r="A236" s="12"/>
      <c r="B236" s="213"/>
      <c r="C236" s="214"/>
      <c r="D236" s="215" t="s">
        <v>78</v>
      </c>
      <c r="E236" s="227" t="s">
        <v>288</v>
      </c>
      <c r="F236" s="227" t="s">
        <v>289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SUM(P237:P242)</f>
        <v>0</v>
      </c>
      <c r="Q236" s="221"/>
      <c r="R236" s="222">
        <f>SUM(R237:R242)</f>
        <v>0.014508000000000002</v>
      </c>
      <c r="S236" s="221"/>
      <c r="T236" s="223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87</v>
      </c>
      <c r="AT236" s="225" t="s">
        <v>78</v>
      </c>
      <c r="AU236" s="225" t="s">
        <v>85</v>
      </c>
      <c r="AY236" s="224" t="s">
        <v>214</v>
      </c>
      <c r="BK236" s="226">
        <f>SUM(BK237:BK242)</f>
        <v>0</v>
      </c>
    </row>
    <row r="237" s="2" customFormat="1" ht="24.15" customHeight="1">
      <c r="A237" s="39"/>
      <c r="B237" s="40"/>
      <c r="C237" s="229" t="s">
        <v>1057</v>
      </c>
      <c r="D237" s="229" t="s">
        <v>218</v>
      </c>
      <c r="E237" s="231" t="s">
        <v>1351</v>
      </c>
      <c r="F237" s="232" t="s">
        <v>1352</v>
      </c>
      <c r="G237" s="233" t="s">
        <v>239</v>
      </c>
      <c r="H237" s="234">
        <v>9.3000000000000007</v>
      </c>
      <c r="I237" s="235"/>
      <c r="J237" s="236">
        <f>ROUND(I237*H237,2)</f>
        <v>0</v>
      </c>
      <c r="K237" s="232" t="s">
        <v>1150</v>
      </c>
      <c r="L237" s="45"/>
      <c r="M237" s="237" t="s">
        <v>1</v>
      </c>
      <c r="N237" s="238" t="s">
        <v>44</v>
      </c>
      <c r="O237" s="92"/>
      <c r="P237" s="239">
        <f>O237*H237</f>
        <v>0</v>
      </c>
      <c r="Q237" s="239">
        <v>3.0000000000000001E-05</v>
      </c>
      <c r="R237" s="239">
        <f>Q237*H237</f>
        <v>0.00027900000000000001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293</v>
      </c>
      <c r="AT237" s="241" t="s">
        <v>218</v>
      </c>
      <c r="AU237" s="241" t="s">
        <v>87</v>
      </c>
      <c r="AY237" s="18" t="s">
        <v>214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85</v>
      </c>
      <c r="BK237" s="242">
        <f>ROUND(I237*H237,2)</f>
        <v>0</v>
      </c>
      <c r="BL237" s="18" t="s">
        <v>293</v>
      </c>
      <c r="BM237" s="241" t="s">
        <v>1353</v>
      </c>
    </row>
    <row r="238" s="2" customFormat="1">
      <c r="A238" s="39"/>
      <c r="B238" s="40"/>
      <c r="C238" s="41"/>
      <c r="D238" s="243" t="s">
        <v>224</v>
      </c>
      <c r="E238" s="41"/>
      <c r="F238" s="244" t="s">
        <v>1354</v>
      </c>
      <c r="G238" s="41"/>
      <c r="H238" s="41"/>
      <c r="I238" s="245"/>
      <c r="J238" s="41"/>
      <c r="K238" s="41"/>
      <c r="L238" s="45"/>
      <c r="M238" s="246"/>
      <c r="N238" s="247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224</v>
      </c>
      <c r="AU238" s="18" t="s">
        <v>87</v>
      </c>
    </row>
    <row r="239" s="14" customFormat="1">
      <c r="A239" s="14"/>
      <c r="B239" s="258"/>
      <c r="C239" s="259"/>
      <c r="D239" s="243" t="s">
        <v>226</v>
      </c>
      <c r="E239" s="260" t="s">
        <v>1</v>
      </c>
      <c r="F239" s="261" t="s">
        <v>1355</v>
      </c>
      <c r="G239" s="259"/>
      <c r="H239" s="262">
        <v>9.3000000000000007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8" t="s">
        <v>226</v>
      </c>
      <c r="AU239" s="268" t="s">
        <v>87</v>
      </c>
      <c r="AV239" s="14" t="s">
        <v>87</v>
      </c>
      <c r="AW239" s="14" t="s">
        <v>34</v>
      </c>
      <c r="AX239" s="14" t="s">
        <v>85</v>
      </c>
      <c r="AY239" s="268" t="s">
        <v>214</v>
      </c>
    </row>
    <row r="240" s="2" customFormat="1" ht="24.15" customHeight="1">
      <c r="A240" s="39"/>
      <c r="B240" s="40"/>
      <c r="C240" s="280" t="s">
        <v>857</v>
      </c>
      <c r="D240" s="280" t="s">
        <v>244</v>
      </c>
      <c r="E240" s="282" t="s">
        <v>1356</v>
      </c>
      <c r="F240" s="283" t="s">
        <v>1357</v>
      </c>
      <c r="G240" s="284" t="s">
        <v>239</v>
      </c>
      <c r="H240" s="285">
        <v>9.4860000000000007</v>
      </c>
      <c r="I240" s="286"/>
      <c r="J240" s="287">
        <f>ROUND(I240*H240,2)</f>
        <v>0</v>
      </c>
      <c r="K240" s="283" t="s">
        <v>1150</v>
      </c>
      <c r="L240" s="288"/>
      <c r="M240" s="289" t="s">
        <v>1</v>
      </c>
      <c r="N240" s="290" t="s">
        <v>44</v>
      </c>
      <c r="O240" s="92"/>
      <c r="P240" s="239">
        <f>O240*H240</f>
        <v>0</v>
      </c>
      <c r="Q240" s="239">
        <v>0.0015</v>
      </c>
      <c r="R240" s="239">
        <f>Q240*H240</f>
        <v>0.014229000000000002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299</v>
      </c>
      <c r="AT240" s="241" t="s">
        <v>244</v>
      </c>
      <c r="AU240" s="241" t="s">
        <v>87</v>
      </c>
      <c r="AY240" s="18" t="s">
        <v>214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85</v>
      </c>
      <c r="BK240" s="242">
        <f>ROUND(I240*H240,2)</f>
        <v>0</v>
      </c>
      <c r="BL240" s="18" t="s">
        <v>293</v>
      </c>
      <c r="BM240" s="241" t="s">
        <v>1358</v>
      </c>
    </row>
    <row r="241" s="2" customFormat="1">
      <c r="A241" s="39"/>
      <c r="B241" s="40"/>
      <c r="C241" s="41"/>
      <c r="D241" s="243" t="s">
        <v>224</v>
      </c>
      <c r="E241" s="41"/>
      <c r="F241" s="244" t="s">
        <v>1357</v>
      </c>
      <c r="G241" s="41"/>
      <c r="H241" s="41"/>
      <c r="I241" s="245"/>
      <c r="J241" s="41"/>
      <c r="K241" s="41"/>
      <c r="L241" s="45"/>
      <c r="M241" s="246"/>
      <c r="N241" s="247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224</v>
      </c>
      <c r="AU241" s="18" t="s">
        <v>87</v>
      </c>
    </row>
    <row r="242" s="14" customFormat="1">
      <c r="A242" s="14"/>
      <c r="B242" s="258"/>
      <c r="C242" s="259"/>
      <c r="D242" s="243" t="s">
        <v>226</v>
      </c>
      <c r="E242" s="259"/>
      <c r="F242" s="261" t="s">
        <v>1359</v>
      </c>
      <c r="G242" s="259"/>
      <c r="H242" s="262">
        <v>9.4860000000000007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8" t="s">
        <v>226</v>
      </c>
      <c r="AU242" s="268" t="s">
        <v>87</v>
      </c>
      <c r="AV242" s="14" t="s">
        <v>87</v>
      </c>
      <c r="AW242" s="14" t="s">
        <v>4</v>
      </c>
      <c r="AX242" s="14" t="s">
        <v>85</v>
      </c>
      <c r="AY242" s="268" t="s">
        <v>214</v>
      </c>
    </row>
    <row r="243" s="12" customFormat="1" ht="22.8" customHeight="1">
      <c r="A243" s="12"/>
      <c r="B243" s="213"/>
      <c r="C243" s="214"/>
      <c r="D243" s="215" t="s">
        <v>78</v>
      </c>
      <c r="E243" s="227" t="s">
        <v>754</v>
      </c>
      <c r="F243" s="227" t="s">
        <v>755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SUM(P244:P251)</f>
        <v>0</v>
      </c>
      <c r="Q243" s="221"/>
      <c r="R243" s="222">
        <f>SUM(R244:R251)</f>
        <v>0.20347519999999997</v>
      </c>
      <c r="S243" s="221"/>
      <c r="T243" s="223">
        <f>SUM(T244:T251)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87</v>
      </c>
      <c r="AT243" s="225" t="s">
        <v>78</v>
      </c>
      <c r="AU243" s="225" t="s">
        <v>85</v>
      </c>
      <c r="AY243" s="224" t="s">
        <v>214</v>
      </c>
      <c r="BK243" s="226">
        <f>SUM(BK244:BK251)</f>
        <v>0</v>
      </c>
    </row>
    <row r="244" s="2" customFormat="1" ht="24.15" customHeight="1">
      <c r="A244" s="39"/>
      <c r="B244" s="40"/>
      <c r="C244" s="229" t="s">
        <v>1360</v>
      </c>
      <c r="D244" s="229" t="s">
        <v>218</v>
      </c>
      <c r="E244" s="231" t="s">
        <v>1361</v>
      </c>
      <c r="F244" s="232" t="s">
        <v>1362</v>
      </c>
      <c r="G244" s="233" t="s">
        <v>221</v>
      </c>
      <c r="H244" s="234">
        <v>9.5199999999999996</v>
      </c>
      <c r="I244" s="235"/>
      <c r="J244" s="236">
        <f>ROUND(I244*H244,2)</f>
        <v>0</v>
      </c>
      <c r="K244" s="232" t="s">
        <v>1150</v>
      </c>
      <c r="L244" s="45"/>
      <c r="M244" s="237" t="s">
        <v>1</v>
      </c>
      <c r="N244" s="238" t="s">
        <v>44</v>
      </c>
      <c r="O244" s="92"/>
      <c r="P244" s="239">
        <f>O244*H244</f>
        <v>0</v>
      </c>
      <c r="Q244" s="239">
        <v>0.0080000000000000002</v>
      </c>
      <c r="R244" s="239">
        <f>Q244*H244</f>
        <v>0.076159999999999992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293</v>
      </c>
      <c r="AT244" s="241" t="s">
        <v>218</v>
      </c>
      <c r="AU244" s="241" t="s">
        <v>87</v>
      </c>
      <c r="AY244" s="18" t="s">
        <v>214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85</v>
      </c>
      <c r="BK244" s="242">
        <f>ROUND(I244*H244,2)</f>
        <v>0</v>
      </c>
      <c r="BL244" s="18" t="s">
        <v>293</v>
      </c>
      <c r="BM244" s="241" t="s">
        <v>1363</v>
      </c>
    </row>
    <row r="245" s="2" customFormat="1">
      <c r="A245" s="39"/>
      <c r="B245" s="40"/>
      <c r="C245" s="41"/>
      <c r="D245" s="243" t="s">
        <v>224</v>
      </c>
      <c r="E245" s="41"/>
      <c r="F245" s="244" t="s">
        <v>1364</v>
      </c>
      <c r="G245" s="41"/>
      <c r="H245" s="41"/>
      <c r="I245" s="245"/>
      <c r="J245" s="41"/>
      <c r="K245" s="41"/>
      <c r="L245" s="45"/>
      <c r="M245" s="246"/>
      <c r="N245" s="24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224</v>
      </c>
      <c r="AU245" s="18" t="s">
        <v>87</v>
      </c>
    </row>
    <row r="246" s="14" customFormat="1">
      <c r="A246" s="14"/>
      <c r="B246" s="258"/>
      <c r="C246" s="259"/>
      <c r="D246" s="243" t="s">
        <v>226</v>
      </c>
      <c r="E246" s="260" t="s">
        <v>1</v>
      </c>
      <c r="F246" s="261" t="s">
        <v>1365</v>
      </c>
      <c r="G246" s="259"/>
      <c r="H246" s="262">
        <v>9.5199999999999996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8" t="s">
        <v>226</v>
      </c>
      <c r="AU246" s="268" t="s">
        <v>87</v>
      </c>
      <c r="AV246" s="14" t="s">
        <v>87</v>
      </c>
      <c r="AW246" s="14" t="s">
        <v>34</v>
      </c>
      <c r="AX246" s="14" t="s">
        <v>85</v>
      </c>
      <c r="AY246" s="268" t="s">
        <v>214</v>
      </c>
    </row>
    <row r="247" s="2" customFormat="1" ht="24.15" customHeight="1">
      <c r="A247" s="39"/>
      <c r="B247" s="40"/>
      <c r="C247" s="229" t="s">
        <v>860</v>
      </c>
      <c r="D247" s="229" t="s">
        <v>218</v>
      </c>
      <c r="E247" s="231" t="s">
        <v>1366</v>
      </c>
      <c r="F247" s="232" t="s">
        <v>1367</v>
      </c>
      <c r="G247" s="233" t="s">
        <v>221</v>
      </c>
      <c r="H247" s="234">
        <v>9.1199999999999992</v>
      </c>
      <c r="I247" s="235"/>
      <c r="J247" s="236">
        <f>ROUND(I247*H247,2)</f>
        <v>0</v>
      </c>
      <c r="K247" s="232" t="s">
        <v>1150</v>
      </c>
      <c r="L247" s="45"/>
      <c r="M247" s="237" t="s">
        <v>1</v>
      </c>
      <c r="N247" s="238" t="s">
        <v>44</v>
      </c>
      <c r="O247" s="92"/>
      <c r="P247" s="239">
        <f>O247*H247</f>
        <v>0</v>
      </c>
      <c r="Q247" s="239">
        <v>0.01396</v>
      </c>
      <c r="R247" s="239">
        <f>Q247*H247</f>
        <v>0.12731519999999999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293</v>
      </c>
      <c r="AT247" s="241" t="s">
        <v>218</v>
      </c>
      <c r="AU247" s="241" t="s">
        <v>87</v>
      </c>
      <c r="AY247" s="18" t="s">
        <v>214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85</v>
      </c>
      <c r="BK247" s="242">
        <f>ROUND(I247*H247,2)</f>
        <v>0</v>
      </c>
      <c r="BL247" s="18" t="s">
        <v>293</v>
      </c>
      <c r="BM247" s="241" t="s">
        <v>1368</v>
      </c>
    </row>
    <row r="248" s="2" customFormat="1">
      <c r="A248" s="39"/>
      <c r="B248" s="40"/>
      <c r="C248" s="41"/>
      <c r="D248" s="243" t="s">
        <v>224</v>
      </c>
      <c r="E248" s="41"/>
      <c r="F248" s="244" t="s">
        <v>1369</v>
      </c>
      <c r="G248" s="41"/>
      <c r="H248" s="41"/>
      <c r="I248" s="245"/>
      <c r="J248" s="41"/>
      <c r="K248" s="41"/>
      <c r="L248" s="45"/>
      <c r="M248" s="246"/>
      <c r="N248" s="24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224</v>
      </c>
      <c r="AU248" s="18" t="s">
        <v>87</v>
      </c>
    </row>
    <row r="249" s="14" customFormat="1">
      <c r="A249" s="14"/>
      <c r="B249" s="258"/>
      <c r="C249" s="259"/>
      <c r="D249" s="243" t="s">
        <v>226</v>
      </c>
      <c r="E249" s="260" t="s">
        <v>1</v>
      </c>
      <c r="F249" s="261" t="s">
        <v>1370</v>
      </c>
      <c r="G249" s="259"/>
      <c r="H249" s="262">
        <v>4.5599999999999996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8" t="s">
        <v>226</v>
      </c>
      <c r="AU249" s="268" t="s">
        <v>87</v>
      </c>
      <c r="AV249" s="14" t="s">
        <v>87</v>
      </c>
      <c r="AW249" s="14" t="s">
        <v>34</v>
      </c>
      <c r="AX249" s="14" t="s">
        <v>79</v>
      </c>
      <c r="AY249" s="268" t="s">
        <v>214</v>
      </c>
    </row>
    <row r="250" s="14" customFormat="1">
      <c r="A250" s="14"/>
      <c r="B250" s="258"/>
      <c r="C250" s="259"/>
      <c r="D250" s="243" t="s">
        <v>226</v>
      </c>
      <c r="E250" s="260" t="s">
        <v>1</v>
      </c>
      <c r="F250" s="261" t="s">
        <v>1371</v>
      </c>
      <c r="G250" s="259"/>
      <c r="H250" s="262">
        <v>4.5599999999999996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8" t="s">
        <v>226</v>
      </c>
      <c r="AU250" s="268" t="s">
        <v>87</v>
      </c>
      <c r="AV250" s="14" t="s">
        <v>87</v>
      </c>
      <c r="AW250" s="14" t="s">
        <v>34</v>
      </c>
      <c r="AX250" s="14" t="s">
        <v>79</v>
      </c>
      <c r="AY250" s="268" t="s">
        <v>214</v>
      </c>
    </row>
    <row r="251" s="15" customFormat="1">
      <c r="A251" s="15"/>
      <c r="B251" s="269"/>
      <c r="C251" s="270"/>
      <c r="D251" s="243" t="s">
        <v>226</v>
      </c>
      <c r="E251" s="271" t="s">
        <v>1</v>
      </c>
      <c r="F251" s="272" t="s">
        <v>230</v>
      </c>
      <c r="G251" s="270"/>
      <c r="H251" s="273">
        <v>9.1199999999999992</v>
      </c>
      <c r="I251" s="274"/>
      <c r="J251" s="270"/>
      <c r="K251" s="270"/>
      <c r="L251" s="275"/>
      <c r="M251" s="276"/>
      <c r="N251" s="277"/>
      <c r="O251" s="277"/>
      <c r="P251" s="277"/>
      <c r="Q251" s="277"/>
      <c r="R251" s="277"/>
      <c r="S251" s="277"/>
      <c r="T251" s="27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9" t="s">
        <v>226</v>
      </c>
      <c r="AU251" s="279" t="s">
        <v>87</v>
      </c>
      <c r="AV251" s="15" t="s">
        <v>117</v>
      </c>
      <c r="AW251" s="15" t="s">
        <v>34</v>
      </c>
      <c r="AX251" s="15" t="s">
        <v>85</v>
      </c>
      <c r="AY251" s="279" t="s">
        <v>214</v>
      </c>
    </row>
    <row r="252" s="12" customFormat="1" ht="22.8" customHeight="1">
      <c r="A252" s="12"/>
      <c r="B252" s="213"/>
      <c r="C252" s="214"/>
      <c r="D252" s="215" t="s">
        <v>78</v>
      </c>
      <c r="E252" s="227" t="s">
        <v>773</v>
      </c>
      <c r="F252" s="227" t="s">
        <v>774</v>
      </c>
      <c r="G252" s="214"/>
      <c r="H252" s="214"/>
      <c r="I252" s="217"/>
      <c r="J252" s="228">
        <f>BK252</f>
        <v>0</v>
      </c>
      <c r="K252" s="214"/>
      <c r="L252" s="219"/>
      <c r="M252" s="220"/>
      <c r="N252" s="221"/>
      <c r="O252" s="221"/>
      <c r="P252" s="222">
        <f>SUM(P253:P257)</f>
        <v>0</v>
      </c>
      <c r="Q252" s="221"/>
      <c r="R252" s="222">
        <f>SUM(R253:R257)</f>
        <v>0.070647000000000001</v>
      </c>
      <c r="S252" s="221"/>
      <c r="T252" s="223">
        <f>SUM(T253:T257)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87</v>
      </c>
      <c r="AT252" s="225" t="s">
        <v>78</v>
      </c>
      <c r="AU252" s="225" t="s">
        <v>85</v>
      </c>
      <c r="AY252" s="224" t="s">
        <v>214</v>
      </c>
      <c r="BK252" s="226">
        <f>SUM(BK253:BK257)</f>
        <v>0</v>
      </c>
    </row>
    <row r="253" s="2" customFormat="1" ht="24.15" customHeight="1">
      <c r="A253" s="39"/>
      <c r="B253" s="40"/>
      <c r="C253" s="229" t="s">
        <v>1372</v>
      </c>
      <c r="D253" s="229" t="s">
        <v>218</v>
      </c>
      <c r="E253" s="231" t="s">
        <v>1373</v>
      </c>
      <c r="F253" s="232" t="s">
        <v>1374</v>
      </c>
      <c r="G253" s="233" t="s">
        <v>239</v>
      </c>
      <c r="H253" s="234">
        <v>5.5</v>
      </c>
      <c r="I253" s="235"/>
      <c r="J253" s="236">
        <f>ROUND(I253*H253,2)</f>
        <v>0</v>
      </c>
      <c r="K253" s="232" t="s">
        <v>1150</v>
      </c>
      <c r="L253" s="45"/>
      <c r="M253" s="237" t="s">
        <v>1</v>
      </c>
      <c r="N253" s="238" t="s">
        <v>44</v>
      </c>
      <c r="O253" s="92"/>
      <c r="P253" s="239">
        <f>O253*H253</f>
        <v>0</v>
      </c>
      <c r="Q253" s="239">
        <v>0.00297</v>
      </c>
      <c r="R253" s="239">
        <f>Q253*H253</f>
        <v>0.016334999999999999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293</v>
      </c>
      <c r="AT253" s="241" t="s">
        <v>218</v>
      </c>
      <c r="AU253" s="241" t="s">
        <v>87</v>
      </c>
      <c r="AY253" s="18" t="s">
        <v>214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85</v>
      </c>
      <c r="BK253" s="242">
        <f>ROUND(I253*H253,2)</f>
        <v>0</v>
      </c>
      <c r="BL253" s="18" t="s">
        <v>293</v>
      </c>
      <c r="BM253" s="241" t="s">
        <v>1375</v>
      </c>
    </row>
    <row r="254" s="2" customFormat="1">
      <c r="A254" s="39"/>
      <c r="B254" s="40"/>
      <c r="C254" s="41"/>
      <c r="D254" s="243" t="s">
        <v>224</v>
      </c>
      <c r="E254" s="41"/>
      <c r="F254" s="244" t="s">
        <v>1376</v>
      </c>
      <c r="G254" s="41"/>
      <c r="H254" s="41"/>
      <c r="I254" s="245"/>
      <c r="J254" s="41"/>
      <c r="K254" s="41"/>
      <c r="L254" s="45"/>
      <c r="M254" s="246"/>
      <c r="N254" s="247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224</v>
      </c>
      <c r="AU254" s="18" t="s">
        <v>87</v>
      </c>
    </row>
    <row r="255" s="2" customFormat="1" ht="33" customHeight="1">
      <c r="A255" s="39"/>
      <c r="B255" s="40"/>
      <c r="C255" s="229" t="s">
        <v>299</v>
      </c>
      <c r="D255" s="229" t="s">
        <v>218</v>
      </c>
      <c r="E255" s="231" t="s">
        <v>1377</v>
      </c>
      <c r="F255" s="232" t="s">
        <v>1378</v>
      </c>
      <c r="G255" s="233" t="s">
        <v>239</v>
      </c>
      <c r="H255" s="234">
        <v>9.3000000000000007</v>
      </c>
      <c r="I255" s="235"/>
      <c r="J255" s="236">
        <f>ROUND(I255*H255,2)</f>
        <v>0</v>
      </c>
      <c r="K255" s="232" t="s">
        <v>1150</v>
      </c>
      <c r="L255" s="45"/>
      <c r="M255" s="237" t="s">
        <v>1</v>
      </c>
      <c r="N255" s="238" t="s">
        <v>44</v>
      </c>
      <c r="O255" s="92"/>
      <c r="P255" s="239">
        <f>O255*H255</f>
        <v>0</v>
      </c>
      <c r="Q255" s="239">
        <v>0.0058399999999999997</v>
      </c>
      <c r="R255" s="239">
        <f>Q255*H255</f>
        <v>0.054311999999999999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293</v>
      </c>
      <c r="AT255" s="241" t="s">
        <v>218</v>
      </c>
      <c r="AU255" s="241" t="s">
        <v>87</v>
      </c>
      <c r="AY255" s="18" t="s">
        <v>214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85</v>
      </c>
      <c r="BK255" s="242">
        <f>ROUND(I255*H255,2)</f>
        <v>0</v>
      </c>
      <c r="BL255" s="18" t="s">
        <v>293</v>
      </c>
      <c r="BM255" s="241" t="s">
        <v>1379</v>
      </c>
    </row>
    <row r="256" s="2" customFormat="1">
      <c r="A256" s="39"/>
      <c r="B256" s="40"/>
      <c r="C256" s="41"/>
      <c r="D256" s="243" t="s">
        <v>224</v>
      </c>
      <c r="E256" s="41"/>
      <c r="F256" s="244" t="s">
        <v>1380</v>
      </c>
      <c r="G256" s="41"/>
      <c r="H256" s="41"/>
      <c r="I256" s="245"/>
      <c r="J256" s="41"/>
      <c r="K256" s="41"/>
      <c r="L256" s="45"/>
      <c r="M256" s="246"/>
      <c r="N256" s="247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224</v>
      </c>
      <c r="AU256" s="18" t="s">
        <v>87</v>
      </c>
    </row>
    <row r="257" s="14" customFormat="1">
      <c r="A257" s="14"/>
      <c r="B257" s="258"/>
      <c r="C257" s="259"/>
      <c r="D257" s="243" t="s">
        <v>226</v>
      </c>
      <c r="E257" s="260" t="s">
        <v>1</v>
      </c>
      <c r="F257" s="261" t="s">
        <v>1381</v>
      </c>
      <c r="G257" s="259"/>
      <c r="H257" s="262">
        <v>9.3000000000000007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8" t="s">
        <v>226</v>
      </c>
      <c r="AU257" s="268" t="s">
        <v>87</v>
      </c>
      <c r="AV257" s="14" t="s">
        <v>87</v>
      </c>
      <c r="AW257" s="14" t="s">
        <v>34</v>
      </c>
      <c r="AX257" s="14" t="s">
        <v>85</v>
      </c>
      <c r="AY257" s="268" t="s">
        <v>214</v>
      </c>
    </row>
    <row r="258" s="12" customFormat="1" ht="22.8" customHeight="1">
      <c r="A258" s="12"/>
      <c r="B258" s="213"/>
      <c r="C258" s="214"/>
      <c r="D258" s="215" t="s">
        <v>78</v>
      </c>
      <c r="E258" s="227" t="s">
        <v>366</v>
      </c>
      <c r="F258" s="227" t="s">
        <v>367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SUM(P259:P268)</f>
        <v>0</v>
      </c>
      <c r="Q258" s="221"/>
      <c r="R258" s="222">
        <f>SUM(R259:R268)</f>
        <v>0.30745000000000006</v>
      </c>
      <c r="S258" s="221"/>
      <c r="T258" s="223">
        <f>SUM(T259:T268)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87</v>
      </c>
      <c r="AT258" s="225" t="s">
        <v>78</v>
      </c>
      <c r="AU258" s="225" t="s">
        <v>85</v>
      </c>
      <c r="AY258" s="224" t="s">
        <v>214</v>
      </c>
      <c r="BK258" s="226">
        <f>SUM(BK259:BK268)</f>
        <v>0</v>
      </c>
    </row>
    <row r="259" s="2" customFormat="1" ht="16.5" customHeight="1">
      <c r="A259" s="39"/>
      <c r="B259" s="40"/>
      <c r="C259" s="229" t="s">
        <v>512</v>
      </c>
      <c r="D259" s="229" t="s">
        <v>218</v>
      </c>
      <c r="E259" s="231" t="s">
        <v>1382</v>
      </c>
      <c r="F259" s="232" t="s">
        <v>1383</v>
      </c>
      <c r="G259" s="233" t="s">
        <v>239</v>
      </c>
      <c r="H259" s="234">
        <v>194</v>
      </c>
      <c r="I259" s="235"/>
      <c r="J259" s="236">
        <f>ROUND(I259*H259,2)</f>
        <v>0</v>
      </c>
      <c r="K259" s="232" t="s">
        <v>1150</v>
      </c>
      <c r="L259" s="45"/>
      <c r="M259" s="237" t="s">
        <v>1</v>
      </c>
      <c r="N259" s="238" t="s">
        <v>44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293</v>
      </c>
      <c r="AT259" s="241" t="s">
        <v>218</v>
      </c>
      <c r="AU259" s="241" t="s">
        <v>87</v>
      </c>
      <c r="AY259" s="18" t="s">
        <v>214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85</v>
      </c>
      <c r="BK259" s="242">
        <f>ROUND(I259*H259,2)</f>
        <v>0</v>
      </c>
      <c r="BL259" s="18" t="s">
        <v>293</v>
      </c>
      <c r="BM259" s="241" t="s">
        <v>1384</v>
      </c>
    </row>
    <row r="260" s="2" customFormat="1">
      <c r="A260" s="39"/>
      <c r="B260" s="40"/>
      <c r="C260" s="41"/>
      <c r="D260" s="243" t="s">
        <v>224</v>
      </c>
      <c r="E260" s="41"/>
      <c r="F260" s="244" t="s">
        <v>1385</v>
      </c>
      <c r="G260" s="41"/>
      <c r="H260" s="41"/>
      <c r="I260" s="245"/>
      <c r="J260" s="41"/>
      <c r="K260" s="41"/>
      <c r="L260" s="45"/>
      <c r="M260" s="246"/>
      <c r="N260" s="247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224</v>
      </c>
      <c r="AU260" s="18" t="s">
        <v>87</v>
      </c>
    </row>
    <row r="261" s="14" customFormat="1">
      <c r="A261" s="14"/>
      <c r="B261" s="258"/>
      <c r="C261" s="259"/>
      <c r="D261" s="243" t="s">
        <v>226</v>
      </c>
      <c r="E261" s="260" t="s">
        <v>1</v>
      </c>
      <c r="F261" s="261" t="s">
        <v>1386</v>
      </c>
      <c r="G261" s="259"/>
      <c r="H261" s="262">
        <v>8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8" t="s">
        <v>226</v>
      </c>
      <c r="AU261" s="268" t="s">
        <v>87</v>
      </c>
      <c r="AV261" s="14" t="s">
        <v>87</v>
      </c>
      <c r="AW261" s="14" t="s">
        <v>34</v>
      </c>
      <c r="AX261" s="14" t="s">
        <v>79</v>
      </c>
      <c r="AY261" s="268" t="s">
        <v>214</v>
      </c>
    </row>
    <row r="262" s="14" customFormat="1">
      <c r="A262" s="14"/>
      <c r="B262" s="258"/>
      <c r="C262" s="259"/>
      <c r="D262" s="243" t="s">
        <v>226</v>
      </c>
      <c r="E262" s="260" t="s">
        <v>1</v>
      </c>
      <c r="F262" s="261" t="s">
        <v>1387</v>
      </c>
      <c r="G262" s="259"/>
      <c r="H262" s="262">
        <v>110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8" t="s">
        <v>226</v>
      </c>
      <c r="AU262" s="268" t="s">
        <v>87</v>
      </c>
      <c r="AV262" s="14" t="s">
        <v>87</v>
      </c>
      <c r="AW262" s="14" t="s">
        <v>34</v>
      </c>
      <c r="AX262" s="14" t="s">
        <v>79</v>
      </c>
      <c r="AY262" s="268" t="s">
        <v>214</v>
      </c>
    </row>
    <row r="263" s="14" customFormat="1">
      <c r="A263" s="14"/>
      <c r="B263" s="258"/>
      <c r="C263" s="259"/>
      <c r="D263" s="243" t="s">
        <v>226</v>
      </c>
      <c r="E263" s="260" t="s">
        <v>1</v>
      </c>
      <c r="F263" s="261" t="s">
        <v>1388</v>
      </c>
      <c r="G263" s="259"/>
      <c r="H263" s="262">
        <v>38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226</v>
      </c>
      <c r="AU263" s="268" t="s">
        <v>87</v>
      </c>
      <c r="AV263" s="14" t="s">
        <v>87</v>
      </c>
      <c r="AW263" s="14" t="s">
        <v>34</v>
      </c>
      <c r="AX263" s="14" t="s">
        <v>79</v>
      </c>
      <c r="AY263" s="268" t="s">
        <v>214</v>
      </c>
    </row>
    <row r="264" s="14" customFormat="1">
      <c r="A264" s="14"/>
      <c r="B264" s="258"/>
      <c r="C264" s="259"/>
      <c r="D264" s="243" t="s">
        <v>226</v>
      </c>
      <c r="E264" s="260" t="s">
        <v>1</v>
      </c>
      <c r="F264" s="261" t="s">
        <v>1388</v>
      </c>
      <c r="G264" s="259"/>
      <c r="H264" s="262">
        <v>38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8" t="s">
        <v>226</v>
      </c>
      <c r="AU264" s="268" t="s">
        <v>87</v>
      </c>
      <c r="AV264" s="14" t="s">
        <v>87</v>
      </c>
      <c r="AW264" s="14" t="s">
        <v>34</v>
      </c>
      <c r="AX264" s="14" t="s">
        <v>79</v>
      </c>
      <c r="AY264" s="268" t="s">
        <v>214</v>
      </c>
    </row>
    <row r="265" s="15" customFormat="1">
      <c r="A265" s="15"/>
      <c r="B265" s="269"/>
      <c r="C265" s="270"/>
      <c r="D265" s="243" t="s">
        <v>226</v>
      </c>
      <c r="E265" s="271" t="s">
        <v>1</v>
      </c>
      <c r="F265" s="272" t="s">
        <v>230</v>
      </c>
      <c r="G265" s="270"/>
      <c r="H265" s="273">
        <v>194</v>
      </c>
      <c r="I265" s="274"/>
      <c r="J265" s="270"/>
      <c r="K265" s="270"/>
      <c r="L265" s="275"/>
      <c r="M265" s="276"/>
      <c r="N265" s="277"/>
      <c r="O265" s="277"/>
      <c r="P265" s="277"/>
      <c r="Q265" s="277"/>
      <c r="R265" s="277"/>
      <c r="S265" s="277"/>
      <c r="T265" s="27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9" t="s">
        <v>226</v>
      </c>
      <c r="AU265" s="279" t="s">
        <v>87</v>
      </c>
      <c r="AV265" s="15" t="s">
        <v>117</v>
      </c>
      <c r="AW265" s="15" t="s">
        <v>34</v>
      </c>
      <c r="AX265" s="15" t="s">
        <v>85</v>
      </c>
      <c r="AY265" s="279" t="s">
        <v>214</v>
      </c>
    </row>
    <row r="266" s="2" customFormat="1" ht="24.15" customHeight="1">
      <c r="A266" s="39"/>
      <c r="B266" s="40"/>
      <c r="C266" s="280" t="s">
        <v>517</v>
      </c>
      <c r="D266" s="280" t="s">
        <v>244</v>
      </c>
      <c r="E266" s="282" t="s">
        <v>1389</v>
      </c>
      <c r="F266" s="283" t="s">
        <v>1390</v>
      </c>
      <c r="G266" s="284" t="s">
        <v>710</v>
      </c>
      <c r="H266" s="285">
        <v>0.55900000000000005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44</v>
      </c>
      <c r="O266" s="92"/>
      <c r="P266" s="239">
        <f>O266*H266</f>
        <v>0</v>
      </c>
      <c r="Q266" s="239">
        <v>0.55000000000000004</v>
      </c>
      <c r="R266" s="239">
        <f>Q266*H266</f>
        <v>0.30745000000000006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299</v>
      </c>
      <c r="AT266" s="241" t="s">
        <v>244</v>
      </c>
      <c r="AU266" s="241" t="s">
        <v>87</v>
      </c>
      <c r="AY266" s="18" t="s">
        <v>214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85</v>
      </c>
      <c r="BK266" s="242">
        <f>ROUND(I266*H266,2)</f>
        <v>0</v>
      </c>
      <c r="BL266" s="18" t="s">
        <v>293</v>
      </c>
      <c r="BM266" s="241" t="s">
        <v>1391</v>
      </c>
    </row>
    <row r="267" s="2" customFormat="1">
      <c r="A267" s="39"/>
      <c r="B267" s="40"/>
      <c r="C267" s="41"/>
      <c r="D267" s="243" t="s">
        <v>224</v>
      </c>
      <c r="E267" s="41"/>
      <c r="F267" s="244" t="s">
        <v>1390</v>
      </c>
      <c r="G267" s="41"/>
      <c r="H267" s="41"/>
      <c r="I267" s="245"/>
      <c r="J267" s="41"/>
      <c r="K267" s="41"/>
      <c r="L267" s="45"/>
      <c r="M267" s="246"/>
      <c r="N267" s="247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224</v>
      </c>
      <c r="AU267" s="18" t="s">
        <v>87</v>
      </c>
    </row>
    <row r="268" s="14" customFormat="1">
      <c r="A268" s="14"/>
      <c r="B268" s="258"/>
      <c r="C268" s="259"/>
      <c r="D268" s="243" t="s">
        <v>226</v>
      </c>
      <c r="E268" s="260" t="s">
        <v>1</v>
      </c>
      <c r="F268" s="261" t="s">
        <v>1392</v>
      </c>
      <c r="G268" s="259"/>
      <c r="H268" s="262">
        <v>0.55900000000000005</v>
      </c>
      <c r="I268" s="263"/>
      <c r="J268" s="259"/>
      <c r="K268" s="259"/>
      <c r="L268" s="264"/>
      <c r="M268" s="300"/>
      <c r="N268" s="301"/>
      <c r="O268" s="301"/>
      <c r="P268" s="301"/>
      <c r="Q268" s="301"/>
      <c r="R268" s="301"/>
      <c r="S268" s="301"/>
      <c r="T268" s="30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226</v>
      </c>
      <c r="AU268" s="268" t="s">
        <v>87</v>
      </c>
      <c r="AV268" s="14" t="s">
        <v>87</v>
      </c>
      <c r="AW268" s="14" t="s">
        <v>34</v>
      </c>
      <c r="AX268" s="14" t="s">
        <v>85</v>
      </c>
      <c r="AY268" s="268" t="s">
        <v>214</v>
      </c>
    </row>
    <row r="269" s="2" customFormat="1" ht="6.96" customHeight="1">
      <c r="A269" s="39"/>
      <c r="B269" s="67"/>
      <c r="C269" s="68"/>
      <c r="D269" s="68"/>
      <c r="E269" s="68"/>
      <c r="F269" s="68"/>
      <c r="G269" s="68"/>
      <c r="H269" s="68"/>
      <c r="I269" s="68"/>
      <c r="J269" s="68"/>
      <c r="K269" s="68"/>
      <c r="L269" s="45"/>
      <c r="M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</sheetData>
  <sheetProtection sheet="1" autoFilter="0" formatColumns="0" formatRows="0" objects="1" scenarios="1" spinCount="100000" saltValue="+FOP5XPtBH3Xc0NzEr8lheQg6WqU1EOuqsqoEzK2EaGI0tmWp7Gt0o0UfUTWHjn8lYYjCKvqKKm/CXKDv9RB2g==" hashValue="NcfAKPLWGKRHBAaWFU4nC7IBXuFK2qWcBb9rvrhZc4iE/xeU/DqDW3bEEAYJgZN2x3YwXQObY3mIztwpczJGPg==" algorithmName="SHA-512" password="CC35"/>
  <autoFilter ref="C134:K2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 s="1" customFormat="1" ht="12" customHeight="1">
      <c r="B8" s="21"/>
      <c r="D8" s="152" t="s">
        <v>177</v>
      </c>
      <c r="L8" s="21"/>
    </row>
    <row r="9" s="2" customFormat="1" ht="16.5" customHeight="1">
      <c r="A9" s="39"/>
      <c r="B9" s="45"/>
      <c r="C9" s="39"/>
      <c r="D9" s="39"/>
      <c r="E9" s="153" t="s">
        <v>684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1056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19. 9. 2023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33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26.5" customHeight="1">
      <c r="A29" s="157"/>
      <c r="B29" s="158"/>
      <c r="C29" s="157"/>
      <c r="D29" s="157"/>
      <c r="E29" s="159" t="s">
        <v>38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39</v>
      </c>
      <c r="E32" s="39"/>
      <c r="F32" s="39"/>
      <c r="G32" s="39"/>
      <c r="H32" s="39"/>
      <c r="I32" s="39"/>
      <c r="J32" s="163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41</v>
      </c>
      <c r="G34" s="39"/>
      <c r="H34" s="39"/>
      <c r="I34" s="164" t="s">
        <v>40</v>
      </c>
      <c r="J34" s="164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43</v>
      </c>
      <c r="E35" s="152" t="s">
        <v>44</v>
      </c>
      <c r="F35" s="165">
        <f>ROUND((SUM(BE126:BE164)),  2)</f>
        <v>0</v>
      </c>
      <c r="G35" s="39"/>
      <c r="H35" s="39"/>
      <c r="I35" s="166">
        <v>0.20999999999999999</v>
      </c>
      <c r="J35" s="165">
        <f>ROUND(((SUM(BE126:BE164))*I35),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ROUND((SUM(BF126:BF164)),  2)</f>
        <v>0</v>
      </c>
      <c r="G36" s="39"/>
      <c r="H36" s="39"/>
      <c r="I36" s="166">
        <v>0.14999999999999999</v>
      </c>
      <c r="J36" s="165">
        <f>ROUND(((SUM(BF126:BF164))*I36),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ROUND((SUM(BG126:BG164)),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ROUND((SUM(BH126:BH164)),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ROUND((SUM(BI126:BI164)),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684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Kladno</v>
      </c>
      <c r="G91" s="41"/>
      <c r="H91" s="41"/>
      <c r="I91" s="33" t="s">
        <v>22</v>
      </c>
      <c r="J91" s="80" t="str">
        <f>IF(J14="","",J14)</f>
        <v>19. 9. 2023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SOŠ a SOU Kladno, Nám. E. Beneše 2353, Kladno</v>
      </c>
      <c r="G93" s="41"/>
      <c r="H93" s="41"/>
      <c r="I93" s="33" t="s">
        <v>30</v>
      </c>
      <c r="J93" s="37" t="str">
        <f>E23</f>
        <v>Ateliér Civilista s.r.o., Bratronice 241, 273 63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184</v>
      </c>
      <c r="D96" s="188"/>
      <c r="E96" s="188"/>
      <c r="F96" s="188"/>
      <c r="G96" s="188"/>
      <c r="H96" s="188"/>
      <c r="I96" s="188"/>
      <c r="J96" s="189" t="s">
        <v>185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186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187</v>
      </c>
    </row>
    <row r="99" s="9" customFormat="1" ht="24.96" customHeight="1">
      <c r="A99" s="9"/>
      <c r="B99" s="191"/>
      <c r="C99" s="192"/>
      <c r="D99" s="193" t="s">
        <v>1056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1393</v>
      </c>
      <c r="E100" s="199"/>
      <c r="F100" s="199"/>
      <c r="G100" s="199"/>
      <c r="H100" s="199"/>
      <c r="I100" s="199"/>
      <c r="J100" s="200">
        <f>J128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1394</v>
      </c>
      <c r="E101" s="194"/>
      <c r="F101" s="194"/>
      <c r="G101" s="194"/>
      <c r="H101" s="194"/>
      <c r="I101" s="194"/>
      <c r="J101" s="195">
        <f>J136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1395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1396</v>
      </c>
      <c r="E103" s="194"/>
      <c r="F103" s="194"/>
      <c r="G103" s="194"/>
      <c r="H103" s="194"/>
      <c r="I103" s="194"/>
      <c r="J103" s="195">
        <f>J156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1397</v>
      </c>
      <c r="E104" s="194"/>
      <c r="F104" s="194"/>
      <c r="G104" s="194"/>
      <c r="H104" s="194"/>
      <c r="I104" s="194"/>
      <c r="J104" s="195">
        <f>J159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199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Přístavba objektu SOŠ a SOU Kladno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177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684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VRN - Vedlejší rozpočtové náklady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Kladno</v>
      </c>
      <c r="G120" s="41"/>
      <c r="H120" s="41"/>
      <c r="I120" s="33" t="s">
        <v>22</v>
      </c>
      <c r="J120" s="80" t="str">
        <f>IF(J14="","",J14)</f>
        <v>19. 9. 2023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24</v>
      </c>
      <c r="D122" s="41"/>
      <c r="E122" s="41"/>
      <c r="F122" s="28" t="str">
        <f>E17</f>
        <v>SOŠ a SOU Kladno, Nám. E. Beneše 2353, Kladno</v>
      </c>
      <c r="G122" s="41"/>
      <c r="H122" s="41"/>
      <c r="I122" s="33" t="s">
        <v>30</v>
      </c>
      <c r="J122" s="37" t="str">
        <f>E23</f>
        <v>Ateliér Civilista s.r.o., Bratronice 241, 273 63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35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200</v>
      </c>
      <c r="D125" s="205" t="s">
        <v>64</v>
      </c>
      <c r="E125" s="205" t="s">
        <v>60</v>
      </c>
      <c r="F125" s="205" t="s">
        <v>61</v>
      </c>
      <c r="G125" s="205" t="s">
        <v>201</v>
      </c>
      <c r="H125" s="205" t="s">
        <v>202</v>
      </c>
      <c r="I125" s="205" t="s">
        <v>203</v>
      </c>
      <c r="J125" s="205" t="s">
        <v>185</v>
      </c>
      <c r="K125" s="206" t="s">
        <v>204</v>
      </c>
      <c r="L125" s="207"/>
      <c r="M125" s="101" t="s">
        <v>1</v>
      </c>
      <c r="N125" s="102" t="s">
        <v>43</v>
      </c>
      <c r="O125" s="102" t="s">
        <v>205</v>
      </c>
      <c r="P125" s="102" t="s">
        <v>206</v>
      </c>
      <c r="Q125" s="102" t="s">
        <v>207</v>
      </c>
      <c r="R125" s="102" t="s">
        <v>208</v>
      </c>
      <c r="S125" s="102" t="s">
        <v>209</v>
      </c>
      <c r="T125" s="103" t="s">
        <v>210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211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P127+P136+P143+P156+P159</f>
        <v>0</v>
      </c>
      <c r="Q126" s="105"/>
      <c r="R126" s="210">
        <f>R127+R136+R143+R156+R159</f>
        <v>0</v>
      </c>
      <c r="S126" s="105"/>
      <c r="T126" s="211">
        <f>T127+T136+T143+T156+T159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78</v>
      </c>
      <c r="AU126" s="18" t="s">
        <v>187</v>
      </c>
      <c r="BK126" s="212">
        <f>BK127+BK136+BK143+BK156+BK159</f>
        <v>0</v>
      </c>
    </row>
    <row r="127" s="12" customFormat="1" ht="25.92" customHeight="1">
      <c r="A127" s="12"/>
      <c r="B127" s="213"/>
      <c r="C127" s="214"/>
      <c r="D127" s="215" t="s">
        <v>78</v>
      </c>
      <c r="E127" s="216" t="s">
        <v>155</v>
      </c>
      <c r="F127" s="216" t="s">
        <v>156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721</v>
      </c>
      <c r="AT127" s="225" t="s">
        <v>78</v>
      </c>
      <c r="AU127" s="225" t="s">
        <v>79</v>
      </c>
      <c r="AY127" s="224" t="s">
        <v>214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78</v>
      </c>
      <c r="E128" s="227" t="s">
        <v>1398</v>
      </c>
      <c r="F128" s="227" t="s">
        <v>1399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SUM(P129:P135)</f>
        <v>0</v>
      </c>
      <c r="Q128" s="221"/>
      <c r="R128" s="222">
        <f>SUM(R129:R135)</f>
        <v>0</v>
      </c>
      <c r="S128" s="221"/>
      <c r="T128" s="223">
        <f>SUM(T129:T135)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721</v>
      </c>
      <c r="AT128" s="225" t="s">
        <v>78</v>
      </c>
      <c r="AU128" s="225" t="s">
        <v>85</v>
      </c>
      <c r="AY128" s="224" t="s">
        <v>214</v>
      </c>
      <c r="BK128" s="226">
        <f>SUM(BK129:BK135)</f>
        <v>0</v>
      </c>
    </row>
    <row r="129" s="2" customFormat="1" ht="16.5" customHeight="1">
      <c r="A129" s="39"/>
      <c r="B129" s="40"/>
      <c r="C129" s="229" t="s">
        <v>85</v>
      </c>
      <c r="D129" s="229" t="s">
        <v>218</v>
      </c>
      <c r="E129" s="231" t="s">
        <v>1400</v>
      </c>
      <c r="F129" s="232" t="s">
        <v>1401</v>
      </c>
      <c r="G129" s="233" t="s">
        <v>634</v>
      </c>
      <c r="H129" s="234">
        <v>1</v>
      </c>
      <c r="I129" s="235"/>
      <c r="J129" s="236">
        <f>ROUND(I129*H129,2)</f>
        <v>0</v>
      </c>
      <c r="K129" s="232" t="s">
        <v>222</v>
      </c>
      <c r="L129" s="45"/>
      <c r="M129" s="237" t="s">
        <v>1</v>
      </c>
      <c r="N129" s="238" t="s">
        <v>44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1402</v>
      </c>
      <c r="AT129" s="241" t="s">
        <v>218</v>
      </c>
      <c r="AU129" s="241" t="s">
        <v>87</v>
      </c>
      <c r="AY129" s="18" t="s">
        <v>214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85</v>
      </c>
      <c r="BK129" s="242">
        <f>ROUND(I129*H129,2)</f>
        <v>0</v>
      </c>
      <c r="BL129" s="18" t="s">
        <v>1402</v>
      </c>
      <c r="BM129" s="241" t="s">
        <v>1403</v>
      </c>
    </row>
    <row r="130" s="2" customFormat="1">
      <c r="A130" s="39"/>
      <c r="B130" s="40"/>
      <c r="C130" s="41"/>
      <c r="D130" s="243" t="s">
        <v>224</v>
      </c>
      <c r="E130" s="41"/>
      <c r="F130" s="244" t="s">
        <v>1401</v>
      </c>
      <c r="G130" s="41"/>
      <c r="H130" s="41"/>
      <c r="I130" s="245"/>
      <c r="J130" s="41"/>
      <c r="K130" s="41"/>
      <c r="L130" s="45"/>
      <c r="M130" s="246"/>
      <c r="N130" s="24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87</v>
      </c>
    </row>
    <row r="131" s="2" customFormat="1" ht="16.5" customHeight="1">
      <c r="A131" s="39"/>
      <c r="B131" s="40"/>
      <c r="C131" s="229" t="s">
        <v>87</v>
      </c>
      <c r="D131" s="229" t="s">
        <v>218</v>
      </c>
      <c r="E131" s="231" t="s">
        <v>1404</v>
      </c>
      <c r="F131" s="232" t="s">
        <v>1405</v>
      </c>
      <c r="G131" s="233" t="s">
        <v>634</v>
      </c>
      <c r="H131" s="234">
        <v>1</v>
      </c>
      <c r="I131" s="235"/>
      <c r="J131" s="236">
        <f>ROUND(I131*H131,2)</f>
        <v>0</v>
      </c>
      <c r="K131" s="232" t="s">
        <v>222</v>
      </c>
      <c r="L131" s="45"/>
      <c r="M131" s="237" t="s">
        <v>1</v>
      </c>
      <c r="N131" s="238" t="s">
        <v>44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1402</v>
      </c>
      <c r="AT131" s="241" t="s">
        <v>218</v>
      </c>
      <c r="AU131" s="241" t="s">
        <v>87</v>
      </c>
      <c r="AY131" s="18" t="s">
        <v>214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85</v>
      </c>
      <c r="BK131" s="242">
        <f>ROUND(I131*H131,2)</f>
        <v>0</v>
      </c>
      <c r="BL131" s="18" t="s">
        <v>1402</v>
      </c>
      <c r="BM131" s="241" t="s">
        <v>1406</v>
      </c>
    </row>
    <row r="132" s="2" customFormat="1">
      <c r="A132" s="39"/>
      <c r="B132" s="40"/>
      <c r="C132" s="41"/>
      <c r="D132" s="243" t="s">
        <v>224</v>
      </c>
      <c r="E132" s="41"/>
      <c r="F132" s="244" t="s">
        <v>1405</v>
      </c>
      <c r="G132" s="41"/>
      <c r="H132" s="41"/>
      <c r="I132" s="245"/>
      <c r="J132" s="41"/>
      <c r="K132" s="41"/>
      <c r="L132" s="45"/>
      <c r="M132" s="246"/>
      <c r="N132" s="24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224</v>
      </c>
      <c r="AU132" s="18" t="s">
        <v>87</v>
      </c>
    </row>
    <row r="133" s="2" customFormat="1">
      <c r="A133" s="39"/>
      <c r="B133" s="40"/>
      <c r="C133" s="41"/>
      <c r="D133" s="243" t="s">
        <v>400</v>
      </c>
      <c r="E133" s="41"/>
      <c r="F133" s="291" t="s">
        <v>1407</v>
      </c>
      <c r="G133" s="41"/>
      <c r="H133" s="41"/>
      <c r="I133" s="245"/>
      <c r="J133" s="41"/>
      <c r="K133" s="41"/>
      <c r="L133" s="45"/>
      <c r="M133" s="246"/>
      <c r="N133" s="24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400</v>
      </c>
      <c r="AU133" s="18" t="s">
        <v>87</v>
      </c>
    </row>
    <row r="134" s="2" customFormat="1" ht="16.5" customHeight="1">
      <c r="A134" s="39"/>
      <c r="B134" s="40"/>
      <c r="C134" s="229" t="s">
        <v>95</v>
      </c>
      <c r="D134" s="229" t="s">
        <v>218</v>
      </c>
      <c r="E134" s="231" t="s">
        <v>1408</v>
      </c>
      <c r="F134" s="232" t="s">
        <v>1409</v>
      </c>
      <c r="G134" s="233" t="s">
        <v>634</v>
      </c>
      <c r="H134" s="234">
        <v>1</v>
      </c>
      <c r="I134" s="235"/>
      <c r="J134" s="236">
        <f>ROUND(I134*H134,2)</f>
        <v>0</v>
      </c>
      <c r="K134" s="232" t="s">
        <v>222</v>
      </c>
      <c r="L134" s="45"/>
      <c r="M134" s="237" t="s">
        <v>1</v>
      </c>
      <c r="N134" s="238" t="s">
        <v>44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1402</v>
      </c>
      <c r="AT134" s="241" t="s">
        <v>218</v>
      </c>
      <c r="AU134" s="241" t="s">
        <v>87</v>
      </c>
      <c r="AY134" s="18" t="s">
        <v>214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85</v>
      </c>
      <c r="BK134" s="242">
        <f>ROUND(I134*H134,2)</f>
        <v>0</v>
      </c>
      <c r="BL134" s="18" t="s">
        <v>1402</v>
      </c>
      <c r="BM134" s="241" t="s">
        <v>1410</v>
      </c>
    </row>
    <row r="135" s="2" customFormat="1">
      <c r="A135" s="39"/>
      <c r="B135" s="40"/>
      <c r="C135" s="41"/>
      <c r="D135" s="243" t="s">
        <v>224</v>
      </c>
      <c r="E135" s="41"/>
      <c r="F135" s="244" t="s">
        <v>1409</v>
      </c>
      <c r="G135" s="41"/>
      <c r="H135" s="41"/>
      <c r="I135" s="245"/>
      <c r="J135" s="41"/>
      <c r="K135" s="41"/>
      <c r="L135" s="45"/>
      <c r="M135" s="246"/>
      <c r="N135" s="24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87</v>
      </c>
    </row>
    <row r="136" s="12" customFormat="1" ht="25.92" customHeight="1">
      <c r="A136" s="12"/>
      <c r="B136" s="213"/>
      <c r="C136" s="214"/>
      <c r="D136" s="215" t="s">
        <v>78</v>
      </c>
      <c r="E136" s="216" t="s">
        <v>1411</v>
      </c>
      <c r="F136" s="216" t="s">
        <v>1412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SUM(P137:P142)</f>
        <v>0</v>
      </c>
      <c r="Q136" s="221"/>
      <c r="R136" s="222">
        <f>SUM(R137:R142)</f>
        <v>0</v>
      </c>
      <c r="S136" s="221"/>
      <c r="T136" s="223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721</v>
      </c>
      <c r="AT136" s="225" t="s">
        <v>78</v>
      </c>
      <c r="AU136" s="225" t="s">
        <v>79</v>
      </c>
      <c r="AY136" s="224" t="s">
        <v>214</v>
      </c>
      <c r="BK136" s="226">
        <f>SUM(BK137:BK142)</f>
        <v>0</v>
      </c>
    </row>
    <row r="137" s="2" customFormat="1" ht="16.5" customHeight="1">
      <c r="A137" s="39"/>
      <c r="B137" s="40"/>
      <c r="C137" s="229" t="s">
        <v>721</v>
      </c>
      <c r="D137" s="229" t="s">
        <v>218</v>
      </c>
      <c r="E137" s="231" t="s">
        <v>1413</v>
      </c>
      <c r="F137" s="232" t="s">
        <v>1412</v>
      </c>
      <c r="G137" s="233" t="s">
        <v>515</v>
      </c>
      <c r="H137" s="234">
        <v>1</v>
      </c>
      <c r="I137" s="235"/>
      <c r="J137" s="236">
        <f>ROUND(I137*H137,2)</f>
        <v>0</v>
      </c>
      <c r="K137" s="232" t="s">
        <v>222</v>
      </c>
      <c r="L137" s="45"/>
      <c r="M137" s="237" t="s">
        <v>1</v>
      </c>
      <c r="N137" s="238" t="s">
        <v>44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1402</v>
      </c>
      <c r="AT137" s="241" t="s">
        <v>218</v>
      </c>
      <c r="AU137" s="241" t="s">
        <v>85</v>
      </c>
      <c r="AY137" s="18" t="s">
        <v>214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85</v>
      </c>
      <c r="BK137" s="242">
        <f>ROUND(I137*H137,2)</f>
        <v>0</v>
      </c>
      <c r="BL137" s="18" t="s">
        <v>1402</v>
      </c>
      <c r="BM137" s="241" t="s">
        <v>1414</v>
      </c>
    </row>
    <row r="138" s="2" customFormat="1">
      <c r="A138" s="39"/>
      <c r="B138" s="40"/>
      <c r="C138" s="41"/>
      <c r="D138" s="243" t="s">
        <v>224</v>
      </c>
      <c r="E138" s="41"/>
      <c r="F138" s="244" t="s">
        <v>1412</v>
      </c>
      <c r="G138" s="41"/>
      <c r="H138" s="41"/>
      <c r="I138" s="245"/>
      <c r="J138" s="41"/>
      <c r="K138" s="41"/>
      <c r="L138" s="45"/>
      <c r="M138" s="246"/>
      <c r="N138" s="24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85</v>
      </c>
    </row>
    <row r="139" s="2" customFormat="1" ht="16.5" customHeight="1">
      <c r="A139" s="39"/>
      <c r="B139" s="40"/>
      <c r="C139" s="229" t="s">
        <v>215</v>
      </c>
      <c r="D139" s="229" t="s">
        <v>218</v>
      </c>
      <c r="E139" s="231" t="s">
        <v>1415</v>
      </c>
      <c r="F139" s="232" t="s">
        <v>1416</v>
      </c>
      <c r="G139" s="233" t="s">
        <v>634</v>
      </c>
      <c r="H139" s="234">
        <v>1</v>
      </c>
      <c r="I139" s="235"/>
      <c r="J139" s="236">
        <f>ROUND(I139*H139,2)</f>
        <v>0</v>
      </c>
      <c r="K139" s="232" t="s">
        <v>222</v>
      </c>
      <c r="L139" s="45"/>
      <c r="M139" s="237" t="s">
        <v>1</v>
      </c>
      <c r="N139" s="238" t="s">
        <v>44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1402</v>
      </c>
      <c r="AT139" s="241" t="s">
        <v>218</v>
      </c>
      <c r="AU139" s="241" t="s">
        <v>85</v>
      </c>
      <c r="AY139" s="18" t="s">
        <v>214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1402</v>
      </c>
      <c r="BM139" s="241" t="s">
        <v>1417</v>
      </c>
    </row>
    <row r="140" s="2" customFormat="1">
      <c r="A140" s="39"/>
      <c r="B140" s="40"/>
      <c r="C140" s="41"/>
      <c r="D140" s="243" t="s">
        <v>224</v>
      </c>
      <c r="E140" s="41"/>
      <c r="F140" s="244" t="s">
        <v>1416</v>
      </c>
      <c r="G140" s="41"/>
      <c r="H140" s="41"/>
      <c r="I140" s="245"/>
      <c r="J140" s="41"/>
      <c r="K140" s="41"/>
      <c r="L140" s="45"/>
      <c r="M140" s="246"/>
      <c r="N140" s="24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85</v>
      </c>
    </row>
    <row r="141" s="2" customFormat="1" ht="16.5" customHeight="1">
      <c r="A141" s="39"/>
      <c r="B141" s="40"/>
      <c r="C141" s="229" t="s">
        <v>732</v>
      </c>
      <c r="D141" s="229" t="s">
        <v>218</v>
      </c>
      <c r="E141" s="231" t="s">
        <v>1418</v>
      </c>
      <c r="F141" s="232" t="s">
        <v>1419</v>
      </c>
      <c r="G141" s="233" t="s">
        <v>515</v>
      </c>
      <c r="H141" s="234">
        <v>1</v>
      </c>
      <c r="I141" s="235"/>
      <c r="J141" s="236">
        <f>ROUND(I141*H141,2)</f>
        <v>0</v>
      </c>
      <c r="K141" s="232" t="s">
        <v>222</v>
      </c>
      <c r="L141" s="45"/>
      <c r="M141" s="237" t="s">
        <v>1</v>
      </c>
      <c r="N141" s="238" t="s">
        <v>44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1402</v>
      </c>
      <c r="AT141" s="241" t="s">
        <v>218</v>
      </c>
      <c r="AU141" s="241" t="s">
        <v>85</v>
      </c>
      <c r="AY141" s="18" t="s">
        <v>214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85</v>
      </c>
      <c r="BK141" s="242">
        <f>ROUND(I141*H141,2)</f>
        <v>0</v>
      </c>
      <c r="BL141" s="18" t="s">
        <v>1402</v>
      </c>
      <c r="BM141" s="241" t="s">
        <v>1420</v>
      </c>
    </row>
    <row r="142" s="2" customFormat="1">
      <c r="A142" s="39"/>
      <c r="B142" s="40"/>
      <c r="C142" s="41"/>
      <c r="D142" s="243" t="s">
        <v>224</v>
      </c>
      <c r="E142" s="41"/>
      <c r="F142" s="244" t="s">
        <v>1419</v>
      </c>
      <c r="G142" s="41"/>
      <c r="H142" s="41"/>
      <c r="I142" s="245"/>
      <c r="J142" s="41"/>
      <c r="K142" s="41"/>
      <c r="L142" s="45"/>
      <c r="M142" s="246"/>
      <c r="N142" s="24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85</v>
      </c>
    </row>
    <row r="143" s="12" customFormat="1" ht="25.92" customHeight="1">
      <c r="A143" s="12"/>
      <c r="B143" s="213"/>
      <c r="C143" s="214"/>
      <c r="D143" s="215" t="s">
        <v>78</v>
      </c>
      <c r="E143" s="216" t="s">
        <v>1421</v>
      </c>
      <c r="F143" s="216" t="s">
        <v>1422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SUM(P144:P155)</f>
        <v>0</v>
      </c>
      <c r="Q143" s="221"/>
      <c r="R143" s="222">
        <f>SUM(R144:R155)</f>
        <v>0</v>
      </c>
      <c r="S143" s="221"/>
      <c r="T143" s="223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721</v>
      </c>
      <c r="AT143" s="225" t="s">
        <v>78</v>
      </c>
      <c r="AU143" s="225" t="s">
        <v>79</v>
      </c>
      <c r="AY143" s="224" t="s">
        <v>214</v>
      </c>
      <c r="BK143" s="226">
        <f>SUM(BK144:BK155)</f>
        <v>0</v>
      </c>
    </row>
    <row r="144" s="2" customFormat="1" ht="16.5" customHeight="1">
      <c r="A144" s="39"/>
      <c r="B144" s="40"/>
      <c r="C144" s="229" t="s">
        <v>247</v>
      </c>
      <c r="D144" s="229" t="s">
        <v>218</v>
      </c>
      <c r="E144" s="231" t="s">
        <v>1423</v>
      </c>
      <c r="F144" s="232" t="s">
        <v>1422</v>
      </c>
      <c r="G144" s="233" t="s">
        <v>515</v>
      </c>
      <c r="H144" s="234">
        <v>1</v>
      </c>
      <c r="I144" s="235"/>
      <c r="J144" s="236">
        <f>ROUND(I144*H144,2)</f>
        <v>0</v>
      </c>
      <c r="K144" s="232" t="s">
        <v>222</v>
      </c>
      <c r="L144" s="45"/>
      <c r="M144" s="237" t="s">
        <v>1</v>
      </c>
      <c r="N144" s="238" t="s">
        <v>44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1402</v>
      </c>
      <c r="AT144" s="241" t="s">
        <v>218</v>
      </c>
      <c r="AU144" s="241" t="s">
        <v>85</v>
      </c>
      <c r="AY144" s="18" t="s">
        <v>214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85</v>
      </c>
      <c r="BK144" s="242">
        <f>ROUND(I144*H144,2)</f>
        <v>0</v>
      </c>
      <c r="BL144" s="18" t="s">
        <v>1402</v>
      </c>
      <c r="BM144" s="241" t="s">
        <v>1424</v>
      </c>
    </row>
    <row r="145" s="2" customFormat="1">
      <c r="A145" s="39"/>
      <c r="B145" s="40"/>
      <c r="C145" s="41"/>
      <c r="D145" s="243" t="s">
        <v>224</v>
      </c>
      <c r="E145" s="41"/>
      <c r="F145" s="244" t="s">
        <v>1422</v>
      </c>
      <c r="G145" s="41"/>
      <c r="H145" s="41"/>
      <c r="I145" s="245"/>
      <c r="J145" s="41"/>
      <c r="K145" s="41"/>
      <c r="L145" s="45"/>
      <c r="M145" s="246"/>
      <c r="N145" s="24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224</v>
      </c>
      <c r="AU145" s="18" t="s">
        <v>85</v>
      </c>
    </row>
    <row r="146" s="2" customFormat="1" ht="16.5" customHeight="1">
      <c r="A146" s="39"/>
      <c r="B146" s="40"/>
      <c r="C146" s="229" t="s">
        <v>271</v>
      </c>
      <c r="D146" s="229" t="s">
        <v>218</v>
      </c>
      <c r="E146" s="231" t="s">
        <v>1425</v>
      </c>
      <c r="F146" s="232" t="s">
        <v>1426</v>
      </c>
      <c r="G146" s="233" t="s">
        <v>634</v>
      </c>
      <c r="H146" s="234">
        <v>1</v>
      </c>
      <c r="I146" s="235"/>
      <c r="J146" s="236">
        <f>ROUND(I146*H146,2)</f>
        <v>0</v>
      </c>
      <c r="K146" s="232" t="s">
        <v>222</v>
      </c>
      <c r="L146" s="45"/>
      <c r="M146" s="237" t="s">
        <v>1</v>
      </c>
      <c r="N146" s="238" t="s">
        <v>44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1402</v>
      </c>
      <c r="AT146" s="241" t="s">
        <v>218</v>
      </c>
      <c r="AU146" s="241" t="s">
        <v>85</v>
      </c>
      <c r="AY146" s="18" t="s">
        <v>214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85</v>
      </c>
      <c r="BK146" s="242">
        <f>ROUND(I146*H146,2)</f>
        <v>0</v>
      </c>
      <c r="BL146" s="18" t="s">
        <v>1402</v>
      </c>
      <c r="BM146" s="241" t="s">
        <v>1427</v>
      </c>
    </row>
    <row r="147" s="2" customFormat="1">
      <c r="A147" s="39"/>
      <c r="B147" s="40"/>
      <c r="C147" s="41"/>
      <c r="D147" s="243" t="s">
        <v>224</v>
      </c>
      <c r="E147" s="41"/>
      <c r="F147" s="244" t="s">
        <v>1426</v>
      </c>
      <c r="G147" s="41"/>
      <c r="H147" s="41"/>
      <c r="I147" s="245"/>
      <c r="J147" s="41"/>
      <c r="K147" s="41"/>
      <c r="L147" s="45"/>
      <c r="M147" s="246"/>
      <c r="N147" s="24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224</v>
      </c>
      <c r="AU147" s="18" t="s">
        <v>85</v>
      </c>
    </row>
    <row r="148" s="2" customFormat="1" ht="16.5" customHeight="1">
      <c r="A148" s="39"/>
      <c r="B148" s="40"/>
      <c r="C148" s="229" t="s">
        <v>748</v>
      </c>
      <c r="D148" s="229" t="s">
        <v>218</v>
      </c>
      <c r="E148" s="231" t="s">
        <v>1428</v>
      </c>
      <c r="F148" s="232" t="s">
        <v>1429</v>
      </c>
      <c r="G148" s="233" t="s">
        <v>634</v>
      </c>
      <c r="H148" s="234">
        <v>1</v>
      </c>
      <c r="I148" s="235"/>
      <c r="J148" s="236">
        <f>ROUND(I148*H148,2)</f>
        <v>0</v>
      </c>
      <c r="K148" s="232" t="s">
        <v>222</v>
      </c>
      <c r="L148" s="45"/>
      <c r="M148" s="237" t="s">
        <v>1</v>
      </c>
      <c r="N148" s="238" t="s">
        <v>44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1402</v>
      </c>
      <c r="AT148" s="241" t="s">
        <v>218</v>
      </c>
      <c r="AU148" s="241" t="s">
        <v>85</v>
      </c>
      <c r="AY148" s="18" t="s">
        <v>214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85</v>
      </c>
      <c r="BK148" s="242">
        <f>ROUND(I148*H148,2)</f>
        <v>0</v>
      </c>
      <c r="BL148" s="18" t="s">
        <v>1402</v>
      </c>
      <c r="BM148" s="241" t="s">
        <v>1430</v>
      </c>
    </row>
    <row r="149" s="2" customFormat="1">
      <c r="A149" s="39"/>
      <c r="B149" s="40"/>
      <c r="C149" s="41"/>
      <c r="D149" s="243" t="s">
        <v>224</v>
      </c>
      <c r="E149" s="41"/>
      <c r="F149" s="244" t="s">
        <v>1429</v>
      </c>
      <c r="G149" s="41"/>
      <c r="H149" s="41"/>
      <c r="I149" s="245"/>
      <c r="J149" s="41"/>
      <c r="K149" s="41"/>
      <c r="L149" s="45"/>
      <c r="M149" s="246"/>
      <c r="N149" s="24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224</v>
      </c>
      <c r="AU149" s="18" t="s">
        <v>85</v>
      </c>
    </row>
    <row r="150" s="2" customFormat="1" ht="16.5" customHeight="1">
      <c r="A150" s="39"/>
      <c r="B150" s="40"/>
      <c r="C150" s="229" t="s">
        <v>601</v>
      </c>
      <c r="D150" s="229" t="s">
        <v>218</v>
      </c>
      <c r="E150" s="231" t="s">
        <v>1431</v>
      </c>
      <c r="F150" s="232" t="s">
        <v>1432</v>
      </c>
      <c r="G150" s="233" t="s">
        <v>634</v>
      </c>
      <c r="H150" s="234">
        <v>1</v>
      </c>
      <c r="I150" s="235"/>
      <c r="J150" s="236">
        <f>ROUND(I150*H150,2)</f>
        <v>0</v>
      </c>
      <c r="K150" s="232" t="s">
        <v>222</v>
      </c>
      <c r="L150" s="45"/>
      <c r="M150" s="237" t="s">
        <v>1</v>
      </c>
      <c r="N150" s="238" t="s">
        <v>44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1402</v>
      </c>
      <c r="AT150" s="241" t="s">
        <v>218</v>
      </c>
      <c r="AU150" s="241" t="s">
        <v>85</v>
      </c>
      <c r="AY150" s="18" t="s">
        <v>214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85</v>
      </c>
      <c r="BK150" s="242">
        <f>ROUND(I150*H150,2)</f>
        <v>0</v>
      </c>
      <c r="BL150" s="18" t="s">
        <v>1402</v>
      </c>
      <c r="BM150" s="241" t="s">
        <v>1433</v>
      </c>
    </row>
    <row r="151" s="2" customFormat="1">
      <c r="A151" s="39"/>
      <c r="B151" s="40"/>
      <c r="C151" s="41"/>
      <c r="D151" s="243" t="s">
        <v>224</v>
      </c>
      <c r="E151" s="41"/>
      <c r="F151" s="244" t="s">
        <v>1432</v>
      </c>
      <c r="G151" s="41"/>
      <c r="H151" s="41"/>
      <c r="I151" s="245"/>
      <c r="J151" s="41"/>
      <c r="K151" s="41"/>
      <c r="L151" s="45"/>
      <c r="M151" s="246"/>
      <c r="N151" s="24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224</v>
      </c>
      <c r="AU151" s="18" t="s">
        <v>85</v>
      </c>
    </row>
    <row r="152" s="2" customFormat="1" ht="16.5" customHeight="1">
      <c r="A152" s="39"/>
      <c r="B152" s="40"/>
      <c r="C152" s="229" t="s">
        <v>762</v>
      </c>
      <c r="D152" s="229" t="s">
        <v>218</v>
      </c>
      <c r="E152" s="231" t="s">
        <v>1434</v>
      </c>
      <c r="F152" s="232" t="s">
        <v>1435</v>
      </c>
      <c r="G152" s="233" t="s">
        <v>634</v>
      </c>
      <c r="H152" s="234">
        <v>1</v>
      </c>
      <c r="I152" s="235"/>
      <c r="J152" s="236">
        <f>ROUND(I152*H152,2)</f>
        <v>0</v>
      </c>
      <c r="K152" s="232" t="s">
        <v>222</v>
      </c>
      <c r="L152" s="45"/>
      <c r="M152" s="237" t="s">
        <v>1</v>
      </c>
      <c r="N152" s="238" t="s">
        <v>44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1402</v>
      </c>
      <c r="AT152" s="241" t="s">
        <v>218</v>
      </c>
      <c r="AU152" s="241" t="s">
        <v>85</v>
      </c>
      <c r="AY152" s="18" t="s">
        <v>214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85</v>
      </c>
      <c r="BK152" s="242">
        <f>ROUND(I152*H152,2)</f>
        <v>0</v>
      </c>
      <c r="BL152" s="18" t="s">
        <v>1402</v>
      </c>
      <c r="BM152" s="241" t="s">
        <v>1436</v>
      </c>
    </row>
    <row r="153" s="2" customFormat="1">
      <c r="A153" s="39"/>
      <c r="B153" s="40"/>
      <c r="C153" s="41"/>
      <c r="D153" s="243" t="s">
        <v>224</v>
      </c>
      <c r="E153" s="41"/>
      <c r="F153" s="244" t="s">
        <v>1435</v>
      </c>
      <c r="G153" s="41"/>
      <c r="H153" s="41"/>
      <c r="I153" s="245"/>
      <c r="J153" s="41"/>
      <c r="K153" s="41"/>
      <c r="L153" s="45"/>
      <c r="M153" s="246"/>
      <c r="N153" s="24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224</v>
      </c>
      <c r="AU153" s="18" t="s">
        <v>85</v>
      </c>
    </row>
    <row r="154" s="2" customFormat="1" ht="16.5" customHeight="1">
      <c r="A154" s="39"/>
      <c r="B154" s="40"/>
      <c r="C154" s="229" t="s">
        <v>768</v>
      </c>
      <c r="D154" s="229" t="s">
        <v>218</v>
      </c>
      <c r="E154" s="231" t="s">
        <v>1437</v>
      </c>
      <c r="F154" s="232" t="s">
        <v>1438</v>
      </c>
      <c r="G154" s="233" t="s">
        <v>634</v>
      </c>
      <c r="H154" s="234">
        <v>1</v>
      </c>
      <c r="I154" s="235"/>
      <c r="J154" s="236">
        <f>ROUND(I154*H154,2)</f>
        <v>0</v>
      </c>
      <c r="K154" s="232" t="s">
        <v>222</v>
      </c>
      <c r="L154" s="45"/>
      <c r="M154" s="237" t="s">
        <v>1</v>
      </c>
      <c r="N154" s="238" t="s">
        <v>44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1402</v>
      </c>
      <c r="AT154" s="241" t="s">
        <v>218</v>
      </c>
      <c r="AU154" s="241" t="s">
        <v>85</v>
      </c>
      <c r="AY154" s="18" t="s">
        <v>214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85</v>
      </c>
      <c r="BK154" s="242">
        <f>ROUND(I154*H154,2)</f>
        <v>0</v>
      </c>
      <c r="BL154" s="18" t="s">
        <v>1402</v>
      </c>
      <c r="BM154" s="241" t="s">
        <v>1439</v>
      </c>
    </row>
    <row r="155" s="2" customFormat="1">
      <c r="A155" s="39"/>
      <c r="B155" s="40"/>
      <c r="C155" s="41"/>
      <c r="D155" s="243" t="s">
        <v>224</v>
      </c>
      <c r="E155" s="41"/>
      <c r="F155" s="244" t="s">
        <v>1438</v>
      </c>
      <c r="G155" s="41"/>
      <c r="H155" s="41"/>
      <c r="I155" s="245"/>
      <c r="J155" s="41"/>
      <c r="K155" s="41"/>
      <c r="L155" s="45"/>
      <c r="M155" s="246"/>
      <c r="N155" s="24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224</v>
      </c>
      <c r="AU155" s="18" t="s">
        <v>85</v>
      </c>
    </row>
    <row r="156" s="12" customFormat="1" ht="25.92" customHeight="1">
      <c r="A156" s="12"/>
      <c r="B156" s="213"/>
      <c r="C156" s="214"/>
      <c r="D156" s="215" t="s">
        <v>78</v>
      </c>
      <c r="E156" s="216" t="s">
        <v>1440</v>
      </c>
      <c r="F156" s="216" t="s">
        <v>1441</v>
      </c>
      <c r="G156" s="214"/>
      <c r="H156" s="214"/>
      <c r="I156" s="217"/>
      <c r="J156" s="218">
        <f>BK156</f>
        <v>0</v>
      </c>
      <c r="K156" s="214"/>
      <c r="L156" s="219"/>
      <c r="M156" s="220"/>
      <c r="N156" s="221"/>
      <c r="O156" s="221"/>
      <c r="P156" s="222">
        <f>SUM(P157:P158)</f>
        <v>0</v>
      </c>
      <c r="Q156" s="221"/>
      <c r="R156" s="222">
        <f>SUM(R157:R158)</f>
        <v>0</v>
      </c>
      <c r="S156" s="221"/>
      <c r="T156" s="223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721</v>
      </c>
      <c r="AT156" s="225" t="s">
        <v>78</v>
      </c>
      <c r="AU156" s="225" t="s">
        <v>79</v>
      </c>
      <c r="AY156" s="224" t="s">
        <v>214</v>
      </c>
      <c r="BK156" s="226">
        <f>SUM(BK157:BK158)</f>
        <v>0</v>
      </c>
    </row>
    <row r="157" s="2" customFormat="1" ht="16.5" customHeight="1">
      <c r="A157" s="39"/>
      <c r="B157" s="40"/>
      <c r="C157" s="229" t="s">
        <v>775</v>
      </c>
      <c r="D157" s="229" t="s">
        <v>218</v>
      </c>
      <c r="E157" s="231" t="s">
        <v>1442</v>
      </c>
      <c r="F157" s="232" t="s">
        <v>1443</v>
      </c>
      <c r="G157" s="233" t="s">
        <v>515</v>
      </c>
      <c r="H157" s="234">
        <v>1</v>
      </c>
      <c r="I157" s="235"/>
      <c r="J157" s="236">
        <f>ROUND(I157*H157,2)</f>
        <v>0</v>
      </c>
      <c r="K157" s="232" t="s">
        <v>222</v>
      </c>
      <c r="L157" s="45"/>
      <c r="M157" s="237" t="s">
        <v>1</v>
      </c>
      <c r="N157" s="238" t="s">
        <v>44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1402</v>
      </c>
      <c r="AT157" s="241" t="s">
        <v>218</v>
      </c>
      <c r="AU157" s="241" t="s">
        <v>85</v>
      </c>
      <c r="AY157" s="18" t="s">
        <v>214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85</v>
      </c>
      <c r="BK157" s="242">
        <f>ROUND(I157*H157,2)</f>
        <v>0</v>
      </c>
      <c r="BL157" s="18" t="s">
        <v>1402</v>
      </c>
      <c r="BM157" s="241" t="s">
        <v>1444</v>
      </c>
    </row>
    <row r="158" s="2" customFormat="1">
      <c r="A158" s="39"/>
      <c r="B158" s="40"/>
      <c r="C158" s="41"/>
      <c r="D158" s="243" t="s">
        <v>224</v>
      </c>
      <c r="E158" s="41"/>
      <c r="F158" s="244" t="s">
        <v>1443</v>
      </c>
      <c r="G158" s="41"/>
      <c r="H158" s="41"/>
      <c r="I158" s="245"/>
      <c r="J158" s="41"/>
      <c r="K158" s="41"/>
      <c r="L158" s="45"/>
      <c r="M158" s="246"/>
      <c r="N158" s="24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85</v>
      </c>
    </row>
    <row r="159" s="12" customFormat="1" ht="25.92" customHeight="1">
      <c r="A159" s="12"/>
      <c r="B159" s="213"/>
      <c r="C159" s="214"/>
      <c r="D159" s="215" t="s">
        <v>78</v>
      </c>
      <c r="E159" s="216" t="s">
        <v>1445</v>
      </c>
      <c r="F159" s="216" t="s">
        <v>1446</v>
      </c>
      <c r="G159" s="214"/>
      <c r="H159" s="214"/>
      <c r="I159" s="217"/>
      <c r="J159" s="218">
        <f>BK159</f>
        <v>0</v>
      </c>
      <c r="K159" s="214"/>
      <c r="L159" s="219"/>
      <c r="M159" s="220"/>
      <c r="N159" s="221"/>
      <c r="O159" s="221"/>
      <c r="P159" s="222">
        <f>SUM(P160:P164)</f>
        <v>0</v>
      </c>
      <c r="Q159" s="221"/>
      <c r="R159" s="222">
        <f>SUM(R160:R164)</f>
        <v>0</v>
      </c>
      <c r="S159" s="221"/>
      <c r="T159" s="223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721</v>
      </c>
      <c r="AT159" s="225" t="s">
        <v>78</v>
      </c>
      <c r="AU159" s="225" t="s">
        <v>79</v>
      </c>
      <c r="AY159" s="224" t="s">
        <v>214</v>
      </c>
      <c r="BK159" s="226">
        <f>SUM(BK160:BK164)</f>
        <v>0</v>
      </c>
    </row>
    <row r="160" s="2" customFormat="1" ht="16.5" customHeight="1">
      <c r="A160" s="39"/>
      <c r="B160" s="40"/>
      <c r="C160" s="229" t="s">
        <v>8</v>
      </c>
      <c r="D160" s="229" t="s">
        <v>218</v>
      </c>
      <c r="E160" s="231" t="s">
        <v>1447</v>
      </c>
      <c r="F160" s="232" t="s">
        <v>1446</v>
      </c>
      <c r="G160" s="233" t="s">
        <v>515</v>
      </c>
      <c r="H160" s="234">
        <v>1</v>
      </c>
      <c r="I160" s="235"/>
      <c r="J160" s="236">
        <f>ROUND(I160*H160,2)</f>
        <v>0</v>
      </c>
      <c r="K160" s="232" t="s">
        <v>222</v>
      </c>
      <c r="L160" s="45"/>
      <c r="M160" s="237" t="s">
        <v>1</v>
      </c>
      <c r="N160" s="238" t="s">
        <v>44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1402</v>
      </c>
      <c r="AT160" s="241" t="s">
        <v>218</v>
      </c>
      <c r="AU160" s="241" t="s">
        <v>85</v>
      </c>
      <c r="AY160" s="18" t="s">
        <v>214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85</v>
      </c>
      <c r="BK160" s="242">
        <f>ROUND(I160*H160,2)</f>
        <v>0</v>
      </c>
      <c r="BL160" s="18" t="s">
        <v>1402</v>
      </c>
      <c r="BM160" s="241" t="s">
        <v>1448</v>
      </c>
    </row>
    <row r="161" s="2" customFormat="1">
      <c r="A161" s="39"/>
      <c r="B161" s="40"/>
      <c r="C161" s="41"/>
      <c r="D161" s="243" t="s">
        <v>224</v>
      </c>
      <c r="E161" s="41"/>
      <c r="F161" s="244" t="s">
        <v>1446</v>
      </c>
      <c r="G161" s="41"/>
      <c r="H161" s="41"/>
      <c r="I161" s="245"/>
      <c r="J161" s="41"/>
      <c r="K161" s="41"/>
      <c r="L161" s="45"/>
      <c r="M161" s="246"/>
      <c r="N161" s="24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224</v>
      </c>
      <c r="AU161" s="18" t="s">
        <v>85</v>
      </c>
    </row>
    <row r="162" s="2" customFormat="1" ht="16.5" customHeight="1">
      <c r="A162" s="39"/>
      <c r="B162" s="40"/>
      <c r="C162" s="229" t="s">
        <v>293</v>
      </c>
      <c r="D162" s="229" t="s">
        <v>218</v>
      </c>
      <c r="E162" s="231" t="s">
        <v>1449</v>
      </c>
      <c r="F162" s="232" t="s">
        <v>1450</v>
      </c>
      <c r="G162" s="233" t="s">
        <v>634</v>
      </c>
      <c r="H162" s="234">
        <v>1</v>
      </c>
      <c r="I162" s="235"/>
      <c r="J162" s="236">
        <f>ROUND(I162*H162,2)</f>
        <v>0</v>
      </c>
      <c r="K162" s="232" t="s">
        <v>222</v>
      </c>
      <c r="L162" s="45"/>
      <c r="M162" s="237" t="s">
        <v>1</v>
      </c>
      <c r="N162" s="238" t="s">
        <v>44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1402</v>
      </c>
      <c r="AT162" s="241" t="s">
        <v>218</v>
      </c>
      <c r="AU162" s="241" t="s">
        <v>85</v>
      </c>
      <c r="AY162" s="18" t="s">
        <v>214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85</v>
      </c>
      <c r="BK162" s="242">
        <f>ROUND(I162*H162,2)</f>
        <v>0</v>
      </c>
      <c r="BL162" s="18" t="s">
        <v>1402</v>
      </c>
      <c r="BM162" s="241" t="s">
        <v>1451</v>
      </c>
    </row>
    <row r="163" s="2" customFormat="1">
      <c r="A163" s="39"/>
      <c r="B163" s="40"/>
      <c r="C163" s="41"/>
      <c r="D163" s="243" t="s">
        <v>224</v>
      </c>
      <c r="E163" s="41"/>
      <c r="F163" s="244" t="s">
        <v>1450</v>
      </c>
      <c r="G163" s="41"/>
      <c r="H163" s="41"/>
      <c r="I163" s="245"/>
      <c r="J163" s="41"/>
      <c r="K163" s="41"/>
      <c r="L163" s="45"/>
      <c r="M163" s="246"/>
      <c r="N163" s="24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224</v>
      </c>
      <c r="AU163" s="18" t="s">
        <v>85</v>
      </c>
    </row>
    <row r="164" s="2" customFormat="1">
      <c r="A164" s="39"/>
      <c r="B164" s="40"/>
      <c r="C164" s="41"/>
      <c r="D164" s="243" t="s">
        <v>400</v>
      </c>
      <c r="E164" s="41"/>
      <c r="F164" s="291" t="s">
        <v>1452</v>
      </c>
      <c r="G164" s="41"/>
      <c r="H164" s="41"/>
      <c r="I164" s="245"/>
      <c r="J164" s="41"/>
      <c r="K164" s="41"/>
      <c r="L164" s="45"/>
      <c r="M164" s="292"/>
      <c r="N164" s="293"/>
      <c r="O164" s="294"/>
      <c r="P164" s="294"/>
      <c r="Q164" s="294"/>
      <c r="R164" s="294"/>
      <c r="S164" s="294"/>
      <c r="T164" s="295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400</v>
      </c>
      <c r="AU164" s="18" t="s">
        <v>85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NKUWaG7AzZP6eHytohRrJHPWIma/N/1WuYnHkiS6U7X25WMImbW3x8lOwLuXIuRL0MYhVAyk5Kv0DaXtpNBK9g==" hashValue="bb512NoOgvLk4SZQSS/X/+PSs+JGxbcHhBJuFnCkyR4pyx+vjQ8HD4Qq+f51dr4jbqFxKzKbd0Zt6F0yp5bPLA==" algorithmName="SHA-512" password="CC35"/>
  <autoFilter ref="C125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1453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181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182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ROUND(J148,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ROUND((SUM(BE148:BE1547)),  2)</f>
        <v>0</v>
      </c>
      <c r="G37" s="39"/>
      <c r="H37" s="39"/>
      <c r="I37" s="166">
        <v>0.20999999999999999</v>
      </c>
      <c r="J37" s="165">
        <f>ROUND(((SUM(BE148:BE1547))*I37),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ROUND((SUM(BF148:BF1547)),  2)</f>
        <v>0</v>
      </c>
      <c r="G38" s="39"/>
      <c r="H38" s="39"/>
      <c r="I38" s="166">
        <v>0.14999999999999999</v>
      </c>
      <c r="J38" s="165">
        <f>ROUND(((SUM(BF148:BF1547))*I38),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ROUND((SUM(BG148:BG1547)),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ROUND((SUM(BH148:BH1547)),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ROUND((SUM(BI148:BI1547)),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1453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181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A - Stavební řešení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J148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9" customFormat="1" ht="24.96" customHeight="1">
      <c r="A101" s="9"/>
      <c r="B101" s="191"/>
      <c r="C101" s="192"/>
      <c r="D101" s="193" t="s">
        <v>188</v>
      </c>
      <c r="E101" s="194"/>
      <c r="F101" s="194"/>
      <c r="G101" s="194"/>
      <c r="H101" s="194"/>
      <c r="I101" s="194"/>
      <c r="J101" s="195">
        <f>J149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686</v>
      </c>
      <c r="E102" s="199"/>
      <c r="F102" s="199"/>
      <c r="G102" s="199"/>
      <c r="H102" s="199"/>
      <c r="I102" s="199"/>
      <c r="J102" s="200">
        <f>J150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1227</v>
      </c>
      <c r="E103" s="199"/>
      <c r="F103" s="199"/>
      <c r="G103" s="199"/>
      <c r="H103" s="199"/>
      <c r="I103" s="199"/>
      <c r="J103" s="200">
        <f>J172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1062</v>
      </c>
      <c r="E104" s="199"/>
      <c r="F104" s="199"/>
      <c r="G104" s="199"/>
      <c r="H104" s="199"/>
      <c r="I104" s="199"/>
      <c r="J104" s="200">
        <f>J245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1145</v>
      </c>
      <c r="E105" s="199"/>
      <c r="F105" s="199"/>
      <c r="G105" s="199"/>
      <c r="H105" s="199"/>
      <c r="I105" s="199"/>
      <c r="J105" s="200">
        <f>J376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189</v>
      </c>
      <c r="E106" s="199"/>
      <c r="F106" s="199"/>
      <c r="G106" s="199"/>
      <c r="H106" s="199"/>
      <c r="I106" s="199"/>
      <c r="J106" s="200">
        <f>J437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190</v>
      </c>
      <c r="E107" s="199"/>
      <c r="F107" s="199"/>
      <c r="G107" s="199"/>
      <c r="H107" s="199"/>
      <c r="I107" s="199"/>
      <c r="J107" s="200">
        <f>J636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687</v>
      </c>
      <c r="E108" s="199"/>
      <c r="F108" s="199"/>
      <c r="G108" s="199"/>
      <c r="H108" s="199"/>
      <c r="I108" s="199"/>
      <c r="J108" s="200">
        <f>J671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191</v>
      </c>
      <c r="E109" s="199"/>
      <c r="F109" s="199"/>
      <c r="G109" s="199"/>
      <c r="H109" s="199"/>
      <c r="I109" s="199"/>
      <c r="J109" s="200">
        <f>J681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192</v>
      </c>
      <c r="E110" s="194"/>
      <c r="F110" s="194"/>
      <c r="G110" s="194"/>
      <c r="H110" s="194"/>
      <c r="I110" s="194"/>
      <c r="J110" s="195">
        <f>J684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3"/>
      <c r="D111" s="198" t="s">
        <v>1228</v>
      </c>
      <c r="E111" s="199"/>
      <c r="F111" s="199"/>
      <c r="G111" s="199"/>
      <c r="H111" s="199"/>
      <c r="I111" s="199"/>
      <c r="J111" s="200">
        <f>J685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1229</v>
      </c>
      <c r="E112" s="199"/>
      <c r="F112" s="199"/>
      <c r="G112" s="199"/>
      <c r="H112" s="199"/>
      <c r="I112" s="199"/>
      <c r="J112" s="200">
        <f>J724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193</v>
      </c>
      <c r="E113" s="199"/>
      <c r="F113" s="199"/>
      <c r="G113" s="199"/>
      <c r="H113" s="199"/>
      <c r="I113" s="199"/>
      <c r="J113" s="200">
        <f>J812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1454</v>
      </c>
      <c r="E114" s="199"/>
      <c r="F114" s="199"/>
      <c r="G114" s="199"/>
      <c r="H114" s="199"/>
      <c r="I114" s="199"/>
      <c r="J114" s="200">
        <f>J871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1455</v>
      </c>
      <c r="E115" s="199"/>
      <c r="F115" s="199"/>
      <c r="G115" s="199"/>
      <c r="H115" s="199"/>
      <c r="I115" s="199"/>
      <c r="J115" s="200">
        <f>J893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688</v>
      </c>
      <c r="E116" s="199"/>
      <c r="F116" s="199"/>
      <c r="G116" s="199"/>
      <c r="H116" s="199"/>
      <c r="I116" s="199"/>
      <c r="J116" s="200">
        <f>J901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3"/>
      <c r="D117" s="198" t="s">
        <v>194</v>
      </c>
      <c r="E117" s="199"/>
      <c r="F117" s="199"/>
      <c r="G117" s="199"/>
      <c r="H117" s="199"/>
      <c r="I117" s="199"/>
      <c r="J117" s="200">
        <f>J943</f>
        <v>0</v>
      </c>
      <c r="K117" s="133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3"/>
      <c r="D118" s="198" t="s">
        <v>689</v>
      </c>
      <c r="E118" s="199"/>
      <c r="F118" s="199"/>
      <c r="G118" s="199"/>
      <c r="H118" s="199"/>
      <c r="I118" s="199"/>
      <c r="J118" s="200">
        <f>J1017</f>
        <v>0</v>
      </c>
      <c r="K118" s="133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3"/>
      <c r="D119" s="198" t="s">
        <v>195</v>
      </c>
      <c r="E119" s="199"/>
      <c r="F119" s="199"/>
      <c r="G119" s="199"/>
      <c r="H119" s="199"/>
      <c r="I119" s="199"/>
      <c r="J119" s="200">
        <f>J1095</f>
        <v>0</v>
      </c>
      <c r="K119" s="133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3"/>
      <c r="D120" s="198" t="s">
        <v>1456</v>
      </c>
      <c r="E120" s="199"/>
      <c r="F120" s="199"/>
      <c r="G120" s="199"/>
      <c r="H120" s="199"/>
      <c r="I120" s="199"/>
      <c r="J120" s="200">
        <f>J1231</f>
        <v>0</v>
      </c>
      <c r="K120" s="133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3"/>
      <c r="D121" s="198" t="s">
        <v>196</v>
      </c>
      <c r="E121" s="199"/>
      <c r="F121" s="199"/>
      <c r="G121" s="199"/>
      <c r="H121" s="199"/>
      <c r="I121" s="199"/>
      <c r="J121" s="200">
        <f>J1393</f>
        <v>0</v>
      </c>
      <c r="K121" s="133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3"/>
      <c r="D122" s="198" t="s">
        <v>1457</v>
      </c>
      <c r="E122" s="199"/>
      <c r="F122" s="199"/>
      <c r="G122" s="199"/>
      <c r="H122" s="199"/>
      <c r="I122" s="199"/>
      <c r="J122" s="200">
        <f>J1437</f>
        <v>0</v>
      </c>
      <c r="K122" s="133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3"/>
      <c r="D123" s="198" t="s">
        <v>197</v>
      </c>
      <c r="E123" s="199"/>
      <c r="F123" s="199"/>
      <c r="G123" s="199"/>
      <c r="H123" s="199"/>
      <c r="I123" s="199"/>
      <c r="J123" s="200">
        <f>J1481</f>
        <v>0</v>
      </c>
      <c r="K123" s="133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3"/>
      <c r="D124" s="198" t="s">
        <v>198</v>
      </c>
      <c r="E124" s="199"/>
      <c r="F124" s="199"/>
      <c r="G124" s="199"/>
      <c r="H124" s="199"/>
      <c r="I124" s="199"/>
      <c r="J124" s="200">
        <f>J1540</f>
        <v>0</v>
      </c>
      <c r="K124" s="133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30" s="2" customFormat="1" ht="6.96" customHeight="1">
      <c r="A130" s="39"/>
      <c r="B130" s="69"/>
      <c r="C130" s="70"/>
      <c r="D130" s="70"/>
      <c r="E130" s="70"/>
      <c r="F130" s="70"/>
      <c r="G130" s="70"/>
      <c r="H130" s="70"/>
      <c r="I130" s="70"/>
      <c r="J130" s="70"/>
      <c r="K130" s="70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4.96" customHeight="1">
      <c r="A131" s="39"/>
      <c r="B131" s="40"/>
      <c r="C131" s="24" t="s">
        <v>199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16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185" t="str">
        <f>E7</f>
        <v>Přístavba objektu SOŠ a SOU Kladno</v>
      </c>
      <c r="F134" s="33"/>
      <c r="G134" s="33"/>
      <c r="H134" s="33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" customFormat="1" ht="12" customHeight="1">
      <c r="B135" s="22"/>
      <c r="C135" s="33" t="s">
        <v>177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1" customFormat="1" ht="16.5" customHeight="1">
      <c r="B136" s="22"/>
      <c r="C136" s="23"/>
      <c r="D136" s="23"/>
      <c r="E136" s="185" t="s">
        <v>1453</v>
      </c>
      <c r="F136" s="23"/>
      <c r="G136" s="23"/>
      <c r="H136" s="23"/>
      <c r="I136" s="23"/>
      <c r="J136" s="23"/>
      <c r="K136" s="23"/>
      <c r="L136" s="21"/>
    </row>
    <row r="137" s="1" customFormat="1" ht="12" customHeight="1">
      <c r="B137" s="22"/>
      <c r="C137" s="33" t="s">
        <v>179</v>
      </c>
      <c r="D137" s="23"/>
      <c r="E137" s="23"/>
      <c r="F137" s="23"/>
      <c r="G137" s="23"/>
      <c r="H137" s="23"/>
      <c r="I137" s="23"/>
      <c r="J137" s="23"/>
      <c r="K137" s="23"/>
      <c r="L137" s="21"/>
    </row>
    <row r="138" s="2" customFormat="1" ht="16.5" customHeight="1">
      <c r="A138" s="39"/>
      <c r="B138" s="40"/>
      <c r="C138" s="41"/>
      <c r="D138" s="41"/>
      <c r="E138" s="186" t="s">
        <v>180</v>
      </c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2" customHeight="1">
      <c r="A139" s="39"/>
      <c r="B139" s="40"/>
      <c r="C139" s="33" t="s">
        <v>181</v>
      </c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6.5" customHeight="1">
      <c r="A140" s="39"/>
      <c r="B140" s="40"/>
      <c r="C140" s="41"/>
      <c r="D140" s="41"/>
      <c r="E140" s="77" t="str">
        <f>E13</f>
        <v>A - Stavební řešení</v>
      </c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2" customHeight="1">
      <c r="A142" s="39"/>
      <c r="B142" s="40"/>
      <c r="C142" s="33" t="s">
        <v>20</v>
      </c>
      <c r="D142" s="41"/>
      <c r="E142" s="41"/>
      <c r="F142" s="28" t="str">
        <f>F16</f>
        <v>Kladno</v>
      </c>
      <c r="G142" s="41"/>
      <c r="H142" s="41"/>
      <c r="I142" s="33" t="s">
        <v>22</v>
      </c>
      <c r="J142" s="80" t="str">
        <f>IF(J16="","",J16)</f>
        <v>19. 9. 2023</v>
      </c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6.96" customHeight="1">
      <c r="A143" s="39"/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40.05" customHeight="1">
      <c r="A144" s="39"/>
      <c r="B144" s="40"/>
      <c r="C144" s="33" t="s">
        <v>24</v>
      </c>
      <c r="D144" s="41"/>
      <c r="E144" s="41"/>
      <c r="F144" s="28" t="str">
        <f>E19</f>
        <v>SOŠ a SOU Kladno, Nám. E. Beneše 2353, Kladno</v>
      </c>
      <c r="G144" s="41"/>
      <c r="H144" s="41"/>
      <c r="I144" s="33" t="s">
        <v>30</v>
      </c>
      <c r="J144" s="37" t="str">
        <f>E25</f>
        <v>Ateliér Civilista s.r.o., Bratronice 241, 273 63</v>
      </c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5.15" customHeight="1">
      <c r="A145" s="39"/>
      <c r="B145" s="40"/>
      <c r="C145" s="33" t="s">
        <v>28</v>
      </c>
      <c r="D145" s="41"/>
      <c r="E145" s="41"/>
      <c r="F145" s="28" t="str">
        <f>IF(E22="","",E22)</f>
        <v>Vyplň údaj</v>
      </c>
      <c r="G145" s="41"/>
      <c r="H145" s="41"/>
      <c r="I145" s="33" t="s">
        <v>35</v>
      </c>
      <c r="J145" s="37" t="str">
        <f>E28</f>
        <v xml:space="preserve"> </v>
      </c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0.32" customHeight="1">
      <c r="A146" s="39"/>
      <c r="B146" s="40"/>
      <c r="C146" s="41"/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11" customFormat="1" ht="29.28" customHeight="1">
      <c r="A147" s="202"/>
      <c r="B147" s="203"/>
      <c r="C147" s="204" t="s">
        <v>200</v>
      </c>
      <c r="D147" s="205" t="s">
        <v>64</v>
      </c>
      <c r="E147" s="205" t="s">
        <v>60</v>
      </c>
      <c r="F147" s="205" t="s">
        <v>61</v>
      </c>
      <c r="G147" s="205" t="s">
        <v>201</v>
      </c>
      <c r="H147" s="205" t="s">
        <v>202</v>
      </c>
      <c r="I147" s="205" t="s">
        <v>203</v>
      </c>
      <c r="J147" s="205" t="s">
        <v>185</v>
      </c>
      <c r="K147" s="206" t="s">
        <v>204</v>
      </c>
      <c r="L147" s="207"/>
      <c r="M147" s="101" t="s">
        <v>1</v>
      </c>
      <c r="N147" s="102" t="s">
        <v>43</v>
      </c>
      <c r="O147" s="102" t="s">
        <v>205</v>
      </c>
      <c r="P147" s="102" t="s">
        <v>206</v>
      </c>
      <c r="Q147" s="102" t="s">
        <v>207</v>
      </c>
      <c r="R147" s="102" t="s">
        <v>208</v>
      </c>
      <c r="S147" s="102" t="s">
        <v>209</v>
      </c>
      <c r="T147" s="103" t="s">
        <v>210</v>
      </c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</row>
    <row r="148" s="2" customFormat="1" ht="22.8" customHeight="1">
      <c r="A148" s="39"/>
      <c r="B148" s="40"/>
      <c r="C148" s="108" t="s">
        <v>211</v>
      </c>
      <c r="D148" s="41"/>
      <c r="E148" s="41"/>
      <c r="F148" s="41"/>
      <c r="G148" s="41"/>
      <c r="H148" s="41"/>
      <c r="I148" s="41"/>
      <c r="J148" s="208">
        <f>BK148</f>
        <v>0</v>
      </c>
      <c r="K148" s="41"/>
      <c r="L148" s="45"/>
      <c r="M148" s="104"/>
      <c r="N148" s="209"/>
      <c r="O148" s="105"/>
      <c r="P148" s="210">
        <f>P149+P684</f>
        <v>0</v>
      </c>
      <c r="Q148" s="105"/>
      <c r="R148" s="210">
        <f>R149+R684</f>
        <v>1203.5854719331092</v>
      </c>
      <c r="S148" s="105"/>
      <c r="T148" s="211">
        <f>T149+T684</f>
        <v>1.0783799999999999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78</v>
      </c>
      <c r="AU148" s="18" t="s">
        <v>187</v>
      </c>
      <c r="BK148" s="212">
        <f>BK149+BK684</f>
        <v>0</v>
      </c>
    </row>
    <row r="149" s="12" customFormat="1" ht="25.92" customHeight="1">
      <c r="A149" s="12"/>
      <c r="B149" s="213"/>
      <c r="C149" s="214"/>
      <c r="D149" s="215" t="s">
        <v>78</v>
      </c>
      <c r="E149" s="216" t="s">
        <v>212</v>
      </c>
      <c r="F149" s="216" t="s">
        <v>213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P150+P172+P245+P376+P437+P636+P671+P681</f>
        <v>0</v>
      </c>
      <c r="Q149" s="221"/>
      <c r="R149" s="222">
        <f>R150+R172+R245+R376+R437+R636+R671+R681</f>
        <v>1157.4589120469832</v>
      </c>
      <c r="S149" s="221"/>
      <c r="T149" s="223">
        <f>T150+T172+T245+T376+T437+T636+T671+T681</f>
        <v>1.0716999999999999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78</v>
      </c>
      <c r="AU149" s="225" t="s">
        <v>79</v>
      </c>
      <c r="AY149" s="224" t="s">
        <v>214</v>
      </c>
      <c r="BK149" s="226">
        <f>BK150+BK172+BK245+BK376+BK437+BK636+BK671+BK681</f>
        <v>0</v>
      </c>
    </row>
    <row r="150" s="12" customFormat="1" ht="22.8" customHeight="1">
      <c r="A150" s="12"/>
      <c r="B150" s="213"/>
      <c r="C150" s="214"/>
      <c r="D150" s="215" t="s">
        <v>78</v>
      </c>
      <c r="E150" s="227" t="s">
        <v>85</v>
      </c>
      <c r="F150" s="227" t="s">
        <v>691</v>
      </c>
      <c r="G150" s="214"/>
      <c r="H150" s="214"/>
      <c r="I150" s="217"/>
      <c r="J150" s="228">
        <f>BK150</f>
        <v>0</v>
      </c>
      <c r="K150" s="214"/>
      <c r="L150" s="219"/>
      <c r="M150" s="220"/>
      <c r="N150" s="221"/>
      <c r="O150" s="221"/>
      <c r="P150" s="222">
        <f>SUM(P151:P171)</f>
        <v>0</v>
      </c>
      <c r="Q150" s="221"/>
      <c r="R150" s="222">
        <f>SUM(R151:R171)</f>
        <v>0</v>
      </c>
      <c r="S150" s="221"/>
      <c r="T150" s="223">
        <f>SUM(T151:T171)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85</v>
      </c>
      <c r="AT150" s="225" t="s">
        <v>78</v>
      </c>
      <c r="AU150" s="225" t="s">
        <v>85</v>
      </c>
      <c r="AY150" s="224" t="s">
        <v>214</v>
      </c>
      <c r="BK150" s="226">
        <f>SUM(BK151:BK171)</f>
        <v>0</v>
      </c>
    </row>
    <row r="151" s="2" customFormat="1" ht="33" customHeight="1">
      <c r="A151" s="39"/>
      <c r="B151" s="40"/>
      <c r="C151" s="229" t="s">
        <v>85</v>
      </c>
      <c r="D151" s="229" t="s">
        <v>218</v>
      </c>
      <c r="E151" s="231" t="s">
        <v>1064</v>
      </c>
      <c r="F151" s="232" t="s">
        <v>1065</v>
      </c>
      <c r="G151" s="233" t="s">
        <v>710</v>
      </c>
      <c r="H151" s="234">
        <v>150.816</v>
      </c>
      <c r="I151" s="235"/>
      <c r="J151" s="236">
        <f>ROUND(I151*H151,2)</f>
        <v>0</v>
      </c>
      <c r="K151" s="232" t="s">
        <v>222</v>
      </c>
      <c r="L151" s="45"/>
      <c r="M151" s="237" t="s">
        <v>1</v>
      </c>
      <c r="N151" s="238" t="s">
        <v>44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117</v>
      </c>
      <c r="AT151" s="241" t="s">
        <v>218</v>
      </c>
      <c r="AU151" s="241" t="s">
        <v>87</v>
      </c>
      <c r="AY151" s="18" t="s">
        <v>214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85</v>
      </c>
      <c r="BK151" s="242">
        <f>ROUND(I151*H151,2)</f>
        <v>0</v>
      </c>
      <c r="BL151" s="18" t="s">
        <v>117</v>
      </c>
      <c r="BM151" s="241" t="s">
        <v>1458</v>
      </c>
    </row>
    <row r="152" s="2" customFormat="1">
      <c r="A152" s="39"/>
      <c r="B152" s="40"/>
      <c r="C152" s="41"/>
      <c r="D152" s="243" t="s">
        <v>224</v>
      </c>
      <c r="E152" s="41"/>
      <c r="F152" s="244" t="s">
        <v>1067</v>
      </c>
      <c r="G152" s="41"/>
      <c r="H152" s="41"/>
      <c r="I152" s="245"/>
      <c r="J152" s="41"/>
      <c r="K152" s="41"/>
      <c r="L152" s="45"/>
      <c r="M152" s="246"/>
      <c r="N152" s="24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87</v>
      </c>
    </row>
    <row r="153" s="14" customFormat="1">
      <c r="A153" s="14"/>
      <c r="B153" s="258"/>
      <c r="C153" s="259"/>
      <c r="D153" s="243" t="s">
        <v>226</v>
      </c>
      <c r="E153" s="260" t="s">
        <v>1</v>
      </c>
      <c r="F153" s="261" t="s">
        <v>1459</v>
      </c>
      <c r="G153" s="259"/>
      <c r="H153" s="262">
        <v>150.816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8" t="s">
        <v>226</v>
      </c>
      <c r="AU153" s="268" t="s">
        <v>87</v>
      </c>
      <c r="AV153" s="14" t="s">
        <v>87</v>
      </c>
      <c r="AW153" s="14" t="s">
        <v>34</v>
      </c>
      <c r="AX153" s="14" t="s">
        <v>85</v>
      </c>
      <c r="AY153" s="268" t="s">
        <v>214</v>
      </c>
    </row>
    <row r="154" s="2" customFormat="1" ht="33" customHeight="1">
      <c r="A154" s="39"/>
      <c r="B154" s="40"/>
      <c r="C154" s="229" t="s">
        <v>87</v>
      </c>
      <c r="D154" s="229" t="s">
        <v>218</v>
      </c>
      <c r="E154" s="231" t="s">
        <v>1460</v>
      </c>
      <c r="F154" s="232" t="s">
        <v>1461</v>
      </c>
      <c r="G154" s="233" t="s">
        <v>710</v>
      </c>
      <c r="H154" s="234">
        <v>101.44</v>
      </c>
      <c r="I154" s="235"/>
      <c r="J154" s="236">
        <f>ROUND(I154*H154,2)</f>
        <v>0</v>
      </c>
      <c r="K154" s="232" t="s">
        <v>222</v>
      </c>
      <c r="L154" s="45"/>
      <c r="M154" s="237" t="s">
        <v>1</v>
      </c>
      <c r="N154" s="238" t="s">
        <v>44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117</v>
      </c>
      <c r="AT154" s="241" t="s">
        <v>218</v>
      </c>
      <c r="AU154" s="241" t="s">
        <v>87</v>
      </c>
      <c r="AY154" s="18" t="s">
        <v>214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85</v>
      </c>
      <c r="BK154" s="242">
        <f>ROUND(I154*H154,2)</f>
        <v>0</v>
      </c>
      <c r="BL154" s="18" t="s">
        <v>117</v>
      </c>
      <c r="BM154" s="241" t="s">
        <v>1462</v>
      </c>
    </row>
    <row r="155" s="2" customFormat="1">
      <c r="A155" s="39"/>
      <c r="B155" s="40"/>
      <c r="C155" s="41"/>
      <c r="D155" s="243" t="s">
        <v>224</v>
      </c>
      <c r="E155" s="41"/>
      <c r="F155" s="244" t="s">
        <v>1463</v>
      </c>
      <c r="G155" s="41"/>
      <c r="H155" s="41"/>
      <c r="I155" s="245"/>
      <c r="J155" s="41"/>
      <c r="K155" s="41"/>
      <c r="L155" s="45"/>
      <c r="M155" s="246"/>
      <c r="N155" s="24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224</v>
      </c>
      <c r="AU155" s="18" t="s">
        <v>87</v>
      </c>
    </row>
    <row r="156" s="14" customFormat="1">
      <c r="A156" s="14"/>
      <c r="B156" s="258"/>
      <c r="C156" s="259"/>
      <c r="D156" s="243" t="s">
        <v>226</v>
      </c>
      <c r="E156" s="260" t="s">
        <v>1</v>
      </c>
      <c r="F156" s="261" t="s">
        <v>1464</v>
      </c>
      <c r="G156" s="259"/>
      <c r="H156" s="262">
        <v>34.515000000000001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8" t="s">
        <v>226</v>
      </c>
      <c r="AU156" s="268" t="s">
        <v>87</v>
      </c>
      <c r="AV156" s="14" t="s">
        <v>87</v>
      </c>
      <c r="AW156" s="14" t="s">
        <v>34</v>
      </c>
      <c r="AX156" s="14" t="s">
        <v>79</v>
      </c>
      <c r="AY156" s="268" t="s">
        <v>214</v>
      </c>
    </row>
    <row r="157" s="14" customFormat="1">
      <c r="A157" s="14"/>
      <c r="B157" s="258"/>
      <c r="C157" s="259"/>
      <c r="D157" s="243" t="s">
        <v>226</v>
      </c>
      <c r="E157" s="260" t="s">
        <v>1</v>
      </c>
      <c r="F157" s="261" t="s">
        <v>1465</v>
      </c>
      <c r="G157" s="259"/>
      <c r="H157" s="262">
        <v>7.1500000000000004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8" t="s">
        <v>226</v>
      </c>
      <c r="AU157" s="268" t="s">
        <v>87</v>
      </c>
      <c r="AV157" s="14" t="s">
        <v>87</v>
      </c>
      <c r="AW157" s="14" t="s">
        <v>34</v>
      </c>
      <c r="AX157" s="14" t="s">
        <v>79</v>
      </c>
      <c r="AY157" s="268" t="s">
        <v>214</v>
      </c>
    </row>
    <row r="158" s="14" customFormat="1">
      <c r="A158" s="14"/>
      <c r="B158" s="258"/>
      <c r="C158" s="259"/>
      <c r="D158" s="243" t="s">
        <v>226</v>
      </c>
      <c r="E158" s="260" t="s">
        <v>1</v>
      </c>
      <c r="F158" s="261" t="s">
        <v>1466</v>
      </c>
      <c r="G158" s="259"/>
      <c r="H158" s="262">
        <v>58.240000000000002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8" t="s">
        <v>226</v>
      </c>
      <c r="AU158" s="268" t="s">
        <v>87</v>
      </c>
      <c r="AV158" s="14" t="s">
        <v>87</v>
      </c>
      <c r="AW158" s="14" t="s">
        <v>34</v>
      </c>
      <c r="AX158" s="14" t="s">
        <v>79</v>
      </c>
      <c r="AY158" s="268" t="s">
        <v>214</v>
      </c>
    </row>
    <row r="159" s="14" customFormat="1">
      <c r="A159" s="14"/>
      <c r="B159" s="258"/>
      <c r="C159" s="259"/>
      <c r="D159" s="243" t="s">
        <v>226</v>
      </c>
      <c r="E159" s="260" t="s">
        <v>1</v>
      </c>
      <c r="F159" s="261" t="s">
        <v>1467</v>
      </c>
      <c r="G159" s="259"/>
      <c r="H159" s="262">
        <v>1.5349999999999999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8" t="s">
        <v>226</v>
      </c>
      <c r="AU159" s="268" t="s">
        <v>87</v>
      </c>
      <c r="AV159" s="14" t="s">
        <v>87</v>
      </c>
      <c r="AW159" s="14" t="s">
        <v>34</v>
      </c>
      <c r="AX159" s="14" t="s">
        <v>79</v>
      </c>
      <c r="AY159" s="268" t="s">
        <v>214</v>
      </c>
    </row>
    <row r="160" s="15" customFormat="1">
      <c r="A160" s="15"/>
      <c r="B160" s="269"/>
      <c r="C160" s="270"/>
      <c r="D160" s="243" t="s">
        <v>226</v>
      </c>
      <c r="E160" s="271" t="s">
        <v>1</v>
      </c>
      <c r="F160" s="272" t="s">
        <v>230</v>
      </c>
      <c r="G160" s="270"/>
      <c r="H160" s="273">
        <v>101.44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9" t="s">
        <v>226</v>
      </c>
      <c r="AU160" s="279" t="s">
        <v>87</v>
      </c>
      <c r="AV160" s="15" t="s">
        <v>117</v>
      </c>
      <c r="AW160" s="15" t="s">
        <v>34</v>
      </c>
      <c r="AX160" s="15" t="s">
        <v>85</v>
      </c>
      <c r="AY160" s="279" t="s">
        <v>214</v>
      </c>
    </row>
    <row r="161" s="2" customFormat="1" ht="37.8" customHeight="1">
      <c r="A161" s="39"/>
      <c r="B161" s="40"/>
      <c r="C161" s="229" t="s">
        <v>95</v>
      </c>
      <c r="D161" s="229" t="s">
        <v>218</v>
      </c>
      <c r="E161" s="231" t="s">
        <v>1238</v>
      </c>
      <c r="F161" s="232" t="s">
        <v>1239</v>
      </c>
      <c r="G161" s="233" t="s">
        <v>710</v>
      </c>
      <c r="H161" s="234">
        <v>252.256</v>
      </c>
      <c r="I161" s="235"/>
      <c r="J161" s="236">
        <f>ROUND(I161*H161,2)</f>
        <v>0</v>
      </c>
      <c r="K161" s="232" t="s">
        <v>222</v>
      </c>
      <c r="L161" s="45"/>
      <c r="M161" s="237" t="s">
        <v>1</v>
      </c>
      <c r="N161" s="238" t="s">
        <v>44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117</v>
      </c>
      <c r="AT161" s="241" t="s">
        <v>218</v>
      </c>
      <c r="AU161" s="241" t="s">
        <v>87</v>
      </c>
      <c r="AY161" s="18" t="s">
        <v>214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85</v>
      </c>
      <c r="BK161" s="242">
        <f>ROUND(I161*H161,2)</f>
        <v>0</v>
      </c>
      <c r="BL161" s="18" t="s">
        <v>117</v>
      </c>
      <c r="BM161" s="241" t="s">
        <v>1468</v>
      </c>
    </row>
    <row r="162" s="2" customFormat="1">
      <c r="A162" s="39"/>
      <c r="B162" s="40"/>
      <c r="C162" s="41"/>
      <c r="D162" s="243" t="s">
        <v>224</v>
      </c>
      <c r="E162" s="41"/>
      <c r="F162" s="244" t="s">
        <v>1241</v>
      </c>
      <c r="G162" s="41"/>
      <c r="H162" s="41"/>
      <c r="I162" s="245"/>
      <c r="J162" s="41"/>
      <c r="K162" s="41"/>
      <c r="L162" s="45"/>
      <c r="M162" s="246"/>
      <c r="N162" s="24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87</v>
      </c>
    </row>
    <row r="163" s="14" customFormat="1">
      <c r="A163" s="14"/>
      <c r="B163" s="258"/>
      <c r="C163" s="259"/>
      <c r="D163" s="243" t="s">
        <v>226</v>
      </c>
      <c r="E163" s="260" t="s">
        <v>1</v>
      </c>
      <c r="F163" s="261" t="s">
        <v>1469</v>
      </c>
      <c r="G163" s="259"/>
      <c r="H163" s="262">
        <v>252.256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226</v>
      </c>
      <c r="AU163" s="268" t="s">
        <v>87</v>
      </c>
      <c r="AV163" s="14" t="s">
        <v>87</v>
      </c>
      <c r="AW163" s="14" t="s">
        <v>34</v>
      </c>
      <c r="AX163" s="14" t="s">
        <v>85</v>
      </c>
      <c r="AY163" s="268" t="s">
        <v>214</v>
      </c>
    </row>
    <row r="164" s="2" customFormat="1" ht="24.15" customHeight="1">
      <c r="A164" s="39"/>
      <c r="B164" s="40"/>
      <c r="C164" s="229" t="s">
        <v>117</v>
      </c>
      <c r="D164" s="229" t="s">
        <v>218</v>
      </c>
      <c r="E164" s="231" t="s">
        <v>1073</v>
      </c>
      <c r="F164" s="232" t="s">
        <v>1074</v>
      </c>
      <c r="G164" s="233" t="s">
        <v>221</v>
      </c>
      <c r="H164" s="234">
        <v>188.52000000000001</v>
      </c>
      <c r="I164" s="235"/>
      <c r="J164" s="236">
        <f>ROUND(I164*H164,2)</f>
        <v>0</v>
      </c>
      <c r="K164" s="232" t="s">
        <v>222</v>
      </c>
      <c r="L164" s="45"/>
      <c r="M164" s="237" t="s">
        <v>1</v>
      </c>
      <c r="N164" s="238" t="s">
        <v>44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117</v>
      </c>
      <c r="AT164" s="241" t="s">
        <v>218</v>
      </c>
      <c r="AU164" s="241" t="s">
        <v>87</v>
      </c>
      <c r="AY164" s="18" t="s">
        <v>214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85</v>
      </c>
      <c r="BK164" s="242">
        <f>ROUND(I164*H164,2)</f>
        <v>0</v>
      </c>
      <c r="BL164" s="18" t="s">
        <v>117</v>
      </c>
      <c r="BM164" s="241" t="s">
        <v>1470</v>
      </c>
    </row>
    <row r="165" s="2" customFormat="1">
      <c r="A165" s="39"/>
      <c r="B165" s="40"/>
      <c r="C165" s="41"/>
      <c r="D165" s="243" t="s">
        <v>224</v>
      </c>
      <c r="E165" s="41"/>
      <c r="F165" s="244" t="s">
        <v>1076</v>
      </c>
      <c r="G165" s="41"/>
      <c r="H165" s="41"/>
      <c r="I165" s="245"/>
      <c r="J165" s="41"/>
      <c r="K165" s="41"/>
      <c r="L165" s="45"/>
      <c r="M165" s="246"/>
      <c r="N165" s="24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224</v>
      </c>
      <c r="AU165" s="18" t="s">
        <v>87</v>
      </c>
    </row>
    <row r="166" s="14" customFormat="1">
      <c r="A166" s="14"/>
      <c r="B166" s="258"/>
      <c r="C166" s="259"/>
      <c r="D166" s="243" t="s">
        <v>226</v>
      </c>
      <c r="E166" s="260" t="s">
        <v>1</v>
      </c>
      <c r="F166" s="261" t="s">
        <v>1471</v>
      </c>
      <c r="G166" s="259"/>
      <c r="H166" s="262">
        <v>188.52000000000001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226</v>
      </c>
      <c r="AU166" s="268" t="s">
        <v>87</v>
      </c>
      <c r="AV166" s="14" t="s">
        <v>87</v>
      </c>
      <c r="AW166" s="14" t="s">
        <v>34</v>
      </c>
      <c r="AX166" s="14" t="s">
        <v>85</v>
      </c>
      <c r="AY166" s="268" t="s">
        <v>214</v>
      </c>
    </row>
    <row r="167" s="2" customFormat="1" ht="24.15" customHeight="1">
      <c r="A167" s="39"/>
      <c r="B167" s="40"/>
      <c r="C167" s="229" t="s">
        <v>721</v>
      </c>
      <c r="D167" s="229" t="s">
        <v>218</v>
      </c>
      <c r="E167" s="231" t="s">
        <v>1077</v>
      </c>
      <c r="F167" s="232" t="s">
        <v>1078</v>
      </c>
      <c r="G167" s="233" t="s">
        <v>283</v>
      </c>
      <c r="H167" s="234">
        <v>454.06099999999998</v>
      </c>
      <c r="I167" s="235"/>
      <c r="J167" s="236">
        <f>ROUND(I167*H167,2)</f>
        <v>0</v>
      </c>
      <c r="K167" s="232" t="s">
        <v>222</v>
      </c>
      <c r="L167" s="45"/>
      <c r="M167" s="237" t="s">
        <v>1</v>
      </c>
      <c r="N167" s="238" t="s">
        <v>44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117</v>
      </c>
      <c r="AT167" s="241" t="s">
        <v>218</v>
      </c>
      <c r="AU167" s="241" t="s">
        <v>87</v>
      </c>
      <c r="AY167" s="18" t="s">
        <v>214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85</v>
      </c>
      <c r="BK167" s="242">
        <f>ROUND(I167*H167,2)</f>
        <v>0</v>
      </c>
      <c r="BL167" s="18" t="s">
        <v>117</v>
      </c>
      <c r="BM167" s="241" t="s">
        <v>1472</v>
      </c>
    </row>
    <row r="168" s="2" customFormat="1">
      <c r="A168" s="39"/>
      <c r="B168" s="40"/>
      <c r="C168" s="41"/>
      <c r="D168" s="243" t="s">
        <v>224</v>
      </c>
      <c r="E168" s="41"/>
      <c r="F168" s="244" t="s">
        <v>1080</v>
      </c>
      <c r="G168" s="41"/>
      <c r="H168" s="41"/>
      <c r="I168" s="245"/>
      <c r="J168" s="41"/>
      <c r="K168" s="41"/>
      <c r="L168" s="45"/>
      <c r="M168" s="246"/>
      <c r="N168" s="24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224</v>
      </c>
      <c r="AU168" s="18" t="s">
        <v>87</v>
      </c>
    </row>
    <row r="169" s="14" customFormat="1">
      <c r="A169" s="14"/>
      <c r="B169" s="258"/>
      <c r="C169" s="259"/>
      <c r="D169" s="243" t="s">
        <v>226</v>
      </c>
      <c r="E169" s="260" t="s">
        <v>1</v>
      </c>
      <c r="F169" s="261" t="s">
        <v>1473</v>
      </c>
      <c r="G169" s="259"/>
      <c r="H169" s="262">
        <v>454.06099999999998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226</v>
      </c>
      <c r="AU169" s="268" t="s">
        <v>87</v>
      </c>
      <c r="AV169" s="14" t="s">
        <v>87</v>
      </c>
      <c r="AW169" s="14" t="s">
        <v>34</v>
      </c>
      <c r="AX169" s="14" t="s">
        <v>85</v>
      </c>
      <c r="AY169" s="268" t="s">
        <v>214</v>
      </c>
    </row>
    <row r="170" s="2" customFormat="1" ht="16.5" customHeight="1">
      <c r="A170" s="39"/>
      <c r="B170" s="40"/>
      <c r="C170" s="229" t="s">
        <v>215</v>
      </c>
      <c r="D170" s="229" t="s">
        <v>218</v>
      </c>
      <c r="E170" s="231" t="s">
        <v>1082</v>
      </c>
      <c r="F170" s="232" t="s">
        <v>1083</v>
      </c>
      <c r="G170" s="233" t="s">
        <v>710</v>
      </c>
      <c r="H170" s="234">
        <v>252.256</v>
      </c>
      <c r="I170" s="235"/>
      <c r="J170" s="236">
        <f>ROUND(I170*H170,2)</f>
        <v>0</v>
      </c>
      <c r="K170" s="232" t="s">
        <v>222</v>
      </c>
      <c r="L170" s="45"/>
      <c r="M170" s="237" t="s">
        <v>1</v>
      </c>
      <c r="N170" s="238" t="s">
        <v>44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117</v>
      </c>
      <c r="AT170" s="241" t="s">
        <v>218</v>
      </c>
      <c r="AU170" s="241" t="s">
        <v>87</v>
      </c>
      <c r="AY170" s="18" t="s">
        <v>214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85</v>
      </c>
      <c r="BK170" s="242">
        <f>ROUND(I170*H170,2)</f>
        <v>0</v>
      </c>
      <c r="BL170" s="18" t="s">
        <v>117</v>
      </c>
      <c r="BM170" s="241" t="s">
        <v>1474</v>
      </c>
    </row>
    <row r="171" s="2" customFormat="1">
      <c r="A171" s="39"/>
      <c r="B171" s="40"/>
      <c r="C171" s="41"/>
      <c r="D171" s="243" t="s">
        <v>224</v>
      </c>
      <c r="E171" s="41"/>
      <c r="F171" s="244" t="s">
        <v>1085</v>
      </c>
      <c r="G171" s="41"/>
      <c r="H171" s="41"/>
      <c r="I171" s="245"/>
      <c r="J171" s="41"/>
      <c r="K171" s="41"/>
      <c r="L171" s="45"/>
      <c r="M171" s="246"/>
      <c r="N171" s="24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87</v>
      </c>
    </row>
    <row r="172" s="12" customFormat="1" ht="22.8" customHeight="1">
      <c r="A172" s="12"/>
      <c r="B172" s="213"/>
      <c r="C172" s="214"/>
      <c r="D172" s="215" t="s">
        <v>78</v>
      </c>
      <c r="E172" s="227" t="s">
        <v>87</v>
      </c>
      <c r="F172" s="227" t="s">
        <v>1251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SUM(P173:P244)</f>
        <v>0</v>
      </c>
      <c r="Q172" s="221"/>
      <c r="R172" s="222">
        <f>SUM(R173:R244)</f>
        <v>294.85561334068336</v>
      </c>
      <c r="S172" s="221"/>
      <c r="T172" s="223">
        <f>SUM(T173:T244)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85</v>
      </c>
      <c r="AT172" s="225" t="s">
        <v>78</v>
      </c>
      <c r="AU172" s="225" t="s">
        <v>85</v>
      </c>
      <c r="AY172" s="224" t="s">
        <v>214</v>
      </c>
      <c r="BK172" s="226">
        <f>SUM(BK173:BK244)</f>
        <v>0</v>
      </c>
    </row>
    <row r="173" s="2" customFormat="1" ht="16.5" customHeight="1">
      <c r="A173" s="39"/>
      <c r="B173" s="40"/>
      <c r="C173" s="229" t="s">
        <v>732</v>
      </c>
      <c r="D173" s="229" t="s">
        <v>218</v>
      </c>
      <c r="E173" s="231" t="s">
        <v>1475</v>
      </c>
      <c r="F173" s="232" t="s">
        <v>1476</v>
      </c>
      <c r="G173" s="233" t="s">
        <v>710</v>
      </c>
      <c r="H173" s="234">
        <v>4.8780000000000001</v>
      </c>
      <c r="I173" s="235"/>
      <c r="J173" s="236">
        <f>ROUND(I173*H173,2)</f>
        <v>0</v>
      </c>
      <c r="K173" s="232" t="s">
        <v>222</v>
      </c>
      <c r="L173" s="45"/>
      <c r="M173" s="237" t="s">
        <v>1</v>
      </c>
      <c r="N173" s="238" t="s">
        <v>44</v>
      </c>
      <c r="O173" s="92"/>
      <c r="P173" s="239">
        <f>O173*H173</f>
        <v>0</v>
      </c>
      <c r="Q173" s="239">
        <v>1.9199999999999999</v>
      </c>
      <c r="R173" s="239">
        <f>Q173*H173</f>
        <v>9.3657599999999999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117</v>
      </c>
      <c r="AT173" s="241" t="s">
        <v>218</v>
      </c>
      <c r="AU173" s="241" t="s">
        <v>87</v>
      </c>
      <c r="AY173" s="18" t="s">
        <v>214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85</v>
      </c>
      <c r="BK173" s="242">
        <f>ROUND(I173*H173,2)</f>
        <v>0</v>
      </c>
      <c r="BL173" s="18" t="s">
        <v>117</v>
      </c>
      <c r="BM173" s="241" t="s">
        <v>1477</v>
      </c>
    </row>
    <row r="174" s="2" customFormat="1">
      <c r="A174" s="39"/>
      <c r="B174" s="40"/>
      <c r="C174" s="41"/>
      <c r="D174" s="243" t="s">
        <v>224</v>
      </c>
      <c r="E174" s="41"/>
      <c r="F174" s="244" t="s">
        <v>1476</v>
      </c>
      <c r="G174" s="41"/>
      <c r="H174" s="41"/>
      <c r="I174" s="245"/>
      <c r="J174" s="41"/>
      <c r="K174" s="41"/>
      <c r="L174" s="45"/>
      <c r="M174" s="246"/>
      <c r="N174" s="24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224</v>
      </c>
      <c r="AU174" s="18" t="s">
        <v>87</v>
      </c>
    </row>
    <row r="175" s="14" customFormat="1">
      <c r="A175" s="14"/>
      <c r="B175" s="258"/>
      <c r="C175" s="259"/>
      <c r="D175" s="243" t="s">
        <v>226</v>
      </c>
      <c r="E175" s="260" t="s">
        <v>1</v>
      </c>
      <c r="F175" s="261" t="s">
        <v>1478</v>
      </c>
      <c r="G175" s="259"/>
      <c r="H175" s="262">
        <v>4.8780000000000001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8" t="s">
        <v>226</v>
      </c>
      <c r="AU175" s="268" t="s">
        <v>87</v>
      </c>
      <c r="AV175" s="14" t="s">
        <v>87</v>
      </c>
      <c r="AW175" s="14" t="s">
        <v>34</v>
      </c>
      <c r="AX175" s="14" t="s">
        <v>79</v>
      </c>
      <c r="AY175" s="268" t="s">
        <v>214</v>
      </c>
    </row>
    <row r="176" s="15" customFormat="1">
      <c r="A176" s="15"/>
      <c r="B176" s="269"/>
      <c r="C176" s="270"/>
      <c r="D176" s="243" t="s">
        <v>226</v>
      </c>
      <c r="E176" s="271" t="s">
        <v>1</v>
      </c>
      <c r="F176" s="272" t="s">
        <v>230</v>
      </c>
      <c r="G176" s="270"/>
      <c r="H176" s="273">
        <v>4.8780000000000001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9" t="s">
        <v>226</v>
      </c>
      <c r="AU176" s="279" t="s">
        <v>87</v>
      </c>
      <c r="AV176" s="15" t="s">
        <v>117</v>
      </c>
      <c r="AW176" s="15" t="s">
        <v>34</v>
      </c>
      <c r="AX176" s="15" t="s">
        <v>85</v>
      </c>
      <c r="AY176" s="279" t="s">
        <v>214</v>
      </c>
    </row>
    <row r="177" s="2" customFormat="1" ht="24.15" customHeight="1">
      <c r="A177" s="39"/>
      <c r="B177" s="40"/>
      <c r="C177" s="229" t="s">
        <v>247</v>
      </c>
      <c r="D177" s="229" t="s">
        <v>218</v>
      </c>
      <c r="E177" s="231" t="s">
        <v>1479</v>
      </c>
      <c r="F177" s="232" t="s">
        <v>1480</v>
      </c>
      <c r="G177" s="233" t="s">
        <v>239</v>
      </c>
      <c r="H177" s="234">
        <v>24.300000000000001</v>
      </c>
      <c r="I177" s="235"/>
      <c r="J177" s="236">
        <f>ROUND(I177*H177,2)</f>
        <v>0</v>
      </c>
      <c r="K177" s="232" t="s">
        <v>222</v>
      </c>
      <c r="L177" s="45"/>
      <c r="M177" s="237" t="s">
        <v>1</v>
      </c>
      <c r="N177" s="238" t="s">
        <v>44</v>
      </c>
      <c r="O177" s="92"/>
      <c r="P177" s="239">
        <f>O177*H177</f>
        <v>0</v>
      </c>
      <c r="Q177" s="239">
        <v>0.00048959999999999997</v>
      </c>
      <c r="R177" s="239">
        <f>Q177*H177</f>
        <v>0.01189728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117</v>
      </c>
      <c r="AT177" s="241" t="s">
        <v>218</v>
      </c>
      <c r="AU177" s="241" t="s">
        <v>87</v>
      </c>
      <c r="AY177" s="18" t="s">
        <v>214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85</v>
      </c>
      <c r="BK177" s="242">
        <f>ROUND(I177*H177,2)</f>
        <v>0</v>
      </c>
      <c r="BL177" s="18" t="s">
        <v>117</v>
      </c>
      <c r="BM177" s="241" t="s">
        <v>1481</v>
      </c>
    </row>
    <row r="178" s="2" customFormat="1">
      <c r="A178" s="39"/>
      <c r="B178" s="40"/>
      <c r="C178" s="41"/>
      <c r="D178" s="243" t="s">
        <v>224</v>
      </c>
      <c r="E178" s="41"/>
      <c r="F178" s="244" t="s">
        <v>1482</v>
      </c>
      <c r="G178" s="41"/>
      <c r="H178" s="41"/>
      <c r="I178" s="245"/>
      <c r="J178" s="41"/>
      <c r="K178" s="41"/>
      <c r="L178" s="45"/>
      <c r="M178" s="246"/>
      <c r="N178" s="24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87</v>
      </c>
    </row>
    <row r="179" s="14" customFormat="1">
      <c r="A179" s="14"/>
      <c r="B179" s="258"/>
      <c r="C179" s="259"/>
      <c r="D179" s="243" t="s">
        <v>226</v>
      </c>
      <c r="E179" s="260" t="s">
        <v>1</v>
      </c>
      <c r="F179" s="261" t="s">
        <v>1483</v>
      </c>
      <c r="G179" s="259"/>
      <c r="H179" s="262">
        <v>24.300000000000001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226</v>
      </c>
      <c r="AU179" s="268" t="s">
        <v>87</v>
      </c>
      <c r="AV179" s="14" t="s">
        <v>87</v>
      </c>
      <c r="AW179" s="14" t="s">
        <v>34</v>
      </c>
      <c r="AX179" s="14" t="s">
        <v>85</v>
      </c>
      <c r="AY179" s="268" t="s">
        <v>214</v>
      </c>
    </row>
    <row r="180" s="2" customFormat="1" ht="24.15" customHeight="1">
      <c r="A180" s="39"/>
      <c r="B180" s="40"/>
      <c r="C180" s="229" t="s">
        <v>271</v>
      </c>
      <c r="D180" s="229" t="s">
        <v>218</v>
      </c>
      <c r="E180" s="231" t="s">
        <v>1484</v>
      </c>
      <c r="F180" s="232" t="s">
        <v>1485</v>
      </c>
      <c r="G180" s="233" t="s">
        <v>239</v>
      </c>
      <c r="H180" s="234">
        <v>16.350000000000001</v>
      </c>
      <c r="I180" s="235"/>
      <c r="J180" s="236">
        <f>ROUND(I180*H180,2)</f>
        <v>0</v>
      </c>
      <c r="K180" s="232" t="s">
        <v>222</v>
      </c>
      <c r="L180" s="45"/>
      <c r="M180" s="237" t="s">
        <v>1</v>
      </c>
      <c r="N180" s="238" t="s">
        <v>44</v>
      </c>
      <c r="O180" s="92"/>
      <c r="P180" s="239">
        <f>O180*H180</f>
        <v>0</v>
      </c>
      <c r="Q180" s="239">
        <v>0.00073439999999999996</v>
      </c>
      <c r="R180" s="239">
        <f>Q180*H180</f>
        <v>0.012007440000000001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117</v>
      </c>
      <c r="AT180" s="241" t="s">
        <v>218</v>
      </c>
      <c r="AU180" s="241" t="s">
        <v>87</v>
      </c>
      <c r="AY180" s="18" t="s">
        <v>214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85</v>
      </c>
      <c r="BK180" s="242">
        <f>ROUND(I180*H180,2)</f>
        <v>0</v>
      </c>
      <c r="BL180" s="18" t="s">
        <v>117</v>
      </c>
      <c r="BM180" s="241" t="s">
        <v>1486</v>
      </c>
    </row>
    <row r="181" s="2" customFormat="1">
      <c r="A181" s="39"/>
      <c r="B181" s="40"/>
      <c r="C181" s="41"/>
      <c r="D181" s="243" t="s">
        <v>224</v>
      </c>
      <c r="E181" s="41"/>
      <c r="F181" s="244" t="s">
        <v>1487</v>
      </c>
      <c r="G181" s="41"/>
      <c r="H181" s="41"/>
      <c r="I181" s="245"/>
      <c r="J181" s="41"/>
      <c r="K181" s="41"/>
      <c r="L181" s="45"/>
      <c r="M181" s="246"/>
      <c r="N181" s="247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224</v>
      </c>
      <c r="AU181" s="18" t="s">
        <v>87</v>
      </c>
    </row>
    <row r="182" s="2" customFormat="1" ht="24.15" customHeight="1">
      <c r="A182" s="39"/>
      <c r="B182" s="40"/>
      <c r="C182" s="229" t="s">
        <v>748</v>
      </c>
      <c r="D182" s="229" t="s">
        <v>218</v>
      </c>
      <c r="E182" s="231" t="s">
        <v>1488</v>
      </c>
      <c r="F182" s="232" t="s">
        <v>1489</v>
      </c>
      <c r="G182" s="233" t="s">
        <v>221</v>
      </c>
      <c r="H182" s="234">
        <v>83.25</v>
      </c>
      <c r="I182" s="235"/>
      <c r="J182" s="236">
        <f>ROUND(I182*H182,2)</f>
        <v>0</v>
      </c>
      <c r="K182" s="232" t="s">
        <v>222</v>
      </c>
      <c r="L182" s="45"/>
      <c r="M182" s="237" t="s">
        <v>1</v>
      </c>
      <c r="N182" s="238" t="s">
        <v>44</v>
      </c>
      <c r="O182" s="92"/>
      <c r="P182" s="239">
        <f>O182*H182</f>
        <v>0</v>
      </c>
      <c r="Q182" s="239">
        <v>0.00013750000000000001</v>
      </c>
      <c r="R182" s="239">
        <f>Q182*H182</f>
        <v>0.011446875000000001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117</v>
      </c>
      <c r="AT182" s="241" t="s">
        <v>218</v>
      </c>
      <c r="AU182" s="241" t="s">
        <v>87</v>
      </c>
      <c r="AY182" s="18" t="s">
        <v>214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85</v>
      </c>
      <c r="BK182" s="242">
        <f>ROUND(I182*H182,2)</f>
        <v>0</v>
      </c>
      <c r="BL182" s="18" t="s">
        <v>117</v>
      </c>
      <c r="BM182" s="241" t="s">
        <v>1490</v>
      </c>
    </row>
    <row r="183" s="2" customFormat="1">
      <c r="A183" s="39"/>
      <c r="B183" s="40"/>
      <c r="C183" s="41"/>
      <c r="D183" s="243" t="s">
        <v>224</v>
      </c>
      <c r="E183" s="41"/>
      <c r="F183" s="244" t="s">
        <v>1491</v>
      </c>
      <c r="G183" s="41"/>
      <c r="H183" s="41"/>
      <c r="I183" s="245"/>
      <c r="J183" s="41"/>
      <c r="K183" s="41"/>
      <c r="L183" s="45"/>
      <c r="M183" s="246"/>
      <c r="N183" s="24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224</v>
      </c>
      <c r="AU183" s="18" t="s">
        <v>87</v>
      </c>
    </row>
    <row r="184" s="2" customFormat="1" ht="24.15" customHeight="1">
      <c r="A184" s="39"/>
      <c r="B184" s="40"/>
      <c r="C184" s="280" t="s">
        <v>601</v>
      </c>
      <c r="D184" s="280" t="s">
        <v>244</v>
      </c>
      <c r="E184" s="282" t="s">
        <v>1492</v>
      </c>
      <c r="F184" s="283" t="s">
        <v>1493</v>
      </c>
      <c r="G184" s="284" t="s">
        <v>221</v>
      </c>
      <c r="H184" s="285">
        <v>98.609999999999999</v>
      </c>
      <c r="I184" s="286"/>
      <c r="J184" s="287">
        <f>ROUND(I184*H184,2)</f>
        <v>0</v>
      </c>
      <c r="K184" s="283" t="s">
        <v>222</v>
      </c>
      <c r="L184" s="288"/>
      <c r="M184" s="289" t="s">
        <v>1</v>
      </c>
      <c r="N184" s="290" t="s">
        <v>44</v>
      </c>
      <c r="O184" s="92"/>
      <c r="P184" s="239">
        <f>O184*H184</f>
        <v>0</v>
      </c>
      <c r="Q184" s="239">
        <v>0.00029999999999999997</v>
      </c>
      <c r="R184" s="239">
        <f>Q184*H184</f>
        <v>0.029582999999999998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247</v>
      </c>
      <c r="AT184" s="241" t="s">
        <v>244</v>
      </c>
      <c r="AU184" s="241" t="s">
        <v>87</v>
      </c>
      <c r="AY184" s="18" t="s">
        <v>214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85</v>
      </c>
      <c r="BK184" s="242">
        <f>ROUND(I184*H184,2)</f>
        <v>0</v>
      </c>
      <c r="BL184" s="18" t="s">
        <v>117</v>
      </c>
      <c r="BM184" s="241" t="s">
        <v>1494</v>
      </c>
    </row>
    <row r="185" s="2" customFormat="1">
      <c r="A185" s="39"/>
      <c r="B185" s="40"/>
      <c r="C185" s="41"/>
      <c r="D185" s="243" t="s">
        <v>224</v>
      </c>
      <c r="E185" s="41"/>
      <c r="F185" s="244" t="s">
        <v>1493</v>
      </c>
      <c r="G185" s="41"/>
      <c r="H185" s="41"/>
      <c r="I185" s="245"/>
      <c r="J185" s="41"/>
      <c r="K185" s="41"/>
      <c r="L185" s="45"/>
      <c r="M185" s="246"/>
      <c r="N185" s="247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224</v>
      </c>
      <c r="AU185" s="18" t="s">
        <v>87</v>
      </c>
    </row>
    <row r="186" s="14" customFormat="1">
      <c r="A186" s="14"/>
      <c r="B186" s="258"/>
      <c r="C186" s="259"/>
      <c r="D186" s="243" t="s">
        <v>226</v>
      </c>
      <c r="E186" s="260" t="s">
        <v>1</v>
      </c>
      <c r="F186" s="261" t="s">
        <v>1495</v>
      </c>
      <c r="G186" s="259"/>
      <c r="H186" s="262">
        <v>98.609999999999999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8" t="s">
        <v>226</v>
      </c>
      <c r="AU186" s="268" t="s">
        <v>87</v>
      </c>
      <c r="AV186" s="14" t="s">
        <v>87</v>
      </c>
      <c r="AW186" s="14" t="s">
        <v>34</v>
      </c>
      <c r="AX186" s="14" t="s">
        <v>85</v>
      </c>
      <c r="AY186" s="268" t="s">
        <v>214</v>
      </c>
    </row>
    <row r="187" s="2" customFormat="1" ht="24.15" customHeight="1">
      <c r="A187" s="39"/>
      <c r="B187" s="40"/>
      <c r="C187" s="229" t="s">
        <v>762</v>
      </c>
      <c r="D187" s="229" t="s">
        <v>218</v>
      </c>
      <c r="E187" s="231" t="s">
        <v>1496</v>
      </c>
      <c r="F187" s="232" t="s">
        <v>1497</v>
      </c>
      <c r="G187" s="233" t="s">
        <v>710</v>
      </c>
      <c r="H187" s="234">
        <v>16.649999999999999</v>
      </c>
      <c r="I187" s="235"/>
      <c r="J187" s="236">
        <f>ROUND(I187*H187,2)</f>
        <v>0</v>
      </c>
      <c r="K187" s="232" t="s">
        <v>222</v>
      </c>
      <c r="L187" s="45"/>
      <c r="M187" s="237" t="s">
        <v>1</v>
      </c>
      <c r="N187" s="238" t="s">
        <v>44</v>
      </c>
      <c r="O187" s="92"/>
      <c r="P187" s="239">
        <f>O187*H187</f>
        <v>0</v>
      </c>
      <c r="Q187" s="239">
        <v>2.1600000000000001</v>
      </c>
      <c r="R187" s="239">
        <f>Q187*H187</f>
        <v>35.963999999999999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117</v>
      </c>
      <c r="AT187" s="241" t="s">
        <v>218</v>
      </c>
      <c r="AU187" s="241" t="s">
        <v>87</v>
      </c>
      <c r="AY187" s="18" t="s">
        <v>214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85</v>
      </c>
      <c r="BK187" s="242">
        <f>ROUND(I187*H187,2)</f>
        <v>0</v>
      </c>
      <c r="BL187" s="18" t="s">
        <v>117</v>
      </c>
      <c r="BM187" s="241" t="s">
        <v>1498</v>
      </c>
    </row>
    <row r="188" s="2" customFormat="1">
      <c r="A188" s="39"/>
      <c r="B188" s="40"/>
      <c r="C188" s="41"/>
      <c r="D188" s="243" t="s">
        <v>224</v>
      </c>
      <c r="E188" s="41"/>
      <c r="F188" s="244" t="s">
        <v>1499</v>
      </c>
      <c r="G188" s="41"/>
      <c r="H188" s="41"/>
      <c r="I188" s="245"/>
      <c r="J188" s="41"/>
      <c r="K188" s="41"/>
      <c r="L188" s="45"/>
      <c r="M188" s="246"/>
      <c r="N188" s="24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224</v>
      </c>
      <c r="AU188" s="18" t="s">
        <v>87</v>
      </c>
    </row>
    <row r="189" s="14" customFormat="1">
      <c r="A189" s="14"/>
      <c r="B189" s="258"/>
      <c r="C189" s="259"/>
      <c r="D189" s="243" t="s">
        <v>226</v>
      </c>
      <c r="E189" s="260" t="s">
        <v>1</v>
      </c>
      <c r="F189" s="261" t="s">
        <v>1500</v>
      </c>
      <c r="G189" s="259"/>
      <c r="H189" s="262">
        <v>16.649999999999999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226</v>
      </c>
      <c r="AU189" s="268" t="s">
        <v>87</v>
      </c>
      <c r="AV189" s="14" t="s">
        <v>87</v>
      </c>
      <c r="AW189" s="14" t="s">
        <v>34</v>
      </c>
      <c r="AX189" s="14" t="s">
        <v>85</v>
      </c>
      <c r="AY189" s="268" t="s">
        <v>214</v>
      </c>
    </row>
    <row r="190" s="2" customFormat="1" ht="24.15" customHeight="1">
      <c r="A190" s="39"/>
      <c r="B190" s="40"/>
      <c r="C190" s="229" t="s">
        <v>768</v>
      </c>
      <c r="D190" s="229" t="s">
        <v>218</v>
      </c>
      <c r="E190" s="231" t="s">
        <v>1501</v>
      </c>
      <c r="F190" s="232" t="s">
        <v>1502</v>
      </c>
      <c r="G190" s="233" t="s">
        <v>354</v>
      </c>
      <c r="H190" s="234">
        <v>4</v>
      </c>
      <c r="I190" s="235"/>
      <c r="J190" s="236">
        <f>ROUND(I190*H190,2)</f>
        <v>0</v>
      </c>
      <c r="K190" s="232" t="s">
        <v>222</v>
      </c>
      <c r="L190" s="45"/>
      <c r="M190" s="237" t="s">
        <v>1</v>
      </c>
      <c r="N190" s="238" t="s">
        <v>44</v>
      </c>
      <c r="O190" s="92"/>
      <c r="P190" s="239">
        <f>O190*H190</f>
        <v>0</v>
      </c>
      <c r="Q190" s="239">
        <v>0.00217264</v>
      </c>
      <c r="R190" s="239">
        <f>Q190*H190</f>
        <v>0.00869056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117</v>
      </c>
      <c r="AT190" s="241" t="s">
        <v>218</v>
      </c>
      <c r="AU190" s="241" t="s">
        <v>87</v>
      </c>
      <c r="AY190" s="18" t="s">
        <v>214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85</v>
      </c>
      <c r="BK190" s="242">
        <f>ROUND(I190*H190,2)</f>
        <v>0</v>
      </c>
      <c r="BL190" s="18" t="s">
        <v>117</v>
      </c>
      <c r="BM190" s="241" t="s">
        <v>1503</v>
      </c>
    </row>
    <row r="191" s="2" customFormat="1">
      <c r="A191" s="39"/>
      <c r="B191" s="40"/>
      <c r="C191" s="41"/>
      <c r="D191" s="243" t="s">
        <v>224</v>
      </c>
      <c r="E191" s="41"/>
      <c r="F191" s="244" t="s">
        <v>1504</v>
      </c>
      <c r="G191" s="41"/>
      <c r="H191" s="41"/>
      <c r="I191" s="245"/>
      <c r="J191" s="41"/>
      <c r="K191" s="41"/>
      <c r="L191" s="45"/>
      <c r="M191" s="246"/>
      <c r="N191" s="24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224</v>
      </c>
      <c r="AU191" s="18" t="s">
        <v>87</v>
      </c>
    </row>
    <row r="192" s="2" customFormat="1" ht="16.5" customHeight="1">
      <c r="A192" s="39"/>
      <c r="B192" s="40"/>
      <c r="C192" s="229" t="s">
        <v>775</v>
      </c>
      <c r="D192" s="229" t="s">
        <v>218</v>
      </c>
      <c r="E192" s="231" t="s">
        <v>1505</v>
      </c>
      <c r="F192" s="232" t="s">
        <v>1506</v>
      </c>
      <c r="G192" s="233" t="s">
        <v>710</v>
      </c>
      <c r="H192" s="234">
        <v>8.3249999999999993</v>
      </c>
      <c r="I192" s="235"/>
      <c r="J192" s="236">
        <f>ROUND(I192*H192,2)</f>
        <v>0</v>
      </c>
      <c r="K192" s="232" t="s">
        <v>222</v>
      </c>
      <c r="L192" s="45"/>
      <c r="M192" s="237" t="s">
        <v>1</v>
      </c>
      <c r="N192" s="238" t="s">
        <v>44</v>
      </c>
      <c r="O192" s="92"/>
      <c r="P192" s="239">
        <f>O192*H192</f>
        <v>0</v>
      </c>
      <c r="Q192" s="239">
        <v>2.3010222040000001</v>
      </c>
      <c r="R192" s="239">
        <f>Q192*H192</f>
        <v>19.156009848299998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117</v>
      </c>
      <c r="AT192" s="241" t="s">
        <v>218</v>
      </c>
      <c r="AU192" s="241" t="s">
        <v>87</v>
      </c>
      <c r="AY192" s="18" t="s">
        <v>214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85</v>
      </c>
      <c r="BK192" s="242">
        <f>ROUND(I192*H192,2)</f>
        <v>0</v>
      </c>
      <c r="BL192" s="18" t="s">
        <v>117</v>
      </c>
      <c r="BM192" s="241" t="s">
        <v>1507</v>
      </c>
    </row>
    <row r="193" s="2" customFormat="1">
      <c r="A193" s="39"/>
      <c r="B193" s="40"/>
      <c r="C193" s="41"/>
      <c r="D193" s="243" t="s">
        <v>224</v>
      </c>
      <c r="E193" s="41"/>
      <c r="F193" s="244" t="s">
        <v>1508</v>
      </c>
      <c r="G193" s="41"/>
      <c r="H193" s="41"/>
      <c r="I193" s="245"/>
      <c r="J193" s="41"/>
      <c r="K193" s="41"/>
      <c r="L193" s="45"/>
      <c r="M193" s="246"/>
      <c r="N193" s="247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87</v>
      </c>
    </row>
    <row r="194" s="13" customFormat="1">
      <c r="A194" s="13"/>
      <c r="B194" s="248"/>
      <c r="C194" s="249"/>
      <c r="D194" s="243" t="s">
        <v>226</v>
      </c>
      <c r="E194" s="250" t="s">
        <v>1</v>
      </c>
      <c r="F194" s="251" t="s">
        <v>1509</v>
      </c>
      <c r="G194" s="249"/>
      <c r="H194" s="250" t="s">
        <v>1</v>
      </c>
      <c r="I194" s="252"/>
      <c r="J194" s="249"/>
      <c r="K194" s="249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226</v>
      </c>
      <c r="AU194" s="257" t="s">
        <v>87</v>
      </c>
      <c r="AV194" s="13" t="s">
        <v>85</v>
      </c>
      <c r="AW194" s="13" t="s">
        <v>34</v>
      </c>
      <c r="AX194" s="13" t="s">
        <v>79</v>
      </c>
      <c r="AY194" s="257" t="s">
        <v>214</v>
      </c>
    </row>
    <row r="195" s="14" customFormat="1">
      <c r="A195" s="14"/>
      <c r="B195" s="258"/>
      <c r="C195" s="259"/>
      <c r="D195" s="243" t="s">
        <v>226</v>
      </c>
      <c r="E195" s="260" t="s">
        <v>1</v>
      </c>
      <c r="F195" s="261" t="s">
        <v>1510</v>
      </c>
      <c r="G195" s="259"/>
      <c r="H195" s="262">
        <v>8.3249999999999993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8" t="s">
        <v>226</v>
      </c>
      <c r="AU195" s="268" t="s">
        <v>87</v>
      </c>
      <c r="AV195" s="14" t="s">
        <v>87</v>
      </c>
      <c r="AW195" s="14" t="s">
        <v>34</v>
      </c>
      <c r="AX195" s="14" t="s">
        <v>85</v>
      </c>
      <c r="AY195" s="268" t="s">
        <v>214</v>
      </c>
    </row>
    <row r="196" s="2" customFormat="1" ht="24.15" customHeight="1">
      <c r="A196" s="39"/>
      <c r="B196" s="40"/>
      <c r="C196" s="229" t="s">
        <v>8</v>
      </c>
      <c r="D196" s="229" t="s">
        <v>218</v>
      </c>
      <c r="E196" s="231" t="s">
        <v>1511</v>
      </c>
      <c r="F196" s="232" t="s">
        <v>1512</v>
      </c>
      <c r="G196" s="233" t="s">
        <v>710</v>
      </c>
      <c r="H196" s="234">
        <v>16.649999999999999</v>
      </c>
      <c r="I196" s="235"/>
      <c r="J196" s="236">
        <f>ROUND(I196*H196,2)</f>
        <v>0</v>
      </c>
      <c r="K196" s="232" t="s">
        <v>222</v>
      </c>
      <c r="L196" s="45"/>
      <c r="M196" s="237" t="s">
        <v>1</v>
      </c>
      <c r="N196" s="238" t="s">
        <v>44</v>
      </c>
      <c r="O196" s="92"/>
      <c r="P196" s="239">
        <f>O196*H196</f>
        <v>0</v>
      </c>
      <c r="Q196" s="239">
        <v>2.5018722040000001</v>
      </c>
      <c r="R196" s="239">
        <f>Q196*H196</f>
        <v>41.656172196599996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117</v>
      </c>
      <c r="AT196" s="241" t="s">
        <v>218</v>
      </c>
      <c r="AU196" s="241" t="s">
        <v>87</v>
      </c>
      <c r="AY196" s="18" t="s">
        <v>214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85</v>
      </c>
      <c r="BK196" s="242">
        <f>ROUND(I196*H196,2)</f>
        <v>0</v>
      </c>
      <c r="BL196" s="18" t="s">
        <v>117</v>
      </c>
      <c r="BM196" s="241" t="s">
        <v>1513</v>
      </c>
    </row>
    <row r="197" s="2" customFormat="1">
      <c r="A197" s="39"/>
      <c r="B197" s="40"/>
      <c r="C197" s="41"/>
      <c r="D197" s="243" t="s">
        <v>224</v>
      </c>
      <c r="E197" s="41"/>
      <c r="F197" s="244" t="s">
        <v>1514</v>
      </c>
      <c r="G197" s="41"/>
      <c r="H197" s="41"/>
      <c r="I197" s="245"/>
      <c r="J197" s="41"/>
      <c r="K197" s="41"/>
      <c r="L197" s="45"/>
      <c r="M197" s="246"/>
      <c r="N197" s="24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224</v>
      </c>
      <c r="AU197" s="18" t="s">
        <v>87</v>
      </c>
    </row>
    <row r="198" s="14" customFormat="1">
      <c r="A198" s="14"/>
      <c r="B198" s="258"/>
      <c r="C198" s="259"/>
      <c r="D198" s="243" t="s">
        <v>226</v>
      </c>
      <c r="E198" s="260" t="s">
        <v>1</v>
      </c>
      <c r="F198" s="261" t="s">
        <v>1500</v>
      </c>
      <c r="G198" s="259"/>
      <c r="H198" s="262">
        <v>16.649999999999999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8" t="s">
        <v>226</v>
      </c>
      <c r="AU198" s="268" t="s">
        <v>87</v>
      </c>
      <c r="AV198" s="14" t="s">
        <v>87</v>
      </c>
      <c r="AW198" s="14" t="s">
        <v>34</v>
      </c>
      <c r="AX198" s="14" t="s">
        <v>85</v>
      </c>
      <c r="AY198" s="268" t="s">
        <v>214</v>
      </c>
    </row>
    <row r="199" s="2" customFormat="1" ht="16.5" customHeight="1">
      <c r="A199" s="39"/>
      <c r="B199" s="40"/>
      <c r="C199" s="229" t="s">
        <v>293</v>
      </c>
      <c r="D199" s="229" t="s">
        <v>218</v>
      </c>
      <c r="E199" s="231" t="s">
        <v>1515</v>
      </c>
      <c r="F199" s="232" t="s">
        <v>1516</v>
      </c>
      <c r="G199" s="233" t="s">
        <v>221</v>
      </c>
      <c r="H199" s="234">
        <v>13.800000000000001</v>
      </c>
      <c r="I199" s="235"/>
      <c r="J199" s="236">
        <f>ROUND(I199*H199,2)</f>
        <v>0</v>
      </c>
      <c r="K199" s="232" t="s">
        <v>222</v>
      </c>
      <c r="L199" s="45"/>
      <c r="M199" s="237" t="s">
        <v>1</v>
      </c>
      <c r="N199" s="238" t="s">
        <v>44</v>
      </c>
      <c r="O199" s="92"/>
      <c r="P199" s="239">
        <f>O199*H199</f>
        <v>0</v>
      </c>
      <c r="Q199" s="239">
        <v>0.0024719</v>
      </c>
      <c r="R199" s="239">
        <f>Q199*H199</f>
        <v>0.034112219999999999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117</v>
      </c>
      <c r="AT199" s="241" t="s">
        <v>218</v>
      </c>
      <c r="AU199" s="241" t="s">
        <v>87</v>
      </c>
      <c r="AY199" s="18" t="s">
        <v>214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85</v>
      </c>
      <c r="BK199" s="242">
        <f>ROUND(I199*H199,2)</f>
        <v>0</v>
      </c>
      <c r="BL199" s="18" t="s">
        <v>117</v>
      </c>
      <c r="BM199" s="241" t="s">
        <v>1517</v>
      </c>
    </row>
    <row r="200" s="2" customFormat="1">
      <c r="A200" s="39"/>
      <c r="B200" s="40"/>
      <c r="C200" s="41"/>
      <c r="D200" s="243" t="s">
        <v>224</v>
      </c>
      <c r="E200" s="41"/>
      <c r="F200" s="244" t="s">
        <v>1518</v>
      </c>
      <c r="G200" s="41"/>
      <c r="H200" s="41"/>
      <c r="I200" s="245"/>
      <c r="J200" s="41"/>
      <c r="K200" s="41"/>
      <c r="L200" s="45"/>
      <c r="M200" s="246"/>
      <c r="N200" s="24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224</v>
      </c>
      <c r="AU200" s="18" t="s">
        <v>87</v>
      </c>
    </row>
    <row r="201" s="14" customFormat="1">
      <c r="A201" s="14"/>
      <c r="B201" s="258"/>
      <c r="C201" s="259"/>
      <c r="D201" s="243" t="s">
        <v>226</v>
      </c>
      <c r="E201" s="260" t="s">
        <v>1</v>
      </c>
      <c r="F201" s="261" t="s">
        <v>1519</v>
      </c>
      <c r="G201" s="259"/>
      <c r="H201" s="262">
        <v>13.800000000000001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8" t="s">
        <v>226</v>
      </c>
      <c r="AU201" s="268" t="s">
        <v>87</v>
      </c>
      <c r="AV201" s="14" t="s">
        <v>87</v>
      </c>
      <c r="AW201" s="14" t="s">
        <v>34</v>
      </c>
      <c r="AX201" s="14" t="s">
        <v>85</v>
      </c>
      <c r="AY201" s="268" t="s">
        <v>214</v>
      </c>
    </row>
    <row r="202" s="2" customFormat="1" ht="16.5" customHeight="1">
      <c r="A202" s="39"/>
      <c r="B202" s="40"/>
      <c r="C202" s="229" t="s">
        <v>692</v>
      </c>
      <c r="D202" s="229" t="s">
        <v>218</v>
      </c>
      <c r="E202" s="231" t="s">
        <v>1520</v>
      </c>
      <c r="F202" s="232" t="s">
        <v>1521</v>
      </c>
      <c r="G202" s="233" t="s">
        <v>221</v>
      </c>
      <c r="H202" s="234">
        <v>13.800000000000001</v>
      </c>
      <c r="I202" s="235"/>
      <c r="J202" s="236">
        <f>ROUND(I202*H202,2)</f>
        <v>0</v>
      </c>
      <c r="K202" s="232" t="s">
        <v>222</v>
      </c>
      <c r="L202" s="45"/>
      <c r="M202" s="237" t="s">
        <v>1</v>
      </c>
      <c r="N202" s="238" t="s">
        <v>44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117</v>
      </c>
      <c r="AT202" s="241" t="s">
        <v>218</v>
      </c>
      <c r="AU202" s="241" t="s">
        <v>87</v>
      </c>
      <c r="AY202" s="18" t="s">
        <v>214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85</v>
      </c>
      <c r="BK202" s="242">
        <f>ROUND(I202*H202,2)</f>
        <v>0</v>
      </c>
      <c r="BL202" s="18" t="s">
        <v>117</v>
      </c>
      <c r="BM202" s="241" t="s">
        <v>1522</v>
      </c>
    </row>
    <row r="203" s="2" customFormat="1">
      <c r="A203" s="39"/>
      <c r="B203" s="40"/>
      <c r="C203" s="41"/>
      <c r="D203" s="243" t="s">
        <v>224</v>
      </c>
      <c r="E203" s="41"/>
      <c r="F203" s="244" t="s">
        <v>1523</v>
      </c>
      <c r="G203" s="41"/>
      <c r="H203" s="41"/>
      <c r="I203" s="245"/>
      <c r="J203" s="41"/>
      <c r="K203" s="41"/>
      <c r="L203" s="45"/>
      <c r="M203" s="246"/>
      <c r="N203" s="24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87</v>
      </c>
    </row>
    <row r="204" s="2" customFormat="1" ht="16.5" customHeight="1">
      <c r="A204" s="39"/>
      <c r="B204" s="40"/>
      <c r="C204" s="229" t="s">
        <v>847</v>
      </c>
      <c r="D204" s="229" t="s">
        <v>218</v>
      </c>
      <c r="E204" s="231" t="s">
        <v>1524</v>
      </c>
      <c r="F204" s="232" t="s">
        <v>1525</v>
      </c>
      <c r="G204" s="233" t="s">
        <v>283</v>
      </c>
      <c r="H204" s="234">
        <v>1.442</v>
      </c>
      <c r="I204" s="235"/>
      <c r="J204" s="236">
        <f>ROUND(I204*H204,2)</f>
        <v>0</v>
      </c>
      <c r="K204" s="232" t="s">
        <v>222</v>
      </c>
      <c r="L204" s="45"/>
      <c r="M204" s="237" t="s">
        <v>1</v>
      </c>
      <c r="N204" s="238" t="s">
        <v>44</v>
      </c>
      <c r="O204" s="92"/>
      <c r="P204" s="239">
        <f>O204*H204</f>
        <v>0</v>
      </c>
      <c r="Q204" s="239">
        <v>1.0627727797</v>
      </c>
      <c r="R204" s="239">
        <f>Q204*H204</f>
        <v>1.5325183483273999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117</v>
      </c>
      <c r="AT204" s="241" t="s">
        <v>218</v>
      </c>
      <c r="AU204" s="241" t="s">
        <v>87</v>
      </c>
      <c r="AY204" s="18" t="s">
        <v>214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85</v>
      </c>
      <c r="BK204" s="242">
        <f>ROUND(I204*H204,2)</f>
        <v>0</v>
      </c>
      <c r="BL204" s="18" t="s">
        <v>117</v>
      </c>
      <c r="BM204" s="241" t="s">
        <v>1526</v>
      </c>
    </row>
    <row r="205" s="2" customFormat="1">
      <c r="A205" s="39"/>
      <c r="B205" s="40"/>
      <c r="C205" s="41"/>
      <c r="D205" s="243" t="s">
        <v>224</v>
      </c>
      <c r="E205" s="41"/>
      <c r="F205" s="244" t="s">
        <v>1527</v>
      </c>
      <c r="G205" s="41"/>
      <c r="H205" s="41"/>
      <c r="I205" s="245"/>
      <c r="J205" s="41"/>
      <c r="K205" s="41"/>
      <c r="L205" s="45"/>
      <c r="M205" s="246"/>
      <c r="N205" s="24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87</v>
      </c>
    </row>
    <row r="206" s="14" customFormat="1">
      <c r="A206" s="14"/>
      <c r="B206" s="258"/>
      <c r="C206" s="259"/>
      <c r="D206" s="243" t="s">
        <v>226</v>
      </c>
      <c r="E206" s="260" t="s">
        <v>1</v>
      </c>
      <c r="F206" s="261" t="s">
        <v>1528</v>
      </c>
      <c r="G206" s="259"/>
      <c r="H206" s="262">
        <v>1.442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8" t="s">
        <v>226</v>
      </c>
      <c r="AU206" s="268" t="s">
        <v>87</v>
      </c>
      <c r="AV206" s="14" t="s">
        <v>87</v>
      </c>
      <c r="AW206" s="14" t="s">
        <v>34</v>
      </c>
      <c r="AX206" s="14" t="s">
        <v>79</v>
      </c>
      <c r="AY206" s="268" t="s">
        <v>214</v>
      </c>
    </row>
    <row r="207" s="15" customFormat="1">
      <c r="A207" s="15"/>
      <c r="B207" s="269"/>
      <c r="C207" s="270"/>
      <c r="D207" s="243" t="s">
        <v>226</v>
      </c>
      <c r="E207" s="271" t="s">
        <v>1</v>
      </c>
      <c r="F207" s="272" t="s">
        <v>230</v>
      </c>
      <c r="G207" s="270"/>
      <c r="H207" s="273">
        <v>1.442</v>
      </c>
      <c r="I207" s="274"/>
      <c r="J207" s="270"/>
      <c r="K207" s="270"/>
      <c r="L207" s="275"/>
      <c r="M207" s="276"/>
      <c r="N207" s="277"/>
      <c r="O207" s="277"/>
      <c r="P207" s="277"/>
      <c r="Q207" s="277"/>
      <c r="R207" s="277"/>
      <c r="S207" s="277"/>
      <c r="T207" s="27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9" t="s">
        <v>226</v>
      </c>
      <c r="AU207" s="279" t="s">
        <v>87</v>
      </c>
      <c r="AV207" s="15" t="s">
        <v>117</v>
      </c>
      <c r="AW207" s="15" t="s">
        <v>34</v>
      </c>
      <c r="AX207" s="15" t="s">
        <v>85</v>
      </c>
      <c r="AY207" s="279" t="s">
        <v>214</v>
      </c>
    </row>
    <row r="208" s="2" customFormat="1" ht="16.5" customHeight="1">
      <c r="A208" s="39"/>
      <c r="B208" s="40"/>
      <c r="C208" s="229" t="s">
        <v>1139</v>
      </c>
      <c r="D208" s="229" t="s">
        <v>218</v>
      </c>
      <c r="E208" s="231" t="s">
        <v>1529</v>
      </c>
      <c r="F208" s="232" t="s">
        <v>1530</v>
      </c>
      <c r="G208" s="233" t="s">
        <v>710</v>
      </c>
      <c r="H208" s="234">
        <v>23.515999999999998</v>
      </c>
      <c r="I208" s="235"/>
      <c r="J208" s="236">
        <f>ROUND(I208*H208,2)</f>
        <v>0</v>
      </c>
      <c r="K208" s="232" t="s">
        <v>222</v>
      </c>
      <c r="L208" s="45"/>
      <c r="M208" s="237" t="s">
        <v>1</v>
      </c>
      <c r="N208" s="238" t="s">
        <v>44</v>
      </c>
      <c r="O208" s="92"/>
      <c r="P208" s="239">
        <f>O208*H208</f>
        <v>0</v>
      </c>
      <c r="Q208" s="239">
        <v>2.5018722040000001</v>
      </c>
      <c r="R208" s="239">
        <f>Q208*H208</f>
        <v>58.834026749263998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117</v>
      </c>
      <c r="AT208" s="241" t="s">
        <v>218</v>
      </c>
      <c r="AU208" s="241" t="s">
        <v>87</v>
      </c>
      <c r="AY208" s="18" t="s">
        <v>214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85</v>
      </c>
      <c r="BK208" s="242">
        <f>ROUND(I208*H208,2)</f>
        <v>0</v>
      </c>
      <c r="BL208" s="18" t="s">
        <v>117</v>
      </c>
      <c r="BM208" s="241" t="s">
        <v>1531</v>
      </c>
    </row>
    <row r="209" s="2" customFormat="1">
      <c r="A209" s="39"/>
      <c r="B209" s="40"/>
      <c r="C209" s="41"/>
      <c r="D209" s="243" t="s">
        <v>224</v>
      </c>
      <c r="E209" s="41"/>
      <c r="F209" s="244" t="s">
        <v>1532</v>
      </c>
      <c r="G209" s="41"/>
      <c r="H209" s="41"/>
      <c r="I209" s="245"/>
      <c r="J209" s="41"/>
      <c r="K209" s="41"/>
      <c r="L209" s="45"/>
      <c r="M209" s="246"/>
      <c r="N209" s="24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224</v>
      </c>
      <c r="AU209" s="18" t="s">
        <v>87</v>
      </c>
    </row>
    <row r="210" s="13" customFormat="1">
      <c r="A210" s="13"/>
      <c r="B210" s="248"/>
      <c r="C210" s="249"/>
      <c r="D210" s="243" t="s">
        <v>226</v>
      </c>
      <c r="E210" s="250" t="s">
        <v>1</v>
      </c>
      <c r="F210" s="251" t="s">
        <v>1533</v>
      </c>
      <c r="G210" s="249"/>
      <c r="H210" s="250" t="s">
        <v>1</v>
      </c>
      <c r="I210" s="252"/>
      <c r="J210" s="249"/>
      <c r="K210" s="249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226</v>
      </c>
      <c r="AU210" s="257" t="s">
        <v>87</v>
      </c>
      <c r="AV210" s="13" t="s">
        <v>85</v>
      </c>
      <c r="AW210" s="13" t="s">
        <v>34</v>
      </c>
      <c r="AX210" s="13" t="s">
        <v>79</v>
      </c>
      <c r="AY210" s="257" t="s">
        <v>214</v>
      </c>
    </row>
    <row r="211" s="14" customFormat="1">
      <c r="A211" s="14"/>
      <c r="B211" s="258"/>
      <c r="C211" s="259"/>
      <c r="D211" s="243" t="s">
        <v>226</v>
      </c>
      <c r="E211" s="260" t="s">
        <v>1</v>
      </c>
      <c r="F211" s="261" t="s">
        <v>1534</v>
      </c>
      <c r="G211" s="259"/>
      <c r="H211" s="262">
        <v>7.9649999999999999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226</v>
      </c>
      <c r="AU211" s="268" t="s">
        <v>87</v>
      </c>
      <c r="AV211" s="14" t="s">
        <v>87</v>
      </c>
      <c r="AW211" s="14" t="s">
        <v>34</v>
      </c>
      <c r="AX211" s="14" t="s">
        <v>79</v>
      </c>
      <c r="AY211" s="268" t="s">
        <v>214</v>
      </c>
    </row>
    <row r="212" s="14" customFormat="1">
      <c r="A212" s="14"/>
      <c r="B212" s="258"/>
      <c r="C212" s="259"/>
      <c r="D212" s="243" t="s">
        <v>226</v>
      </c>
      <c r="E212" s="260" t="s">
        <v>1</v>
      </c>
      <c r="F212" s="261" t="s">
        <v>1535</v>
      </c>
      <c r="G212" s="259"/>
      <c r="H212" s="262">
        <v>1.6499999999999999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8" t="s">
        <v>226</v>
      </c>
      <c r="AU212" s="268" t="s">
        <v>87</v>
      </c>
      <c r="AV212" s="14" t="s">
        <v>87</v>
      </c>
      <c r="AW212" s="14" t="s">
        <v>34</v>
      </c>
      <c r="AX212" s="14" t="s">
        <v>79</v>
      </c>
      <c r="AY212" s="268" t="s">
        <v>214</v>
      </c>
    </row>
    <row r="213" s="14" customFormat="1">
      <c r="A213" s="14"/>
      <c r="B213" s="258"/>
      <c r="C213" s="259"/>
      <c r="D213" s="243" t="s">
        <v>226</v>
      </c>
      <c r="E213" s="260" t="s">
        <v>1</v>
      </c>
      <c r="F213" s="261" t="s">
        <v>1536</v>
      </c>
      <c r="G213" s="259"/>
      <c r="H213" s="262">
        <v>13.44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8" t="s">
        <v>226</v>
      </c>
      <c r="AU213" s="268" t="s">
        <v>87</v>
      </c>
      <c r="AV213" s="14" t="s">
        <v>87</v>
      </c>
      <c r="AW213" s="14" t="s">
        <v>34</v>
      </c>
      <c r="AX213" s="14" t="s">
        <v>79</v>
      </c>
      <c r="AY213" s="268" t="s">
        <v>214</v>
      </c>
    </row>
    <row r="214" s="14" customFormat="1">
      <c r="A214" s="14"/>
      <c r="B214" s="258"/>
      <c r="C214" s="259"/>
      <c r="D214" s="243" t="s">
        <v>226</v>
      </c>
      <c r="E214" s="260" t="s">
        <v>1</v>
      </c>
      <c r="F214" s="261" t="s">
        <v>1537</v>
      </c>
      <c r="G214" s="259"/>
      <c r="H214" s="262">
        <v>0.46100000000000002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8" t="s">
        <v>226</v>
      </c>
      <c r="AU214" s="268" t="s">
        <v>87</v>
      </c>
      <c r="AV214" s="14" t="s">
        <v>87</v>
      </c>
      <c r="AW214" s="14" t="s">
        <v>34</v>
      </c>
      <c r="AX214" s="14" t="s">
        <v>79</v>
      </c>
      <c r="AY214" s="268" t="s">
        <v>214</v>
      </c>
    </row>
    <row r="215" s="15" customFormat="1">
      <c r="A215" s="15"/>
      <c r="B215" s="269"/>
      <c r="C215" s="270"/>
      <c r="D215" s="243" t="s">
        <v>226</v>
      </c>
      <c r="E215" s="271" t="s">
        <v>1</v>
      </c>
      <c r="F215" s="272" t="s">
        <v>230</v>
      </c>
      <c r="G215" s="270"/>
      <c r="H215" s="273">
        <v>23.515999999999998</v>
      </c>
      <c r="I215" s="274"/>
      <c r="J215" s="270"/>
      <c r="K215" s="270"/>
      <c r="L215" s="275"/>
      <c r="M215" s="276"/>
      <c r="N215" s="277"/>
      <c r="O215" s="277"/>
      <c r="P215" s="277"/>
      <c r="Q215" s="277"/>
      <c r="R215" s="277"/>
      <c r="S215" s="277"/>
      <c r="T215" s="27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9" t="s">
        <v>226</v>
      </c>
      <c r="AU215" s="279" t="s">
        <v>87</v>
      </c>
      <c r="AV215" s="15" t="s">
        <v>117</v>
      </c>
      <c r="AW215" s="15" t="s">
        <v>34</v>
      </c>
      <c r="AX215" s="15" t="s">
        <v>85</v>
      </c>
      <c r="AY215" s="279" t="s">
        <v>214</v>
      </c>
    </row>
    <row r="216" s="2" customFormat="1" ht="24.15" customHeight="1">
      <c r="A216" s="39"/>
      <c r="B216" s="40"/>
      <c r="C216" s="229" t="s">
        <v>604</v>
      </c>
      <c r="D216" s="229" t="s">
        <v>218</v>
      </c>
      <c r="E216" s="231" t="s">
        <v>1538</v>
      </c>
      <c r="F216" s="232" t="s">
        <v>1539</v>
      </c>
      <c r="G216" s="233" t="s">
        <v>710</v>
      </c>
      <c r="H216" s="234">
        <v>41.847999999999999</v>
      </c>
      <c r="I216" s="235"/>
      <c r="J216" s="236">
        <f>ROUND(I216*H216,2)</f>
        <v>0</v>
      </c>
      <c r="K216" s="232" t="s">
        <v>222</v>
      </c>
      <c r="L216" s="45"/>
      <c r="M216" s="237" t="s">
        <v>1</v>
      </c>
      <c r="N216" s="238" t="s">
        <v>44</v>
      </c>
      <c r="O216" s="92"/>
      <c r="P216" s="239">
        <f>O216*H216</f>
        <v>0</v>
      </c>
      <c r="Q216" s="239">
        <v>2.5018722040000001</v>
      </c>
      <c r="R216" s="239">
        <f>Q216*H216</f>
        <v>104.698347992992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117</v>
      </c>
      <c r="AT216" s="241" t="s">
        <v>218</v>
      </c>
      <c r="AU216" s="241" t="s">
        <v>87</v>
      </c>
      <c r="AY216" s="18" t="s">
        <v>214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85</v>
      </c>
      <c r="BK216" s="242">
        <f>ROUND(I216*H216,2)</f>
        <v>0</v>
      </c>
      <c r="BL216" s="18" t="s">
        <v>117</v>
      </c>
      <c r="BM216" s="241" t="s">
        <v>1540</v>
      </c>
    </row>
    <row r="217" s="2" customFormat="1">
      <c r="A217" s="39"/>
      <c r="B217" s="40"/>
      <c r="C217" s="41"/>
      <c r="D217" s="243" t="s">
        <v>224</v>
      </c>
      <c r="E217" s="41"/>
      <c r="F217" s="244" t="s">
        <v>1541</v>
      </c>
      <c r="G217" s="41"/>
      <c r="H217" s="41"/>
      <c r="I217" s="245"/>
      <c r="J217" s="41"/>
      <c r="K217" s="41"/>
      <c r="L217" s="45"/>
      <c r="M217" s="246"/>
      <c r="N217" s="247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224</v>
      </c>
      <c r="AU217" s="18" t="s">
        <v>87</v>
      </c>
    </row>
    <row r="218" s="14" customFormat="1">
      <c r="A218" s="14"/>
      <c r="B218" s="258"/>
      <c r="C218" s="259"/>
      <c r="D218" s="243" t="s">
        <v>226</v>
      </c>
      <c r="E218" s="260" t="s">
        <v>1</v>
      </c>
      <c r="F218" s="261" t="s">
        <v>1542</v>
      </c>
      <c r="G218" s="259"/>
      <c r="H218" s="262">
        <v>15.93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226</v>
      </c>
      <c r="AU218" s="268" t="s">
        <v>87</v>
      </c>
      <c r="AV218" s="14" t="s">
        <v>87</v>
      </c>
      <c r="AW218" s="14" t="s">
        <v>34</v>
      </c>
      <c r="AX218" s="14" t="s">
        <v>79</v>
      </c>
      <c r="AY218" s="268" t="s">
        <v>214</v>
      </c>
    </row>
    <row r="219" s="14" customFormat="1">
      <c r="A219" s="14"/>
      <c r="B219" s="258"/>
      <c r="C219" s="259"/>
      <c r="D219" s="243" t="s">
        <v>226</v>
      </c>
      <c r="E219" s="260" t="s">
        <v>1</v>
      </c>
      <c r="F219" s="261" t="s">
        <v>1543</v>
      </c>
      <c r="G219" s="259"/>
      <c r="H219" s="262">
        <v>2.75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8" t="s">
        <v>226</v>
      </c>
      <c r="AU219" s="268" t="s">
        <v>87</v>
      </c>
      <c r="AV219" s="14" t="s">
        <v>87</v>
      </c>
      <c r="AW219" s="14" t="s">
        <v>34</v>
      </c>
      <c r="AX219" s="14" t="s">
        <v>79</v>
      </c>
      <c r="AY219" s="268" t="s">
        <v>214</v>
      </c>
    </row>
    <row r="220" s="14" customFormat="1">
      <c r="A220" s="14"/>
      <c r="B220" s="258"/>
      <c r="C220" s="259"/>
      <c r="D220" s="243" t="s">
        <v>226</v>
      </c>
      <c r="E220" s="260" t="s">
        <v>1</v>
      </c>
      <c r="F220" s="261" t="s">
        <v>1544</v>
      </c>
      <c r="G220" s="259"/>
      <c r="H220" s="262">
        <v>22.399999999999999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8" t="s">
        <v>226</v>
      </c>
      <c r="AU220" s="268" t="s">
        <v>87</v>
      </c>
      <c r="AV220" s="14" t="s">
        <v>87</v>
      </c>
      <c r="AW220" s="14" t="s">
        <v>34</v>
      </c>
      <c r="AX220" s="14" t="s">
        <v>79</v>
      </c>
      <c r="AY220" s="268" t="s">
        <v>214</v>
      </c>
    </row>
    <row r="221" s="14" customFormat="1">
      <c r="A221" s="14"/>
      <c r="B221" s="258"/>
      <c r="C221" s="259"/>
      <c r="D221" s="243" t="s">
        <v>226</v>
      </c>
      <c r="E221" s="260" t="s">
        <v>1</v>
      </c>
      <c r="F221" s="261" t="s">
        <v>1545</v>
      </c>
      <c r="G221" s="259"/>
      <c r="H221" s="262">
        <v>0.76800000000000002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8" t="s">
        <v>226</v>
      </c>
      <c r="AU221" s="268" t="s">
        <v>87</v>
      </c>
      <c r="AV221" s="14" t="s">
        <v>87</v>
      </c>
      <c r="AW221" s="14" t="s">
        <v>34</v>
      </c>
      <c r="AX221" s="14" t="s">
        <v>79</v>
      </c>
      <c r="AY221" s="268" t="s">
        <v>214</v>
      </c>
    </row>
    <row r="222" s="15" customFormat="1">
      <c r="A222" s="15"/>
      <c r="B222" s="269"/>
      <c r="C222" s="270"/>
      <c r="D222" s="243" t="s">
        <v>226</v>
      </c>
      <c r="E222" s="271" t="s">
        <v>1</v>
      </c>
      <c r="F222" s="272" t="s">
        <v>230</v>
      </c>
      <c r="G222" s="270"/>
      <c r="H222" s="273">
        <v>41.847999999999999</v>
      </c>
      <c r="I222" s="274"/>
      <c r="J222" s="270"/>
      <c r="K222" s="270"/>
      <c r="L222" s="275"/>
      <c r="M222" s="276"/>
      <c r="N222" s="277"/>
      <c r="O222" s="277"/>
      <c r="P222" s="277"/>
      <c r="Q222" s="277"/>
      <c r="R222" s="277"/>
      <c r="S222" s="277"/>
      <c r="T222" s="27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9" t="s">
        <v>226</v>
      </c>
      <c r="AU222" s="279" t="s">
        <v>87</v>
      </c>
      <c r="AV222" s="15" t="s">
        <v>117</v>
      </c>
      <c r="AW222" s="15" t="s">
        <v>34</v>
      </c>
      <c r="AX222" s="15" t="s">
        <v>85</v>
      </c>
      <c r="AY222" s="279" t="s">
        <v>214</v>
      </c>
    </row>
    <row r="223" s="2" customFormat="1" ht="16.5" customHeight="1">
      <c r="A223" s="39"/>
      <c r="B223" s="40"/>
      <c r="C223" s="229" t="s">
        <v>7</v>
      </c>
      <c r="D223" s="229" t="s">
        <v>218</v>
      </c>
      <c r="E223" s="231" t="s">
        <v>1258</v>
      </c>
      <c r="F223" s="232" t="s">
        <v>1259</v>
      </c>
      <c r="G223" s="233" t="s">
        <v>221</v>
      </c>
      <c r="H223" s="234">
        <v>126.416</v>
      </c>
      <c r="I223" s="235"/>
      <c r="J223" s="236">
        <f>ROUND(I223*H223,2)</f>
        <v>0</v>
      </c>
      <c r="K223" s="232" t="s">
        <v>222</v>
      </c>
      <c r="L223" s="45"/>
      <c r="M223" s="237" t="s">
        <v>1</v>
      </c>
      <c r="N223" s="238" t="s">
        <v>44</v>
      </c>
      <c r="O223" s="92"/>
      <c r="P223" s="239">
        <f>O223*H223</f>
        <v>0</v>
      </c>
      <c r="Q223" s="239">
        <v>0.0026919000000000001</v>
      </c>
      <c r="R223" s="239">
        <f>Q223*H223</f>
        <v>0.34029923039999999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117</v>
      </c>
      <c r="AT223" s="241" t="s">
        <v>218</v>
      </c>
      <c r="AU223" s="241" t="s">
        <v>87</v>
      </c>
      <c r="AY223" s="18" t="s">
        <v>214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85</v>
      </c>
      <c r="BK223" s="242">
        <f>ROUND(I223*H223,2)</f>
        <v>0</v>
      </c>
      <c r="BL223" s="18" t="s">
        <v>117</v>
      </c>
      <c r="BM223" s="241" t="s">
        <v>1546</v>
      </c>
    </row>
    <row r="224" s="2" customFormat="1">
      <c r="A224" s="39"/>
      <c r="B224" s="40"/>
      <c r="C224" s="41"/>
      <c r="D224" s="243" t="s">
        <v>224</v>
      </c>
      <c r="E224" s="41"/>
      <c r="F224" s="244" t="s">
        <v>1261</v>
      </c>
      <c r="G224" s="41"/>
      <c r="H224" s="41"/>
      <c r="I224" s="245"/>
      <c r="J224" s="41"/>
      <c r="K224" s="41"/>
      <c r="L224" s="45"/>
      <c r="M224" s="246"/>
      <c r="N224" s="24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224</v>
      </c>
      <c r="AU224" s="18" t="s">
        <v>87</v>
      </c>
    </row>
    <row r="225" s="14" customFormat="1">
      <c r="A225" s="14"/>
      <c r="B225" s="258"/>
      <c r="C225" s="259"/>
      <c r="D225" s="243" t="s">
        <v>226</v>
      </c>
      <c r="E225" s="260" t="s">
        <v>1</v>
      </c>
      <c r="F225" s="261" t="s">
        <v>1547</v>
      </c>
      <c r="G225" s="259"/>
      <c r="H225" s="262">
        <v>38.735999999999997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8" t="s">
        <v>226</v>
      </c>
      <c r="AU225" s="268" t="s">
        <v>87</v>
      </c>
      <c r="AV225" s="14" t="s">
        <v>87</v>
      </c>
      <c r="AW225" s="14" t="s">
        <v>34</v>
      </c>
      <c r="AX225" s="14" t="s">
        <v>79</v>
      </c>
      <c r="AY225" s="268" t="s">
        <v>214</v>
      </c>
    </row>
    <row r="226" s="14" customFormat="1">
      <c r="A226" s="14"/>
      <c r="B226" s="258"/>
      <c r="C226" s="259"/>
      <c r="D226" s="243" t="s">
        <v>226</v>
      </c>
      <c r="E226" s="260" t="s">
        <v>1</v>
      </c>
      <c r="F226" s="261" t="s">
        <v>1548</v>
      </c>
      <c r="G226" s="259"/>
      <c r="H226" s="262">
        <v>87.680000000000007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8" t="s">
        <v>226</v>
      </c>
      <c r="AU226" s="268" t="s">
        <v>87</v>
      </c>
      <c r="AV226" s="14" t="s">
        <v>87</v>
      </c>
      <c r="AW226" s="14" t="s">
        <v>34</v>
      </c>
      <c r="AX226" s="14" t="s">
        <v>79</v>
      </c>
      <c r="AY226" s="268" t="s">
        <v>214</v>
      </c>
    </row>
    <row r="227" s="15" customFormat="1">
      <c r="A227" s="15"/>
      <c r="B227" s="269"/>
      <c r="C227" s="270"/>
      <c r="D227" s="243" t="s">
        <v>226</v>
      </c>
      <c r="E227" s="271" t="s">
        <v>1</v>
      </c>
      <c r="F227" s="272" t="s">
        <v>230</v>
      </c>
      <c r="G227" s="270"/>
      <c r="H227" s="273">
        <v>126.416</v>
      </c>
      <c r="I227" s="274"/>
      <c r="J227" s="270"/>
      <c r="K227" s="270"/>
      <c r="L227" s="275"/>
      <c r="M227" s="276"/>
      <c r="N227" s="277"/>
      <c r="O227" s="277"/>
      <c r="P227" s="277"/>
      <c r="Q227" s="277"/>
      <c r="R227" s="277"/>
      <c r="S227" s="277"/>
      <c r="T227" s="27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9" t="s">
        <v>226</v>
      </c>
      <c r="AU227" s="279" t="s">
        <v>87</v>
      </c>
      <c r="AV227" s="15" t="s">
        <v>117</v>
      </c>
      <c r="AW227" s="15" t="s">
        <v>34</v>
      </c>
      <c r="AX227" s="15" t="s">
        <v>85</v>
      </c>
      <c r="AY227" s="279" t="s">
        <v>214</v>
      </c>
    </row>
    <row r="228" s="2" customFormat="1" ht="16.5" customHeight="1">
      <c r="A228" s="39"/>
      <c r="B228" s="40"/>
      <c r="C228" s="229" t="s">
        <v>502</v>
      </c>
      <c r="D228" s="229" t="s">
        <v>218</v>
      </c>
      <c r="E228" s="231" t="s">
        <v>1264</v>
      </c>
      <c r="F228" s="232" t="s">
        <v>1265</v>
      </c>
      <c r="G228" s="233" t="s">
        <v>221</v>
      </c>
      <c r="H228" s="234">
        <v>126.416</v>
      </c>
      <c r="I228" s="235"/>
      <c r="J228" s="236">
        <f>ROUND(I228*H228,2)</f>
        <v>0</v>
      </c>
      <c r="K228" s="232" t="s">
        <v>222</v>
      </c>
      <c r="L228" s="45"/>
      <c r="M228" s="237" t="s">
        <v>1</v>
      </c>
      <c r="N228" s="238" t="s">
        <v>44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117</v>
      </c>
      <c r="AT228" s="241" t="s">
        <v>218</v>
      </c>
      <c r="AU228" s="241" t="s">
        <v>87</v>
      </c>
      <c r="AY228" s="18" t="s">
        <v>214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85</v>
      </c>
      <c r="BK228" s="242">
        <f>ROUND(I228*H228,2)</f>
        <v>0</v>
      </c>
      <c r="BL228" s="18" t="s">
        <v>117</v>
      </c>
      <c r="BM228" s="241" t="s">
        <v>1549</v>
      </c>
    </row>
    <row r="229" s="2" customFormat="1">
      <c r="A229" s="39"/>
      <c r="B229" s="40"/>
      <c r="C229" s="41"/>
      <c r="D229" s="243" t="s">
        <v>224</v>
      </c>
      <c r="E229" s="41"/>
      <c r="F229" s="244" t="s">
        <v>1267</v>
      </c>
      <c r="G229" s="41"/>
      <c r="H229" s="41"/>
      <c r="I229" s="245"/>
      <c r="J229" s="41"/>
      <c r="K229" s="41"/>
      <c r="L229" s="45"/>
      <c r="M229" s="246"/>
      <c r="N229" s="247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224</v>
      </c>
      <c r="AU229" s="18" t="s">
        <v>87</v>
      </c>
    </row>
    <row r="230" s="2" customFormat="1" ht="21.75" customHeight="1">
      <c r="A230" s="39"/>
      <c r="B230" s="40"/>
      <c r="C230" s="229" t="s">
        <v>1330</v>
      </c>
      <c r="D230" s="229" t="s">
        <v>218</v>
      </c>
      <c r="E230" s="231" t="s">
        <v>1550</v>
      </c>
      <c r="F230" s="232" t="s">
        <v>1551</v>
      </c>
      <c r="G230" s="233" t="s">
        <v>283</v>
      </c>
      <c r="H230" s="234">
        <v>6.25</v>
      </c>
      <c r="I230" s="235"/>
      <c r="J230" s="236">
        <f>ROUND(I230*H230,2)</f>
        <v>0</v>
      </c>
      <c r="K230" s="232" t="s">
        <v>222</v>
      </c>
      <c r="L230" s="45"/>
      <c r="M230" s="237" t="s">
        <v>1</v>
      </c>
      <c r="N230" s="238" t="s">
        <v>44</v>
      </c>
      <c r="O230" s="92"/>
      <c r="P230" s="239">
        <f>O230*H230</f>
        <v>0</v>
      </c>
      <c r="Q230" s="239">
        <v>1.0606207999999999</v>
      </c>
      <c r="R230" s="239">
        <f>Q230*H230</f>
        <v>6.6288799999999997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117</v>
      </c>
      <c r="AT230" s="241" t="s">
        <v>218</v>
      </c>
      <c r="AU230" s="241" t="s">
        <v>87</v>
      </c>
      <c r="AY230" s="18" t="s">
        <v>214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85</v>
      </c>
      <c r="BK230" s="242">
        <f>ROUND(I230*H230,2)</f>
        <v>0</v>
      </c>
      <c r="BL230" s="18" t="s">
        <v>117</v>
      </c>
      <c r="BM230" s="241" t="s">
        <v>1552</v>
      </c>
    </row>
    <row r="231" s="2" customFormat="1">
      <c r="A231" s="39"/>
      <c r="B231" s="40"/>
      <c r="C231" s="41"/>
      <c r="D231" s="243" t="s">
        <v>224</v>
      </c>
      <c r="E231" s="41"/>
      <c r="F231" s="244" t="s">
        <v>1553</v>
      </c>
      <c r="G231" s="41"/>
      <c r="H231" s="41"/>
      <c r="I231" s="245"/>
      <c r="J231" s="41"/>
      <c r="K231" s="41"/>
      <c r="L231" s="45"/>
      <c r="M231" s="246"/>
      <c r="N231" s="24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224</v>
      </c>
      <c r="AU231" s="18" t="s">
        <v>87</v>
      </c>
    </row>
    <row r="232" s="13" customFormat="1">
      <c r="A232" s="13"/>
      <c r="B232" s="248"/>
      <c r="C232" s="249"/>
      <c r="D232" s="243" t="s">
        <v>226</v>
      </c>
      <c r="E232" s="250" t="s">
        <v>1</v>
      </c>
      <c r="F232" s="251" t="s">
        <v>1554</v>
      </c>
      <c r="G232" s="249"/>
      <c r="H232" s="250" t="s">
        <v>1</v>
      </c>
      <c r="I232" s="252"/>
      <c r="J232" s="249"/>
      <c r="K232" s="249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226</v>
      </c>
      <c r="AU232" s="257" t="s">
        <v>87</v>
      </c>
      <c r="AV232" s="13" t="s">
        <v>85</v>
      </c>
      <c r="AW232" s="13" t="s">
        <v>34</v>
      </c>
      <c r="AX232" s="13" t="s">
        <v>79</v>
      </c>
      <c r="AY232" s="257" t="s">
        <v>214</v>
      </c>
    </row>
    <row r="233" s="14" customFormat="1">
      <c r="A233" s="14"/>
      <c r="B233" s="258"/>
      <c r="C233" s="259"/>
      <c r="D233" s="243" t="s">
        <v>226</v>
      </c>
      <c r="E233" s="260" t="s">
        <v>1</v>
      </c>
      <c r="F233" s="261" t="s">
        <v>1555</v>
      </c>
      <c r="G233" s="259"/>
      <c r="H233" s="262">
        <v>6.25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226</v>
      </c>
      <c r="AU233" s="268" t="s">
        <v>87</v>
      </c>
      <c r="AV233" s="14" t="s">
        <v>87</v>
      </c>
      <c r="AW233" s="14" t="s">
        <v>34</v>
      </c>
      <c r="AX233" s="14" t="s">
        <v>79</v>
      </c>
      <c r="AY233" s="268" t="s">
        <v>214</v>
      </c>
    </row>
    <row r="234" s="15" customFormat="1">
      <c r="A234" s="15"/>
      <c r="B234" s="269"/>
      <c r="C234" s="270"/>
      <c r="D234" s="243" t="s">
        <v>226</v>
      </c>
      <c r="E234" s="271" t="s">
        <v>1</v>
      </c>
      <c r="F234" s="272" t="s">
        <v>230</v>
      </c>
      <c r="G234" s="270"/>
      <c r="H234" s="273">
        <v>6.25</v>
      </c>
      <c r="I234" s="274"/>
      <c r="J234" s="270"/>
      <c r="K234" s="270"/>
      <c r="L234" s="275"/>
      <c r="M234" s="276"/>
      <c r="N234" s="277"/>
      <c r="O234" s="277"/>
      <c r="P234" s="277"/>
      <c r="Q234" s="277"/>
      <c r="R234" s="277"/>
      <c r="S234" s="277"/>
      <c r="T234" s="27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9" t="s">
        <v>226</v>
      </c>
      <c r="AU234" s="279" t="s">
        <v>87</v>
      </c>
      <c r="AV234" s="15" t="s">
        <v>117</v>
      </c>
      <c r="AW234" s="15" t="s">
        <v>34</v>
      </c>
      <c r="AX234" s="15" t="s">
        <v>85</v>
      </c>
      <c r="AY234" s="279" t="s">
        <v>214</v>
      </c>
    </row>
    <row r="235" s="2" customFormat="1" ht="33" customHeight="1">
      <c r="A235" s="39"/>
      <c r="B235" s="40"/>
      <c r="C235" s="229" t="s">
        <v>852</v>
      </c>
      <c r="D235" s="229" t="s">
        <v>218</v>
      </c>
      <c r="E235" s="231" t="s">
        <v>1556</v>
      </c>
      <c r="F235" s="232" t="s">
        <v>1557</v>
      </c>
      <c r="G235" s="233" t="s">
        <v>221</v>
      </c>
      <c r="H235" s="234">
        <v>23.934999999999999</v>
      </c>
      <c r="I235" s="235"/>
      <c r="J235" s="236">
        <f>ROUND(I235*H235,2)</f>
        <v>0</v>
      </c>
      <c r="K235" s="232" t="s">
        <v>222</v>
      </c>
      <c r="L235" s="45"/>
      <c r="M235" s="237" t="s">
        <v>1</v>
      </c>
      <c r="N235" s="238" t="s">
        <v>44</v>
      </c>
      <c r="O235" s="92"/>
      <c r="P235" s="239">
        <f>O235*H235</f>
        <v>0</v>
      </c>
      <c r="Q235" s="239">
        <v>0.67488603999999996</v>
      </c>
      <c r="R235" s="239">
        <f>Q235*H235</f>
        <v>16.153397367399997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117</v>
      </c>
      <c r="AT235" s="241" t="s">
        <v>218</v>
      </c>
      <c r="AU235" s="241" t="s">
        <v>87</v>
      </c>
      <c r="AY235" s="18" t="s">
        <v>214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85</v>
      </c>
      <c r="BK235" s="242">
        <f>ROUND(I235*H235,2)</f>
        <v>0</v>
      </c>
      <c r="BL235" s="18" t="s">
        <v>117</v>
      </c>
      <c r="BM235" s="241" t="s">
        <v>1558</v>
      </c>
    </row>
    <row r="236" s="2" customFormat="1">
      <c r="A236" s="39"/>
      <c r="B236" s="40"/>
      <c r="C236" s="41"/>
      <c r="D236" s="243" t="s">
        <v>224</v>
      </c>
      <c r="E236" s="41"/>
      <c r="F236" s="244" t="s">
        <v>1559</v>
      </c>
      <c r="G236" s="41"/>
      <c r="H236" s="41"/>
      <c r="I236" s="245"/>
      <c r="J236" s="41"/>
      <c r="K236" s="41"/>
      <c r="L236" s="45"/>
      <c r="M236" s="246"/>
      <c r="N236" s="24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224</v>
      </c>
      <c r="AU236" s="18" t="s">
        <v>87</v>
      </c>
    </row>
    <row r="237" s="14" customFormat="1">
      <c r="A237" s="14"/>
      <c r="B237" s="258"/>
      <c r="C237" s="259"/>
      <c r="D237" s="243" t="s">
        <v>226</v>
      </c>
      <c r="E237" s="260" t="s">
        <v>1</v>
      </c>
      <c r="F237" s="261" t="s">
        <v>1560</v>
      </c>
      <c r="G237" s="259"/>
      <c r="H237" s="262">
        <v>1.5349999999999999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8" t="s">
        <v>226</v>
      </c>
      <c r="AU237" s="268" t="s">
        <v>87</v>
      </c>
      <c r="AV237" s="14" t="s">
        <v>87</v>
      </c>
      <c r="AW237" s="14" t="s">
        <v>34</v>
      </c>
      <c r="AX237" s="14" t="s">
        <v>79</v>
      </c>
      <c r="AY237" s="268" t="s">
        <v>214</v>
      </c>
    </row>
    <row r="238" s="14" customFormat="1">
      <c r="A238" s="14"/>
      <c r="B238" s="258"/>
      <c r="C238" s="259"/>
      <c r="D238" s="243" t="s">
        <v>226</v>
      </c>
      <c r="E238" s="260" t="s">
        <v>1</v>
      </c>
      <c r="F238" s="261" t="s">
        <v>1561</v>
      </c>
      <c r="G238" s="259"/>
      <c r="H238" s="262">
        <v>22.399999999999999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8" t="s">
        <v>226</v>
      </c>
      <c r="AU238" s="268" t="s">
        <v>87</v>
      </c>
      <c r="AV238" s="14" t="s">
        <v>87</v>
      </c>
      <c r="AW238" s="14" t="s">
        <v>34</v>
      </c>
      <c r="AX238" s="14" t="s">
        <v>79</v>
      </c>
      <c r="AY238" s="268" t="s">
        <v>214</v>
      </c>
    </row>
    <row r="239" s="15" customFormat="1">
      <c r="A239" s="15"/>
      <c r="B239" s="269"/>
      <c r="C239" s="270"/>
      <c r="D239" s="243" t="s">
        <v>226</v>
      </c>
      <c r="E239" s="271" t="s">
        <v>1</v>
      </c>
      <c r="F239" s="272" t="s">
        <v>230</v>
      </c>
      <c r="G239" s="270"/>
      <c r="H239" s="273">
        <v>23.934999999999999</v>
      </c>
      <c r="I239" s="274"/>
      <c r="J239" s="270"/>
      <c r="K239" s="270"/>
      <c r="L239" s="275"/>
      <c r="M239" s="276"/>
      <c r="N239" s="277"/>
      <c r="O239" s="277"/>
      <c r="P239" s="277"/>
      <c r="Q239" s="277"/>
      <c r="R239" s="277"/>
      <c r="S239" s="277"/>
      <c r="T239" s="27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9" t="s">
        <v>226</v>
      </c>
      <c r="AU239" s="279" t="s">
        <v>87</v>
      </c>
      <c r="AV239" s="15" t="s">
        <v>117</v>
      </c>
      <c r="AW239" s="15" t="s">
        <v>34</v>
      </c>
      <c r="AX239" s="15" t="s">
        <v>85</v>
      </c>
      <c r="AY239" s="279" t="s">
        <v>214</v>
      </c>
    </row>
    <row r="240" s="2" customFormat="1" ht="24.15" customHeight="1">
      <c r="A240" s="39"/>
      <c r="B240" s="40"/>
      <c r="C240" s="229" t="s">
        <v>970</v>
      </c>
      <c r="D240" s="229" t="s">
        <v>218</v>
      </c>
      <c r="E240" s="231" t="s">
        <v>1273</v>
      </c>
      <c r="F240" s="232" t="s">
        <v>1274</v>
      </c>
      <c r="G240" s="233" t="s">
        <v>283</v>
      </c>
      <c r="H240" s="234">
        <v>0.39500000000000002</v>
      </c>
      <c r="I240" s="235"/>
      <c r="J240" s="236">
        <f>ROUND(I240*H240,2)</f>
        <v>0</v>
      </c>
      <c r="K240" s="232" t="s">
        <v>222</v>
      </c>
      <c r="L240" s="45"/>
      <c r="M240" s="237" t="s">
        <v>1</v>
      </c>
      <c r="N240" s="238" t="s">
        <v>44</v>
      </c>
      <c r="O240" s="92"/>
      <c r="P240" s="239">
        <f>O240*H240</f>
        <v>0</v>
      </c>
      <c r="Q240" s="239">
        <v>1.05940312</v>
      </c>
      <c r="R240" s="239">
        <f>Q240*H240</f>
        <v>0.41846423240000002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117</v>
      </c>
      <c r="AT240" s="241" t="s">
        <v>218</v>
      </c>
      <c r="AU240" s="241" t="s">
        <v>87</v>
      </c>
      <c r="AY240" s="18" t="s">
        <v>214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85</v>
      </c>
      <c r="BK240" s="242">
        <f>ROUND(I240*H240,2)</f>
        <v>0</v>
      </c>
      <c r="BL240" s="18" t="s">
        <v>117</v>
      </c>
      <c r="BM240" s="241" t="s">
        <v>1562</v>
      </c>
    </row>
    <row r="241" s="2" customFormat="1">
      <c r="A241" s="39"/>
      <c r="B241" s="40"/>
      <c r="C241" s="41"/>
      <c r="D241" s="243" t="s">
        <v>224</v>
      </c>
      <c r="E241" s="41"/>
      <c r="F241" s="244" t="s">
        <v>1276</v>
      </c>
      <c r="G241" s="41"/>
      <c r="H241" s="41"/>
      <c r="I241" s="245"/>
      <c r="J241" s="41"/>
      <c r="K241" s="41"/>
      <c r="L241" s="45"/>
      <c r="M241" s="246"/>
      <c r="N241" s="247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224</v>
      </c>
      <c r="AU241" s="18" t="s">
        <v>87</v>
      </c>
    </row>
    <row r="242" s="14" customFormat="1">
      <c r="A242" s="14"/>
      <c r="B242" s="258"/>
      <c r="C242" s="259"/>
      <c r="D242" s="243" t="s">
        <v>226</v>
      </c>
      <c r="E242" s="260" t="s">
        <v>1</v>
      </c>
      <c r="F242" s="261" t="s">
        <v>1563</v>
      </c>
      <c r="G242" s="259"/>
      <c r="H242" s="262">
        <v>0.39500000000000002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8" t="s">
        <v>226</v>
      </c>
      <c r="AU242" s="268" t="s">
        <v>87</v>
      </c>
      <c r="AV242" s="14" t="s">
        <v>87</v>
      </c>
      <c r="AW242" s="14" t="s">
        <v>34</v>
      </c>
      <c r="AX242" s="14" t="s">
        <v>85</v>
      </c>
      <c r="AY242" s="268" t="s">
        <v>214</v>
      </c>
    </row>
    <row r="243" s="2" customFormat="1" ht="16.5" customHeight="1">
      <c r="A243" s="39"/>
      <c r="B243" s="40"/>
      <c r="C243" s="229" t="s">
        <v>854</v>
      </c>
      <c r="D243" s="229" t="s">
        <v>218</v>
      </c>
      <c r="E243" s="231" t="s">
        <v>1564</v>
      </c>
      <c r="F243" s="232" t="s">
        <v>1565</v>
      </c>
      <c r="G243" s="233" t="s">
        <v>634</v>
      </c>
      <c r="H243" s="234">
        <v>1</v>
      </c>
      <c r="I243" s="235"/>
      <c r="J243" s="236">
        <f>ROUND(I243*H243,2)</f>
        <v>0</v>
      </c>
      <c r="K243" s="232" t="s">
        <v>1</v>
      </c>
      <c r="L243" s="45"/>
      <c r="M243" s="237" t="s">
        <v>1</v>
      </c>
      <c r="N243" s="238" t="s">
        <v>44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117</v>
      </c>
      <c r="AT243" s="241" t="s">
        <v>218</v>
      </c>
      <c r="AU243" s="241" t="s">
        <v>87</v>
      </c>
      <c r="AY243" s="18" t="s">
        <v>214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85</v>
      </c>
      <c r="BK243" s="242">
        <f>ROUND(I243*H243,2)</f>
        <v>0</v>
      </c>
      <c r="BL243" s="18" t="s">
        <v>117</v>
      </c>
      <c r="BM243" s="241" t="s">
        <v>1566</v>
      </c>
    </row>
    <row r="244" s="2" customFormat="1">
      <c r="A244" s="39"/>
      <c r="B244" s="40"/>
      <c r="C244" s="41"/>
      <c r="D244" s="243" t="s">
        <v>224</v>
      </c>
      <c r="E244" s="41"/>
      <c r="F244" s="244" t="s">
        <v>1565</v>
      </c>
      <c r="G244" s="41"/>
      <c r="H244" s="41"/>
      <c r="I244" s="245"/>
      <c r="J244" s="41"/>
      <c r="K244" s="41"/>
      <c r="L244" s="45"/>
      <c r="M244" s="246"/>
      <c r="N244" s="247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224</v>
      </c>
      <c r="AU244" s="18" t="s">
        <v>87</v>
      </c>
    </row>
    <row r="245" s="12" customFormat="1" ht="22.8" customHeight="1">
      <c r="A245" s="12"/>
      <c r="B245" s="213"/>
      <c r="C245" s="214"/>
      <c r="D245" s="215" t="s">
        <v>78</v>
      </c>
      <c r="E245" s="227" t="s">
        <v>95</v>
      </c>
      <c r="F245" s="227" t="s">
        <v>1086</v>
      </c>
      <c r="G245" s="214"/>
      <c r="H245" s="214"/>
      <c r="I245" s="217"/>
      <c r="J245" s="228">
        <f>BK245</f>
        <v>0</v>
      </c>
      <c r="K245" s="214"/>
      <c r="L245" s="219"/>
      <c r="M245" s="220"/>
      <c r="N245" s="221"/>
      <c r="O245" s="221"/>
      <c r="P245" s="222">
        <f>SUM(P246:P375)</f>
        <v>0</v>
      </c>
      <c r="Q245" s="221"/>
      <c r="R245" s="222">
        <f>SUM(R246:R375)</f>
        <v>448.25016381334001</v>
      </c>
      <c r="S245" s="221"/>
      <c r="T245" s="223">
        <f>SUM(T246:T375)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78</v>
      </c>
      <c r="AU245" s="225" t="s">
        <v>85</v>
      </c>
      <c r="AY245" s="224" t="s">
        <v>214</v>
      </c>
      <c r="BK245" s="226">
        <f>SUM(BK246:BK375)</f>
        <v>0</v>
      </c>
    </row>
    <row r="246" s="2" customFormat="1" ht="24.15" customHeight="1">
      <c r="A246" s="39"/>
      <c r="B246" s="40"/>
      <c r="C246" s="229" t="s">
        <v>1057</v>
      </c>
      <c r="D246" s="229" t="s">
        <v>218</v>
      </c>
      <c r="E246" s="231" t="s">
        <v>1567</v>
      </c>
      <c r="F246" s="232" t="s">
        <v>1568</v>
      </c>
      <c r="G246" s="233" t="s">
        <v>710</v>
      </c>
      <c r="H246" s="234">
        <v>2.569</v>
      </c>
      <c r="I246" s="235"/>
      <c r="J246" s="236">
        <f>ROUND(I246*H246,2)</f>
        <v>0</v>
      </c>
      <c r="K246" s="232" t="s">
        <v>222</v>
      </c>
      <c r="L246" s="45"/>
      <c r="M246" s="237" t="s">
        <v>1</v>
      </c>
      <c r="N246" s="238" t="s">
        <v>44</v>
      </c>
      <c r="O246" s="92"/>
      <c r="P246" s="239">
        <f>O246*H246</f>
        <v>0</v>
      </c>
      <c r="Q246" s="239">
        <v>1.8775</v>
      </c>
      <c r="R246" s="239">
        <f>Q246*H246</f>
        <v>4.8232974999999998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117</v>
      </c>
      <c r="AT246" s="241" t="s">
        <v>218</v>
      </c>
      <c r="AU246" s="241" t="s">
        <v>87</v>
      </c>
      <c r="AY246" s="18" t="s">
        <v>214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85</v>
      </c>
      <c r="BK246" s="242">
        <f>ROUND(I246*H246,2)</f>
        <v>0</v>
      </c>
      <c r="BL246" s="18" t="s">
        <v>117</v>
      </c>
      <c r="BM246" s="241" t="s">
        <v>1569</v>
      </c>
    </row>
    <row r="247" s="2" customFormat="1">
      <c r="A247" s="39"/>
      <c r="B247" s="40"/>
      <c r="C247" s="41"/>
      <c r="D247" s="243" t="s">
        <v>224</v>
      </c>
      <c r="E247" s="41"/>
      <c r="F247" s="244" t="s">
        <v>1570</v>
      </c>
      <c r="G247" s="41"/>
      <c r="H247" s="41"/>
      <c r="I247" s="245"/>
      <c r="J247" s="41"/>
      <c r="K247" s="41"/>
      <c r="L247" s="45"/>
      <c r="M247" s="246"/>
      <c r="N247" s="247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224</v>
      </c>
      <c r="AU247" s="18" t="s">
        <v>87</v>
      </c>
    </row>
    <row r="248" s="14" customFormat="1">
      <c r="A248" s="14"/>
      <c r="B248" s="258"/>
      <c r="C248" s="259"/>
      <c r="D248" s="243" t="s">
        <v>226</v>
      </c>
      <c r="E248" s="260" t="s">
        <v>1</v>
      </c>
      <c r="F248" s="261" t="s">
        <v>1571</v>
      </c>
      <c r="G248" s="259"/>
      <c r="H248" s="262">
        <v>1.7849999999999999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8" t="s">
        <v>226</v>
      </c>
      <c r="AU248" s="268" t="s">
        <v>87</v>
      </c>
      <c r="AV248" s="14" t="s">
        <v>87</v>
      </c>
      <c r="AW248" s="14" t="s">
        <v>34</v>
      </c>
      <c r="AX248" s="14" t="s">
        <v>79</v>
      </c>
      <c r="AY248" s="268" t="s">
        <v>214</v>
      </c>
    </row>
    <row r="249" s="14" customFormat="1">
      <c r="A249" s="14"/>
      <c r="B249" s="258"/>
      <c r="C249" s="259"/>
      <c r="D249" s="243" t="s">
        <v>226</v>
      </c>
      <c r="E249" s="260" t="s">
        <v>1</v>
      </c>
      <c r="F249" s="261" t="s">
        <v>1572</v>
      </c>
      <c r="G249" s="259"/>
      <c r="H249" s="262">
        <v>0.78400000000000003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8" t="s">
        <v>226</v>
      </c>
      <c r="AU249" s="268" t="s">
        <v>87</v>
      </c>
      <c r="AV249" s="14" t="s">
        <v>87</v>
      </c>
      <c r="AW249" s="14" t="s">
        <v>34</v>
      </c>
      <c r="AX249" s="14" t="s">
        <v>79</v>
      </c>
      <c r="AY249" s="268" t="s">
        <v>214</v>
      </c>
    </row>
    <row r="250" s="15" customFormat="1">
      <c r="A250" s="15"/>
      <c r="B250" s="269"/>
      <c r="C250" s="270"/>
      <c r="D250" s="243" t="s">
        <v>226</v>
      </c>
      <c r="E250" s="271" t="s">
        <v>1</v>
      </c>
      <c r="F250" s="272" t="s">
        <v>230</v>
      </c>
      <c r="G250" s="270"/>
      <c r="H250" s="273">
        <v>2.569</v>
      </c>
      <c r="I250" s="274"/>
      <c r="J250" s="270"/>
      <c r="K250" s="270"/>
      <c r="L250" s="275"/>
      <c r="M250" s="276"/>
      <c r="N250" s="277"/>
      <c r="O250" s="277"/>
      <c r="P250" s="277"/>
      <c r="Q250" s="277"/>
      <c r="R250" s="277"/>
      <c r="S250" s="277"/>
      <c r="T250" s="27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9" t="s">
        <v>226</v>
      </c>
      <c r="AU250" s="279" t="s">
        <v>87</v>
      </c>
      <c r="AV250" s="15" t="s">
        <v>117</v>
      </c>
      <c r="AW250" s="15" t="s">
        <v>34</v>
      </c>
      <c r="AX250" s="15" t="s">
        <v>85</v>
      </c>
      <c r="AY250" s="279" t="s">
        <v>214</v>
      </c>
    </row>
    <row r="251" s="2" customFormat="1" ht="33" customHeight="1">
      <c r="A251" s="39"/>
      <c r="B251" s="40"/>
      <c r="C251" s="229" t="s">
        <v>857</v>
      </c>
      <c r="D251" s="229" t="s">
        <v>218</v>
      </c>
      <c r="E251" s="231" t="s">
        <v>1573</v>
      </c>
      <c r="F251" s="232" t="s">
        <v>1574</v>
      </c>
      <c r="G251" s="233" t="s">
        <v>221</v>
      </c>
      <c r="H251" s="234">
        <v>15.675000000000001</v>
      </c>
      <c r="I251" s="235"/>
      <c r="J251" s="236">
        <f>ROUND(I251*H251,2)</f>
        <v>0</v>
      </c>
      <c r="K251" s="232" t="s">
        <v>222</v>
      </c>
      <c r="L251" s="45"/>
      <c r="M251" s="237" t="s">
        <v>1</v>
      </c>
      <c r="N251" s="238" t="s">
        <v>44</v>
      </c>
      <c r="O251" s="92"/>
      <c r="P251" s="239">
        <f>O251*H251</f>
        <v>0</v>
      </c>
      <c r="Q251" s="239">
        <v>0.67488603999999996</v>
      </c>
      <c r="R251" s="239">
        <f>Q251*H251</f>
        <v>10.578838677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117</v>
      </c>
      <c r="AT251" s="241" t="s">
        <v>218</v>
      </c>
      <c r="AU251" s="241" t="s">
        <v>87</v>
      </c>
      <c r="AY251" s="18" t="s">
        <v>214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85</v>
      </c>
      <c r="BK251" s="242">
        <f>ROUND(I251*H251,2)</f>
        <v>0</v>
      </c>
      <c r="BL251" s="18" t="s">
        <v>117</v>
      </c>
      <c r="BM251" s="241" t="s">
        <v>1575</v>
      </c>
    </row>
    <row r="252" s="2" customFormat="1">
      <c r="A252" s="39"/>
      <c r="B252" s="40"/>
      <c r="C252" s="41"/>
      <c r="D252" s="243" t="s">
        <v>224</v>
      </c>
      <c r="E252" s="41"/>
      <c r="F252" s="244" t="s">
        <v>1576</v>
      </c>
      <c r="G252" s="41"/>
      <c r="H252" s="41"/>
      <c r="I252" s="245"/>
      <c r="J252" s="41"/>
      <c r="K252" s="41"/>
      <c r="L252" s="45"/>
      <c r="M252" s="246"/>
      <c r="N252" s="247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224</v>
      </c>
      <c r="AU252" s="18" t="s">
        <v>87</v>
      </c>
    </row>
    <row r="253" s="14" customFormat="1">
      <c r="A253" s="14"/>
      <c r="B253" s="258"/>
      <c r="C253" s="259"/>
      <c r="D253" s="243" t="s">
        <v>226</v>
      </c>
      <c r="E253" s="260" t="s">
        <v>1</v>
      </c>
      <c r="F253" s="261" t="s">
        <v>1577</v>
      </c>
      <c r="G253" s="259"/>
      <c r="H253" s="262">
        <v>15.675000000000001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8" t="s">
        <v>226</v>
      </c>
      <c r="AU253" s="268" t="s">
        <v>87</v>
      </c>
      <c r="AV253" s="14" t="s">
        <v>87</v>
      </c>
      <c r="AW253" s="14" t="s">
        <v>34</v>
      </c>
      <c r="AX253" s="14" t="s">
        <v>85</v>
      </c>
      <c r="AY253" s="268" t="s">
        <v>214</v>
      </c>
    </row>
    <row r="254" s="2" customFormat="1" ht="16.5" customHeight="1">
      <c r="A254" s="39"/>
      <c r="B254" s="40"/>
      <c r="C254" s="229" t="s">
        <v>1360</v>
      </c>
      <c r="D254" s="229" t="s">
        <v>218</v>
      </c>
      <c r="E254" s="231" t="s">
        <v>1578</v>
      </c>
      <c r="F254" s="232" t="s">
        <v>1579</v>
      </c>
      <c r="G254" s="233" t="s">
        <v>710</v>
      </c>
      <c r="H254" s="234">
        <v>149.035</v>
      </c>
      <c r="I254" s="235"/>
      <c r="J254" s="236">
        <f>ROUND(I254*H254,2)</f>
        <v>0</v>
      </c>
      <c r="K254" s="232" t="s">
        <v>222</v>
      </c>
      <c r="L254" s="45"/>
      <c r="M254" s="237" t="s">
        <v>1</v>
      </c>
      <c r="N254" s="238" t="s">
        <v>44</v>
      </c>
      <c r="O254" s="92"/>
      <c r="P254" s="239">
        <f>O254*H254</f>
        <v>0</v>
      </c>
      <c r="Q254" s="239">
        <v>2.5018722040000001</v>
      </c>
      <c r="R254" s="239">
        <f>Q254*H254</f>
        <v>372.86652392313999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117</v>
      </c>
      <c r="AT254" s="241" t="s">
        <v>218</v>
      </c>
      <c r="AU254" s="241" t="s">
        <v>87</v>
      </c>
      <c r="AY254" s="18" t="s">
        <v>214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85</v>
      </c>
      <c r="BK254" s="242">
        <f>ROUND(I254*H254,2)</f>
        <v>0</v>
      </c>
      <c r="BL254" s="18" t="s">
        <v>117</v>
      </c>
      <c r="BM254" s="241" t="s">
        <v>1580</v>
      </c>
    </row>
    <row r="255" s="2" customFormat="1">
      <c r="A255" s="39"/>
      <c r="B255" s="40"/>
      <c r="C255" s="41"/>
      <c r="D255" s="243" t="s">
        <v>224</v>
      </c>
      <c r="E255" s="41"/>
      <c r="F255" s="244" t="s">
        <v>1581</v>
      </c>
      <c r="G255" s="41"/>
      <c r="H255" s="41"/>
      <c r="I255" s="245"/>
      <c r="J255" s="41"/>
      <c r="K255" s="41"/>
      <c r="L255" s="45"/>
      <c r="M255" s="246"/>
      <c r="N255" s="24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224</v>
      </c>
      <c r="AU255" s="18" t="s">
        <v>87</v>
      </c>
    </row>
    <row r="256" s="13" customFormat="1">
      <c r="A256" s="13"/>
      <c r="B256" s="248"/>
      <c r="C256" s="249"/>
      <c r="D256" s="243" t="s">
        <v>226</v>
      </c>
      <c r="E256" s="250" t="s">
        <v>1</v>
      </c>
      <c r="F256" s="251" t="s">
        <v>1582</v>
      </c>
      <c r="G256" s="249"/>
      <c r="H256" s="250" t="s">
        <v>1</v>
      </c>
      <c r="I256" s="252"/>
      <c r="J256" s="249"/>
      <c r="K256" s="249"/>
      <c r="L256" s="253"/>
      <c r="M256" s="254"/>
      <c r="N256" s="255"/>
      <c r="O256" s="255"/>
      <c r="P256" s="255"/>
      <c r="Q256" s="255"/>
      <c r="R256" s="255"/>
      <c r="S256" s="255"/>
      <c r="T256" s="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7" t="s">
        <v>226</v>
      </c>
      <c r="AU256" s="257" t="s">
        <v>87</v>
      </c>
      <c r="AV256" s="13" t="s">
        <v>85</v>
      </c>
      <c r="AW256" s="13" t="s">
        <v>34</v>
      </c>
      <c r="AX256" s="13" t="s">
        <v>79</v>
      </c>
      <c r="AY256" s="257" t="s">
        <v>214</v>
      </c>
    </row>
    <row r="257" s="14" customFormat="1">
      <c r="A257" s="14"/>
      <c r="B257" s="258"/>
      <c r="C257" s="259"/>
      <c r="D257" s="243" t="s">
        <v>226</v>
      </c>
      <c r="E257" s="260" t="s">
        <v>1</v>
      </c>
      <c r="F257" s="261" t="s">
        <v>1583</v>
      </c>
      <c r="G257" s="259"/>
      <c r="H257" s="262">
        <v>52.649999999999999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8" t="s">
        <v>226</v>
      </c>
      <c r="AU257" s="268" t="s">
        <v>87</v>
      </c>
      <c r="AV257" s="14" t="s">
        <v>87</v>
      </c>
      <c r="AW257" s="14" t="s">
        <v>34</v>
      </c>
      <c r="AX257" s="14" t="s">
        <v>79</v>
      </c>
      <c r="AY257" s="268" t="s">
        <v>214</v>
      </c>
    </row>
    <row r="258" s="14" customFormat="1">
      <c r="A258" s="14"/>
      <c r="B258" s="258"/>
      <c r="C258" s="259"/>
      <c r="D258" s="243" t="s">
        <v>226</v>
      </c>
      <c r="E258" s="260" t="s">
        <v>1</v>
      </c>
      <c r="F258" s="261" t="s">
        <v>1584</v>
      </c>
      <c r="G258" s="259"/>
      <c r="H258" s="262">
        <v>-2.8500000000000001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8" t="s">
        <v>226</v>
      </c>
      <c r="AU258" s="268" t="s">
        <v>87</v>
      </c>
      <c r="AV258" s="14" t="s">
        <v>87</v>
      </c>
      <c r="AW258" s="14" t="s">
        <v>34</v>
      </c>
      <c r="AX258" s="14" t="s">
        <v>79</v>
      </c>
      <c r="AY258" s="268" t="s">
        <v>214</v>
      </c>
    </row>
    <row r="259" s="14" customFormat="1">
      <c r="A259" s="14"/>
      <c r="B259" s="258"/>
      <c r="C259" s="259"/>
      <c r="D259" s="243" t="s">
        <v>226</v>
      </c>
      <c r="E259" s="260" t="s">
        <v>1</v>
      </c>
      <c r="F259" s="261" t="s">
        <v>1585</v>
      </c>
      <c r="G259" s="259"/>
      <c r="H259" s="262">
        <v>-1.71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8" t="s">
        <v>226</v>
      </c>
      <c r="AU259" s="268" t="s">
        <v>87</v>
      </c>
      <c r="AV259" s="14" t="s">
        <v>87</v>
      </c>
      <c r="AW259" s="14" t="s">
        <v>34</v>
      </c>
      <c r="AX259" s="14" t="s">
        <v>79</v>
      </c>
      <c r="AY259" s="268" t="s">
        <v>214</v>
      </c>
    </row>
    <row r="260" s="14" customFormat="1">
      <c r="A260" s="14"/>
      <c r="B260" s="258"/>
      <c r="C260" s="259"/>
      <c r="D260" s="243" t="s">
        <v>226</v>
      </c>
      <c r="E260" s="260" t="s">
        <v>1</v>
      </c>
      <c r="F260" s="261" t="s">
        <v>1584</v>
      </c>
      <c r="G260" s="259"/>
      <c r="H260" s="262">
        <v>-2.8500000000000001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8" t="s">
        <v>226</v>
      </c>
      <c r="AU260" s="268" t="s">
        <v>87</v>
      </c>
      <c r="AV260" s="14" t="s">
        <v>87</v>
      </c>
      <c r="AW260" s="14" t="s">
        <v>34</v>
      </c>
      <c r="AX260" s="14" t="s">
        <v>79</v>
      </c>
      <c r="AY260" s="268" t="s">
        <v>214</v>
      </c>
    </row>
    <row r="261" s="14" customFormat="1">
      <c r="A261" s="14"/>
      <c r="B261" s="258"/>
      <c r="C261" s="259"/>
      <c r="D261" s="243" t="s">
        <v>226</v>
      </c>
      <c r="E261" s="260" t="s">
        <v>1</v>
      </c>
      <c r="F261" s="261" t="s">
        <v>1586</v>
      </c>
      <c r="G261" s="259"/>
      <c r="H261" s="262">
        <v>-0.93799999999999994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8" t="s">
        <v>226</v>
      </c>
      <c r="AU261" s="268" t="s">
        <v>87</v>
      </c>
      <c r="AV261" s="14" t="s">
        <v>87</v>
      </c>
      <c r="AW261" s="14" t="s">
        <v>34</v>
      </c>
      <c r="AX261" s="14" t="s">
        <v>79</v>
      </c>
      <c r="AY261" s="268" t="s">
        <v>214</v>
      </c>
    </row>
    <row r="262" s="14" customFormat="1">
      <c r="A262" s="14"/>
      <c r="B262" s="258"/>
      <c r="C262" s="259"/>
      <c r="D262" s="243" t="s">
        <v>226</v>
      </c>
      <c r="E262" s="260" t="s">
        <v>1</v>
      </c>
      <c r="F262" s="261" t="s">
        <v>1586</v>
      </c>
      <c r="G262" s="259"/>
      <c r="H262" s="262">
        <v>-0.93799999999999994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8" t="s">
        <v>226</v>
      </c>
      <c r="AU262" s="268" t="s">
        <v>87</v>
      </c>
      <c r="AV262" s="14" t="s">
        <v>87</v>
      </c>
      <c r="AW262" s="14" t="s">
        <v>34</v>
      </c>
      <c r="AX262" s="14" t="s">
        <v>79</v>
      </c>
      <c r="AY262" s="268" t="s">
        <v>214</v>
      </c>
    </row>
    <row r="263" s="13" customFormat="1">
      <c r="A263" s="13"/>
      <c r="B263" s="248"/>
      <c r="C263" s="249"/>
      <c r="D263" s="243" t="s">
        <v>226</v>
      </c>
      <c r="E263" s="250" t="s">
        <v>1</v>
      </c>
      <c r="F263" s="251" t="s">
        <v>1587</v>
      </c>
      <c r="G263" s="249"/>
      <c r="H263" s="250" t="s">
        <v>1</v>
      </c>
      <c r="I263" s="252"/>
      <c r="J263" s="249"/>
      <c r="K263" s="249"/>
      <c r="L263" s="253"/>
      <c r="M263" s="254"/>
      <c r="N263" s="255"/>
      <c r="O263" s="255"/>
      <c r="P263" s="255"/>
      <c r="Q263" s="255"/>
      <c r="R263" s="255"/>
      <c r="S263" s="255"/>
      <c r="T263" s="25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7" t="s">
        <v>226</v>
      </c>
      <c r="AU263" s="257" t="s">
        <v>87</v>
      </c>
      <c r="AV263" s="13" t="s">
        <v>85</v>
      </c>
      <c r="AW263" s="13" t="s">
        <v>34</v>
      </c>
      <c r="AX263" s="13" t="s">
        <v>79</v>
      </c>
      <c r="AY263" s="257" t="s">
        <v>214</v>
      </c>
    </row>
    <row r="264" s="14" customFormat="1">
      <c r="A264" s="14"/>
      <c r="B264" s="258"/>
      <c r="C264" s="259"/>
      <c r="D264" s="243" t="s">
        <v>226</v>
      </c>
      <c r="E264" s="260" t="s">
        <v>1</v>
      </c>
      <c r="F264" s="261" t="s">
        <v>1588</v>
      </c>
      <c r="G264" s="259"/>
      <c r="H264" s="262">
        <v>54.722999999999999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8" t="s">
        <v>226</v>
      </c>
      <c r="AU264" s="268" t="s">
        <v>87</v>
      </c>
      <c r="AV264" s="14" t="s">
        <v>87</v>
      </c>
      <c r="AW264" s="14" t="s">
        <v>34</v>
      </c>
      <c r="AX264" s="14" t="s">
        <v>79</v>
      </c>
      <c r="AY264" s="268" t="s">
        <v>214</v>
      </c>
    </row>
    <row r="265" s="14" customFormat="1">
      <c r="A265" s="14"/>
      <c r="B265" s="258"/>
      <c r="C265" s="259"/>
      <c r="D265" s="243" t="s">
        <v>226</v>
      </c>
      <c r="E265" s="260" t="s">
        <v>1</v>
      </c>
      <c r="F265" s="261" t="s">
        <v>1589</v>
      </c>
      <c r="G265" s="259"/>
      <c r="H265" s="262">
        <v>-2.2719999999999998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8" t="s">
        <v>226</v>
      </c>
      <c r="AU265" s="268" t="s">
        <v>87</v>
      </c>
      <c r="AV265" s="14" t="s">
        <v>87</v>
      </c>
      <c r="AW265" s="14" t="s">
        <v>34</v>
      </c>
      <c r="AX265" s="14" t="s">
        <v>79</v>
      </c>
      <c r="AY265" s="268" t="s">
        <v>214</v>
      </c>
    </row>
    <row r="266" s="14" customFormat="1">
      <c r="A266" s="14"/>
      <c r="B266" s="258"/>
      <c r="C266" s="259"/>
      <c r="D266" s="243" t="s">
        <v>226</v>
      </c>
      <c r="E266" s="260" t="s">
        <v>1</v>
      </c>
      <c r="F266" s="261" t="s">
        <v>1590</v>
      </c>
      <c r="G266" s="259"/>
      <c r="H266" s="262">
        <v>-1.8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226</v>
      </c>
      <c r="AU266" s="268" t="s">
        <v>87</v>
      </c>
      <c r="AV266" s="14" t="s">
        <v>87</v>
      </c>
      <c r="AW266" s="14" t="s">
        <v>34</v>
      </c>
      <c r="AX266" s="14" t="s">
        <v>79</v>
      </c>
      <c r="AY266" s="268" t="s">
        <v>214</v>
      </c>
    </row>
    <row r="267" s="14" customFormat="1">
      <c r="A267" s="14"/>
      <c r="B267" s="258"/>
      <c r="C267" s="259"/>
      <c r="D267" s="243" t="s">
        <v>226</v>
      </c>
      <c r="E267" s="260" t="s">
        <v>1</v>
      </c>
      <c r="F267" s="261" t="s">
        <v>1591</v>
      </c>
      <c r="G267" s="259"/>
      <c r="H267" s="262">
        <v>-9.3000000000000007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8" t="s">
        <v>226</v>
      </c>
      <c r="AU267" s="268" t="s">
        <v>87</v>
      </c>
      <c r="AV267" s="14" t="s">
        <v>87</v>
      </c>
      <c r="AW267" s="14" t="s">
        <v>34</v>
      </c>
      <c r="AX267" s="14" t="s">
        <v>79</v>
      </c>
      <c r="AY267" s="268" t="s">
        <v>214</v>
      </c>
    </row>
    <row r="268" s="14" customFormat="1">
      <c r="A268" s="14"/>
      <c r="B268" s="258"/>
      <c r="C268" s="259"/>
      <c r="D268" s="243" t="s">
        <v>226</v>
      </c>
      <c r="E268" s="260" t="s">
        <v>1</v>
      </c>
      <c r="F268" s="261" t="s">
        <v>1592</v>
      </c>
      <c r="G268" s="259"/>
      <c r="H268" s="262">
        <v>13.215999999999999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226</v>
      </c>
      <c r="AU268" s="268" t="s">
        <v>87</v>
      </c>
      <c r="AV268" s="14" t="s">
        <v>87</v>
      </c>
      <c r="AW268" s="14" t="s">
        <v>34</v>
      </c>
      <c r="AX268" s="14" t="s">
        <v>79</v>
      </c>
      <c r="AY268" s="268" t="s">
        <v>214</v>
      </c>
    </row>
    <row r="269" s="14" customFormat="1">
      <c r="A269" s="14"/>
      <c r="B269" s="258"/>
      <c r="C269" s="259"/>
      <c r="D269" s="243" t="s">
        <v>226</v>
      </c>
      <c r="E269" s="260" t="s">
        <v>1</v>
      </c>
      <c r="F269" s="261" t="s">
        <v>1593</v>
      </c>
      <c r="G269" s="259"/>
      <c r="H269" s="262">
        <v>-0.81999999999999995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8" t="s">
        <v>226</v>
      </c>
      <c r="AU269" s="268" t="s">
        <v>87</v>
      </c>
      <c r="AV269" s="14" t="s">
        <v>87</v>
      </c>
      <c r="AW269" s="14" t="s">
        <v>34</v>
      </c>
      <c r="AX269" s="14" t="s">
        <v>79</v>
      </c>
      <c r="AY269" s="268" t="s">
        <v>214</v>
      </c>
    </row>
    <row r="270" s="13" customFormat="1">
      <c r="A270" s="13"/>
      <c r="B270" s="248"/>
      <c r="C270" s="249"/>
      <c r="D270" s="243" t="s">
        <v>226</v>
      </c>
      <c r="E270" s="250" t="s">
        <v>1</v>
      </c>
      <c r="F270" s="251" t="s">
        <v>1594</v>
      </c>
      <c r="G270" s="249"/>
      <c r="H270" s="250" t="s">
        <v>1</v>
      </c>
      <c r="I270" s="252"/>
      <c r="J270" s="249"/>
      <c r="K270" s="249"/>
      <c r="L270" s="253"/>
      <c r="M270" s="254"/>
      <c r="N270" s="255"/>
      <c r="O270" s="255"/>
      <c r="P270" s="255"/>
      <c r="Q270" s="255"/>
      <c r="R270" s="255"/>
      <c r="S270" s="255"/>
      <c r="T270" s="25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7" t="s">
        <v>226</v>
      </c>
      <c r="AU270" s="257" t="s">
        <v>87</v>
      </c>
      <c r="AV270" s="13" t="s">
        <v>85</v>
      </c>
      <c r="AW270" s="13" t="s">
        <v>34</v>
      </c>
      <c r="AX270" s="13" t="s">
        <v>79</v>
      </c>
      <c r="AY270" s="257" t="s">
        <v>214</v>
      </c>
    </row>
    <row r="271" s="14" customFormat="1">
      <c r="A271" s="14"/>
      <c r="B271" s="258"/>
      <c r="C271" s="259"/>
      <c r="D271" s="243" t="s">
        <v>226</v>
      </c>
      <c r="E271" s="260" t="s">
        <v>1</v>
      </c>
      <c r="F271" s="261" t="s">
        <v>1595</v>
      </c>
      <c r="G271" s="259"/>
      <c r="H271" s="262">
        <v>55.384999999999998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8" t="s">
        <v>226</v>
      </c>
      <c r="AU271" s="268" t="s">
        <v>87</v>
      </c>
      <c r="AV271" s="14" t="s">
        <v>87</v>
      </c>
      <c r="AW271" s="14" t="s">
        <v>34</v>
      </c>
      <c r="AX271" s="14" t="s">
        <v>79</v>
      </c>
      <c r="AY271" s="268" t="s">
        <v>214</v>
      </c>
    </row>
    <row r="272" s="14" customFormat="1">
      <c r="A272" s="14"/>
      <c r="B272" s="258"/>
      <c r="C272" s="259"/>
      <c r="D272" s="243" t="s">
        <v>226</v>
      </c>
      <c r="E272" s="260" t="s">
        <v>1</v>
      </c>
      <c r="F272" s="261" t="s">
        <v>1596</v>
      </c>
      <c r="G272" s="259"/>
      <c r="H272" s="262">
        <v>-2.2989999999999999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8" t="s">
        <v>226</v>
      </c>
      <c r="AU272" s="268" t="s">
        <v>87</v>
      </c>
      <c r="AV272" s="14" t="s">
        <v>87</v>
      </c>
      <c r="AW272" s="14" t="s">
        <v>34</v>
      </c>
      <c r="AX272" s="14" t="s">
        <v>79</v>
      </c>
      <c r="AY272" s="268" t="s">
        <v>214</v>
      </c>
    </row>
    <row r="273" s="14" customFormat="1">
      <c r="A273" s="14"/>
      <c r="B273" s="258"/>
      <c r="C273" s="259"/>
      <c r="D273" s="243" t="s">
        <v>226</v>
      </c>
      <c r="E273" s="260" t="s">
        <v>1</v>
      </c>
      <c r="F273" s="261" t="s">
        <v>1590</v>
      </c>
      <c r="G273" s="259"/>
      <c r="H273" s="262">
        <v>-1.8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8" t="s">
        <v>226</v>
      </c>
      <c r="AU273" s="268" t="s">
        <v>87</v>
      </c>
      <c r="AV273" s="14" t="s">
        <v>87</v>
      </c>
      <c r="AW273" s="14" t="s">
        <v>34</v>
      </c>
      <c r="AX273" s="14" t="s">
        <v>79</v>
      </c>
      <c r="AY273" s="268" t="s">
        <v>214</v>
      </c>
    </row>
    <row r="274" s="14" customFormat="1">
      <c r="A274" s="14"/>
      <c r="B274" s="258"/>
      <c r="C274" s="259"/>
      <c r="D274" s="243" t="s">
        <v>226</v>
      </c>
      <c r="E274" s="260" t="s">
        <v>1</v>
      </c>
      <c r="F274" s="261" t="s">
        <v>1597</v>
      </c>
      <c r="G274" s="259"/>
      <c r="H274" s="262">
        <v>-9.3000000000000007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8" t="s">
        <v>226</v>
      </c>
      <c r="AU274" s="268" t="s">
        <v>87</v>
      </c>
      <c r="AV274" s="14" t="s">
        <v>87</v>
      </c>
      <c r="AW274" s="14" t="s">
        <v>34</v>
      </c>
      <c r="AX274" s="14" t="s">
        <v>79</v>
      </c>
      <c r="AY274" s="268" t="s">
        <v>214</v>
      </c>
    </row>
    <row r="275" s="13" customFormat="1">
      <c r="A275" s="13"/>
      <c r="B275" s="248"/>
      <c r="C275" s="249"/>
      <c r="D275" s="243" t="s">
        <v>226</v>
      </c>
      <c r="E275" s="250" t="s">
        <v>1</v>
      </c>
      <c r="F275" s="251" t="s">
        <v>1598</v>
      </c>
      <c r="G275" s="249"/>
      <c r="H275" s="250" t="s">
        <v>1</v>
      </c>
      <c r="I275" s="252"/>
      <c r="J275" s="249"/>
      <c r="K275" s="249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226</v>
      </c>
      <c r="AU275" s="257" t="s">
        <v>87</v>
      </c>
      <c r="AV275" s="13" t="s">
        <v>85</v>
      </c>
      <c r="AW275" s="13" t="s">
        <v>34</v>
      </c>
      <c r="AX275" s="13" t="s">
        <v>79</v>
      </c>
      <c r="AY275" s="257" t="s">
        <v>214</v>
      </c>
    </row>
    <row r="276" s="14" customFormat="1">
      <c r="A276" s="14"/>
      <c r="B276" s="258"/>
      <c r="C276" s="259"/>
      <c r="D276" s="243" t="s">
        <v>226</v>
      </c>
      <c r="E276" s="260" t="s">
        <v>1</v>
      </c>
      <c r="F276" s="261" t="s">
        <v>1599</v>
      </c>
      <c r="G276" s="259"/>
      <c r="H276" s="262">
        <v>9.9380000000000006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8" t="s">
        <v>226</v>
      </c>
      <c r="AU276" s="268" t="s">
        <v>87</v>
      </c>
      <c r="AV276" s="14" t="s">
        <v>87</v>
      </c>
      <c r="AW276" s="14" t="s">
        <v>34</v>
      </c>
      <c r="AX276" s="14" t="s">
        <v>79</v>
      </c>
      <c r="AY276" s="268" t="s">
        <v>214</v>
      </c>
    </row>
    <row r="277" s="15" customFormat="1">
      <c r="A277" s="15"/>
      <c r="B277" s="269"/>
      <c r="C277" s="270"/>
      <c r="D277" s="243" t="s">
        <v>226</v>
      </c>
      <c r="E277" s="271" t="s">
        <v>1</v>
      </c>
      <c r="F277" s="272" t="s">
        <v>230</v>
      </c>
      <c r="G277" s="270"/>
      <c r="H277" s="273">
        <v>149.035</v>
      </c>
      <c r="I277" s="274"/>
      <c r="J277" s="270"/>
      <c r="K277" s="270"/>
      <c r="L277" s="275"/>
      <c r="M277" s="276"/>
      <c r="N277" s="277"/>
      <c r="O277" s="277"/>
      <c r="P277" s="277"/>
      <c r="Q277" s="277"/>
      <c r="R277" s="277"/>
      <c r="S277" s="277"/>
      <c r="T277" s="27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9" t="s">
        <v>226</v>
      </c>
      <c r="AU277" s="279" t="s">
        <v>87</v>
      </c>
      <c r="AV277" s="15" t="s">
        <v>117</v>
      </c>
      <c r="AW277" s="15" t="s">
        <v>34</v>
      </c>
      <c r="AX277" s="15" t="s">
        <v>85</v>
      </c>
      <c r="AY277" s="279" t="s">
        <v>214</v>
      </c>
    </row>
    <row r="278" s="2" customFormat="1" ht="24.15" customHeight="1">
      <c r="A278" s="39"/>
      <c r="B278" s="40"/>
      <c r="C278" s="229" t="s">
        <v>860</v>
      </c>
      <c r="D278" s="229" t="s">
        <v>218</v>
      </c>
      <c r="E278" s="231" t="s">
        <v>1600</v>
      </c>
      <c r="F278" s="232" t="s">
        <v>1601</v>
      </c>
      <c r="G278" s="233" t="s">
        <v>221</v>
      </c>
      <c r="H278" s="234">
        <v>1217.076</v>
      </c>
      <c r="I278" s="235"/>
      <c r="J278" s="236">
        <f>ROUND(I278*H278,2)</f>
        <v>0</v>
      </c>
      <c r="K278" s="232" t="s">
        <v>222</v>
      </c>
      <c r="L278" s="45"/>
      <c r="M278" s="237" t="s">
        <v>1</v>
      </c>
      <c r="N278" s="238" t="s">
        <v>44</v>
      </c>
      <c r="O278" s="92"/>
      <c r="P278" s="239">
        <f>O278*H278</f>
        <v>0</v>
      </c>
      <c r="Q278" s="239">
        <v>0.0027469</v>
      </c>
      <c r="R278" s="239">
        <f>Q278*H278</f>
        <v>3.3431860644000002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117</v>
      </c>
      <c r="AT278" s="241" t="s">
        <v>218</v>
      </c>
      <c r="AU278" s="241" t="s">
        <v>87</v>
      </c>
      <c r="AY278" s="18" t="s">
        <v>214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85</v>
      </c>
      <c r="BK278" s="242">
        <f>ROUND(I278*H278,2)</f>
        <v>0</v>
      </c>
      <c r="BL278" s="18" t="s">
        <v>117</v>
      </c>
      <c r="BM278" s="241" t="s">
        <v>1602</v>
      </c>
    </row>
    <row r="279" s="2" customFormat="1">
      <c r="A279" s="39"/>
      <c r="B279" s="40"/>
      <c r="C279" s="41"/>
      <c r="D279" s="243" t="s">
        <v>224</v>
      </c>
      <c r="E279" s="41"/>
      <c r="F279" s="244" t="s">
        <v>1603</v>
      </c>
      <c r="G279" s="41"/>
      <c r="H279" s="41"/>
      <c r="I279" s="245"/>
      <c r="J279" s="41"/>
      <c r="K279" s="41"/>
      <c r="L279" s="45"/>
      <c r="M279" s="246"/>
      <c r="N279" s="247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224</v>
      </c>
      <c r="AU279" s="18" t="s">
        <v>87</v>
      </c>
    </row>
    <row r="280" s="13" customFormat="1">
      <c r="A280" s="13"/>
      <c r="B280" s="248"/>
      <c r="C280" s="249"/>
      <c r="D280" s="243" t="s">
        <v>226</v>
      </c>
      <c r="E280" s="250" t="s">
        <v>1</v>
      </c>
      <c r="F280" s="251" t="s">
        <v>1582</v>
      </c>
      <c r="G280" s="249"/>
      <c r="H280" s="250" t="s">
        <v>1</v>
      </c>
      <c r="I280" s="252"/>
      <c r="J280" s="249"/>
      <c r="K280" s="249"/>
      <c r="L280" s="253"/>
      <c r="M280" s="254"/>
      <c r="N280" s="255"/>
      <c r="O280" s="255"/>
      <c r="P280" s="255"/>
      <c r="Q280" s="255"/>
      <c r="R280" s="255"/>
      <c r="S280" s="255"/>
      <c r="T280" s="25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7" t="s">
        <v>226</v>
      </c>
      <c r="AU280" s="257" t="s">
        <v>87</v>
      </c>
      <c r="AV280" s="13" t="s">
        <v>85</v>
      </c>
      <c r="AW280" s="13" t="s">
        <v>34</v>
      </c>
      <c r="AX280" s="13" t="s">
        <v>79</v>
      </c>
      <c r="AY280" s="257" t="s">
        <v>214</v>
      </c>
    </row>
    <row r="281" s="14" customFormat="1">
      <c r="A281" s="14"/>
      <c r="B281" s="258"/>
      <c r="C281" s="259"/>
      <c r="D281" s="243" t="s">
        <v>226</v>
      </c>
      <c r="E281" s="260" t="s">
        <v>1</v>
      </c>
      <c r="F281" s="261" t="s">
        <v>1604</v>
      </c>
      <c r="G281" s="259"/>
      <c r="H281" s="262">
        <v>421.19999999999999</v>
      </c>
      <c r="I281" s="263"/>
      <c r="J281" s="259"/>
      <c r="K281" s="259"/>
      <c r="L281" s="264"/>
      <c r="M281" s="265"/>
      <c r="N281" s="266"/>
      <c r="O281" s="266"/>
      <c r="P281" s="266"/>
      <c r="Q281" s="266"/>
      <c r="R281" s="266"/>
      <c r="S281" s="266"/>
      <c r="T281" s="26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8" t="s">
        <v>226</v>
      </c>
      <c r="AU281" s="268" t="s">
        <v>87</v>
      </c>
      <c r="AV281" s="14" t="s">
        <v>87</v>
      </c>
      <c r="AW281" s="14" t="s">
        <v>34</v>
      </c>
      <c r="AX281" s="14" t="s">
        <v>79</v>
      </c>
      <c r="AY281" s="268" t="s">
        <v>214</v>
      </c>
    </row>
    <row r="282" s="14" customFormat="1">
      <c r="A282" s="14"/>
      <c r="B282" s="258"/>
      <c r="C282" s="259"/>
      <c r="D282" s="243" t="s">
        <v>226</v>
      </c>
      <c r="E282" s="260" t="s">
        <v>1</v>
      </c>
      <c r="F282" s="261" t="s">
        <v>1605</v>
      </c>
      <c r="G282" s="259"/>
      <c r="H282" s="262">
        <v>-22.800000000000001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8" t="s">
        <v>226</v>
      </c>
      <c r="AU282" s="268" t="s">
        <v>87</v>
      </c>
      <c r="AV282" s="14" t="s">
        <v>87</v>
      </c>
      <c r="AW282" s="14" t="s">
        <v>34</v>
      </c>
      <c r="AX282" s="14" t="s">
        <v>79</v>
      </c>
      <c r="AY282" s="268" t="s">
        <v>214</v>
      </c>
    </row>
    <row r="283" s="14" customFormat="1">
      <c r="A283" s="14"/>
      <c r="B283" s="258"/>
      <c r="C283" s="259"/>
      <c r="D283" s="243" t="s">
        <v>226</v>
      </c>
      <c r="E283" s="260" t="s">
        <v>1</v>
      </c>
      <c r="F283" s="261" t="s">
        <v>1606</v>
      </c>
      <c r="G283" s="259"/>
      <c r="H283" s="262">
        <v>-13.68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8" t="s">
        <v>226</v>
      </c>
      <c r="AU283" s="268" t="s">
        <v>87</v>
      </c>
      <c r="AV283" s="14" t="s">
        <v>87</v>
      </c>
      <c r="AW283" s="14" t="s">
        <v>34</v>
      </c>
      <c r="AX283" s="14" t="s">
        <v>79</v>
      </c>
      <c r="AY283" s="268" t="s">
        <v>214</v>
      </c>
    </row>
    <row r="284" s="14" customFormat="1">
      <c r="A284" s="14"/>
      <c r="B284" s="258"/>
      <c r="C284" s="259"/>
      <c r="D284" s="243" t="s">
        <v>226</v>
      </c>
      <c r="E284" s="260" t="s">
        <v>1</v>
      </c>
      <c r="F284" s="261" t="s">
        <v>1605</v>
      </c>
      <c r="G284" s="259"/>
      <c r="H284" s="262">
        <v>-22.800000000000001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8" t="s">
        <v>226</v>
      </c>
      <c r="AU284" s="268" t="s">
        <v>87</v>
      </c>
      <c r="AV284" s="14" t="s">
        <v>87</v>
      </c>
      <c r="AW284" s="14" t="s">
        <v>34</v>
      </c>
      <c r="AX284" s="14" t="s">
        <v>79</v>
      </c>
      <c r="AY284" s="268" t="s">
        <v>214</v>
      </c>
    </row>
    <row r="285" s="14" customFormat="1">
      <c r="A285" s="14"/>
      <c r="B285" s="258"/>
      <c r="C285" s="259"/>
      <c r="D285" s="243" t="s">
        <v>226</v>
      </c>
      <c r="E285" s="260" t="s">
        <v>1</v>
      </c>
      <c r="F285" s="261" t="s">
        <v>1607</v>
      </c>
      <c r="G285" s="259"/>
      <c r="H285" s="262">
        <v>-7.5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8" t="s">
        <v>226</v>
      </c>
      <c r="AU285" s="268" t="s">
        <v>87</v>
      </c>
      <c r="AV285" s="14" t="s">
        <v>87</v>
      </c>
      <c r="AW285" s="14" t="s">
        <v>34</v>
      </c>
      <c r="AX285" s="14" t="s">
        <v>79</v>
      </c>
      <c r="AY285" s="268" t="s">
        <v>214</v>
      </c>
    </row>
    <row r="286" s="14" customFormat="1">
      <c r="A286" s="14"/>
      <c r="B286" s="258"/>
      <c r="C286" s="259"/>
      <c r="D286" s="243" t="s">
        <v>226</v>
      </c>
      <c r="E286" s="260" t="s">
        <v>1</v>
      </c>
      <c r="F286" s="261" t="s">
        <v>1607</v>
      </c>
      <c r="G286" s="259"/>
      <c r="H286" s="262">
        <v>-7.5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226</v>
      </c>
      <c r="AU286" s="268" t="s">
        <v>87</v>
      </c>
      <c r="AV286" s="14" t="s">
        <v>87</v>
      </c>
      <c r="AW286" s="14" t="s">
        <v>34</v>
      </c>
      <c r="AX286" s="14" t="s">
        <v>79</v>
      </c>
      <c r="AY286" s="268" t="s">
        <v>214</v>
      </c>
    </row>
    <row r="287" s="13" customFormat="1">
      <c r="A287" s="13"/>
      <c r="B287" s="248"/>
      <c r="C287" s="249"/>
      <c r="D287" s="243" t="s">
        <v>226</v>
      </c>
      <c r="E287" s="250" t="s">
        <v>1</v>
      </c>
      <c r="F287" s="251" t="s">
        <v>1587</v>
      </c>
      <c r="G287" s="249"/>
      <c r="H287" s="250" t="s">
        <v>1</v>
      </c>
      <c r="I287" s="252"/>
      <c r="J287" s="249"/>
      <c r="K287" s="249"/>
      <c r="L287" s="253"/>
      <c r="M287" s="254"/>
      <c r="N287" s="255"/>
      <c r="O287" s="255"/>
      <c r="P287" s="255"/>
      <c r="Q287" s="255"/>
      <c r="R287" s="255"/>
      <c r="S287" s="255"/>
      <c r="T287" s="25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7" t="s">
        <v>226</v>
      </c>
      <c r="AU287" s="257" t="s">
        <v>87</v>
      </c>
      <c r="AV287" s="13" t="s">
        <v>85</v>
      </c>
      <c r="AW287" s="13" t="s">
        <v>34</v>
      </c>
      <c r="AX287" s="13" t="s">
        <v>79</v>
      </c>
      <c r="AY287" s="257" t="s">
        <v>214</v>
      </c>
    </row>
    <row r="288" s="14" customFormat="1">
      <c r="A288" s="14"/>
      <c r="B288" s="258"/>
      <c r="C288" s="259"/>
      <c r="D288" s="243" t="s">
        <v>226</v>
      </c>
      <c r="E288" s="260" t="s">
        <v>1</v>
      </c>
      <c r="F288" s="261" t="s">
        <v>1608</v>
      </c>
      <c r="G288" s="259"/>
      <c r="H288" s="262">
        <v>437.77999999999997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8" t="s">
        <v>226</v>
      </c>
      <c r="AU288" s="268" t="s">
        <v>87</v>
      </c>
      <c r="AV288" s="14" t="s">
        <v>87</v>
      </c>
      <c r="AW288" s="14" t="s">
        <v>34</v>
      </c>
      <c r="AX288" s="14" t="s">
        <v>79</v>
      </c>
      <c r="AY288" s="268" t="s">
        <v>214</v>
      </c>
    </row>
    <row r="289" s="14" customFormat="1">
      <c r="A289" s="14"/>
      <c r="B289" s="258"/>
      <c r="C289" s="259"/>
      <c r="D289" s="243" t="s">
        <v>226</v>
      </c>
      <c r="E289" s="260" t="s">
        <v>1</v>
      </c>
      <c r="F289" s="261" t="s">
        <v>1609</v>
      </c>
      <c r="G289" s="259"/>
      <c r="H289" s="262">
        <v>-18.172000000000001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8" t="s">
        <v>226</v>
      </c>
      <c r="AU289" s="268" t="s">
        <v>87</v>
      </c>
      <c r="AV289" s="14" t="s">
        <v>87</v>
      </c>
      <c r="AW289" s="14" t="s">
        <v>34</v>
      </c>
      <c r="AX289" s="14" t="s">
        <v>79</v>
      </c>
      <c r="AY289" s="268" t="s">
        <v>214</v>
      </c>
    </row>
    <row r="290" s="14" customFormat="1">
      <c r="A290" s="14"/>
      <c r="B290" s="258"/>
      <c r="C290" s="259"/>
      <c r="D290" s="243" t="s">
        <v>226</v>
      </c>
      <c r="E290" s="260" t="s">
        <v>1</v>
      </c>
      <c r="F290" s="261" t="s">
        <v>1610</v>
      </c>
      <c r="G290" s="259"/>
      <c r="H290" s="262">
        <v>-14.4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8" t="s">
        <v>226</v>
      </c>
      <c r="AU290" s="268" t="s">
        <v>87</v>
      </c>
      <c r="AV290" s="14" t="s">
        <v>87</v>
      </c>
      <c r="AW290" s="14" t="s">
        <v>34</v>
      </c>
      <c r="AX290" s="14" t="s">
        <v>79</v>
      </c>
      <c r="AY290" s="268" t="s">
        <v>214</v>
      </c>
    </row>
    <row r="291" s="14" customFormat="1">
      <c r="A291" s="14"/>
      <c r="B291" s="258"/>
      <c r="C291" s="259"/>
      <c r="D291" s="243" t="s">
        <v>226</v>
      </c>
      <c r="E291" s="260" t="s">
        <v>1</v>
      </c>
      <c r="F291" s="261" t="s">
        <v>1611</v>
      </c>
      <c r="G291" s="259"/>
      <c r="H291" s="262">
        <v>-74.400000000000006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8" t="s">
        <v>226</v>
      </c>
      <c r="AU291" s="268" t="s">
        <v>87</v>
      </c>
      <c r="AV291" s="14" t="s">
        <v>87</v>
      </c>
      <c r="AW291" s="14" t="s">
        <v>34</v>
      </c>
      <c r="AX291" s="14" t="s">
        <v>79</v>
      </c>
      <c r="AY291" s="268" t="s">
        <v>214</v>
      </c>
    </row>
    <row r="292" s="14" customFormat="1">
      <c r="A292" s="14"/>
      <c r="B292" s="258"/>
      <c r="C292" s="259"/>
      <c r="D292" s="243" t="s">
        <v>226</v>
      </c>
      <c r="E292" s="260" t="s">
        <v>1</v>
      </c>
      <c r="F292" s="261" t="s">
        <v>1612</v>
      </c>
      <c r="G292" s="259"/>
      <c r="H292" s="262">
        <v>132.16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226</v>
      </c>
      <c r="AU292" s="268" t="s">
        <v>87</v>
      </c>
      <c r="AV292" s="14" t="s">
        <v>87</v>
      </c>
      <c r="AW292" s="14" t="s">
        <v>34</v>
      </c>
      <c r="AX292" s="14" t="s">
        <v>79</v>
      </c>
      <c r="AY292" s="268" t="s">
        <v>214</v>
      </c>
    </row>
    <row r="293" s="14" customFormat="1">
      <c r="A293" s="14"/>
      <c r="B293" s="258"/>
      <c r="C293" s="259"/>
      <c r="D293" s="243" t="s">
        <v>226</v>
      </c>
      <c r="E293" s="260" t="s">
        <v>1</v>
      </c>
      <c r="F293" s="261" t="s">
        <v>1613</v>
      </c>
      <c r="G293" s="259"/>
      <c r="H293" s="262">
        <v>-8.1999999999999993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8" t="s">
        <v>226</v>
      </c>
      <c r="AU293" s="268" t="s">
        <v>87</v>
      </c>
      <c r="AV293" s="14" t="s">
        <v>87</v>
      </c>
      <c r="AW293" s="14" t="s">
        <v>34</v>
      </c>
      <c r="AX293" s="14" t="s">
        <v>79</v>
      </c>
      <c r="AY293" s="268" t="s">
        <v>214</v>
      </c>
    </row>
    <row r="294" s="13" customFormat="1">
      <c r="A294" s="13"/>
      <c r="B294" s="248"/>
      <c r="C294" s="249"/>
      <c r="D294" s="243" t="s">
        <v>226</v>
      </c>
      <c r="E294" s="250" t="s">
        <v>1</v>
      </c>
      <c r="F294" s="251" t="s">
        <v>1594</v>
      </c>
      <c r="G294" s="249"/>
      <c r="H294" s="250" t="s">
        <v>1</v>
      </c>
      <c r="I294" s="252"/>
      <c r="J294" s="249"/>
      <c r="K294" s="249"/>
      <c r="L294" s="253"/>
      <c r="M294" s="254"/>
      <c r="N294" s="255"/>
      <c r="O294" s="255"/>
      <c r="P294" s="255"/>
      <c r="Q294" s="255"/>
      <c r="R294" s="255"/>
      <c r="S294" s="255"/>
      <c r="T294" s="25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7" t="s">
        <v>226</v>
      </c>
      <c r="AU294" s="257" t="s">
        <v>87</v>
      </c>
      <c r="AV294" s="13" t="s">
        <v>85</v>
      </c>
      <c r="AW294" s="13" t="s">
        <v>34</v>
      </c>
      <c r="AX294" s="13" t="s">
        <v>79</v>
      </c>
      <c r="AY294" s="257" t="s">
        <v>214</v>
      </c>
    </row>
    <row r="295" s="14" customFormat="1">
      <c r="A295" s="14"/>
      <c r="B295" s="258"/>
      <c r="C295" s="259"/>
      <c r="D295" s="243" t="s">
        <v>226</v>
      </c>
      <c r="E295" s="260" t="s">
        <v>1</v>
      </c>
      <c r="F295" s="261" t="s">
        <v>1614</v>
      </c>
      <c r="G295" s="259"/>
      <c r="H295" s="262">
        <v>443.07999999999998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8" t="s">
        <v>226</v>
      </c>
      <c r="AU295" s="268" t="s">
        <v>87</v>
      </c>
      <c r="AV295" s="14" t="s">
        <v>87</v>
      </c>
      <c r="AW295" s="14" t="s">
        <v>34</v>
      </c>
      <c r="AX295" s="14" t="s">
        <v>79</v>
      </c>
      <c r="AY295" s="268" t="s">
        <v>214</v>
      </c>
    </row>
    <row r="296" s="14" customFormat="1">
      <c r="A296" s="14"/>
      <c r="B296" s="258"/>
      <c r="C296" s="259"/>
      <c r="D296" s="243" t="s">
        <v>226</v>
      </c>
      <c r="E296" s="260" t="s">
        <v>1</v>
      </c>
      <c r="F296" s="261" t="s">
        <v>1615</v>
      </c>
      <c r="G296" s="259"/>
      <c r="H296" s="262">
        <v>-18.391999999999999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8" t="s">
        <v>226</v>
      </c>
      <c r="AU296" s="268" t="s">
        <v>87</v>
      </c>
      <c r="AV296" s="14" t="s">
        <v>87</v>
      </c>
      <c r="AW296" s="14" t="s">
        <v>34</v>
      </c>
      <c r="AX296" s="14" t="s">
        <v>79</v>
      </c>
      <c r="AY296" s="268" t="s">
        <v>214</v>
      </c>
    </row>
    <row r="297" s="14" customFormat="1">
      <c r="A297" s="14"/>
      <c r="B297" s="258"/>
      <c r="C297" s="259"/>
      <c r="D297" s="243" t="s">
        <v>226</v>
      </c>
      <c r="E297" s="260" t="s">
        <v>1</v>
      </c>
      <c r="F297" s="261" t="s">
        <v>1610</v>
      </c>
      <c r="G297" s="259"/>
      <c r="H297" s="262">
        <v>-14.4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8" t="s">
        <v>226</v>
      </c>
      <c r="AU297" s="268" t="s">
        <v>87</v>
      </c>
      <c r="AV297" s="14" t="s">
        <v>87</v>
      </c>
      <c r="AW297" s="14" t="s">
        <v>34</v>
      </c>
      <c r="AX297" s="14" t="s">
        <v>79</v>
      </c>
      <c r="AY297" s="268" t="s">
        <v>214</v>
      </c>
    </row>
    <row r="298" s="14" customFormat="1">
      <c r="A298" s="14"/>
      <c r="B298" s="258"/>
      <c r="C298" s="259"/>
      <c r="D298" s="243" t="s">
        <v>226</v>
      </c>
      <c r="E298" s="260" t="s">
        <v>1</v>
      </c>
      <c r="F298" s="261" t="s">
        <v>1611</v>
      </c>
      <c r="G298" s="259"/>
      <c r="H298" s="262">
        <v>-74.400000000000006</v>
      </c>
      <c r="I298" s="263"/>
      <c r="J298" s="259"/>
      <c r="K298" s="259"/>
      <c r="L298" s="264"/>
      <c r="M298" s="265"/>
      <c r="N298" s="266"/>
      <c r="O298" s="266"/>
      <c r="P298" s="266"/>
      <c r="Q298" s="266"/>
      <c r="R298" s="266"/>
      <c r="S298" s="266"/>
      <c r="T298" s="26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8" t="s">
        <v>226</v>
      </c>
      <c r="AU298" s="268" t="s">
        <v>87</v>
      </c>
      <c r="AV298" s="14" t="s">
        <v>87</v>
      </c>
      <c r="AW298" s="14" t="s">
        <v>34</v>
      </c>
      <c r="AX298" s="14" t="s">
        <v>79</v>
      </c>
      <c r="AY298" s="268" t="s">
        <v>214</v>
      </c>
    </row>
    <row r="299" s="13" customFormat="1">
      <c r="A299" s="13"/>
      <c r="B299" s="248"/>
      <c r="C299" s="249"/>
      <c r="D299" s="243" t="s">
        <v>226</v>
      </c>
      <c r="E299" s="250" t="s">
        <v>1</v>
      </c>
      <c r="F299" s="251" t="s">
        <v>1598</v>
      </c>
      <c r="G299" s="249"/>
      <c r="H299" s="250" t="s">
        <v>1</v>
      </c>
      <c r="I299" s="252"/>
      <c r="J299" s="249"/>
      <c r="K299" s="249"/>
      <c r="L299" s="253"/>
      <c r="M299" s="254"/>
      <c r="N299" s="255"/>
      <c r="O299" s="255"/>
      <c r="P299" s="255"/>
      <c r="Q299" s="255"/>
      <c r="R299" s="255"/>
      <c r="S299" s="255"/>
      <c r="T299" s="25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7" t="s">
        <v>226</v>
      </c>
      <c r="AU299" s="257" t="s">
        <v>87</v>
      </c>
      <c r="AV299" s="13" t="s">
        <v>85</v>
      </c>
      <c r="AW299" s="13" t="s">
        <v>34</v>
      </c>
      <c r="AX299" s="13" t="s">
        <v>79</v>
      </c>
      <c r="AY299" s="257" t="s">
        <v>214</v>
      </c>
    </row>
    <row r="300" s="14" customFormat="1">
      <c r="A300" s="14"/>
      <c r="B300" s="258"/>
      <c r="C300" s="259"/>
      <c r="D300" s="243" t="s">
        <v>226</v>
      </c>
      <c r="E300" s="260" t="s">
        <v>1</v>
      </c>
      <c r="F300" s="261" t="s">
        <v>1616</v>
      </c>
      <c r="G300" s="259"/>
      <c r="H300" s="262">
        <v>79.5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8" t="s">
        <v>226</v>
      </c>
      <c r="AU300" s="268" t="s">
        <v>87</v>
      </c>
      <c r="AV300" s="14" t="s">
        <v>87</v>
      </c>
      <c r="AW300" s="14" t="s">
        <v>34</v>
      </c>
      <c r="AX300" s="14" t="s">
        <v>79</v>
      </c>
      <c r="AY300" s="268" t="s">
        <v>214</v>
      </c>
    </row>
    <row r="301" s="15" customFormat="1">
      <c r="A301" s="15"/>
      <c r="B301" s="269"/>
      <c r="C301" s="270"/>
      <c r="D301" s="243" t="s">
        <v>226</v>
      </c>
      <c r="E301" s="271" t="s">
        <v>1</v>
      </c>
      <c r="F301" s="272" t="s">
        <v>230</v>
      </c>
      <c r="G301" s="270"/>
      <c r="H301" s="273">
        <v>1217.076</v>
      </c>
      <c r="I301" s="274"/>
      <c r="J301" s="270"/>
      <c r="K301" s="270"/>
      <c r="L301" s="275"/>
      <c r="M301" s="276"/>
      <c r="N301" s="277"/>
      <c r="O301" s="277"/>
      <c r="P301" s="277"/>
      <c r="Q301" s="277"/>
      <c r="R301" s="277"/>
      <c r="S301" s="277"/>
      <c r="T301" s="27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9" t="s">
        <v>226</v>
      </c>
      <c r="AU301" s="279" t="s">
        <v>87</v>
      </c>
      <c r="AV301" s="15" t="s">
        <v>117</v>
      </c>
      <c r="AW301" s="15" t="s">
        <v>34</v>
      </c>
      <c r="AX301" s="15" t="s">
        <v>85</v>
      </c>
      <c r="AY301" s="279" t="s">
        <v>214</v>
      </c>
    </row>
    <row r="302" s="2" customFormat="1" ht="24.15" customHeight="1">
      <c r="A302" s="39"/>
      <c r="B302" s="40"/>
      <c r="C302" s="229" t="s">
        <v>1372</v>
      </c>
      <c r="D302" s="229" t="s">
        <v>218</v>
      </c>
      <c r="E302" s="231" t="s">
        <v>1617</v>
      </c>
      <c r="F302" s="232" t="s">
        <v>1618</v>
      </c>
      <c r="G302" s="233" t="s">
        <v>221</v>
      </c>
      <c r="H302" s="234">
        <v>1217.076</v>
      </c>
      <c r="I302" s="235"/>
      <c r="J302" s="236">
        <f>ROUND(I302*H302,2)</f>
        <v>0</v>
      </c>
      <c r="K302" s="232" t="s">
        <v>222</v>
      </c>
      <c r="L302" s="45"/>
      <c r="M302" s="237" t="s">
        <v>1</v>
      </c>
      <c r="N302" s="238" t="s">
        <v>44</v>
      </c>
      <c r="O302" s="92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1" t="s">
        <v>117</v>
      </c>
      <c r="AT302" s="241" t="s">
        <v>218</v>
      </c>
      <c r="AU302" s="241" t="s">
        <v>87</v>
      </c>
      <c r="AY302" s="18" t="s">
        <v>214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8" t="s">
        <v>85</v>
      </c>
      <c r="BK302" s="242">
        <f>ROUND(I302*H302,2)</f>
        <v>0</v>
      </c>
      <c r="BL302" s="18" t="s">
        <v>117</v>
      </c>
      <c r="BM302" s="241" t="s">
        <v>1619</v>
      </c>
    </row>
    <row r="303" s="2" customFormat="1">
      <c r="A303" s="39"/>
      <c r="B303" s="40"/>
      <c r="C303" s="41"/>
      <c r="D303" s="243" t="s">
        <v>224</v>
      </c>
      <c r="E303" s="41"/>
      <c r="F303" s="244" t="s">
        <v>1620</v>
      </c>
      <c r="G303" s="41"/>
      <c r="H303" s="41"/>
      <c r="I303" s="245"/>
      <c r="J303" s="41"/>
      <c r="K303" s="41"/>
      <c r="L303" s="45"/>
      <c r="M303" s="246"/>
      <c r="N303" s="247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224</v>
      </c>
      <c r="AU303" s="18" t="s">
        <v>87</v>
      </c>
    </row>
    <row r="304" s="2" customFormat="1" ht="16.5" customHeight="1">
      <c r="A304" s="39"/>
      <c r="B304" s="40"/>
      <c r="C304" s="229" t="s">
        <v>299</v>
      </c>
      <c r="D304" s="229" t="s">
        <v>218</v>
      </c>
      <c r="E304" s="231" t="s">
        <v>1621</v>
      </c>
      <c r="F304" s="232" t="s">
        <v>1622</v>
      </c>
      <c r="G304" s="233" t="s">
        <v>283</v>
      </c>
      <c r="H304" s="234">
        <v>21.338000000000001</v>
      </c>
      <c r="I304" s="235"/>
      <c r="J304" s="236">
        <f>ROUND(I304*H304,2)</f>
        <v>0</v>
      </c>
      <c r="K304" s="232" t="s">
        <v>222</v>
      </c>
      <c r="L304" s="45"/>
      <c r="M304" s="237" t="s">
        <v>1</v>
      </c>
      <c r="N304" s="238" t="s">
        <v>44</v>
      </c>
      <c r="O304" s="92"/>
      <c r="P304" s="239">
        <f>O304*H304</f>
        <v>0</v>
      </c>
      <c r="Q304" s="239">
        <v>1.0492218</v>
      </c>
      <c r="R304" s="239">
        <f>Q304*H304</f>
        <v>22.388294768400002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117</v>
      </c>
      <c r="AT304" s="241" t="s">
        <v>218</v>
      </c>
      <c r="AU304" s="241" t="s">
        <v>87</v>
      </c>
      <c r="AY304" s="18" t="s">
        <v>214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85</v>
      </c>
      <c r="BK304" s="242">
        <f>ROUND(I304*H304,2)</f>
        <v>0</v>
      </c>
      <c r="BL304" s="18" t="s">
        <v>117</v>
      </c>
      <c r="BM304" s="241" t="s">
        <v>1623</v>
      </c>
    </row>
    <row r="305" s="2" customFormat="1">
      <c r="A305" s="39"/>
      <c r="B305" s="40"/>
      <c r="C305" s="41"/>
      <c r="D305" s="243" t="s">
        <v>224</v>
      </c>
      <c r="E305" s="41"/>
      <c r="F305" s="244" t="s">
        <v>1624</v>
      </c>
      <c r="G305" s="41"/>
      <c r="H305" s="41"/>
      <c r="I305" s="245"/>
      <c r="J305" s="41"/>
      <c r="K305" s="41"/>
      <c r="L305" s="45"/>
      <c r="M305" s="246"/>
      <c r="N305" s="247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224</v>
      </c>
      <c r="AU305" s="18" t="s">
        <v>87</v>
      </c>
    </row>
    <row r="306" s="13" customFormat="1">
      <c r="A306" s="13"/>
      <c r="B306" s="248"/>
      <c r="C306" s="249"/>
      <c r="D306" s="243" t="s">
        <v>226</v>
      </c>
      <c r="E306" s="250" t="s">
        <v>1</v>
      </c>
      <c r="F306" s="251" t="s">
        <v>1625</v>
      </c>
      <c r="G306" s="249"/>
      <c r="H306" s="250" t="s">
        <v>1</v>
      </c>
      <c r="I306" s="252"/>
      <c r="J306" s="249"/>
      <c r="K306" s="249"/>
      <c r="L306" s="253"/>
      <c r="M306" s="254"/>
      <c r="N306" s="255"/>
      <c r="O306" s="255"/>
      <c r="P306" s="255"/>
      <c r="Q306" s="255"/>
      <c r="R306" s="255"/>
      <c r="S306" s="255"/>
      <c r="T306" s="25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7" t="s">
        <v>226</v>
      </c>
      <c r="AU306" s="257" t="s">
        <v>87</v>
      </c>
      <c r="AV306" s="13" t="s">
        <v>85</v>
      </c>
      <c r="AW306" s="13" t="s">
        <v>34</v>
      </c>
      <c r="AX306" s="13" t="s">
        <v>79</v>
      </c>
      <c r="AY306" s="257" t="s">
        <v>214</v>
      </c>
    </row>
    <row r="307" s="14" customFormat="1">
      <c r="A307" s="14"/>
      <c r="B307" s="258"/>
      <c r="C307" s="259"/>
      <c r="D307" s="243" t="s">
        <v>226</v>
      </c>
      <c r="E307" s="260" t="s">
        <v>1</v>
      </c>
      <c r="F307" s="261" t="s">
        <v>1626</v>
      </c>
      <c r="G307" s="259"/>
      <c r="H307" s="262">
        <v>21.338000000000001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8" t="s">
        <v>226</v>
      </c>
      <c r="AU307" s="268" t="s">
        <v>87</v>
      </c>
      <c r="AV307" s="14" t="s">
        <v>87</v>
      </c>
      <c r="AW307" s="14" t="s">
        <v>34</v>
      </c>
      <c r="AX307" s="14" t="s">
        <v>79</v>
      </c>
      <c r="AY307" s="268" t="s">
        <v>214</v>
      </c>
    </row>
    <row r="308" s="15" customFormat="1">
      <c r="A308" s="15"/>
      <c r="B308" s="269"/>
      <c r="C308" s="270"/>
      <c r="D308" s="243" t="s">
        <v>226</v>
      </c>
      <c r="E308" s="271" t="s">
        <v>1</v>
      </c>
      <c r="F308" s="272" t="s">
        <v>230</v>
      </c>
      <c r="G308" s="270"/>
      <c r="H308" s="273">
        <v>21.338000000000001</v>
      </c>
      <c r="I308" s="274"/>
      <c r="J308" s="270"/>
      <c r="K308" s="270"/>
      <c r="L308" s="275"/>
      <c r="M308" s="276"/>
      <c r="N308" s="277"/>
      <c r="O308" s="277"/>
      <c r="P308" s="277"/>
      <c r="Q308" s="277"/>
      <c r="R308" s="277"/>
      <c r="S308" s="277"/>
      <c r="T308" s="27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9" t="s">
        <v>226</v>
      </c>
      <c r="AU308" s="279" t="s">
        <v>87</v>
      </c>
      <c r="AV308" s="15" t="s">
        <v>117</v>
      </c>
      <c r="AW308" s="15" t="s">
        <v>34</v>
      </c>
      <c r="AX308" s="15" t="s">
        <v>85</v>
      </c>
      <c r="AY308" s="279" t="s">
        <v>214</v>
      </c>
    </row>
    <row r="309" s="2" customFormat="1" ht="24.15" customHeight="1">
      <c r="A309" s="39"/>
      <c r="B309" s="40"/>
      <c r="C309" s="229" t="s">
        <v>1627</v>
      </c>
      <c r="D309" s="229" t="s">
        <v>218</v>
      </c>
      <c r="E309" s="231" t="s">
        <v>1628</v>
      </c>
      <c r="F309" s="232" t="s">
        <v>1629</v>
      </c>
      <c r="G309" s="233" t="s">
        <v>710</v>
      </c>
      <c r="H309" s="234">
        <v>1.6419999999999999</v>
      </c>
      <c r="I309" s="235"/>
      <c r="J309" s="236">
        <f>ROUND(I309*H309,2)</f>
        <v>0</v>
      </c>
      <c r="K309" s="232" t="s">
        <v>222</v>
      </c>
      <c r="L309" s="45"/>
      <c r="M309" s="237" t="s">
        <v>1</v>
      </c>
      <c r="N309" s="238" t="s">
        <v>44</v>
      </c>
      <c r="O309" s="92"/>
      <c r="P309" s="239">
        <f>O309*H309</f>
        <v>0</v>
      </c>
      <c r="Q309" s="239">
        <v>1.6322000000000001</v>
      </c>
      <c r="R309" s="239">
        <f>Q309*H309</f>
        <v>2.6800723999999998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117</v>
      </c>
      <c r="AT309" s="241" t="s">
        <v>218</v>
      </c>
      <c r="AU309" s="241" t="s">
        <v>87</v>
      </c>
      <c r="AY309" s="18" t="s">
        <v>214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85</v>
      </c>
      <c r="BK309" s="242">
        <f>ROUND(I309*H309,2)</f>
        <v>0</v>
      </c>
      <c r="BL309" s="18" t="s">
        <v>117</v>
      </c>
      <c r="BM309" s="241" t="s">
        <v>1630</v>
      </c>
    </row>
    <row r="310" s="2" customFormat="1">
      <c r="A310" s="39"/>
      <c r="B310" s="40"/>
      <c r="C310" s="41"/>
      <c r="D310" s="243" t="s">
        <v>224</v>
      </c>
      <c r="E310" s="41"/>
      <c r="F310" s="244" t="s">
        <v>1631</v>
      </c>
      <c r="G310" s="41"/>
      <c r="H310" s="41"/>
      <c r="I310" s="245"/>
      <c r="J310" s="41"/>
      <c r="K310" s="41"/>
      <c r="L310" s="45"/>
      <c r="M310" s="246"/>
      <c r="N310" s="247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224</v>
      </c>
      <c r="AU310" s="18" t="s">
        <v>87</v>
      </c>
    </row>
    <row r="311" s="13" customFormat="1">
      <c r="A311" s="13"/>
      <c r="B311" s="248"/>
      <c r="C311" s="249"/>
      <c r="D311" s="243" t="s">
        <v>226</v>
      </c>
      <c r="E311" s="250" t="s">
        <v>1</v>
      </c>
      <c r="F311" s="251" t="s">
        <v>1632</v>
      </c>
      <c r="G311" s="249"/>
      <c r="H311" s="250" t="s">
        <v>1</v>
      </c>
      <c r="I311" s="252"/>
      <c r="J311" s="249"/>
      <c r="K311" s="249"/>
      <c r="L311" s="253"/>
      <c r="M311" s="254"/>
      <c r="N311" s="255"/>
      <c r="O311" s="255"/>
      <c r="P311" s="255"/>
      <c r="Q311" s="255"/>
      <c r="R311" s="255"/>
      <c r="S311" s="255"/>
      <c r="T311" s="25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7" t="s">
        <v>226</v>
      </c>
      <c r="AU311" s="257" t="s">
        <v>87</v>
      </c>
      <c r="AV311" s="13" t="s">
        <v>85</v>
      </c>
      <c r="AW311" s="13" t="s">
        <v>34</v>
      </c>
      <c r="AX311" s="13" t="s">
        <v>79</v>
      </c>
      <c r="AY311" s="257" t="s">
        <v>214</v>
      </c>
    </row>
    <row r="312" s="14" customFormat="1">
      <c r="A312" s="14"/>
      <c r="B312" s="258"/>
      <c r="C312" s="259"/>
      <c r="D312" s="243" t="s">
        <v>226</v>
      </c>
      <c r="E312" s="260" t="s">
        <v>1</v>
      </c>
      <c r="F312" s="261" t="s">
        <v>1633</v>
      </c>
      <c r="G312" s="259"/>
      <c r="H312" s="262">
        <v>0.83499999999999996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8" t="s">
        <v>226</v>
      </c>
      <c r="AU312" s="268" t="s">
        <v>87</v>
      </c>
      <c r="AV312" s="14" t="s">
        <v>87</v>
      </c>
      <c r="AW312" s="14" t="s">
        <v>34</v>
      </c>
      <c r="AX312" s="14" t="s">
        <v>79</v>
      </c>
      <c r="AY312" s="268" t="s">
        <v>214</v>
      </c>
    </row>
    <row r="313" s="14" customFormat="1">
      <c r="A313" s="14"/>
      <c r="B313" s="258"/>
      <c r="C313" s="259"/>
      <c r="D313" s="243" t="s">
        <v>226</v>
      </c>
      <c r="E313" s="260" t="s">
        <v>1</v>
      </c>
      <c r="F313" s="261" t="s">
        <v>1634</v>
      </c>
      <c r="G313" s="259"/>
      <c r="H313" s="262">
        <v>0.60499999999999998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8" t="s">
        <v>226</v>
      </c>
      <c r="AU313" s="268" t="s">
        <v>87</v>
      </c>
      <c r="AV313" s="14" t="s">
        <v>87</v>
      </c>
      <c r="AW313" s="14" t="s">
        <v>34</v>
      </c>
      <c r="AX313" s="14" t="s">
        <v>79</v>
      </c>
      <c r="AY313" s="268" t="s">
        <v>214</v>
      </c>
    </row>
    <row r="314" s="13" customFormat="1">
      <c r="A314" s="13"/>
      <c r="B314" s="248"/>
      <c r="C314" s="249"/>
      <c r="D314" s="243" t="s">
        <v>226</v>
      </c>
      <c r="E314" s="250" t="s">
        <v>1</v>
      </c>
      <c r="F314" s="251" t="s">
        <v>1635</v>
      </c>
      <c r="G314" s="249"/>
      <c r="H314" s="250" t="s">
        <v>1</v>
      </c>
      <c r="I314" s="252"/>
      <c r="J314" s="249"/>
      <c r="K314" s="249"/>
      <c r="L314" s="253"/>
      <c r="M314" s="254"/>
      <c r="N314" s="255"/>
      <c r="O314" s="255"/>
      <c r="P314" s="255"/>
      <c r="Q314" s="255"/>
      <c r="R314" s="255"/>
      <c r="S314" s="255"/>
      <c r="T314" s="25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7" t="s">
        <v>226</v>
      </c>
      <c r="AU314" s="257" t="s">
        <v>87</v>
      </c>
      <c r="AV314" s="13" t="s">
        <v>85</v>
      </c>
      <c r="AW314" s="13" t="s">
        <v>34</v>
      </c>
      <c r="AX314" s="13" t="s">
        <v>79</v>
      </c>
      <c r="AY314" s="257" t="s">
        <v>214</v>
      </c>
    </row>
    <row r="315" s="14" customFormat="1">
      <c r="A315" s="14"/>
      <c r="B315" s="258"/>
      <c r="C315" s="259"/>
      <c r="D315" s="243" t="s">
        <v>226</v>
      </c>
      <c r="E315" s="260" t="s">
        <v>1</v>
      </c>
      <c r="F315" s="261" t="s">
        <v>1636</v>
      </c>
      <c r="G315" s="259"/>
      <c r="H315" s="262">
        <v>0.20200000000000001</v>
      </c>
      <c r="I315" s="263"/>
      <c r="J315" s="259"/>
      <c r="K315" s="259"/>
      <c r="L315" s="264"/>
      <c r="M315" s="265"/>
      <c r="N315" s="266"/>
      <c r="O315" s="266"/>
      <c r="P315" s="266"/>
      <c r="Q315" s="266"/>
      <c r="R315" s="266"/>
      <c r="S315" s="266"/>
      <c r="T315" s="26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8" t="s">
        <v>226</v>
      </c>
      <c r="AU315" s="268" t="s">
        <v>87</v>
      </c>
      <c r="AV315" s="14" t="s">
        <v>87</v>
      </c>
      <c r="AW315" s="14" t="s">
        <v>34</v>
      </c>
      <c r="AX315" s="14" t="s">
        <v>79</v>
      </c>
      <c r="AY315" s="268" t="s">
        <v>214</v>
      </c>
    </row>
    <row r="316" s="15" customFormat="1">
      <c r="A316" s="15"/>
      <c r="B316" s="269"/>
      <c r="C316" s="270"/>
      <c r="D316" s="243" t="s">
        <v>226</v>
      </c>
      <c r="E316" s="271" t="s">
        <v>1</v>
      </c>
      <c r="F316" s="272" t="s">
        <v>230</v>
      </c>
      <c r="G316" s="270"/>
      <c r="H316" s="273">
        <v>1.6419999999999999</v>
      </c>
      <c r="I316" s="274"/>
      <c r="J316" s="270"/>
      <c r="K316" s="270"/>
      <c r="L316" s="275"/>
      <c r="M316" s="276"/>
      <c r="N316" s="277"/>
      <c r="O316" s="277"/>
      <c r="P316" s="277"/>
      <c r="Q316" s="277"/>
      <c r="R316" s="277"/>
      <c r="S316" s="277"/>
      <c r="T316" s="27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9" t="s">
        <v>226</v>
      </c>
      <c r="AU316" s="279" t="s">
        <v>87</v>
      </c>
      <c r="AV316" s="15" t="s">
        <v>117</v>
      </c>
      <c r="AW316" s="15" t="s">
        <v>34</v>
      </c>
      <c r="AX316" s="15" t="s">
        <v>85</v>
      </c>
      <c r="AY316" s="279" t="s">
        <v>214</v>
      </c>
    </row>
    <row r="317" s="2" customFormat="1" ht="21.75" customHeight="1">
      <c r="A317" s="39"/>
      <c r="B317" s="40"/>
      <c r="C317" s="229" t="s">
        <v>1637</v>
      </c>
      <c r="D317" s="229" t="s">
        <v>218</v>
      </c>
      <c r="E317" s="231" t="s">
        <v>1638</v>
      </c>
      <c r="F317" s="232" t="s">
        <v>1639</v>
      </c>
      <c r="G317" s="233" t="s">
        <v>221</v>
      </c>
      <c r="H317" s="234">
        <v>0.95999999999999996</v>
      </c>
      <c r="I317" s="235"/>
      <c r="J317" s="236">
        <f>ROUND(I317*H317,2)</f>
        <v>0</v>
      </c>
      <c r="K317" s="232" t="s">
        <v>1</v>
      </c>
      <c r="L317" s="45"/>
      <c r="M317" s="237" t="s">
        <v>1</v>
      </c>
      <c r="N317" s="238" t="s">
        <v>44</v>
      </c>
      <c r="O317" s="92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117</v>
      </c>
      <c r="AT317" s="241" t="s">
        <v>218</v>
      </c>
      <c r="AU317" s="241" t="s">
        <v>87</v>
      </c>
      <c r="AY317" s="18" t="s">
        <v>214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85</v>
      </c>
      <c r="BK317" s="242">
        <f>ROUND(I317*H317,2)</f>
        <v>0</v>
      </c>
      <c r="BL317" s="18" t="s">
        <v>117</v>
      </c>
      <c r="BM317" s="241" t="s">
        <v>1640</v>
      </c>
    </row>
    <row r="318" s="2" customFormat="1">
      <c r="A318" s="39"/>
      <c r="B318" s="40"/>
      <c r="C318" s="41"/>
      <c r="D318" s="243" t="s">
        <v>224</v>
      </c>
      <c r="E318" s="41"/>
      <c r="F318" s="244" t="s">
        <v>1639</v>
      </c>
      <c r="G318" s="41"/>
      <c r="H318" s="41"/>
      <c r="I318" s="245"/>
      <c r="J318" s="41"/>
      <c r="K318" s="41"/>
      <c r="L318" s="45"/>
      <c r="M318" s="246"/>
      <c r="N318" s="247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224</v>
      </c>
      <c r="AU318" s="18" t="s">
        <v>87</v>
      </c>
    </row>
    <row r="319" s="14" customFormat="1">
      <c r="A319" s="14"/>
      <c r="B319" s="258"/>
      <c r="C319" s="259"/>
      <c r="D319" s="243" t="s">
        <v>226</v>
      </c>
      <c r="E319" s="260" t="s">
        <v>1</v>
      </c>
      <c r="F319" s="261" t="s">
        <v>1641</v>
      </c>
      <c r="G319" s="259"/>
      <c r="H319" s="262">
        <v>0.95999999999999996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8" t="s">
        <v>226</v>
      </c>
      <c r="AU319" s="268" t="s">
        <v>87</v>
      </c>
      <c r="AV319" s="14" t="s">
        <v>87</v>
      </c>
      <c r="AW319" s="14" t="s">
        <v>34</v>
      </c>
      <c r="AX319" s="14" t="s">
        <v>79</v>
      </c>
      <c r="AY319" s="268" t="s">
        <v>214</v>
      </c>
    </row>
    <row r="320" s="15" customFormat="1">
      <c r="A320" s="15"/>
      <c r="B320" s="269"/>
      <c r="C320" s="270"/>
      <c r="D320" s="243" t="s">
        <v>226</v>
      </c>
      <c r="E320" s="271" t="s">
        <v>1</v>
      </c>
      <c r="F320" s="272" t="s">
        <v>230</v>
      </c>
      <c r="G320" s="270"/>
      <c r="H320" s="273">
        <v>0.95999999999999996</v>
      </c>
      <c r="I320" s="274"/>
      <c r="J320" s="270"/>
      <c r="K320" s="270"/>
      <c r="L320" s="275"/>
      <c r="M320" s="276"/>
      <c r="N320" s="277"/>
      <c r="O320" s="277"/>
      <c r="P320" s="277"/>
      <c r="Q320" s="277"/>
      <c r="R320" s="277"/>
      <c r="S320" s="277"/>
      <c r="T320" s="27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9" t="s">
        <v>226</v>
      </c>
      <c r="AU320" s="279" t="s">
        <v>87</v>
      </c>
      <c r="AV320" s="15" t="s">
        <v>117</v>
      </c>
      <c r="AW320" s="15" t="s">
        <v>34</v>
      </c>
      <c r="AX320" s="15" t="s">
        <v>85</v>
      </c>
      <c r="AY320" s="279" t="s">
        <v>214</v>
      </c>
    </row>
    <row r="321" s="2" customFormat="1" ht="21.75" customHeight="1">
      <c r="A321" s="39"/>
      <c r="B321" s="40"/>
      <c r="C321" s="229" t="s">
        <v>512</v>
      </c>
      <c r="D321" s="229" t="s">
        <v>218</v>
      </c>
      <c r="E321" s="231" t="s">
        <v>1642</v>
      </c>
      <c r="F321" s="232" t="s">
        <v>1643</v>
      </c>
      <c r="G321" s="233" t="s">
        <v>354</v>
      </c>
      <c r="H321" s="234">
        <v>2</v>
      </c>
      <c r="I321" s="235"/>
      <c r="J321" s="236">
        <f>ROUND(I321*H321,2)</f>
        <v>0</v>
      </c>
      <c r="K321" s="232" t="s">
        <v>222</v>
      </c>
      <c r="L321" s="45"/>
      <c r="M321" s="237" t="s">
        <v>1</v>
      </c>
      <c r="N321" s="238" t="s">
        <v>44</v>
      </c>
      <c r="O321" s="92"/>
      <c r="P321" s="239">
        <f>O321*H321</f>
        <v>0</v>
      </c>
      <c r="Q321" s="239">
        <v>0.017940000000000001</v>
      </c>
      <c r="R321" s="239">
        <f>Q321*H321</f>
        <v>0.035880000000000002</v>
      </c>
      <c r="S321" s="239">
        <v>0</v>
      </c>
      <c r="T321" s="24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1" t="s">
        <v>117</v>
      </c>
      <c r="AT321" s="241" t="s">
        <v>218</v>
      </c>
      <c r="AU321" s="241" t="s">
        <v>87</v>
      </c>
      <c r="AY321" s="18" t="s">
        <v>214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8" t="s">
        <v>85</v>
      </c>
      <c r="BK321" s="242">
        <f>ROUND(I321*H321,2)</f>
        <v>0</v>
      </c>
      <c r="BL321" s="18" t="s">
        <v>117</v>
      </c>
      <c r="BM321" s="241" t="s">
        <v>1644</v>
      </c>
    </row>
    <row r="322" s="2" customFormat="1">
      <c r="A322" s="39"/>
      <c r="B322" s="40"/>
      <c r="C322" s="41"/>
      <c r="D322" s="243" t="s">
        <v>224</v>
      </c>
      <c r="E322" s="41"/>
      <c r="F322" s="244" t="s">
        <v>1645</v>
      </c>
      <c r="G322" s="41"/>
      <c r="H322" s="41"/>
      <c r="I322" s="245"/>
      <c r="J322" s="41"/>
      <c r="K322" s="41"/>
      <c r="L322" s="45"/>
      <c r="M322" s="246"/>
      <c r="N322" s="247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224</v>
      </c>
      <c r="AU322" s="18" t="s">
        <v>87</v>
      </c>
    </row>
    <row r="323" s="14" customFormat="1">
      <c r="A323" s="14"/>
      <c r="B323" s="258"/>
      <c r="C323" s="259"/>
      <c r="D323" s="243" t="s">
        <v>226</v>
      </c>
      <c r="E323" s="260" t="s">
        <v>1</v>
      </c>
      <c r="F323" s="261" t="s">
        <v>87</v>
      </c>
      <c r="G323" s="259"/>
      <c r="H323" s="262">
        <v>2</v>
      </c>
      <c r="I323" s="263"/>
      <c r="J323" s="259"/>
      <c r="K323" s="259"/>
      <c r="L323" s="264"/>
      <c r="M323" s="265"/>
      <c r="N323" s="266"/>
      <c r="O323" s="266"/>
      <c r="P323" s="266"/>
      <c r="Q323" s="266"/>
      <c r="R323" s="266"/>
      <c r="S323" s="266"/>
      <c r="T323" s="26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8" t="s">
        <v>226</v>
      </c>
      <c r="AU323" s="268" t="s">
        <v>87</v>
      </c>
      <c r="AV323" s="14" t="s">
        <v>87</v>
      </c>
      <c r="AW323" s="14" t="s">
        <v>34</v>
      </c>
      <c r="AX323" s="14" t="s">
        <v>79</v>
      </c>
      <c r="AY323" s="268" t="s">
        <v>214</v>
      </c>
    </row>
    <row r="324" s="15" customFormat="1">
      <c r="A324" s="15"/>
      <c r="B324" s="269"/>
      <c r="C324" s="270"/>
      <c r="D324" s="243" t="s">
        <v>226</v>
      </c>
      <c r="E324" s="271" t="s">
        <v>1</v>
      </c>
      <c r="F324" s="272" t="s">
        <v>230</v>
      </c>
      <c r="G324" s="270"/>
      <c r="H324" s="273">
        <v>2</v>
      </c>
      <c r="I324" s="274"/>
      <c r="J324" s="270"/>
      <c r="K324" s="270"/>
      <c r="L324" s="275"/>
      <c r="M324" s="276"/>
      <c r="N324" s="277"/>
      <c r="O324" s="277"/>
      <c r="P324" s="277"/>
      <c r="Q324" s="277"/>
      <c r="R324" s="277"/>
      <c r="S324" s="277"/>
      <c r="T324" s="278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9" t="s">
        <v>226</v>
      </c>
      <c r="AU324" s="279" t="s">
        <v>87</v>
      </c>
      <c r="AV324" s="15" t="s">
        <v>117</v>
      </c>
      <c r="AW324" s="15" t="s">
        <v>34</v>
      </c>
      <c r="AX324" s="15" t="s">
        <v>85</v>
      </c>
      <c r="AY324" s="279" t="s">
        <v>214</v>
      </c>
    </row>
    <row r="325" s="2" customFormat="1" ht="21.75" customHeight="1">
      <c r="A325" s="39"/>
      <c r="B325" s="40"/>
      <c r="C325" s="229" t="s">
        <v>517</v>
      </c>
      <c r="D325" s="229" t="s">
        <v>218</v>
      </c>
      <c r="E325" s="231" t="s">
        <v>1646</v>
      </c>
      <c r="F325" s="232" t="s">
        <v>1647</v>
      </c>
      <c r="G325" s="233" t="s">
        <v>354</v>
      </c>
      <c r="H325" s="234">
        <v>12</v>
      </c>
      <c r="I325" s="235"/>
      <c r="J325" s="236">
        <f>ROUND(I325*H325,2)</f>
        <v>0</v>
      </c>
      <c r="K325" s="232" t="s">
        <v>222</v>
      </c>
      <c r="L325" s="45"/>
      <c r="M325" s="237" t="s">
        <v>1</v>
      </c>
      <c r="N325" s="238" t="s">
        <v>44</v>
      </c>
      <c r="O325" s="92"/>
      <c r="P325" s="239">
        <f>O325*H325</f>
        <v>0</v>
      </c>
      <c r="Q325" s="239">
        <v>0.022783500000000002</v>
      </c>
      <c r="R325" s="239">
        <f>Q325*H325</f>
        <v>0.27340200000000003</v>
      </c>
      <c r="S325" s="239">
        <v>0</v>
      </c>
      <c r="T325" s="24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1" t="s">
        <v>117</v>
      </c>
      <c r="AT325" s="241" t="s">
        <v>218</v>
      </c>
      <c r="AU325" s="241" t="s">
        <v>87</v>
      </c>
      <c r="AY325" s="18" t="s">
        <v>214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8" t="s">
        <v>85</v>
      </c>
      <c r="BK325" s="242">
        <f>ROUND(I325*H325,2)</f>
        <v>0</v>
      </c>
      <c r="BL325" s="18" t="s">
        <v>117</v>
      </c>
      <c r="BM325" s="241" t="s">
        <v>1648</v>
      </c>
    </row>
    <row r="326" s="2" customFormat="1">
      <c r="A326" s="39"/>
      <c r="B326" s="40"/>
      <c r="C326" s="41"/>
      <c r="D326" s="243" t="s">
        <v>224</v>
      </c>
      <c r="E326" s="41"/>
      <c r="F326" s="244" t="s">
        <v>1649</v>
      </c>
      <c r="G326" s="41"/>
      <c r="H326" s="41"/>
      <c r="I326" s="245"/>
      <c r="J326" s="41"/>
      <c r="K326" s="41"/>
      <c r="L326" s="45"/>
      <c r="M326" s="246"/>
      <c r="N326" s="247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224</v>
      </c>
      <c r="AU326" s="18" t="s">
        <v>87</v>
      </c>
    </row>
    <row r="327" s="14" customFormat="1">
      <c r="A327" s="14"/>
      <c r="B327" s="258"/>
      <c r="C327" s="259"/>
      <c r="D327" s="243" t="s">
        <v>226</v>
      </c>
      <c r="E327" s="260" t="s">
        <v>1</v>
      </c>
      <c r="F327" s="261" t="s">
        <v>95</v>
      </c>
      <c r="G327" s="259"/>
      <c r="H327" s="262">
        <v>3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8" t="s">
        <v>226</v>
      </c>
      <c r="AU327" s="268" t="s">
        <v>87</v>
      </c>
      <c r="AV327" s="14" t="s">
        <v>87</v>
      </c>
      <c r="AW327" s="14" t="s">
        <v>34</v>
      </c>
      <c r="AX327" s="14" t="s">
        <v>79</v>
      </c>
      <c r="AY327" s="268" t="s">
        <v>214</v>
      </c>
    </row>
    <row r="328" s="14" customFormat="1">
      <c r="A328" s="14"/>
      <c r="B328" s="258"/>
      <c r="C328" s="259"/>
      <c r="D328" s="243" t="s">
        <v>226</v>
      </c>
      <c r="E328" s="260" t="s">
        <v>1</v>
      </c>
      <c r="F328" s="261" t="s">
        <v>215</v>
      </c>
      <c r="G328" s="259"/>
      <c r="H328" s="262">
        <v>6</v>
      </c>
      <c r="I328" s="263"/>
      <c r="J328" s="259"/>
      <c r="K328" s="259"/>
      <c r="L328" s="264"/>
      <c r="M328" s="265"/>
      <c r="N328" s="266"/>
      <c r="O328" s="266"/>
      <c r="P328" s="266"/>
      <c r="Q328" s="266"/>
      <c r="R328" s="266"/>
      <c r="S328" s="266"/>
      <c r="T328" s="26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8" t="s">
        <v>226</v>
      </c>
      <c r="AU328" s="268" t="s">
        <v>87</v>
      </c>
      <c r="AV328" s="14" t="s">
        <v>87</v>
      </c>
      <c r="AW328" s="14" t="s">
        <v>34</v>
      </c>
      <c r="AX328" s="14" t="s">
        <v>79</v>
      </c>
      <c r="AY328" s="268" t="s">
        <v>214</v>
      </c>
    </row>
    <row r="329" s="14" customFormat="1">
      <c r="A329" s="14"/>
      <c r="B329" s="258"/>
      <c r="C329" s="259"/>
      <c r="D329" s="243" t="s">
        <v>226</v>
      </c>
      <c r="E329" s="260" t="s">
        <v>1</v>
      </c>
      <c r="F329" s="261" t="s">
        <v>95</v>
      </c>
      <c r="G329" s="259"/>
      <c r="H329" s="262">
        <v>3</v>
      </c>
      <c r="I329" s="263"/>
      <c r="J329" s="259"/>
      <c r="K329" s="259"/>
      <c r="L329" s="264"/>
      <c r="M329" s="265"/>
      <c r="N329" s="266"/>
      <c r="O329" s="266"/>
      <c r="P329" s="266"/>
      <c r="Q329" s="266"/>
      <c r="R329" s="266"/>
      <c r="S329" s="266"/>
      <c r="T329" s="26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8" t="s">
        <v>226</v>
      </c>
      <c r="AU329" s="268" t="s">
        <v>87</v>
      </c>
      <c r="AV329" s="14" t="s">
        <v>87</v>
      </c>
      <c r="AW329" s="14" t="s">
        <v>34</v>
      </c>
      <c r="AX329" s="14" t="s">
        <v>79</v>
      </c>
      <c r="AY329" s="268" t="s">
        <v>214</v>
      </c>
    </row>
    <row r="330" s="15" customFormat="1">
      <c r="A330" s="15"/>
      <c r="B330" s="269"/>
      <c r="C330" s="270"/>
      <c r="D330" s="243" t="s">
        <v>226</v>
      </c>
      <c r="E330" s="271" t="s">
        <v>1</v>
      </c>
      <c r="F330" s="272" t="s">
        <v>230</v>
      </c>
      <c r="G330" s="270"/>
      <c r="H330" s="273">
        <v>12</v>
      </c>
      <c r="I330" s="274"/>
      <c r="J330" s="270"/>
      <c r="K330" s="270"/>
      <c r="L330" s="275"/>
      <c r="M330" s="276"/>
      <c r="N330" s="277"/>
      <c r="O330" s="277"/>
      <c r="P330" s="277"/>
      <c r="Q330" s="277"/>
      <c r="R330" s="277"/>
      <c r="S330" s="277"/>
      <c r="T330" s="27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9" t="s">
        <v>226</v>
      </c>
      <c r="AU330" s="279" t="s">
        <v>87</v>
      </c>
      <c r="AV330" s="15" t="s">
        <v>117</v>
      </c>
      <c r="AW330" s="15" t="s">
        <v>34</v>
      </c>
      <c r="AX330" s="15" t="s">
        <v>85</v>
      </c>
      <c r="AY330" s="279" t="s">
        <v>214</v>
      </c>
    </row>
    <row r="331" s="2" customFormat="1" ht="21.75" customHeight="1">
      <c r="A331" s="39"/>
      <c r="B331" s="40"/>
      <c r="C331" s="229" t="s">
        <v>524</v>
      </c>
      <c r="D331" s="229" t="s">
        <v>218</v>
      </c>
      <c r="E331" s="231" t="s">
        <v>1650</v>
      </c>
      <c r="F331" s="232" t="s">
        <v>1651</v>
      </c>
      <c r="G331" s="233" t="s">
        <v>354</v>
      </c>
      <c r="H331" s="234">
        <v>2</v>
      </c>
      <c r="I331" s="235"/>
      <c r="J331" s="236">
        <f>ROUND(I331*H331,2)</f>
        <v>0</v>
      </c>
      <c r="K331" s="232" t="s">
        <v>222</v>
      </c>
      <c r="L331" s="45"/>
      <c r="M331" s="237" t="s">
        <v>1</v>
      </c>
      <c r="N331" s="238" t="s">
        <v>44</v>
      </c>
      <c r="O331" s="92"/>
      <c r="P331" s="239">
        <f>O331*H331</f>
        <v>0</v>
      </c>
      <c r="Q331" s="239">
        <v>0.040550500000000003</v>
      </c>
      <c r="R331" s="239">
        <f>Q331*H331</f>
        <v>0.081101000000000006</v>
      </c>
      <c r="S331" s="239">
        <v>0</v>
      </c>
      <c r="T331" s="24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1" t="s">
        <v>117</v>
      </c>
      <c r="AT331" s="241" t="s">
        <v>218</v>
      </c>
      <c r="AU331" s="241" t="s">
        <v>87</v>
      </c>
      <c r="AY331" s="18" t="s">
        <v>214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8" t="s">
        <v>85</v>
      </c>
      <c r="BK331" s="242">
        <f>ROUND(I331*H331,2)</f>
        <v>0</v>
      </c>
      <c r="BL331" s="18" t="s">
        <v>117</v>
      </c>
      <c r="BM331" s="241" t="s">
        <v>1652</v>
      </c>
    </row>
    <row r="332" s="2" customFormat="1">
      <c r="A332" s="39"/>
      <c r="B332" s="40"/>
      <c r="C332" s="41"/>
      <c r="D332" s="243" t="s">
        <v>224</v>
      </c>
      <c r="E332" s="41"/>
      <c r="F332" s="244" t="s">
        <v>1653</v>
      </c>
      <c r="G332" s="41"/>
      <c r="H332" s="41"/>
      <c r="I332" s="245"/>
      <c r="J332" s="41"/>
      <c r="K332" s="41"/>
      <c r="L332" s="45"/>
      <c r="M332" s="246"/>
      <c r="N332" s="247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224</v>
      </c>
      <c r="AU332" s="18" t="s">
        <v>87</v>
      </c>
    </row>
    <row r="333" s="2" customFormat="1" ht="37.8" customHeight="1">
      <c r="A333" s="39"/>
      <c r="B333" s="40"/>
      <c r="C333" s="229" t="s">
        <v>867</v>
      </c>
      <c r="D333" s="229" t="s">
        <v>218</v>
      </c>
      <c r="E333" s="231" t="s">
        <v>1654</v>
      </c>
      <c r="F333" s="232" t="s">
        <v>1655</v>
      </c>
      <c r="G333" s="233" t="s">
        <v>283</v>
      </c>
      <c r="H333" s="234">
        <v>0.17799999999999999</v>
      </c>
      <c r="I333" s="235"/>
      <c r="J333" s="236">
        <f>ROUND(I333*H333,2)</f>
        <v>0</v>
      </c>
      <c r="K333" s="232" t="s">
        <v>222</v>
      </c>
      <c r="L333" s="45"/>
      <c r="M333" s="237" t="s">
        <v>1</v>
      </c>
      <c r="N333" s="238" t="s">
        <v>44</v>
      </c>
      <c r="O333" s="92"/>
      <c r="P333" s="239">
        <f>O333*H333</f>
        <v>0</v>
      </c>
      <c r="Q333" s="239">
        <v>0.017094000000000002</v>
      </c>
      <c r="R333" s="239">
        <f>Q333*H333</f>
        <v>0.0030427320000000002</v>
      </c>
      <c r="S333" s="239">
        <v>0</v>
      </c>
      <c r="T333" s="24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1" t="s">
        <v>117</v>
      </c>
      <c r="AT333" s="241" t="s">
        <v>218</v>
      </c>
      <c r="AU333" s="241" t="s">
        <v>87</v>
      </c>
      <c r="AY333" s="18" t="s">
        <v>214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8" t="s">
        <v>85</v>
      </c>
      <c r="BK333" s="242">
        <f>ROUND(I333*H333,2)</f>
        <v>0</v>
      </c>
      <c r="BL333" s="18" t="s">
        <v>117</v>
      </c>
      <c r="BM333" s="241" t="s">
        <v>1656</v>
      </c>
    </row>
    <row r="334" s="2" customFormat="1">
      <c r="A334" s="39"/>
      <c r="B334" s="40"/>
      <c r="C334" s="41"/>
      <c r="D334" s="243" t="s">
        <v>224</v>
      </c>
      <c r="E334" s="41"/>
      <c r="F334" s="244" t="s">
        <v>1657</v>
      </c>
      <c r="G334" s="41"/>
      <c r="H334" s="41"/>
      <c r="I334" s="245"/>
      <c r="J334" s="41"/>
      <c r="K334" s="41"/>
      <c r="L334" s="45"/>
      <c r="M334" s="246"/>
      <c r="N334" s="247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224</v>
      </c>
      <c r="AU334" s="18" t="s">
        <v>87</v>
      </c>
    </row>
    <row r="335" s="2" customFormat="1" ht="24.15" customHeight="1">
      <c r="A335" s="39"/>
      <c r="B335" s="40"/>
      <c r="C335" s="280" t="s">
        <v>1658</v>
      </c>
      <c r="D335" s="280" t="s">
        <v>244</v>
      </c>
      <c r="E335" s="282" t="s">
        <v>1659</v>
      </c>
      <c r="F335" s="283" t="s">
        <v>1660</v>
      </c>
      <c r="G335" s="284" t="s">
        <v>283</v>
      </c>
      <c r="H335" s="285">
        <v>0.17799999999999999</v>
      </c>
      <c r="I335" s="286"/>
      <c r="J335" s="287">
        <f>ROUND(I335*H335,2)</f>
        <v>0</v>
      </c>
      <c r="K335" s="283" t="s">
        <v>222</v>
      </c>
      <c r="L335" s="288"/>
      <c r="M335" s="289" t="s">
        <v>1</v>
      </c>
      <c r="N335" s="290" t="s">
        <v>44</v>
      </c>
      <c r="O335" s="92"/>
      <c r="P335" s="239">
        <f>O335*H335</f>
        <v>0</v>
      </c>
      <c r="Q335" s="239">
        <v>1</v>
      </c>
      <c r="R335" s="239">
        <f>Q335*H335</f>
        <v>0.17799999999999999</v>
      </c>
      <c r="S335" s="239">
        <v>0</v>
      </c>
      <c r="T335" s="24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1" t="s">
        <v>247</v>
      </c>
      <c r="AT335" s="241" t="s">
        <v>244</v>
      </c>
      <c r="AU335" s="241" t="s">
        <v>87</v>
      </c>
      <c r="AY335" s="18" t="s">
        <v>214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8" t="s">
        <v>85</v>
      </c>
      <c r="BK335" s="242">
        <f>ROUND(I335*H335,2)</f>
        <v>0</v>
      </c>
      <c r="BL335" s="18" t="s">
        <v>117</v>
      </c>
      <c r="BM335" s="241" t="s">
        <v>1661</v>
      </c>
    </row>
    <row r="336" s="2" customFormat="1">
      <c r="A336" s="39"/>
      <c r="B336" s="40"/>
      <c r="C336" s="41"/>
      <c r="D336" s="243" t="s">
        <v>224</v>
      </c>
      <c r="E336" s="41"/>
      <c r="F336" s="244" t="s">
        <v>1660</v>
      </c>
      <c r="G336" s="41"/>
      <c r="H336" s="41"/>
      <c r="I336" s="245"/>
      <c r="J336" s="41"/>
      <c r="K336" s="41"/>
      <c r="L336" s="45"/>
      <c r="M336" s="246"/>
      <c r="N336" s="247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224</v>
      </c>
      <c r="AU336" s="18" t="s">
        <v>87</v>
      </c>
    </row>
    <row r="337" s="14" customFormat="1">
      <c r="A337" s="14"/>
      <c r="B337" s="258"/>
      <c r="C337" s="259"/>
      <c r="D337" s="243" t="s">
        <v>226</v>
      </c>
      <c r="E337" s="260" t="s">
        <v>1</v>
      </c>
      <c r="F337" s="261" t="s">
        <v>1662</v>
      </c>
      <c r="G337" s="259"/>
      <c r="H337" s="262">
        <v>0.045999999999999999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8" t="s">
        <v>226</v>
      </c>
      <c r="AU337" s="268" t="s">
        <v>87</v>
      </c>
      <c r="AV337" s="14" t="s">
        <v>87</v>
      </c>
      <c r="AW337" s="14" t="s">
        <v>34</v>
      </c>
      <c r="AX337" s="14" t="s">
        <v>79</v>
      </c>
      <c r="AY337" s="268" t="s">
        <v>214</v>
      </c>
    </row>
    <row r="338" s="14" customFormat="1">
      <c r="A338" s="14"/>
      <c r="B338" s="258"/>
      <c r="C338" s="259"/>
      <c r="D338" s="243" t="s">
        <v>226</v>
      </c>
      <c r="E338" s="260" t="s">
        <v>1</v>
      </c>
      <c r="F338" s="261" t="s">
        <v>1663</v>
      </c>
      <c r="G338" s="259"/>
      <c r="H338" s="262">
        <v>0.13200000000000001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8" t="s">
        <v>226</v>
      </c>
      <c r="AU338" s="268" t="s">
        <v>87</v>
      </c>
      <c r="AV338" s="14" t="s">
        <v>87</v>
      </c>
      <c r="AW338" s="14" t="s">
        <v>34</v>
      </c>
      <c r="AX338" s="14" t="s">
        <v>79</v>
      </c>
      <c r="AY338" s="268" t="s">
        <v>214</v>
      </c>
    </row>
    <row r="339" s="15" customFormat="1">
      <c r="A339" s="15"/>
      <c r="B339" s="269"/>
      <c r="C339" s="270"/>
      <c r="D339" s="243" t="s">
        <v>226</v>
      </c>
      <c r="E339" s="271" t="s">
        <v>1</v>
      </c>
      <c r="F339" s="272" t="s">
        <v>230</v>
      </c>
      <c r="G339" s="270"/>
      <c r="H339" s="273">
        <v>0.17799999999999999</v>
      </c>
      <c r="I339" s="274"/>
      <c r="J339" s="270"/>
      <c r="K339" s="270"/>
      <c r="L339" s="275"/>
      <c r="M339" s="276"/>
      <c r="N339" s="277"/>
      <c r="O339" s="277"/>
      <c r="P339" s="277"/>
      <c r="Q339" s="277"/>
      <c r="R339" s="277"/>
      <c r="S339" s="277"/>
      <c r="T339" s="278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9" t="s">
        <v>226</v>
      </c>
      <c r="AU339" s="279" t="s">
        <v>87</v>
      </c>
      <c r="AV339" s="15" t="s">
        <v>117</v>
      </c>
      <c r="AW339" s="15" t="s">
        <v>34</v>
      </c>
      <c r="AX339" s="15" t="s">
        <v>85</v>
      </c>
      <c r="AY339" s="279" t="s">
        <v>214</v>
      </c>
    </row>
    <row r="340" s="2" customFormat="1" ht="16.5" customHeight="1">
      <c r="A340" s="39"/>
      <c r="B340" s="40"/>
      <c r="C340" s="229" t="s">
        <v>869</v>
      </c>
      <c r="D340" s="229" t="s">
        <v>218</v>
      </c>
      <c r="E340" s="231" t="s">
        <v>1664</v>
      </c>
      <c r="F340" s="232" t="s">
        <v>1565</v>
      </c>
      <c r="G340" s="233" t="s">
        <v>634</v>
      </c>
      <c r="H340" s="234">
        <v>1</v>
      </c>
      <c r="I340" s="235"/>
      <c r="J340" s="236">
        <f>ROUND(I340*H340,2)</f>
        <v>0</v>
      </c>
      <c r="K340" s="232" t="s">
        <v>1</v>
      </c>
      <c r="L340" s="45"/>
      <c r="M340" s="237" t="s">
        <v>1</v>
      </c>
      <c r="N340" s="238" t="s">
        <v>44</v>
      </c>
      <c r="O340" s="92"/>
      <c r="P340" s="239">
        <f>O340*H340</f>
        <v>0</v>
      </c>
      <c r="Q340" s="239">
        <v>0</v>
      </c>
      <c r="R340" s="239">
        <f>Q340*H340</f>
        <v>0</v>
      </c>
      <c r="S340" s="239">
        <v>0</v>
      </c>
      <c r="T340" s="24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1" t="s">
        <v>117</v>
      </c>
      <c r="AT340" s="241" t="s">
        <v>218</v>
      </c>
      <c r="AU340" s="241" t="s">
        <v>87</v>
      </c>
      <c r="AY340" s="18" t="s">
        <v>214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8" t="s">
        <v>85</v>
      </c>
      <c r="BK340" s="242">
        <f>ROUND(I340*H340,2)</f>
        <v>0</v>
      </c>
      <c r="BL340" s="18" t="s">
        <v>117</v>
      </c>
      <c r="BM340" s="241" t="s">
        <v>1665</v>
      </c>
    </row>
    <row r="341" s="2" customFormat="1">
      <c r="A341" s="39"/>
      <c r="B341" s="40"/>
      <c r="C341" s="41"/>
      <c r="D341" s="243" t="s">
        <v>224</v>
      </c>
      <c r="E341" s="41"/>
      <c r="F341" s="244" t="s">
        <v>1565</v>
      </c>
      <c r="G341" s="41"/>
      <c r="H341" s="41"/>
      <c r="I341" s="245"/>
      <c r="J341" s="41"/>
      <c r="K341" s="41"/>
      <c r="L341" s="45"/>
      <c r="M341" s="246"/>
      <c r="N341" s="247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224</v>
      </c>
      <c r="AU341" s="18" t="s">
        <v>87</v>
      </c>
    </row>
    <row r="342" s="2" customFormat="1" ht="21.75" customHeight="1">
      <c r="A342" s="39"/>
      <c r="B342" s="40"/>
      <c r="C342" s="229" t="s">
        <v>530</v>
      </c>
      <c r="D342" s="229" t="s">
        <v>218</v>
      </c>
      <c r="E342" s="231" t="s">
        <v>1666</v>
      </c>
      <c r="F342" s="232" t="s">
        <v>1667</v>
      </c>
      <c r="G342" s="233" t="s">
        <v>710</v>
      </c>
      <c r="H342" s="234">
        <v>2.0289999999999999</v>
      </c>
      <c r="I342" s="235"/>
      <c r="J342" s="236">
        <f>ROUND(I342*H342,2)</f>
        <v>0</v>
      </c>
      <c r="K342" s="232" t="s">
        <v>222</v>
      </c>
      <c r="L342" s="45"/>
      <c r="M342" s="237" t="s">
        <v>1</v>
      </c>
      <c r="N342" s="238" t="s">
        <v>44</v>
      </c>
      <c r="O342" s="92"/>
      <c r="P342" s="239">
        <f>O342*H342</f>
        <v>0</v>
      </c>
      <c r="Q342" s="239">
        <v>2.5018699999999998</v>
      </c>
      <c r="R342" s="239">
        <f>Q342*H342</f>
        <v>5.0762942299999994</v>
      </c>
      <c r="S342" s="239">
        <v>0</v>
      </c>
      <c r="T342" s="24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1" t="s">
        <v>117</v>
      </c>
      <c r="AT342" s="241" t="s">
        <v>218</v>
      </c>
      <c r="AU342" s="241" t="s">
        <v>87</v>
      </c>
      <c r="AY342" s="18" t="s">
        <v>214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8" t="s">
        <v>85</v>
      </c>
      <c r="BK342" s="242">
        <f>ROUND(I342*H342,2)</f>
        <v>0</v>
      </c>
      <c r="BL342" s="18" t="s">
        <v>117</v>
      </c>
      <c r="BM342" s="241" t="s">
        <v>1668</v>
      </c>
    </row>
    <row r="343" s="2" customFormat="1">
      <c r="A343" s="39"/>
      <c r="B343" s="40"/>
      <c r="C343" s="41"/>
      <c r="D343" s="243" t="s">
        <v>224</v>
      </c>
      <c r="E343" s="41"/>
      <c r="F343" s="244" t="s">
        <v>1669</v>
      </c>
      <c r="G343" s="41"/>
      <c r="H343" s="41"/>
      <c r="I343" s="245"/>
      <c r="J343" s="41"/>
      <c r="K343" s="41"/>
      <c r="L343" s="45"/>
      <c r="M343" s="246"/>
      <c r="N343" s="247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224</v>
      </c>
      <c r="AU343" s="18" t="s">
        <v>87</v>
      </c>
    </row>
    <row r="344" s="14" customFormat="1">
      <c r="A344" s="14"/>
      <c r="B344" s="258"/>
      <c r="C344" s="259"/>
      <c r="D344" s="243" t="s">
        <v>226</v>
      </c>
      <c r="E344" s="260" t="s">
        <v>1</v>
      </c>
      <c r="F344" s="261" t="s">
        <v>1670</v>
      </c>
      <c r="G344" s="259"/>
      <c r="H344" s="262">
        <v>1.768</v>
      </c>
      <c r="I344" s="263"/>
      <c r="J344" s="259"/>
      <c r="K344" s="259"/>
      <c r="L344" s="264"/>
      <c r="M344" s="265"/>
      <c r="N344" s="266"/>
      <c r="O344" s="266"/>
      <c r="P344" s="266"/>
      <c r="Q344" s="266"/>
      <c r="R344" s="266"/>
      <c r="S344" s="266"/>
      <c r="T344" s="26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8" t="s">
        <v>226</v>
      </c>
      <c r="AU344" s="268" t="s">
        <v>87</v>
      </c>
      <c r="AV344" s="14" t="s">
        <v>87</v>
      </c>
      <c r="AW344" s="14" t="s">
        <v>34</v>
      </c>
      <c r="AX344" s="14" t="s">
        <v>79</v>
      </c>
      <c r="AY344" s="268" t="s">
        <v>214</v>
      </c>
    </row>
    <row r="345" s="14" customFormat="1">
      <c r="A345" s="14"/>
      <c r="B345" s="258"/>
      <c r="C345" s="259"/>
      <c r="D345" s="243" t="s">
        <v>226</v>
      </c>
      <c r="E345" s="260" t="s">
        <v>1</v>
      </c>
      <c r="F345" s="261" t="s">
        <v>1671</v>
      </c>
      <c r="G345" s="259"/>
      <c r="H345" s="262">
        <v>0.26100000000000001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8" t="s">
        <v>226</v>
      </c>
      <c r="AU345" s="268" t="s">
        <v>87</v>
      </c>
      <c r="AV345" s="14" t="s">
        <v>87</v>
      </c>
      <c r="AW345" s="14" t="s">
        <v>34</v>
      </c>
      <c r="AX345" s="14" t="s">
        <v>79</v>
      </c>
      <c r="AY345" s="268" t="s">
        <v>214</v>
      </c>
    </row>
    <row r="346" s="15" customFormat="1">
      <c r="A346" s="15"/>
      <c r="B346" s="269"/>
      <c r="C346" s="270"/>
      <c r="D346" s="243" t="s">
        <v>226</v>
      </c>
      <c r="E346" s="271" t="s">
        <v>1</v>
      </c>
      <c r="F346" s="272" t="s">
        <v>230</v>
      </c>
      <c r="G346" s="270"/>
      <c r="H346" s="273">
        <v>2.0289999999999999</v>
      </c>
      <c r="I346" s="274"/>
      <c r="J346" s="270"/>
      <c r="K346" s="270"/>
      <c r="L346" s="275"/>
      <c r="M346" s="276"/>
      <c r="N346" s="277"/>
      <c r="O346" s="277"/>
      <c r="P346" s="277"/>
      <c r="Q346" s="277"/>
      <c r="R346" s="277"/>
      <c r="S346" s="277"/>
      <c r="T346" s="27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9" t="s">
        <v>226</v>
      </c>
      <c r="AU346" s="279" t="s">
        <v>87</v>
      </c>
      <c r="AV346" s="15" t="s">
        <v>117</v>
      </c>
      <c r="AW346" s="15" t="s">
        <v>34</v>
      </c>
      <c r="AX346" s="15" t="s">
        <v>85</v>
      </c>
      <c r="AY346" s="279" t="s">
        <v>214</v>
      </c>
    </row>
    <row r="347" s="2" customFormat="1" ht="24.15" customHeight="1">
      <c r="A347" s="39"/>
      <c r="B347" s="40"/>
      <c r="C347" s="229" t="s">
        <v>810</v>
      </c>
      <c r="D347" s="229" t="s">
        <v>218</v>
      </c>
      <c r="E347" s="231" t="s">
        <v>1672</v>
      </c>
      <c r="F347" s="232" t="s">
        <v>1673</v>
      </c>
      <c r="G347" s="233" t="s">
        <v>221</v>
      </c>
      <c r="H347" s="234">
        <v>27.748000000000001</v>
      </c>
      <c r="I347" s="235"/>
      <c r="J347" s="236">
        <f>ROUND(I347*H347,2)</f>
        <v>0</v>
      </c>
      <c r="K347" s="232" t="s">
        <v>222</v>
      </c>
      <c r="L347" s="45"/>
      <c r="M347" s="237" t="s">
        <v>1</v>
      </c>
      <c r="N347" s="238" t="s">
        <v>44</v>
      </c>
      <c r="O347" s="92"/>
      <c r="P347" s="239">
        <f>O347*H347</f>
        <v>0</v>
      </c>
      <c r="Q347" s="239">
        <v>0.0024359500000000001</v>
      </c>
      <c r="R347" s="239">
        <f>Q347*H347</f>
        <v>0.067592740600000006</v>
      </c>
      <c r="S347" s="239">
        <v>0</v>
      </c>
      <c r="T347" s="24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117</v>
      </c>
      <c r="AT347" s="241" t="s">
        <v>218</v>
      </c>
      <c r="AU347" s="241" t="s">
        <v>87</v>
      </c>
      <c r="AY347" s="18" t="s">
        <v>214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85</v>
      </c>
      <c r="BK347" s="242">
        <f>ROUND(I347*H347,2)</f>
        <v>0</v>
      </c>
      <c r="BL347" s="18" t="s">
        <v>117</v>
      </c>
      <c r="BM347" s="241" t="s">
        <v>1674</v>
      </c>
    </row>
    <row r="348" s="2" customFormat="1">
      <c r="A348" s="39"/>
      <c r="B348" s="40"/>
      <c r="C348" s="41"/>
      <c r="D348" s="243" t="s">
        <v>224</v>
      </c>
      <c r="E348" s="41"/>
      <c r="F348" s="244" t="s">
        <v>1675</v>
      </c>
      <c r="G348" s="41"/>
      <c r="H348" s="41"/>
      <c r="I348" s="245"/>
      <c r="J348" s="41"/>
      <c r="K348" s="41"/>
      <c r="L348" s="45"/>
      <c r="M348" s="246"/>
      <c r="N348" s="247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224</v>
      </c>
      <c r="AU348" s="18" t="s">
        <v>87</v>
      </c>
    </row>
    <row r="349" s="14" customFormat="1">
      <c r="A349" s="14"/>
      <c r="B349" s="258"/>
      <c r="C349" s="259"/>
      <c r="D349" s="243" t="s">
        <v>226</v>
      </c>
      <c r="E349" s="260" t="s">
        <v>1</v>
      </c>
      <c r="F349" s="261" t="s">
        <v>1676</v>
      </c>
      <c r="G349" s="259"/>
      <c r="H349" s="262">
        <v>23.568000000000001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8" t="s">
        <v>226</v>
      </c>
      <c r="AU349" s="268" t="s">
        <v>87</v>
      </c>
      <c r="AV349" s="14" t="s">
        <v>87</v>
      </c>
      <c r="AW349" s="14" t="s">
        <v>34</v>
      </c>
      <c r="AX349" s="14" t="s">
        <v>79</v>
      </c>
      <c r="AY349" s="268" t="s">
        <v>214</v>
      </c>
    </row>
    <row r="350" s="14" customFormat="1">
      <c r="A350" s="14"/>
      <c r="B350" s="258"/>
      <c r="C350" s="259"/>
      <c r="D350" s="243" t="s">
        <v>226</v>
      </c>
      <c r="E350" s="260" t="s">
        <v>1</v>
      </c>
      <c r="F350" s="261" t="s">
        <v>1677</v>
      </c>
      <c r="G350" s="259"/>
      <c r="H350" s="262">
        <v>4.1799999999999997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8" t="s">
        <v>226</v>
      </c>
      <c r="AU350" s="268" t="s">
        <v>87</v>
      </c>
      <c r="AV350" s="14" t="s">
        <v>87</v>
      </c>
      <c r="AW350" s="14" t="s">
        <v>34</v>
      </c>
      <c r="AX350" s="14" t="s">
        <v>79</v>
      </c>
      <c r="AY350" s="268" t="s">
        <v>214</v>
      </c>
    </row>
    <row r="351" s="15" customFormat="1">
      <c r="A351" s="15"/>
      <c r="B351" s="269"/>
      <c r="C351" s="270"/>
      <c r="D351" s="243" t="s">
        <v>226</v>
      </c>
      <c r="E351" s="271" t="s">
        <v>1</v>
      </c>
      <c r="F351" s="272" t="s">
        <v>230</v>
      </c>
      <c r="G351" s="270"/>
      <c r="H351" s="273">
        <v>27.748000000000001</v>
      </c>
      <c r="I351" s="274"/>
      <c r="J351" s="270"/>
      <c r="K351" s="270"/>
      <c r="L351" s="275"/>
      <c r="M351" s="276"/>
      <c r="N351" s="277"/>
      <c r="O351" s="277"/>
      <c r="P351" s="277"/>
      <c r="Q351" s="277"/>
      <c r="R351" s="277"/>
      <c r="S351" s="277"/>
      <c r="T351" s="278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9" t="s">
        <v>226</v>
      </c>
      <c r="AU351" s="279" t="s">
        <v>87</v>
      </c>
      <c r="AV351" s="15" t="s">
        <v>117</v>
      </c>
      <c r="AW351" s="15" t="s">
        <v>34</v>
      </c>
      <c r="AX351" s="15" t="s">
        <v>85</v>
      </c>
      <c r="AY351" s="279" t="s">
        <v>214</v>
      </c>
    </row>
    <row r="352" s="2" customFormat="1" ht="24.15" customHeight="1">
      <c r="A352" s="39"/>
      <c r="B352" s="40"/>
      <c r="C352" s="229" t="s">
        <v>1678</v>
      </c>
      <c r="D352" s="229" t="s">
        <v>218</v>
      </c>
      <c r="E352" s="231" t="s">
        <v>1679</v>
      </c>
      <c r="F352" s="232" t="s">
        <v>1680</v>
      </c>
      <c r="G352" s="233" t="s">
        <v>221</v>
      </c>
      <c r="H352" s="234">
        <v>27.748000000000001</v>
      </c>
      <c r="I352" s="235"/>
      <c r="J352" s="236">
        <f>ROUND(I352*H352,2)</f>
        <v>0</v>
      </c>
      <c r="K352" s="232" t="s">
        <v>222</v>
      </c>
      <c r="L352" s="45"/>
      <c r="M352" s="237" t="s">
        <v>1</v>
      </c>
      <c r="N352" s="238" t="s">
        <v>44</v>
      </c>
      <c r="O352" s="92"/>
      <c r="P352" s="239">
        <f>O352*H352</f>
        <v>0</v>
      </c>
      <c r="Q352" s="239">
        <v>0</v>
      </c>
      <c r="R352" s="239">
        <f>Q352*H352</f>
        <v>0</v>
      </c>
      <c r="S352" s="239">
        <v>0</v>
      </c>
      <c r="T352" s="24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1" t="s">
        <v>117</v>
      </c>
      <c r="AT352" s="241" t="s">
        <v>218</v>
      </c>
      <c r="AU352" s="241" t="s">
        <v>87</v>
      </c>
      <c r="AY352" s="18" t="s">
        <v>214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8" t="s">
        <v>85</v>
      </c>
      <c r="BK352" s="242">
        <f>ROUND(I352*H352,2)</f>
        <v>0</v>
      </c>
      <c r="BL352" s="18" t="s">
        <v>117</v>
      </c>
      <c r="BM352" s="241" t="s">
        <v>1681</v>
      </c>
    </row>
    <row r="353" s="2" customFormat="1">
      <c r="A353" s="39"/>
      <c r="B353" s="40"/>
      <c r="C353" s="41"/>
      <c r="D353" s="243" t="s">
        <v>224</v>
      </c>
      <c r="E353" s="41"/>
      <c r="F353" s="244" t="s">
        <v>1682</v>
      </c>
      <c r="G353" s="41"/>
      <c r="H353" s="41"/>
      <c r="I353" s="245"/>
      <c r="J353" s="41"/>
      <c r="K353" s="41"/>
      <c r="L353" s="45"/>
      <c r="M353" s="246"/>
      <c r="N353" s="247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224</v>
      </c>
      <c r="AU353" s="18" t="s">
        <v>87</v>
      </c>
    </row>
    <row r="354" s="2" customFormat="1" ht="21.75" customHeight="1">
      <c r="A354" s="39"/>
      <c r="B354" s="40"/>
      <c r="C354" s="229" t="s">
        <v>873</v>
      </c>
      <c r="D354" s="229" t="s">
        <v>218</v>
      </c>
      <c r="E354" s="231" t="s">
        <v>1683</v>
      </c>
      <c r="F354" s="232" t="s">
        <v>1684</v>
      </c>
      <c r="G354" s="233" t="s">
        <v>283</v>
      </c>
      <c r="H354" s="234">
        <v>0.16200000000000001</v>
      </c>
      <c r="I354" s="235"/>
      <c r="J354" s="236">
        <f>ROUND(I354*H354,2)</f>
        <v>0</v>
      </c>
      <c r="K354" s="232" t="s">
        <v>222</v>
      </c>
      <c r="L354" s="45"/>
      <c r="M354" s="237" t="s">
        <v>1</v>
      </c>
      <c r="N354" s="238" t="s">
        <v>44</v>
      </c>
      <c r="O354" s="92"/>
      <c r="P354" s="239">
        <f>O354*H354</f>
        <v>0</v>
      </c>
      <c r="Q354" s="239">
        <v>1.0523719</v>
      </c>
      <c r="R354" s="239">
        <f>Q354*H354</f>
        <v>0.17048424780000002</v>
      </c>
      <c r="S354" s="239">
        <v>0</v>
      </c>
      <c r="T354" s="24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1" t="s">
        <v>117</v>
      </c>
      <c r="AT354" s="241" t="s">
        <v>218</v>
      </c>
      <c r="AU354" s="241" t="s">
        <v>87</v>
      </c>
      <c r="AY354" s="18" t="s">
        <v>214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8" t="s">
        <v>85</v>
      </c>
      <c r="BK354" s="242">
        <f>ROUND(I354*H354,2)</f>
        <v>0</v>
      </c>
      <c r="BL354" s="18" t="s">
        <v>117</v>
      </c>
      <c r="BM354" s="241" t="s">
        <v>1685</v>
      </c>
    </row>
    <row r="355" s="2" customFormat="1">
      <c r="A355" s="39"/>
      <c r="B355" s="40"/>
      <c r="C355" s="41"/>
      <c r="D355" s="243" t="s">
        <v>224</v>
      </c>
      <c r="E355" s="41"/>
      <c r="F355" s="244" t="s">
        <v>1686</v>
      </c>
      <c r="G355" s="41"/>
      <c r="H355" s="41"/>
      <c r="I355" s="245"/>
      <c r="J355" s="41"/>
      <c r="K355" s="41"/>
      <c r="L355" s="45"/>
      <c r="M355" s="246"/>
      <c r="N355" s="247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224</v>
      </c>
      <c r="AU355" s="18" t="s">
        <v>87</v>
      </c>
    </row>
    <row r="356" s="13" customFormat="1">
      <c r="A356" s="13"/>
      <c r="B356" s="248"/>
      <c r="C356" s="249"/>
      <c r="D356" s="243" t="s">
        <v>226</v>
      </c>
      <c r="E356" s="250" t="s">
        <v>1</v>
      </c>
      <c r="F356" s="251" t="s">
        <v>1625</v>
      </c>
      <c r="G356" s="249"/>
      <c r="H356" s="250" t="s">
        <v>1</v>
      </c>
      <c r="I356" s="252"/>
      <c r="J356" s="249"/>
      <c r="K356" s="249"/>
      <c r="L356" s="253"/>
      <c r="M356" s="254"/>
      <c r="N356" s="255"/>
      <c r="O356" s="255"/>
      <c r="P356" s="255"/>
      <c r="Q356" s="255"/>
      <c r="R356" s="255"/>
      <c r="S356" s="255"/>
      <c r="T356" s="25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7" t="s">
        <v>226</v>
      </c>
      <c r="AU356" s="257" t="s">
        <v>87</v>
      </c>
      <c r="AV356" s="13" t="s">
        <v>85</v>
      </c>
      <c r="AW356" s="13" t="s">
        <v>34</v>
      </c>
      <c r="AX356" s="13" t="s">
        <v>79</v>
      </c>
      <c r="AY356" s="257" t="s">
        <v>214</v>
      </c>
    </row>
    <row r="357" s="14" customFormat="1">
      <c r="A357" s="14"/>
      <c r="B357" s="258"/>
      <c r="C357" s="259"/>
      <c r="D357" s="243" t="s">
        <v>226</v>
      </c>
      <c r="E357" s="260" t="s">
        <v>1</v>
      </c>
      <c r="F357" s="261" t="s">
        <v>1687</v>
      </c>
      <c r="G357" s="259"/>
      <c r="H357" s="262">
        <v>0.16200000000000001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8" t="s">
        <v>226</v>
      </c>
      <c r="AU357" s="268" t="s">
        <v>87</v>
      </c>
      <c r="AV357" s="14" t="s">
        <v>87</v>
      </c>
      <c r="AW357" s="14" t="s">
        <v>34</v>
      </c>
      <c r="AX357" s="14" t="s">
        <v>79</v>
      </c>
      <c r="AY357" s="268" t="s">
        <v>214</v>
      </c>
    </row>
    <row r="358" s="15" customFormat="1">
      <c r="A358" s="15"/>
      <c r="B358" s="269"/>
      <c r="C358" s="270"/>
      <c r="D358" s="243" t="s">
        <v>226</v>
      </c>
      <c r="E358" s="271" t="s">
        <v>1</v>
      </c>
      <c r="F358" s="272" t="s">
        <v>230</v>
      </c>
      <c r="G358" s="270"/>
      <c r="H358" s="273">
        <v>0.16200000000000001</v>
      </c>
      <c r="I358" s="274"/>
      <c r="J358" s="270"/>
      <c r="K358" s="270"/>
      <c r="L358" s="275"/>
      <c r="M358" s="276"/>
      <c r="N358" s="277"/>
      <c r="O358" s="277"/>
      <c r="P358" s="277"/>
      <c r="Q358" s="277"/>
      <c r="R358" s="277"/>
      <c r="S358" s="277"/>
      <c r="T358" s="27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9" t="s">
        <v>226</v>
      </c>
      <c r="AU358" s="279" t="s">
        <v>87</v>
      </c>
      <c r="AV358" s="15" t="s">
        <v>117</v>
      </c>
      <c r="AW358" s="15" t="s">
        <v>34</v>
      </c>
      <c r="AX358" s="15" t="s">
        <v>85</v>
      </c>
      <c r="AY358" s="279" t="s">
        <v>214</v>
      </c>
    </row>
    <row r="359" s="2" customFormat="1" ht="24.15" customHeight="1">
      <c r="A359" s="39"/>
      <c r="B359" s="40"/>
      <c r="C359" s="229" t="s">
        <v>535</v>
      </c>
      <c r="D359" s="229" t="s">
        <v>218</v>
      </c>
      <c r="E359" s="231" t="s">
        <v>1688</v>
      </c>
      <c r="F359" s="232" t="s">
        <v>1689</v>
      </c>
      <c r="G359" s="233" t="s">
        <v>221</v>
      </c>
      <c r="H359" s="234">
        <v>6.1500000000000004</v>
      </c>
      <c r="I359" s="235"/>
      <c r="J359" s="236">
        <f>ROUND(I359*H359,2)</f>
        <v>0</v>
      </c>
      <c r="K359" s="232" t="s">
        <v>222</v>
      </c>
      <c r="L359" s="45"/>
      <c r="M359" s="237" t="s">
        <v>1</v>
      </c>
      <c r="N359" s="238" t="s">
        <v>44</v>
      </c>
      <c r="O359" s="92"/>
      <c r="P359" s="239">
        <f>O359*H359</f>
        <v>0</v>
      </c>
      <c r="Q359" s="239">
        <v>0.079371800000000006</v>
      </c>
      <c r="R359" s="239">
        <f>Q359*H359</f>
        <v>0.48813657000000005</v>
      </c>
      <c r="S359" s="239">
        <v>0</v>
      </c>
      <c r="T359" s="24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1" t="s">
        <v>117</v>
      </c>
      <c r="AT359" s="241" t="s">
        <v>218</v>
      </c>
      <c r="AU359" s="241" t="s">
        <v>87</v>
      </c>
      <c r="AY359" s="18" t="s">
        <v>214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8" t="s">
        <v>85</v>
      </c>
      <c r="BK359" s="242">
        <f>ROUND(I359*H359,2)</f>
        <v>0</v>
      </c>
      <c r="BL359" s="18" t="s">
        <v>117</v>
      </c>
      <c r="BM359" s="241" t="s">
        <v>1690</v>
      </c>
    </row>
    <row r="360" s="2" customFormat="1">
      <c r="A360" s="39"/>
      <c r="B360" s="40"/>
      <c r="C360" s="41"/>
      <c r="D360" s="243" t="s">
        <v>224</v>
      </c>
      <c r="E360" s="41"/>
      <c r="F360" s="244" t="s">
        <v>1691</v>
      </c>
      <c r="G360" s="41"/>
      <c r="H360" s="41"/>
      <c r="I360" s="245"/>
      <c r="J360" s="41"/>
      <c r="K360" s="41"/>
      <c r="L360" s="45"/>
      <c r="M360" s="246"/>
      <c r="N360" s="247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224</v>
      </c>
      <c r="AU360" s="18" t="s">
        <v>87</v>
      </c>
    </row>
    <row r="361" s="14" customFormat="1">
      <c r="A361" s="14"/>
      <c r="B361" s="258"/>
      <c r="C361" s="259"/>
      <c r="D361" s="243" t="s">
        <v>226</v>
      </c>
      <c r="E361" s="260" t="s">
        <v>1</v>
      </c>
      <c r="F361" s="261" t="s">
        <v>1692</v>
      </c>
      <c r="G361" s="259"/>
      <c r="H361" s="262">
        <v>6.1500000000000004</v>
      </c>
      <c r="I361" s="263"/>
      <c r="J361" s="259"/>
      <c r="K361" s="259"/>
      <c r="L361" s="264"/>
      <c r="M361" s="265"/>
      <c r="N361" s="266"/>
      <c r="O361" s="266"/>
      <c r="P361" s="266"/>
      <c r="Q361" s="266"/>
      <c r="R361" s="266"/>
      <c r="S361" s="266"/>
      <c r="T361" s="26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8" t="s">
        <v>226</v>
      </c>
      <c r="AU361" s="268" t="s">
        <v>87</v>
      </c>
      <c r="AV361" s="14" t="s">
        <v>87</v>
      </c>
      <c r="AW361" s="14" t="s">
        <v>34</v>
      </c>
      <c r="AX361" s="14" t="s">
        <v>85</v>
      </c>
      <c r="AY361" s="268" t="s">
        <v>214</v>
      </c>
    </row>
    <row r="362" s="2" customFormat="1" ht="24.15" customHeight="1">
      <c r="A362" s="39"/>
      <c r="B362" s="40"/>
      <c r="C362" s="229" t="s">
        <v>540</v>
      </c>
      <c r="D362" s="229" t="s">
        <v>218</v>
      </c>
      <c r="E362" s="231" t="s">
        <v>1693</v>
      </c>
      <c r="F362" s="232" t="s">
        <v>1694</v>
      </c>
      <c r="G362" s="233" t="s">
        <v>221</v>
      </c>
      <c r="H362" s="234">
        <v>218.16999999999999</v>
      </c>
      <c r="I362" s="235"/>
      <c r="J362" s="236">
        <f>ROUND(I362*H362,2)</f>
        <v>0</v>
      </c>
      <c r="K362" s="232" t="s">
        <v>222</v>
      </c>
      <c r="L362" s="45"/>
      <c r="M362" s="237" t="s">
        <v>1</v>
      </c>
      <c r="N362" s="238" t="s">
        <v>44</v>
      </c>
      <c r="O362" s="92"/>
      <c r="P362" s="239">
        <f>O362*H362</f>
        <v>0</v>
      </c>
      <c r="Q362" s="239">
        <v>0.11548799999999999</v>
      </c>
      <c r="R362" s="239">
        <f>Q362*H362</f>
        <v>25.196016959999998</v>
      </c>
      <c r="S362" s="239">
        <v>0</v>
      </c>
      <c r="T362" s="240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1" t="s">
        <v>117</v>
      </c>
      <c r="AT362" s="241" t="s">
        <v>218</v>
      </c>
      <c r="AU362" s="241" t="s">
        <v>87</v>
      </c>
      <c r="AY362" s="18" t="s">
        <v>214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8" t="s">
        <v>85</v>
      </c>
      <c r="BK362" s="242">
        <f>ROUND(I362*H362,2)</f>
        <v>0</v>
      </c>
      <c r="BL362" s="18" t="s">
        <v>117</v>
      </c>
      <c r="BM362" s="241" t="s">
        <v>1695</v>
      </c>
    </row>
    <row r="363" s="2" customFormat="1">
      <c r="A363" s="39"/>
      <c r="B363" s="40"/>
      <c r="C363" s="41"/>
      <c r="D363" s="243" t="s">
        <v>224</v>
      </c>
      <c r="E363" s="41"/>
      <c r="F363" s="244" t="s">
        <v>1696</v>
      </c>
      <c r="G363" s="41"/>
      <c r="H363" s="41"/>
      <c r="I363" s="245"/>
      <c r="J363" s="41"/>
      <c r="K363" s="41"/>
      <c r="L363" s="45"/>
      <c r="M363" s="246"/>
      <c r="N363" s="247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224</v>
      </c>
      <c r="AU363" s="18" t="s">
        <v>87</v>
      </c>
    </row>
    <row r="364" s="13" customFormat="1">
      <c r="A364" s="13"/>
      <c r="B364" s="248"/>
      <c r="C364" s="249"/>
      <c r="D364" s="243" t="s">
        <v>226</v>
      </c>
      <c r="E364" s="250" t="s">
        <v>1</v>
      </c>
      <c r="F364" s="251" t="s">
        <v>1582</v>
      </c>
      <c r="G364" s="249"/>
      <c r="H364" s="250" t="s">
        <v>1</v>
      </c>
      <c r="I364" s="252"/>
      <c r="J364" s="249"/>
      <c r="K364" s="249"/>
      <c r="L364" s="253"/>
      <c r="M364" s="254"/>
      <c r="N364" s="255"/>
      <c r="O364" s="255"/>
      <c r="P364" s="255"/>
      <c r="Q364" s="255"/>
      <c r="R364" s="255"/>
      <c r="S364" s="255"/>
      <c r="T364" s="25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7" t="s">
        <v>226</v>
      </c>
      <c r="AU364" s="257" t="s">
        <v>87</v>
      </c>
      <c r="AV364" s="13" t="s">
        <v>85</v>
      </c>
      <c r="AW364" s="13" t="s">
        <v>34</v>
      </c>
      <c r="AX364" s="13" t="s">
        <v>79</v>
      </c>
      <c r="AY364" s="257" t="s">
        <v>214</v>
      </c>
    </row>
    <row r="365" s="14" customFormat="1">
      <c r="A365" s="14"/>
      <c r="B365" s="258"/>
      <c r="C365" s="259"/>
      <c r="D365" s="243" t="s">
        <v>226</v>
      </c>
      <c r="E365" s="260" t="s">
        <v>1</v>
      </c>
      <c r="F365" s="261" t="s">
        <v>1697</v>
      </c>
      <c r="G365" s="259"/>
      <c r="H365" s="262">
        <v>45.936</v>
      </c>
      <c r="I365" s="263"/>
      <c r="J365" s="259"/>
      <c r="K365" s="259"/>
      <c r="L365" s="264"/>
      <c r="M365" s="265"/>
      <c r="N365" s="266"/>
      <c r="O365" s="266"/>
      <c r="P365" s="266"/>
      <c r="Q365" s="266"/>
      <c r="R365" s="266"/>
      <c r="S365" s="266"/>
      <c r="T365" s="26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8" t="s">
        <v>226</v>
      </c>
      <c r="AU365" s="268" t="s">
        <v>87</v>
      </c>
      <c r="AV365" s="14" t="s">
        <v>87</v>
      </c>
      <c r="AW365" s="14" t="s">
        <v>34</v>
      </c>
      <c r="AX365" s="14" t="s">
        <v>79</v>
      </c>
      <c r="AY365" s="268" t="s">
        <v>214</v>
      </c>
    </row>
    <row r="366" s="14" customFormat="1">
      <c r="A366" s="14"/>
      <c r="B366" s="258"/>
      <c r="C366" s="259"/>
      <c r="D366" s="243" t="s">
        <v>226</v>
      </c>
      <c r="E366" s="260" t="s">
        <v>1</v>
      </c>
      <c r="F366" s="261" t="s">
        <v>1698</v>
      </c>
      <c r="G366" s="259"/>
      <c r="H366" s="262">
        <v>-4.8479999999999999</v>
      </c>
      <c r="I366" s="263"/>
      <c r="J366" s="259"/>
      <c r="K366" s="259"/>
      <c r="L366" s="264"/>
      <c r="M366" s="265"/>
      <c r="N366" s="266"/>
      <c r="O366" s="266"/>
      <c r="P366" s="266"/>
      <c r="Q366" s="266"/>
      <c r="R366" s="266"/>
      <c r="S366" s="266"/>
      <c r="T366" s="267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8" t="s">
        <v>226</v>
      </c>
      <c r="AU366" s="268" t="s">
        <v>87</v>
      </c>
      <c r="AV366" s="14" t="s">
        <v>87</v>
      </c>
      <c r="AW366" s="14" t="s">
        <v>34</v>
      </c>
      <c r="AX366" s="14" t="s">
        <v>79</v>
      </c>
      <c r="AY366" s="268" t="s">
        <v>214</v>
      </c>
    </row>
    <row r="367" s="13" customFormat="1">
      <c r="A367" s="13"/>
      <c r="B367" s="248"/>
      <c r="C367" s="249"/>
      <c r="D367" s="243" t="s">
        <v>226</v>
      </c>
      <c r="E367" s="250" t="s">
        <v>1</v>
      </c>
      <c r="F367" s="251" t="s">
        <v>1587</v>
      </c>
      <c r="G367" s="249"/>
      <c r="H367" s="250" t="s">
        <v>1</v>
      </c>
      <c r="I367" s="252"/>
      <c r="J367" s="249"/>
      <c r="K367" s="249"/>
      <c r="L367" s="253"/>
      <c r="M367" s="254"/>
      <c r="N367" s="255"/>
      <c r="O367" s="255"/>
      <c r="P367" s="255"/>
      <c r="Q367" s="255"/>
      <c r="R367" s="255"/>
      <c r="S367" s="255"/>
      <c r="T367" s="25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7" t="s">
        <v>226</v>
      </c>
      <c r="AU367" s="257" t="s">
        <v>87</v>
      </c>
      <c r="AV367" s="13" t="s">
        <v>85</v>
      </c>
      <c r="AW367" s="13" t="s">
        <v>34</v>
      </c>
      <c r="AX367" s="13" t="s">
        <v>79</v>
      </c>
      <c r="AY367" s="257" t="s">
        <v>214</v>
      </c>
    </row>
    <row r="368" s="14" customFormat="1">
      <c r="A368" s="14"/>
      <c r="B368" s="258"/>
      <c r="C368" s="259"/>
      <c r="D368" s="243" t="s">
        <v>226</v>
      </c>
      <c r="E368" s="260" t="s">
        <v>1</v>
      </c>
      <c r="F368" s="261" t="s">
        <v>1699</v>
      </c>
      <c r="G368" s="259"/>
      <c r="H368" s="262">
        <v>126.619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8" t="s">
        <v>226</v>
      </c>
      <c r="AU368" s="268" t="s">
        <v>87</v>
      </c>
      <c r="AV368" s="14" t="s">
        <v>87</v>
      </c>
      <c r="AW368" s="14" t="s">
        <v>34</v>
      </c>
      <c r="AX368" s="14" t="s">
        <v>79</v>
      </c>
      <c r="AY368" s="268" t="s">
        <v>214</v>
      </c>
    </row>
    <row r="369" s="14" customFormat="1">
      <c r="A369" s="14"/>
      <c r="B369" s="258"/>
      <c r="C369" s="259"/>
      <c r="D369" s="243" t="s">
        <v>226</v>
      </c>
      <c r="E369" s="260" t="s">
        <v>1</v>
      </c>
      <c r="F369" s="261" t="s">
        <v>1700</v>
      </c>
      <c r="G369" s="259"/>
      <c r="H369" s="262">
        <v>-9.6959999999999997</v>
      </c>
      <c r="I369" s="263"/>
      <c r="J369" s="259"/>
      <c r="K369" s="259"/>
      <c r="L369" s="264"/>
      <c r="M369" s="265"/>
      <c r="N369" s="266"/>
      <c r="O369" s="266"/>
      <c r="P369" s="266"/>
      <c r="Q369" s="266"/>
      <c r="R369" s="266"/>
      <c r="S369" s="266"/>
      <c r="T369" s="26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8" t="s">
        <v>226</v>
      </c>
      <c r="AU369" s="268" t="s">
        <v>87</v>
      </c>
      <c r="AV369" s="14" t="s">
        <v>87</v>
      </c>
      <c r="AW369" s="14" t="s">
        <v>34</v>
      </c>
      <c r="AX369" s="14" t="s">
        <v>79</v>
      </c>
      <c r="AY369" s="268" t="s">
        <v>214</v>
      </c>
    </row>
    <row r="370" s="14" customFormat="1">
      <c r="A370" s="14"/>
      <c r="B370" s="258"/>
      <c r="C370" s="259"/>
      <c r="D370" s="243" t="s">
        <v>226</v>
      </c>
      <c r="E370" s="260" t="s">
        <v>1</v>
      </c>
      <c r="F370" s="261" t="s">
        <v>1701</v>
      </c>
      <c r="G370" s="259"/>
      <c r="H370" s="262">
        <v>-3.6360000000000001</v>
      </c>
      <c r="I370" s="263"/>
      <c r="J370" s="259"/>
      <c r="K370" s="259"/>
      <c r="L370" s="264"/>
      <c r="M370" s="265"/>
      <c r="N370" s="266"/>
      <c r="O370" s="266"/>
      <c r="P370" s="266"/>
      <c r="Q370" s="266"/>
      <c r="R370" s="266"/>
      <c r="S370" s="266"/>
      <c r="T370" s="26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8" t="s">
        <v>226</v>
      </c>
      <c r="AU370" s="268" t="s">
        <v>87</v>
      </c>
      <c r="AV370" s="14" t="s">
        <v>87</v>
      </c>
      <c r="AW370" s="14" t="s">
        <v>34</v>
      </c>
      <c r="AX370" s="14" t="s">
        <v>79</v>
      </c>
      <c r="AY370" s="268" t="s">
        <v>214</v>
      </c>
    </row>
    <row r="371" s="13" customFormat="1">
      <c r="A371" s="13"/>
      <c r="B371" s="248"/>
      <c r="C371" s="249"/>
      <c r="D371" s="243" t="s">
        <v>226</v>
      </c>
      <c r="E371" s="250" t="s">
        <v>1</v>
      </c>
      <c r="F371" s="251" t="s">
        <v>1594</v>
      </c>
      <c r="G371" s="249"/>
      <c r="H371" s="250" t="s">
        <v>1</v>
      </c>
      <c r="I371" s="252"/>
      <c r="J371" s="249"/>
      <c r="K371" s="249"/>
      <c r="L371" s="253"/>
      <c r="M371" s="254"/>
      <c r="N371" s="255"/>
      <c r="O371" s="255"/>
      <c r="P371" s="255"/>
      <c r="Q371" s="255"/>
      <c r="R371" s="255"/>
      <c r="S371" s="255"/>
      <c r="T371" s="25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7" t="s">
        <v>226</v>
      </c>
      <c r="AU371" s="257" t="s">
        <v>87</v>
      </c>
      <c r="AV371" s="13" t="s">
        <v>85</v>
      </c>
      <c r="AW371" s="13" t="s">
        <v>34</v>
      </c>
      <c r="AX371" s="13" t="s">
        <v>79</v>
      </c>
      <c r="AY371" s="257" t="s">
        <v>214</v>
      </c>
    </row>
    <row r="372" s="14" customFormat="1">
      <c r="A372" s="14"/>
      <c r="B372" s="258"/>
      <c r="C372" s="259"/>
      <c r="D372" s="243" t="s">
        <v>226</v>
      </c>
      <c r="E372" s="260" t="s">
        <v>1</v>
      </c>
      <c r="F372" s="261" t="s">
        <v>1702</v>
      </c>
      <c r="G372" s="259"/>
      <c r="H372" s="262">
        <v>69.653000000000006</v>
      </c>
      <c r="I372" s="263"/>
      <c r="J372" s="259"/>
      <c r="K372" s="259"/>
      <c r="L372" s="264"/>
      <c r="M372" s="265"/>
      <c r="N372" s="266"/>
      <c r="O372" s="266"/>
      <c r="P372" s="266"/>
      <c r="Q372" s="266"/>
      <c r="R372" s="266"/>
      <c r="S372" s="266"/>
      <c r="T372" s="26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8" t="s">
        <v>226</v>
      </c>
      <c r="AU372" s="268" t="s">
        <v>87</v>
      </c>
      <c r="AV372" s="14" t="s">
        <v>87</v>
      </c>
      <c r="AW372" s="14" t="s">
        <v>34</v>
      </c>
      <c r="AX372" s="14" t="s">
        <v>79</v>
      </c>
      <c r="AY372" s="268" t="s">
        <v>214</v>
      </c>
    </row>
    <row r="373" s="14" customFormat="1">
      <c r="A373" s="14"/>
      <c r="B373" s="258"/>
      <c r="C373" s="259"/>
      <c r="D373" s="243" t="s">
        <v>226</v>
      </c>
      <c r="E373" s="260" t="s">
        <v>1</v>
      </c>
      <c r="F373" s="261" t="s">
        <v>1703</v>
      </c>
      <c r="G373" s="259"/>
      <c r="H373" s="262">
        <v>-1.8180000000000001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8" t="s">
        <v>226</v>
      </c>
      <c r="AU373" s="268" t="s">
        <v>87</v>
      </c>
      <c r="AV373" s="14" t="s">
        <v>87</v>
      </c>
      <c r="AW373" s="14" t="s">
        <v>34</v>
      </c>
      <c r="AX373" s="14" t="s">
        <v>79</v>
      </c>
      <c r="AY373" s="268" t="s">
        <v>214</v>
      </c>
    </row>
    <row r="374" s="14" customFormat="1">
      <c r="A374" s="14"/>
      <c r="B374" s="258"/>
      <c r="C374" s="259"/>
      <c r="D374" s="243" t="s">
        <v>226</v>
      </c>
      <c r="E374" s="260" t="s">
        <v>1</v>
      </c>
      <c r="F374" s="261" t="s">
        <v>1704</v>
      </c>
      <c r="G374" s="259"/>
      <c r="H374" s="262">
        <v>-4.04</v>
      </c>
      <c r="I374" s="263"/>
      <c r="J374" s="259"/>
      <c r="K374" s="259"/>
      <c r="L374" s="264"/>
      <c r="M374" s="265"/>
      <c r="N374" s="266"/>
      <c r="O374" s="266"/>
      <c r="P374" s="266"/>
      <c r="Q374" s="266"/>
      <c r="R374" s="266"/>
      <c r="S374" s="266"/>
      <c r="T374" s="26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8" t="s">
        <v>226</v>
      </c>
      <c r="AU374" s="268" t="s">
        <v>87</v>
      </c>
      <c r="AV374" s="14" t="s">
        <v>87</v>
      </c>
      <c r="AW374" s="14" t="s">
        <v>34</v>
      </c>
      <c r="AX374" s="14" t="s">
        <v>79</v>
      </c>
      <c r="AY374" s="268" t="s">
        <v>214</v>
      </c>
    </row>
    <row r="375" s="15" customFormat="1">
      <c r="A375" s="15"/>
      <c r="B375" s="269"/>
      <c r="C375" s="270"/>
      <c r="D375" s="243" t="s">
        <v>226</v>
      </c>
      <c r="E375" s="271" t="s">
        <v>1</v>
      </c>
      <c r="F375" s="272" t="s">
        <v>230</v>
      </c>
      <c r="G375" s="270"/>
      <c r="H375" s="273">
        <v>218.16999999999999</v>
      </c>
      <c r="I375" s="274"/>
      <c r="J375" s="270"/>
      <c r="K375" s="270"/>
      <c r="L375" s="275"/>
      <c r="M375" s="276"/>
      <c r="N375" s="277"/>
      <c r="O375" s="277"/>
      <c r="P375" s="277"/>
      <c r="Q375" s="277"/>
      <c r="R375" s="277"/>
      <c r="S375" s="277"/>
      <c r="T375" s="278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9" t="s">
        <v>226</v>
      </c>
      <c r="AU375" s="279" t="s">
        <v>87</v>
      </c>
      <c r="AV375" s="15" t="s">
        <v>117</v>
      </c>
      <c r="AW375" s="15" t="s">
        <v>34</v>
      </c>
      <c r="AX375" s="15" t="s">
        <v>85</v>
      </c>
      <c r="AY375" s="279" t="s">
        <v>214</v>
      </c>
    </row>
    <row r="376" s="12" customFormat="1" ht="22.8" customHeight="1">
      <c r="A376" s="12"/>
      <c r="B376" s="213"/>
      <c r="C376" s="214"/>
      <c r="D376" s="215" t="s">
        <v>78</v>
      </c>
      <c r="E376" s="227" t="s">
        <v>117</v>
      </c>
      <c r="F376" s="227" t="s">
        <v>1164</v>
      </c>
      <c r="G376" s="214"/>
      <c r="H376" s="214"/>
      <c r="I376" s="217"/>
      <c r="J376" s="228">
        <f>BK376</f>
        <v>0</v>
      </c>
      <c r="K376" s="214"/>
      <c r="L376" s="219"/>
      <c r="M376" s="220"/>
      <c r="N376" s="221"/>
      <c r="O376" s="221"/>
      <c r="P376" s="222">
        <f>SUM(P377:P436)</f>
        <v>0</v>
      </c>
      <c r="Q376" s="221"/>
      <c r="R376" s="222">
        <f>SUM(R377:R436)</f>
        <v>332.78428483187997</v>
      </c>
      <c r="S376" s="221"/>
      <c r="T376" s="223">
        <f>SUM(T377:T436)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4" t="s">
        <v>85</v>
      </c>
      <c r="AT376" s="225" t="s">
        <v>78</v>
      </c>
      <c r="AU376" s="225" t="s">
        <v>85</v>
      </c>
      <c r="AY376" s="224" t="s">
        <v>214</v>
      </c>
      <c r="BK376" s="226">
        <f>SUM(BK377:BK436)</f>
        <v>0</v>
      </c>
    </row>
    <row r="377" s="2" customFormat="1" ht="16.5" customHeight="1">
      <c r="A377" s="39"/>
      <c r="B377" s="40"/>
      <c r="C377" s="229" t="s">
        <v>543</v>
      </c>
      <c r="D377" s="229" t="s">
        <v>218</v>
      </c>
      <c r="E377" s="231" t="s">
        <v>1705</v>
      </c>
      <c r="F377" s="232" t="s">
        <v>1706</v>
      </c>
      <c r="G377" s="233" t="s">
        <v>710</v>
      </c>
      <c r="H377" s="234">
        <v>39.726999999999997</v>
      </c>
      <c r="I377" s="235"/>
      <c r="J377" s="236">
        <f>ROUND(I377*H377,2)</f>
        <v>0</v>
      </c>
      <c r="K377" s="232" t="s">
        <v>222</v>
      </c>
      <c r="L377" s="45"/>
      <c r="M377" s="237" t="s">
        <v>1</v>
      </c>
      <c r="N377" s="238" t="s">
        <v>44</v>
      </c>
      <c r="O377" s="92"/>
      <c r="P377" s="239">
        <f>O377*H377</f>
        <v>0</v>
      </c>
      <c r="Q377" s="239">
        <v>2.5020099999999998</v>
      </c>
      <c r="R377" s="239">
        <f>Q377*H377</f>
        <v>99.397351269999987</v>
      </c>
      <c r="S377" s="239">
        <v>0</v>
      </c>
      <c r="T377" s="24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1" t="s">
        <v>117</v>
      </c>
      <c r="AT377" s="241" t="s">
        <v>218</v>
      </c>
      <c r="AU377" s="241" t="s">
        <v>87</v>
      </c>
      <c r="AY377" s="18" t="s">
        <v>214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8" t="s">
        <v>85</v>
      </c>
      <c r="BK377" s="242">
        <f>ROUND(I377*H377,2)</f>
        <v>0</v>
      </c>
      <c r="BL377" s="18" t="s">
        <v>117</v>
      </c>
      <c r="BM377" s="241" t="s">
        <v>1707</v>
      </c>
    </row>
    <row r="378" s="2" customFormat="1">
      <c r="A378" s="39"/>
      <c r="B378" s="40"/>
      <c r="C378" s="41"/>
      <c r="D378" s="243" t="s">
        <v>224</v>
      </c>
      <c r="E378" s="41"/>
      <c r="F378" s="244" t="s">
        <v>1708</v>
      </c>
      <c r="G378" s="41"/>
      <c r="H378" s="41"/>
      <c r="I378" s="245"/>
      <c r="J378" s="41"/>
      <c r="K378" s="41"/>
      <c r="L378" s="45"/>
      <c r="M378" s="246"/>
      <c r="N378" s="247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224</v>
      </c>
      <c r="AU378" s="18" t="s">
        <v>87</v>
      </c>
    </row>
    <row r="379" s="14" customFormat="1">
      <c r="A379" s="14"/>
      <c r="B379" s="258"/>
      <c r="C379" s="259"/>
      <c r="D379" s="243" t="s">
        <v>226</v>
      </c>
      <c r="E379" s="260" t="s">
        <v>1</v>
      </c>
      <c r="F379" s="261" t="s">
        <v>1709</v>
      </c>
      <c r="G379" s="259"/>
      <c r="H379" s="262">
        <v>39.313000000000002</v>
      </c>
      <c r="I379" s="263"/>
      <c r="J379" s="259"/>
      <c r="K379" s="259"/>
      <c r="L379" s="264"/>
      <c r="M379" s="265"/>
      <c r="N379" s="266"/>
      <c r="O379" s="266"/>
      <c r="P379" s="266"/>
      <c r="Q379" s="266"/>
      <c r="R379" s="266"/>
      <c r="S379" s="266"/>
      <c r="T379" s="26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8" t="s">
        <v>226</v>
      </c>
      <c r="AU379" s="268" t="s">
        <v>87</v>
      </c>
      <c r="AV379" s="14" t="s">
        <v>87</v>
      </c>
      <c r="AW379" s="14" t="s">
        <v>34</v>
      </c>
      <c r="AX379" s="14" t="s">
        <v>79</v>
      </c>
      <c r="AY379" s="268" t="s">
        <v>214</v>
      </c>
    </row>
    <row r="380" s="14" customFormat="1">
      <c r="A380" s="14"/>
      <c r="B380" s="258"/>
      <c r="C380" s="259"/>
      <c r="D380" s="243" t="s">
        <v>226</v>
      </c>
      <c r="E380" s="260" t="s">
        <v>1</v>
      </c>
      <c r="F380" s="261" t="s">
        <v>1710</v>
      </c>
      <c r="G380" s="259"/>
      <c r="H380" s="262">
        <v>1.1200000000000001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8" t="s">
        <v>226</v>
      </c>
      <c r="AU380" s="268" t="s">
        <v>87</v>
      </c>
      <c r="AV380" s="14" t="s">
        <v>87</v>
      </c>
      <c r="AW380" s="14" t="s">
        <v>34</v>
      </c>
      <c r="AX380" s="14" t="s">
        <v>79</v>
      </c>
      <c r="AY380" s="268" t="s">
        <v>214</v>
      </c>
    </row>
    <row r="381" s="14" customFormat="1">
      <c r="A381" s="14"/>
      <c r="B381" s="258"/>
      <c r="C381" s="259"/>
      <c r="D381" s="243" t="s">
        <v>226</v>
      </c>
      <c r="E381" s="260" t="s">
        <v>1</v>
      </c>
      <c r="F381" s="261" t="s">
        <v>1711</v>
      </c>
      <c r="G381" s="259"/>
      <c r="H381" s="262">
        <v>-0.70599999999999996</v>
      </c>
      <c r="I381" s="263"/>
      <c r="J381" s="259"/>
      <c r="K381" s="259"/>
      <c r="L381" s="264"/>
      <c r="M381" s="265"/>
      <c r="N381" s="266"/>
      <c r="O381" s="266"/>
      <c r="P381" s="266"/>
      <c r="Q381" s="266"/>
      <c r="R381" s="266"/>
      <c r="S381" s="266"/>
      <c r="T381" s="26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8" t="s">
        <v>226</v>
      </c>
      <c r="AU381" s="268" t="s">
        <v>87</v>
      </c>
      <c r="AV381" s="14" t="s">
        <v>87</v>
      </c>
      <c r="AW381" s="14" t="s">
        <v>34</v>
      </c>
      <c r="AX381" s="14" t="s">
        <v>79</v>
      </c>
      <c r="AY381" s="268" t="s">
        <v>214</v>
      </c>
    </row>
    <row r="382" s="15" customFormat="1">
      <c r="A382" s="15"/>
      <c r="B382" s="269"/>
      <c r="C382" s="270"/>
      <c r="D382" s="243" t="s">
        <v>226</v>
      </c>
      <c r="E382" s="271" t="s">
        <v>1</v>
      </c>
      <c r="F382" s="272" t="s">
        <v>230</v>
      </c>
      <c r="G382" s="270"/>
      <c r="H382" s="273">
        <v>39.726999999999997</v>
      </c>
      <c r="I382" s="274"/>
      <c r="J382" s="270"/>
      <c r="K382" s="270"/>
      <c r="L382" s="275"/>
      <c r="M382" s="276"/>
      <c r="N382" s="277"/>
      <c r="O382" s="277"/>
      <c r="P382" s="277"/>
      <c r="Q382" s="277"/>
      <c r="R382" s="277"/>
      <c r="S382" s="277"/>
      <c r="T382" s="278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9" t="s">
        <v>226</v>
      </c>
      <c r="AU382" s="279" t="s">
        <v>87</v>
      </c>
      <c r="AV382" s="15" t="s">
        <v>117</v>
      </c>
      <c r="AW382" s="15" t="s">
        <v>34</v>
      </c>
      <c r="AX382" s="15" t="s">
        <v>85</v>
      </c>
      <c r="AY382" s="279" t="s">
        <v>214</v>
      </c>
    </row>
    <row r="383" s="2" customFormat="1" ht="16.5" customHeight="1">
      <c r="A383" s="39"/>
      <c r="B383" s="40"/>
      <c r="C383" s="229" t="s">
        <v>878</v>
      </c>
      <c r="D383" s="229" t="s">
        <v>218</v>
      </c>
      <c r="E383" s="231" t="s">
        <v>1712</v>
      </c>
      <c r="F383" s="232" t="s">
        <v>1713</v>
      </c>
      <c r="G383" s="233" t="s">
        <v>710</v>
      </c>
      <c r="H383" s="234">
        <v>80.168000000000006</v>
      </c>
      <c r="I383" s="235"/>
      <c r="J383" s="236">
        <f>ROUND(I383*H383,2)</f>
        <v>0</v>
      </c>
      <c r="K383" s="232" t="s">
        <v>222</v>
      </c>
      <c r="L383" s="45"/>
      <c r="M383" s="237" t="s">
        <v>1</v>
      </c>
      <c r="N383" s="238" t="s">
        <v>44</v>
      </c>
      <c r="O383" s="92"/>
      <c r="P383" s="239">
        <f>O383*H383</f>
        <v>0</v>
      </c>
      <c r="Q383" s="239">
        <v>2.5020099999999998</v>
      </c>
      <c r="R383" s="239">
        <f>Q383*H383</f>
        <v>200.58113768000001</v>
      </c>
      <c r="S383" s="239">
        <v>0</v>
      </c>
      <c r="T383" s="24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1" t="s">
        <v>117</v>
      </c>
      <c r="AT383" s="241" t="s">
        <v>218</v>
      </c>
      <c r="AU383" s="241" t="s">
        <v>87</v>
      </c>
      <c r="AY383" s="18" t="s">
        <v>214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8" t="s">
        <v>85</v>
      </c>
      <c r="BK383" s="242">
        <f>ROUND(I383*H383,2)</f>
        <v>0</v>
      </c>
      <c r="BL383" s="18" t="s">
        <v>117</v>
      </c>
      <c r="BM383" s="241" t="s">
        <v>1714</v>
      </c>
    </row>
    <row r="384" s="2" customFormat="1">
      <c r="A384" s="39"/>
      <c r="B384" s="40"/>
      <c r="C384" s="41"/>
      <c r="D384" s="243" t="s">
        <v>224</v>
      </c>
      <c r="E384" s="41"/>
      <c r="F384" s="244" t="s">
        <v>1715</v>
      </c>
      <c r="G384" s="41"/>
      <c r="H384" s="41"/>
      <c r="I384" s="245"/>
      <c r="J384" s="41"/>
      <c r="K384" s="41"/>
      <c r="L384" s="45"/>
      <c r="M384" s="246"/>
      <c r="N384" s="247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224</v>
      </c>
      <c r="AU384" s="18" t="s">
        <v>87</v>
      </c>
    </row>
    <row r="385" s="14" customFormat="1">
      <c r="A385" s="14"/>
      <c r="B385" s="258"/>
      <c r="C385" s="259"/>
      <c r="D385" s="243" t="s">
        <v>226</v>
      </c>
      <c r="E385" s="260" t="s">
        <v>1</v>
      </c>
      <c r="F385" s="261" t="s">
        <v>1716</v>
      </c>
      <c r="G385" s="259"/>
      <c r="H385" s="262">
        <v>78.625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8" t="s">
        <v>226</v>
      </c>
      <c r="AU385" s="268" t="s">
        <v>87</v>
      </c>
      <c r="AV385" s="14" t="s">
        <v>87</v>
      </c>
      <c r="AW385" s="14" t="s">
        <v>34</v>
      </c>
      <c r="AX385" s="14" t="s">
        <v>79</v>
      </c>
      <c r="AY385" s="268" t="s">
        <v>214</v>
      </c>
    </row>
    <row r="386" s="14" customFormat="1">
      <c r="A386" s="14"/>
      <c r="B386" s="258"/>
      <c r="C386" s="259"/>
      <c r="D386" s="243" t="s">
        <v>226</v>
      </c>
      <c r="E386" s="260" t="s">
        <v>1</v>
      </c>
      <c r="F386" s="261" t="s">
        <v>1717</v>
      </c>
      <c r="G386" s="259"/>
      <c r="H386" s="262">
        <v>-0.69599999999999995</v>
      </c>
      <c r="I386" s="263"/>
      <c r="J386" s="259"/>
      <c r="K386" s="259"/>
      <c r="L386" s="264"/>
      <c r="M386" s="265"/>
      <c r="N386" s="266"/>
      <c r="O386" s="266"/>
      <c r="P386" s="266"/>
      <c r="Q386" s="266"/>
      <c r="R386" s="266"/>
      <c r="S386" s="266"/>
      <c r="T386" s="26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8" t="s">
        <v>226</v>
      </c>
      <c r="AU386" s="268" t="s">
        <v>87</v>
      </c>
      <c r="AV386" s="14" t="s">
        <v>87</v>
      </c>
      <c r="AW386" s="14" t="s">
        <v>34</v>
      </c>
      <c r="AX386" s="14" t="s">
        <v>79</v>
      </c>
      <c r="AY386" s="268" t="s">
        <v>214</v>
      </c>
    </row>
    <row r="387" s="14" customFormat="1">
      <c r="A387" s="14"/>
      <c r="B387" s="258"/>
      <c r="C387" s="259"/>
      <c r="D387" s="243" t="s">
        <v>226</v>
      </c>
      <c r="E387" s="260" t="s">
        <v>1</v>
      </c>
      <c r="F387" s="261" t="s">
        <v>1718</v>
      </c>
      <c r="G387" s="259"/>
      <c r="H387" s="262">
        <v>2.2389999999999999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8" t="s">
        <v>226</v>
      </c>
      <c r="AU387" s="268" t="s">
        <v>87</v>
      </c>
      <c r="AV387" s="14" t="s">
        <v>87</v>
      </c>
      <c r="AW387" s="14" t="s">
        <v>34</v>
      </c>
      <c r="AX387" s="14" t="s">
        <v>79</v>
      </c>
      <c r="AY387" s="268" t="s">
        <v>214</v>
      </c>
    </row>
    <row r="388" s="15" customFormat="1">
      <c r="A388" s="15"/>
      <c r="B388" s="269"/>
      <c r="C388" s="270"/>
      <c r="D388" s="243" t="s">
        <v>226</v>
      </c>
      <c r="E388" s="271" t="s">
        <v>1</v>
      </c>
      <c r="F388" s="272" t="s">
        <v>230</v>
      </c>
      <c r="G388" s="270"/>
      <c r="H388" s="273">
        <v>80.168000000000006</v>
      </c>
      <c r="I388" s="274"/>
      <c r="J388" s="270"/>
      <c r="K388" s="270"/>
      <c r="L388" s="275"/>
      <c r="M388" s="276"/>
      <c r="N388" s="277"/>
      <c r="O388" s="277"/>
      <c r="P388" s="277"/>
      <c r="Q388" s="277"/>
      <c r="R388" s="277"/>
      <c r="S388" s="277"/>
      <c r="T388" s="278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9" t="s">
        <v>226</v>
      </c>
      <c r="AU388" s="279" t="s">
        <v>87</v>
      </c>
      <c r="AV388" s="15" t="s">
        <v>117</v>
      </c>
      <c r="AW388" s="15" t="s">
        <v>34</v>
      </c>
      <c r="AX388" s="15" t="s">
        <v>85</v>
      </c>
      <c r="AY388" s="279" t="s">
        <v>214</v>
      </c>
    </row>
    <row r="389" s="2" customFormat="1" ht="24.15" customHeight="1">
      <c r="A389" s="39"/>
      <c r="B389" s="40"/>
      <c r="C389" s="229" t="s">
        <v>1719</v>
      </c>
      <c r="D389" s="229" t="s">
        <v>218</v>
      </c>
      <c r="E389" s="231" t="s">
        <v>1720</v>
      </c>
      <c r="F389" s="232" t="s">
        <v>1721</v>
      </c>
      <c r="G389" s="233" t="s">
        <v>221</v>
      </c>
      <c r="H389" s="234">
        <v>532.72199999999998</v>
      </c>
      <c r="I389" s="235"/>
      <c r="J389" s="236">
        <f>ROUND(I389*H389,2)</f>
        <v>0</v>
      </c>
      <c r="K389" s="232" t="s">
        <v>222</v>
      </c>
      <c r="L389" s="45"/>
      <c r="M389" s="237" t="s">
        <v>1</v>
      </c>
      <c r="N389" s="238" t="s">
        <v>44</v>
      </c>
      <c r="O389" s="92"/>
      <c r="P389" s="239">
        <f>O389*H389</f>
        <v>0</v>
      </c>
      <c r="Q389" s="239">
        <v>0.0053261999999999997</v>
      </c>
      <c r="R389" s="239">
        <f>Q389*H389</f>
        <v>2.8373839163999999</v>
      </c>
      <c r="S389" s="239">
        <v>0</v>
      </c>
      <c r="T389" s="24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1" t="s">
        <v>117</v>
      </c>
      <c r="AT389" s="241" t="s">
        <v>218</v>
      </c>
      <c r="AU389" s="241" t="s">
        <v>87</v>
      </c>
      <c r="AY389" s="18" t="s">
        <v>214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8" t="s">
        <v>85</v>
      </c>
      <c r="BK389" s="242">
        <f>ROUND(I389*H389,2)</f>
        <v>0</v>
      </c>
      <c r="BL389" s="18" t="s">
        <v>117</v>
      </c>
      <c r="BM389" s="241" t="s">
        <v>1722</v>
      </c>
    </row>
    <row r="390" s="2" customFormat="1">
      <c r="A390" s="39"/>
      <c r="B390" s="40"/>
      <c r="C390" s="41"/>
      <c r="D390" s="243" t="s">
        <v>224</v>
      </c>
      <c r="E390" s="41"/>
      <c r="F390" s="244" t="s">
        <v>1723</v>
      </c>
      <c r="G390" s="41"/>
      <c r="H390" s="41"/>
      <c r="I390" s="245"/>
      <c r="J390" s="41"/>
      <c r="K390" s="41"/>
      <c r="L390" s="45"/>
      <c r="M390" s="246"/>
      <c r="N390" s="247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224</v>
      </c>
      <c r="AU390" s="18" t="s">
        <v>87</v>
      </c>
    </row>
    <row r="391" s="14" customFormat="1">
      <c r="A391" s="14"/>
      <c r="B391" s="258"/>
      <c r="C391" s="259"/>
      <c r="D391" s="243" t="s">
        <v>226</v>
      </c>
      <c r="E391" s="260" t="s">
        <v>1</v>
      </c>
      <c r="F391" s="261" t="s">
        <v>1724</v>
      </c>
      <c r="G391" s="259"/>
      <c r="H391" s="262">
        <v>40.5</v>
      </c>
      <c r="I391" s="263"/>
      <c r="J391" s="259"/>
      <c r="K391" s="259"/>
      <c r="L391" s="264"/>
      <c r="M391" s="265"/>
      <c r="N391" s="266"/>
      <c r="O391" s="266"/>
      <c r="P391" s="266"/>
      <c r="Q391" s="266"/>
      <c r="R391" s="266"/>
      <c r="S391" s="266"/>
      <c r="T391" s="26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8" t="s">
        <v>226</v>
      </c>
      <c r="AU391" s="268" t="s">
        <v>87</v>
      </c>
      <c r="AV391" s="14" t="s">
        <v>87</v>
      </c>
      <c r="AW391" s="14" t="s">
        <v>34</v>
      </c>
      <c r="AX391" s="14" t="s">
        <v>79</v>
      </c>
      <c r="AY391" s="268" t="s">
        <v>214</v>
      </c>
    </row>
    <row r="392" s="14" customFormat="1">
      <c r="A392" s="14"/>
      <c r="B392" s="258"/>
      <c r="C392" s="259"/>
      <c r="D392" s="243" t="s">
        <v>226</v>
      </c>
      <c r="E392" s="260" t="s">
        <v>1</v>
      </c>
      <c r="F392" s="261" t="s">
        <v>1725</v>
      </c>
      <c r="G392" s="259"/>
      <c r="H392" s="262">
        <v>471.75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8" t="s">
        <v>226</v>
      </c>
      <c r="AU392" s="268" t="s">
        <v>87</v>
      </c>
      <c r="AV392" s="14" t="s">
        <v>87</v>
      </c>
      <c r="AW392" s="14" t="s">
        <v>34</v>
      </c>
      <c r="AX392" s="14" t="s">
        <v>79</v>
      </c>
      <c r="AY392" s="268" t="s">
        <v>214</v>
      </c>
    </row>
    <row r="393" s="14" customFormat="1">
      <c r="A393" s="14"/>
      <c r="B393" s="258"/>
      <c r="C393" s="259"/>
      <c r="D393" s="243" t="s">
        <v>226</v>
      </c>
      <c r="E393" s="260" t="s">
        <v>1</v>
      </c>
      <c r="F393" s="261" t="s">
        <v>1726</v>
      </c>
      <c r="G393" s="259"/>
      <c r="H393" s="262">
        <v>-2.8220000000000001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8" t="s">
        <v>226</v>
      </c>
      <c r="AU393" s="268" t="s">
        <v>87</v>
      </c>
      <c r="AV393" s="14" t="s">
        <v>87</v>
      </c>
      <c r="AW393" s="14" t="s">
        <v>34</v>
      </c>
      <c r="AX393" s="14" t="s">
        <v>79</v>
      </c>
      <c r="AY393" s="268" t="s">
        <v>214</v>
      </c>
    </row>
    <row r="394" s="14" customFormat="1">
      <c r="A394" s="14"/>
      <c r="B394" s="258"/>
      <c r="C394" s="259"/>
      <c r="D394" s="243" t="s">
        <v>226</v>
      </c>
      <c r="E394" s="260" t="s">
        <v>1</v>
      </c>
      <c r="F394" s="261" t="s">
        <v>1727</v>
      </c>
      <c r="G394" s="259"/>
      <c r="H394" s="262">
        <v>-2.7850000000000001</v>
      </c>
      <c r="I394" s="263"/>
      <c r="J394" s="259"/>
      <c r="K394" s="259"/>
      <c r="L394" s="264"/>
      <c r="M394" s="265"/>
      <c r="N394" s="266"/>
      <c r="O394" s="266"/>
      <c r="P394" s="266"/>
      <c r="Q394" s="266"/>
      <c r="R394" s="266"/>
      <c r="S394" s="266"/>
      <c r="T394" s="26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8" t="s">
        <v>226</v>
      </c>
      <c r="AU394" s="268" t="s">
        <v>87</v>
      </c>
      <c r="AV394" s="14" t="s">
        <v>87</v>
      </c>
      <c r="AW394" s="14" t="s">
        <v>34</v>
      </c>
      <c r="AX394" s="14" t="s">
        <v>79</v>
      </c>
      <c r="AY394" s="268" t="s">
        <v>214</v>
      </c>
    </row>
    <row r="395" s="14" customFormat="1">
      <c r="A395" s="14"/>
      <c r="B395" s="258"/>
      <c r="C395" s="259"/>
      <c r="D395" s="243" t="s">
        <v>226</v>
      </c>
      <c r="E395" s="260" t="s">
        <v>1</v>
      </c>
      <c r="F395" s="261" t="s">
        <v>1728</v>
      </c>
      <c r="G395" s="259"/>
      <c r="H395" s="262">
        <v>20.991</v>
      </c>
      <c r="I395" s="263"/>
      <c r="J395" s="259"/>
      <c r="K395" s="259"/>
      <c r="L395" s="264"/>
      <c r="M395" s="265"/>
      <c r="N395" s="266"/>
      <c r="O395" s="266"/>
      <c r="P395" s="266"/>
      <c r="Q395" s="266"/>
      <c r="R395" s="266"/>
      <c r="S395" s="266"/>
      <c r="T395" s="26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8" t="s">
        <v>226</v>
      </c>
      <c r="AU395" s="268" t="s">
        <v>87</v>
      </c>
      <c r="AV395" s="14" t="s">
        <v>87</v>
      </c>
      <c r="AW395" s="14" t="s">
        <v>34</v>
      </c>
      <c r="AX395" s="14" t="s">
        <v>79</v>
      </c>
      <c r="AY395" s="268" t="s">
        <v>214</v>
      </c>
    </row>
    <row r="396" s="14" customFormat="1">
      <c r="A396" s="14"/>
      <c r="B396" s="258"/>
      <c r="C396" s="259"/>
      <c r="D396" s="243" t="s">
        <v>226</v>
      </c>
      <c r="E396" s="260" t="s">
        <v>1</v>
      </c>
      <c r="F396" s="261" t="s">
        <v>1729</v>
      </c>
      <c r="G396" s="259"/>
      <c r="H396" s="262">
        <v>5.0880000000000001</v>
      </c>
      <c r="I396" s="263"/>
      <c r="J396" s="259"/>
      <c r="K396" s="259"/>
      <c r="L396" s="264"/>
      <c r="M396" s="265"/>
      <c r="N396" s="266"/>
      <c r="O396" s="266"/>
      <c r="P396" s="266"/>
      <c r="Q396" s="266"/>
      <c r="R396" s="266"/>
      <c r="S396" s="266"/>
      <c r="T396" s="267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8" t="s">
        <v>226</v>
      </c>
      <c r="AU396" s="268" t="s">
        <v>87</v>
      </c>
      <c r="AV396" s="14" t="s">
        <v>87</v>
      </c>
      <c r="AW396" s="14" t="s">
        <v>34</v>
      </c>
      <c r="AX396" s="14" t="s">
        <v>79</v>
      </c>
      <c r="AY396" s="268" t="s">
        <v>214</v>
      </c>
    </row>
    <row r="397" s="15" customFormat="1">
      <c r="A397" s="15"/>
      <c r="B397" s="269"/>
      <c r="C397" s="270"/>
      <c r="D397" s="243" t="s">
        <v>226</v>
      </c>
      <c r="E397" s="271" t="s">
        <v>1</v>
      </c>
      <c r="F397" s="272" t="s">
        <v>230</v>
      </c>
      <c r="G397" s="270"/>
      <c r="H397" s="273">
        <v>532.72199999999998</v>
      </c>
      <c r="I397" s="274"/>
      <c r="J397" s="270"/>
      <c r="K397" s="270"/>
      <c r="L397" s="275"/>
      <c r="M397" s="276"/>
      <c r="N397" s="277"/>
      <c r="O397" s="277"/>
      <c r="P397" s="277"/>
      <c r="Q397" s="277"/>
      <c r="R397" s="277"/>
      <c r="S397" s="277"/>
      <c r="T397" s="278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9" t="s">
        <v>226</v>
      </c>
      <c r="AU397" s="279" t="s">
        <v>87</v>
      </c>
      <c r="AV397" s="15" t="s">
        <v>117</v>
      </c>
      <c r="AW397" s="15" t="s">
        <v>34</v>
      </c>
      <c r="AX397" s="15" t="s">
        <v>85</v>
      </c>
      <c r="AY397" s="279" t="s">
        <v>214</v>
      </c>
    </row>
    <row r="398" s="2" customFormat="1" ht="24.15" customHeight="1">
      <c r="A398" s="39"/>
      <c r="B398" s="40"/>
      <c r="C398" s="229" t="s">
        <v>644</v>
      </c>
      <c r="D398" s="229" t="s">
        <v>218</v>
      </c>
      <c r="E398" s="231" t="s">
        <v>1730</v>
      </c>
      <c r="F398" s="232" t="s">
        <v>1731</v>
      </c>
      <c r="G398" s="233" t="s">
        <v>221</v>
      </c>
      <c r="H398" s="234">
        <v>532.72199999999998</v>
      </c>
      <c r="I398" s="235"/>
      <c r="J398" s="236">
        <f>ROUND(I398*H398,2)</f>
        <v>0</v>
      </c>
      <c r="K398" s="232" t="s">
        <v>222</v>
      </c>
      <c r="L398" s="45"/>
      <c r="M398" s="237" t="s">
        <v>1</v>
      </c>
      <c r="N398" s="238" t="s">
        <v>44</v>
      </c>
      <c r="O398" s="92"/>
      <c r="P398" s="239">
        <f>O398*H398</f>
        <v>0</v>
      </c>
      <c r="Q398" s="239">
        <v>0</v>
      </c>
      <c r="R398" s="239">
        <f>Q398*H398</f>
        <v>0</v>
      </c>
      <c r="S398" s="239">
        <v>0</v>
      </c>
      <c r="T398" s="24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1" t="s">
        <v>117</v>
      </c>
      <c r="AT398" s="241" t="s">
        <v>218</v>
      </c>
      <c r="AU398" s="241" t="s">
        <v>87</v>
      </c>
      <c r="AY398" s="18" t="s">
        <v>214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8" t="s">
        <v>85</v>
      </c>
      <c r="BK398" s="242">
        <f>ROUND(I398*H398,2)</f>
        <v>0</v>
      </c>
      <c r="BL398" s="18" t="s">
        <v>117</v>
      </c>
      <c r="BM398" s="241" t="s">
        <v>1732</v>
      </c>
    </row>
    <row r="399" s="2" customFormat="1">
      <c r="A399" s="39"/>
      <c r="B399" s="40"/>
      <c r="C399" s="41"/>
      <c r="D399" s="243" t="s">
        <v>224</v>
      </c>
      <c r="E399" s="41"/>
      <c r="F399" s="244" t="s">
        <v>1733</v>
      </c>
      <c r="G399" s="41"/>
      <c r="H399" s="41"/>
      <c r="I399" s="245"/>
      <c r="J399" s="41"/>
      <c r="K399" s="41"/>
      <c r="L399" s="45"/>
      <c r="M399" s="246"/>
      <c r="N399" s="247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224</v>
      </c>
      <c r="AU399" s="18" t="s">
        <v>87</v>
      </c>
    </row>
    <row r="400" s="2" customFormat="1" ht="24.15" customHeight="1">
      <c r="A400" s="39"/>
      <c r="B400" s="40"/>
      <c r="C400" s="229" t="s">
        <v>1734</v>
      </c>
      <c r="D400" s="229" t="s">
        <v>218</v>
      </c>
      <c r="E400" s="231" t="s">
        <v>1735</v>
      </c>
      <c r="F400" s="232" t="s">
        <v>1736</v>
      </c>
      <c r="G400" s="233" t="s">
        <v>221</v>
      </c>
      <c r="H400" s="234">
        <v>492.74099999999999</v>
      </c>
      <c r="I400" s="235"/>
      <c r="J400" s="236">
        <f>ROUND(I400*H400,2)</f>
        <v>0</v>
      </c>
      <c r="K400" s="232" t="s">
        <v>222</v>
      </c>
      <c r="L400" s="45"/>
      <c r="M400" s="237" t="s">
        <v>1</v>
      </c>
      <c r="N400" s="238" t="s">
        <v>44</v>
      </c>
      <c r="O400" s="92"/>
      <c r="P400" s="239">
        <f>O400*H400</f>
        <v>0</v>
      </c>
      <c r="Q400" s="239">
        <v>0.00088228000000000004</v>
      </c>
      <c r="R400" s="239">
        <f>Q400*H400</f>
        <v>0.43473552947999999</v>
      </c>
      <c r="S400" s="239">
        <v>0</v>
      </c>
      <c r="T400" s="240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1" t="s">
        <v>117</v>
      </c>
      <c r="AT400" s="241" t="s">
        <v>218</v>
      </c>
      <c r="AU400" s="241" t="s">
        <v>87</v>
      </c>
      <c r="AY400" s="18" t="s">
        <v>214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8" t="s">
        <v>85</v>
      </c>
      <c r="BK400" s="242">
        <f>ROUND(I400*H400,2)</f>
        <v>0</v>
      </c>
      <c r="BL400" s="18" t="s">
        <v>117</v>
      </c>
      <c r="BM400" s="241" t="s">
        <v>1737</v>
      </c>
    </row>
    <row r="401" s="2" customFormat="1">
      <c r="A401" s="39"/>
      <c r="B401" s="40"/>
      <c r="C401" s="41"/>
      <c r="D401" s="243" t="s">
        <v>224</v>
      </c>
      <c r="E401" s="41"/>
      <c r="F401" s="244" t="s">
        <v>1738</v>
      </c>
      <c r="G401" s="41"/>
      <c r="H401" s="41"/>
      <c r="I401" s="245"/>
      <c r="J401" s="41"/>
      <c r="K401" s="41"/>
      <c r="L401" s="45"/>
      <c r="M401" s="246"/>
      <c r="N401" s="247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224</v>
      </c>
      <c r="AU401" s="18" t="s">
        <v>87</v>
      </c>
    </row>
    <row r="402" s="14" customFormat="1">
      <c r="A402" s="14"/>
      <c r="B402" s="258"/>
      <c r="C402" s="259"/>
      <c r="D402" s="243" t="s">
        <v>226</v>
      </c>
      <c r="E402" s="260" t="s">
        <v>1</v>
      </c>
      <c r="F402" s="261" t="s">
        <v>1739</v>
      </c>
      <c r="G402" s="259"/>
      <c r="H402" s="262">
        <v>492.74099999999999</v>
      </c>
      <c r="I402" s="263"/>
      <c r="J402" s="259"/>
      <c r="K402" s="259"/>
      <c r="L402" s="264"/>
      <c r="M402" s="265"/>
      <c r="N402" s="266"/>
      <c r="O402" s="266"/>
      <c r="P402" s="266"/>
      <c r="Q402" s="266"/>
      <c r="R402" s="266"/>
      <c r="S402" s="266"/>
      <c r="T402" s="26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8" t="s">
        <v>226</v>
      </c>
      <c r="AU402" s="268" t="s">
        <v>87</v>
      </c>
      <c r="AV402" s="14" t="s">
        <v>87</v>
      </c>
      <c r="AW402" s="14" t="s">
        <v>34</v>
      </c>
      <c r="AX402" s="14" t="s">
        <v>85</v>
      </c>
      <c r="AY402" s="268" t="s">
        <v>214</v>
      </c>
    </row>
    <row r="403" s="2" customFormat="1" ht="24.15" customHeight="1">
      <c r="A403" s="39"/>
      <c r="B403" s="40"/>
      <c r="C403" s="229" t="s">
        <v>648</v>
      </c>
      <c r="D403" s="229" t="s">
        <v>218</v>
      </c>
      <c r="E403" s="231" t="s">
        <v>1740</v>
      </c>
      <c r="F403" s="232" t="s">
        <v>1741</v>
      </c>
      <c r="G403" s="233" t="s">
        <v>221</v>
      </c>
      <c r="H403" s="234">
        <v>492.74099999999999</v>
      </c>
      <c r="I403" s="235"/>
      <c r="J403" s="236">
        <f>ROUND(I403*H403,2)</f>
        <v>0</v>
      </c>
      <c r="K403" s="232" t="s">
        <v>222</v>
      </c>
      <c r="L403" s="45"/>
      <c r="M403" s="237" t="s">
        <v>1</v>
      </c>
      <c r="N403" s="238" t="s">
        <v>44</v>
      </c>
      <c r="O403" s="92"/>
      <c r="P403" s="239">
        <f>O403*H403</f>
        <v>0</v>
      </c>
      <c r="Q403" s="239">
        <v>0</v>
      </c>
      <c r="R403" s="239">
        <f>Q403*H403</f>
        <v>0</v>
      </c>
      <c r="S403" s="239">
        <v>0</v>
      </c>
      <c r="T403" s="24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1" t="s">
        <v>117</v>
      </c>
      <c r="AT403" s="241" t="s">
        <v>218</v>
      </c>
      <c r="AU403" s="241" t="s">
        <v>87</v>
      </c>
      <c r="AY403" s="18" t="s">
        <v>214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8" t="s">
        <v>85</v>
      </c>
      <c r="BK403" s="242">
        <f>ROUND(I403*H403,2)</f>
        <v>0</v>
      </c>
      <c r="BL403" s="18" t="s">
        <v>117</v>
      </c>
      <c r="BM403" s="241" t="s">
        <v>1742</v>
      </c>
    </row>
    <row r="404" s="2" customFormat="1">
      <c r="A404" s="39"/>
      <c r="B404" s="40"/>
      <c r="C404" s="41"/>
      <c r="D404" s="243" t="s">
        <v>224</v>
      </c>
      <c r="E404" s="41"/>
      <c r="F404" s="244" t="s">
        <v>1743</v>
      </c>
      <c r="G404" s="41"/>
      <c r="H404" s="41"/>
      <c r="I404" s="245"/>
      <c r="J404" s="41"/>
      <c r="K404" s="41"/>
      <c r="L404" s="45"/>
      <c r="M404" s="246"/>
      <c r="N404" s="247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224</v>
      </c>
      <c r="AU404" s="18" t="s">
        <v>87</v>
      </c>
    </row>
    <row r="405" s="2" customFormat="1" ht="16.5" customHeight="1">
      <c r="A405" s="39"/>
      <c r="B405" s="40"/>
      <c r="C405" s="229" t="s">
        <v>612</v>
      </c>
      <c r="D405" s="229" t="s">
        <v>218</v>
      </c>
      <c r="E405" s="231" t="s">
        <v>1744</v>
      </c>
      <c r="F405" s="232" t="s">
        <v>1745</v>
      </c>
      <c r="G405" s="233" t="s">
        <v>283</v>
      </c>
      <c r="H405" s="234">
        <v>15.800000000000001</v>
      </c>
      <c r="I405" s="235"/>
      <c r="J405" s="236">
        <f>ROUND(I405*H405,2)</f>
        <v>0</v>
      </c>
      <c r="K405" s="232" t="s">
        <v>222</v>
      </c>
      <c r="L405" s="45"/>
      <c r="M405" s="237" t="s">
        <v>1</v>
      </c>
      <c r="N405" s="238" t="s">
        <v>44</v>
      </c>
      <c r="O405" s="92"/>
      <c r="P405" s="239">
        <f>O405*H405</f>
        <v>0</v>
      </c>
      <c r="Q405" s="239">
        <v>1.0555522399999999</v>
      </c>
      <c r="R405" s="239">
        <f>Q405*H405</f>
        <v>16.677725391999999</v>
      </c>
      <c r="S405" s="239">
        <v>0</v>
      </c>
      <c r="T405" s="24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1" t="s">
        <v>117</v>
      </c>
      <c r="AT405" s="241" t="s">
        <v>218</v>
      </c>
      <c r="AU405" s="241" t="s">
        <v>87</v>
      </c>
      <c r="AY405" s="18" t="s">
        <v>214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8" t="s">
        <v>85</v>
      </c>
      <c r="BK405" s="242">
        <f>ROUND(I405*H405,2)</f>
        <v>0</v>
      </c>
      <c r="BL405" s="18" t="s">
        <v>117</v>
      </c>
      <c r="BM405" s="241" t="s">
        <v>1746</v>
      </c>
    </row>
    <row r="406" s="2" customFormat="1">
      <c r="A406" s="39"/>
      <c r="B406" s="40"/>
      <c r="C406" s="41"/>
      <c r="D406" s="243" t="s">
        <v>224</v>
      </c>
      <c r="E406" s="41"/>
      <c r="F406" s="244" t="s">
        <v>1747</v>
      </c>
      <c r="G406" s="41"/>
      <c r="H406" s="41"/>
      <c r="I406" s="245"/>
      <c r="J406" s="41"/>
      <c r="K406" s="41"/>
      <c r="L406" s="45"/>
      <c r="M406" s="246"/>
      <c r="N406" s="247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224</v>
      </c>
      <c r="AU406" s="18" t="s">
        <v>87</v>
      </c>
    </row>
    <row r="407" s="13" customFormat="1">
      <c r="A407" s="13"/>
      <c r="B407" s="248"/>
      <c r="C407" s="249"/>
      <c r="D407" s="243" t="s">
        <v>226</v>
      </c>
      <c r="E407" s="250" t="s">
        <v>1</v>
      </c>
      <c r="F407" s="251" t="s">
        <v>1748</v>
      </c>
      <c r="G407" s="249"/>
      <c r="H407" s="250" t="s">
        <v>1</v>
      </c>
      <c r="I407" s="252"/>
      <c r="J407" s="249"/>
      <c r="K407" s="249"/>
      <c r="L407" s="253"/>
      <c r="M407" s="254"/>
      <c r="N407" s="255"/>
      <c r="O407" s="255"/>
      <c r="P407" s="255"/>
      <c r="Q407" s="255"/>
      <c r="R407" s="255"/>
      <c r="S407" s="255"/>
      <c r="T407" s="25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7" t="s">
        <v>226</v>
      </c>
      <c r="AU407" s="257" t="s">
        <v>87</v>
      </c>
      <c r="AV407" s="13" t="s">
        <v>85</v>
      </c>
      <c r="AW407" s="13" t="s">
        <v>34</v>
      </c>
      <c r="AX407" s="13" t="s">
        <v>79</v>
      </c>
      <c r="AY407" s="257" t="s">
        <v>214</v>
      </c>
    </row>
    <row r="408" s="14" customFormat="1">
      <c r="A408" s="14"/>
      <c r="B408" s="258"/>
      <c r="C408" s="259"/>
      <c r="D408" s="243" t="s">
        <v>226</v>
      </c>
      <c r="E408" s="260" t="s">
        <v>1</v>
      </c>
      <c r="F408" s="261" t="s">
        <v>1749</v>
      </c>
      <c r="G408" s="259"/>
      <c r="H408" s="262">
        <v>5.7999999999999998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8" t="s">
        <v>226</v>
      </c>
      <c r="AU408" s="268" t="s">
        <v>87</v>
      </c>
      <c r="AV408" s="14" t="s">
        <v>87</v>
      </c>
      <c r="AW408" s="14" t="s">
        <v>34</v>
      </c>
      <c r="AX408" s="14" t="s">
        <v>79</v>
      </c>
      <c r="AY408" s="268" t="s">
        <v>214</v>
      </c>
    </row>
    <row r="409" s="13" customFormat="1">
      <c r="A409" s="13"/>
      <c r="B409" s="248"/>
      <c r="C409" s="249"/>
      <c r="D409" s="243" t="s">
        <v>226</v>
      </c>
      <c r="E409" s="250" t="s">
        <v>1</v>
      </c>
      <c r="F409" s="251" t="s">
        <v>1750</v>
      </c>
      <c r="G409" s="249"/>
      <c r="H409" s="250" t="s">
        <v>1</v>
      </c>
      <c r="I409" s="252"/>
      <c r="J409" s="249"/>
      <c r="K409" s="249"/>
      <c r="L409" s="253"/>
      <c r="M409" s="254"/>
      <c r="N409" s="255"/>
      <c r="O409" s="255"/>
      <c r="P409" s="255"/>
      <c r="Q409" s="255"/>
      <c r="R409" s="255"/>
      <c r="S409" s="255"/>
      <c r="T409" s="25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7" t="s">
        <v>226</v>
      </c>
      <c r="AU409" s="257" t="s">
        <v>87</v>
      </c>
      <c r="AV409" s="13" t="s">
        <v>85</v>
      </c>
      <c r="AW409" s="13" t="s">
        <v>34</v>
      </c>
      <c r="AX409" s="13" t="s">
        <v>79</v>
      </c>
      <c r="AY409" s="257" t="s">
        <v>214</v>
      </c>
    </row>
    <row r="410" s="14" customFormat="1">
      <c r="A410" s="14"/>
      <c r="B410" s="258"/>
      <c r="C410" s="259"/>
      <c r="D410" s="243" t="s">
        <v>226</v>
      </c>
      <c r="E410" s="260" t="s">
        <v>1</v>
      </c>
      <c r="F410" s="261" t="s">
        <v>1751</v>
      </c>
      <c r="G410" s="259"/>
      <c r="H410" s="262">
        <v>4.5999999999999996</v>
      </c>
      <c r="I410" s="263"/>
      <c r="J410" s="259"/>
      <c r="K410" s="259"/>
      <c r="L410" s="264"/>
      <c r="M410" s="265"/>
      <c r="N410" s="266"/>
      <c r="O410" s="266"/>
      <c r="P410" s="266"/>
      <c r="Q410" s="266"/>
      <c r="R410" s="266"/>
      <c r="S410" s="266"/>
      <c r="T410" s="26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8" t="s">
        <v>226</v>
      </c>
      <c r="AU410" s="268" t="s">
        <v>87</v>
      </c>
      <c r="AV410" s="14" t="s">
        <v>87</v>
      </c>
      <c r="AW410" s="14" t="s">
        <v>34</v>
      </c>
      <c r="AX410" s="14" t="s">
        <v>79</v>
      </c>
      <c r="AY410" s="268" t="s">
        <v>214</v>
      </c>
    </row>
    <row r="411" s="13" customFormat="1">
      <c r="A411" s="13"/>
      <c r="B411" s="248"/>
      <c r="C411" s="249"/>
      <c r="D411" s="243" t="s">
        <v>226</v>
      </c>
      <c r="E411" s="250" t="s">
        <v>1</v>
      </c>
      <c r="F411" s="251" t="s">
        <v>1752</v>
      </c>
      <c r="G411" s="249"/>
      <c r="H411" s="250" t="s">
        <v>1</v>
      </c>
      <c r="I411" s="252"/>
      <c r="J411" s="249"/>
      <c r="K411" s="249"/>
      <c r="L411" s="253"/>
      <c r="M411" s="254"/>
      <c r="N411" s="255"/>
      <c r="O411" s="255"/>
      <c r="P411" s="255"/>
      <c r="Q411" s="255"/>
      <c r="R411" s="255"/>
      <c r="S411" s="255"/>
      <c r="T411" s="25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7" t="s">
        <v>226</v>
      </c>
      <c r="AU411" s="257" t="s">
        <v>87</v>
      </c>
      <c r="AV411" s="13" t="s">
        <v>85</v>
      </c>
      <c r="AW411" s="13" t="s">
        <v>34</v>
      </c>
      <c r="AX411" s="13" t="s">
        <v>79</v>
      </c>
      <c r="AY411" s="257" t="s">
        <v>214</v>
      </c>
    </row>
    <row r="412" s="14" customFormat="1">
      <c r="A412" s="14"/>
      <c r="B412" s="258"/>
      <c r="C412" s="259"/>
      <c r="D412" s="243" t="s">
        <v>226</v>
      </c>
      <c r="E412" s="260" t="s">
        <v>1</v>
      </c>
      <c r="F412" s="261" t="s">
        <v>1753</v>
      </c>
      <c r="G412" s="259"/>
      <c r="H412" s="262">
        <v>5.4000000000000004</v>
      </c>
      <c r="I412" s="263"/>
      <c r="J412" s="259"/>
      <c r="K412" s="259"/>
      <c r="L412" s="264"/>
      <c r="M412" s="265"/>
      <c r="N412" s="266"/>
      <c r="O412" s="266"/>
      <c r="P412" s="266"/>
      <c r="Q412" s="266"/>
      <c r="R412" s="266"/>
      <c r="S412" s="266"/>
      <c r="T412" s="26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8" t="s">
        <v>226</v>
      </c>
      <c r="AU412" s="268" t="s">
        <v>87</v>
      </c>
      <c r="AV412" s="14" t="s">
        <v>87</v>
      </c>
      <c r="AW412" s="14" t="s">
        <v>34</v>
      </c>
      <c r="AX412" s="14" t="s">
        <v>79</v>
      </c>
      <c r="AY412" s="268" t="s">
        <v>214</v>
      </c>
    </row>
    <row r="413" s="15" customFormat="1">
      <c r="A413" s="15"/>
      <c r="B413" s="269"/>
      <c r="C413" s="270"/>
      <c r="D413" s="243" t="s">
        <v>226</v>
      </c>
      <c r="E413" s="271" t="s">
        <v>1</v>
      </c>
      <c r="F413" s="272" t="s">
        <v>230</v>
      </c>
      <c r="G413" s="270"/>
      <c r="H413" s="273">
        <v>15.800000000000001</v>
      </c>
      <c r="I413" s="274"/>
      <c r="J413" s="270"/>
      <c r="K413" s="270"/>
      <c r="L413" s="275"/>
      <c r="M413" s="276"/>
      <c r="N413" s="277"/>
      <c r="O413" s="277"/>
      <c r="P413" s="277"/>
      <c r="Q413" s="277"/>
      <c r="R413" s="277"/>
      <c r="S413" s="277"/>
      <c r="T413" s="278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9" t="s">
        <v>226</v>
      </c>
      <c r="AU413" s="279" t="s">
        <v>87</v>
      </c>
      <c r="AV413" s="15" t="s">
        <v>117</v>
      </c>
      <c r="AW413" s="15" t="s">
        <v>34</v>
      </c>
      <c r="AX413" s="15" t="s">
        <v>85</v>
      </c>
      <c r="AY413" s="279" t="s">
        <v>214</v>
      </c>
    </row>
    <row r="414" s="2" customFormat="1" ht="37.8" customHeight="1">
      <c r="A414" s="39"/>
      <c r="B414" s="40"/>
      <c r="C414" s="229" t="s">
        <v>616</v>
      </c>
      <c r="D414" s="229" t="s">
        <v>218</v>
      </c>
      <c r="E414" s="231" t="s">
        <v>1754</v>
      </c>
      <c r="F414" s="232" t="s">
        <v>1755</v>
      </c>
      <c r="G414" s="233" t="s">
        <v>221</v>
      </c>
      <c r="H414" s="234">
        <v>532.72199999999998</v>
      </c>
      <c r="I414" s="235"/>
      <c r="J414" s="236">
        <f>ROUND(I414*H414,2)</f>
        <v>0</v>
      </c>
      <c r="K414" s="232" t="s">
        <v>1</v>
      </c>
      <c r="L414" s="45"/>
      <c r="M414" s="237" t="s">
        <v>1</v>
      </c>
      <c r="N414" s="238" t="s">
        <v>44</v>
      </c>
      <c r="O414" s="92"/>
      <c r="P414" s="239">
        <f>O414*H414</f>
        <v>0</v>
      </c>
      <c r="Q414" s="239">
        <v>0</v>
      </c>
      <c r="R414" s="239">
        <f>Q414*H414</f>
        <v>0</v>
      </c>
      <c r="S414" s="239">
        <v>0</v>
      </c>
      <c r="T414" s="24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1" t="s">
        <v>117</v>
      </c>
      <c r="AT414" s="241" t="s">
        <v>218</v>
      </c>
      <c r="AU414" s="241" t="s">
        <v>87</v>
      </c>
      <c r="AY414" s="18" t="s">
        <v>214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8" t="s">
        <v>85</v>
      </c>
      <c r="BK414" s="242">
        <f>ROUND(I414*H414,2)</f>
        <v>0</v>
      </c>
      <c r="BL414" s="18" t="s">
        <v>117</v>
      </c>
      <c r="BM414" s="241" t="s">
        <v>1756</v>
      </c>
    </row>
    <row r="415" s="2" customFormat="1">
      <c r="A415" s="39"/>
      <c r="B415" s="40"/>
      <c r="C415" s="41"/>
      <c r="D415" s="243" t="s">
        <v>224</v>
      </c>
      <c r="E415" s="41"/>
      <c r="F415" s="244" t="s">
        <v>1755</v>
      </c>
      <c r="G415" s="41"/>
      <c r="H415" s="41"/>
      <c r="I415" s="245"/>
      <c r="J415" s="41"/>
      <c r="K415" s="41"/>
      <c r="L415" s="45"/>
      <c r="M415" s="246"/>
      <c r="N415" s="247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224</v>
      </c>
      <c r="AU415" s="18" t="s">
        <v>87</v>
      </c>
    </row>
    <row r="416" s="2" customFormat="1" ht="16.5" customHeight="1">
      <c r="A416" s="39"/>
      <c r="B416" s="40"/>
      <c r="C416" s="229" t="s">
        <v>1757</v>
      </c>
      <c r="D416" s="229" t="s">
        <v>218</v>
      </c>
      <c r="E416" s="231" t="s">
        <v>1758</v>
      </c>
      <c r="F416" s="232" t="s">
        <v>1759</v>
      </c>
      <c r="G416" s="233" t="s">
        <v>710</v>
      </c>
      <c r="H416" s="234">
        <v>4.8449999999999998</v>
      </c>
      <c r="I416" s="235"/>
      <c r="J416" s="236">
        <f>ROUND(I416*H416,2)</f>
        <v>0</v>
      </c>
      <c r="K416" s="232" t="s">
        <v>222</v>
      </c>
      <c r="L416" s="45"/>
      <c r="M416" s="237" t="s">
        <v>1</v>
      </c>
      <c r="N416" s="238" t="s">
        <v>44</v>
      </c>
      <c r="O416" s="92"/>
      <c r="P416" s="239">
        <f>O416*H416</f>
        <v>0</v>
      </c>
      <c r="Q416" s="239">
        <v>2.5019399999999998</v>
      </c>
      <c r="R416" s="239">
        <f>Q416*H416</f>
        <v>12.121899299999999</v>
      </c>
      <c r="S416" s="239">
        <v>0</v>
      </c>
      <c r="T416" s="24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1" t="s">
        <v>117</v>
      </c>
      <c r="AT416" s="241" t="s">
        <v>218</v>
      </c>
      <c r="AU416" s="241" t="s">
        <v>87</v>
      </c>
      <c r="AY416" s="18" t="s">
        <v>214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8" t="s">
        <v>85</v>
      </c>
      <c r="BK416" s="242">
        <f>ROUND(I416*H416,2)</f>
        <v>0</v>
      </c>
      <c r="BL416" s="18" t="s">
        <v>117</v>
      </c>
      <c r="BM416" s="241" t="s">
        <v>1760</v>
      </c>
    </row>
    <row r="417" s="2" customFormat="1">
      <c r="A417" s="39"/>
      <c r="B417" s="40"/>
      <c r="C417" s="41"/>
      <c r="D417" s="243" t="s">
        <v>224</v>
      </c>
      <c r="E417" s="41"/>
      <c r="F417" s="244" t="s">
        <v>1761</v>
      </c>
      <c r="G417" s="41"/>
      <c r="H417" s="41"/>
      <c r="I417" s="245"/>
      <c r="J417" s="41"/>
      <c r="K417" s="41"/>
      <c r="L417" s="45"/>
      <c r="M417" s="246"/>
      <c r="N417" s="247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224</v>
      </c>
      <c r="AU417" s="18" t="s">
        <v>87</v>
      </c>
    </row>
    <row r="418" s="14" customFormat="1">
      <c r="A418" s="14"/>
      <c r="B418" s="258"/>
      <c r="C418" s="259"/>
      <c r="D418" s="243" t="s">
        <v>226</v>
      </c>
      <c r="E418" s="260" t="s">
        <v>1</v>
      </c>
      <c r="F418" s="261" t="s">
        <v>1762</v>
      </c>
      <c r="G418" s="259"/>
      <c r="H418" s="262">
        <v>4.8449999999999998</v>
      </c>
      <c r="I418" s="263"/>
      <c r="J418" s="259"/>
      <c r="K418" s="259"/>
      <c r="L418" s="264"/>
      <c r="M418" s="265"/>
      <c r="N418" s="266"/>
      <c r="O418" s="266"/>
      <c r="P418" s="266"/>
      <c r="Q418" s="266"/>
      <c r="R418" s="266"/>
      <c r="S418" s="266"/>
      <c r="T418" s="26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8" t="s">
        <v>226</v>
      </c>
      <c r="AU418" s="268" t="s">
        <v>87</v>
      </c>
      <c r="AV418" s="14" t="s">
        <v>87</v>
      </c>
      <c r="AW418" s="14" t="s">
        <v>34</v>
      </c>
      <c r="AX418" s="14" t="s">
        <v>79</v>
      </c>
      <c r="AY418" s="268" t="s">
        <v>214</v>
      </c>
    </row>
    <row r="419" s="15" customFormat="1">
      <c r="A419" s="15"/>
      <c r="B419" s="269"/>
      <c r="C419" s="270"/>
      <c r="D419" s="243" t="s">
        <v>226</v>
      </c>
      <c r="E419" s="271" t="s">
        <v>1</v>
      </c>
      <c r="F419" s="272" t="s">
        <v>230</v>
      </c>
      <c r="G419" s="270"/>
      <c r="H419" s="273">
        <v>4.8449999999999998</v>
      </c>
      <c r="I419" s="274"/>
      <c r="J419" s="270"/>
      <c r="K419" s="270"/>
      <c r="L419" s="275"/>
      <c r="M419" s="276"/>
      <c r="N419" s="277"/>
      <c r="O419" s="277"/>
      <c r="P419" s="277"/>
      <c r="Q419" s="277"/>
      <c r="R419" s="277"/>
      <c r="S419" s="277"/>
      <c r="T419" s="278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9" t="s">
        <v>226</v>
      </c>
      <c r="AU419" s="279" t="s">
        <v>87</v>
      </c>
      <c r="AV419" s="15" t="s">
        <v>117</v>
      </c>
      <c r="AW419" s="15" t="s">
        <v>34</v>
      </c>
      <c r="AX419" s="15" t="s">
        <v>85</v>
      </c>
      <c r="AY419" s="279" t="s">
        <v>214</v>
      </c>
    </row>
    <row r="420" s="2" customFormat="1" ht="24.15" customHeight="1">
      <c r="A420" s="39"/>
      <c r="B420" s="40"/>
      <c r="C420" s="229" t="s">
        <v>886</v>
      </c>
      <c r="D420" s="229" t="s">
        <v>218</v>
      </c>
      <c r="E420" s="231" t="s">
        <v>1763</v>
      </c>
      <c r="F420" s="232" t="s">
        <v>1764</v>
      </c>
      <c r="G420" s="233" t="s">
        <v>221</v>
      </c>
      <c r="H420" s="234">
        <v>47.259999999999998</v>
      </c>
      <c r="I420" s="235"/>
      <c r="J420" s="236">
        <f>ROUND(I420*H420,2)</f>
        <v>0</v>
      </c>
      <c r="K420" s="232" t="s">
        <v>222</v>
      </c>
      <c r="L420" s="45"/>
      <c r="M420" s="237" t="s">
        <v>1</v>
      </c>
      <c r="N420" s="238" t="s">
        <v>44</v>
      </c>
      <c r="O420" s="92"/>
      <c r="P420" s="239">
        <f>O420*H420</f>
        <v>0</v>
      </c>
      <c r="Q420" s="239">
        <v>0.00662832</v>
      </c>
      <c r="R420" s="239">
        <f>Q420*H420</f>
        <v>0.31325440319999998</v>
      </c>
      <c r="S420" s="239">
        <v>0</v>
      </c>
      <c r="T420" s="240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1" t="s">
        <v>117</v>
      </c>
      <c r="AT420" s="241" t="s">
        <v>218</v>
      </c>
      <c r="AU420" s="241" t="s">
        <v>87</v>
      </c>
      <c r="AY420" s="18" t="s">
        <v>214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8" t="s">
        <v>85</v>
      </c>
      <c r="BK420" s="242">
        <f>ROUND(I420*H420,2)</f>
        <v>0</v>
      </c>
      <c r="BL420" s="18" t="s">
        <v>117</v>
      </c>
      <c r="BM420" s="241" t="s">
        <v>1765</v>
      </c>
    </row>
    <row r="421" s="2" customFormat="1">
      <c r="A421" s="39"/>
      <c r="B421" s="40"/>
      <c r="C421" s="41"/>
      <c r="D421" s="243" t="s">
        <v>224</v>
      </c>
      <c r="E421" s="41"/>
      <c r="F421" s="244" t="s">
        <v>1766</v>
      </c>
      <c r="G421" s="41"/>
      <c r="H421" s="41"/>
      <c r="I421" s="245"/>
      <c r="J421" s="41"/>
      <c r="K421" s="41"/>
      <c r="L421" s="45"/>
      <c r="M421" s="246"/>
      <c r="N421" s="247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224</v>
      </c>
      <c r="AU421" s="18" t="s">
        <v>87</v>
      </c>
    </row>
    <row r="422" s="14" customFormat="1">
      <c r="A422" s="14"/>
      <c r="B422" s="258"/>
      <c r="C422" s="259"/>
      <c r="D422" s="243" t="s">
        <v>226</v>
      </c>
      <c r="E422" s="260" t="s">
        <v>1</v>
      </c>
      <c r="F422" s="261" t="s">
        <v>1767</v>
      </c>
      <c r="G422" s="259"/>
      <c r="H422" s="262">
        <v>38.759999999999998</v>
      </c>
      <c r="I422" s="263"/>
      <c r="J422" s="259"/>
      <c r="K422" s="259"/>
      <c r="L422" s="264"/>
      <c r="M422" s="265"/>
      <c r="N422" s="266"/>
      <c r="O422" s="266"/>
      <c r="P422" s="266"/>
      <c r="Q422" s="266"/>
      <c r="R422" s="266"/>
      <c r="S422" s="266"/>
      <c r="T422" s="26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8" t="s">
        <v>226</v>
      </c>
      <c r="AU422" s="268" t="s">
        <v>87</v>
      </c>
      <c r="AV422" s="14" t="s">
        <v>87</v>
      </c>
      <c r="AW422" s="14" t="s">
        <v>34</v>
      </c>
      <c r="AX422" s="14" t="s">
        <v>79</v>
      </c>
      <c r="AY422" s="268" t="s">
        <v>214</v>
      </c>
    </row>
    <row r="423" s="14" customFormat="1">
      <c r="A423" s="14"/>
      <c r="B423" s="258"/>
      <c r="C423" s="259"/>
      <c r="D423" s="243" t="s">
        <v>226</v>
      </c>
      <c r="E423" s="260" t="s">
        <v>1</v>
      </c>
      <c r="F423" s="261" t="s">
        <v>1768</v>
      </c>
      <c r="G423" s="259"/>
      <c r="H423" s="262">
        <v>8.5</v>
      </c>
      <c r="I423" s="263"/>
      <c r="J423" s="259"/>
      <c r="K423" s="259"/>
      <c r="L423" s="264"/>
      <c r="M423" s="265"/>
      <c r="N423" s="266"/>
      <c r="O423" s="266"/>
      <c r="P423" s="266"/>
      <c r="Q423" s="266"/>
      <c r="R423" s="266"/>
      <c r="S423" s="266"/>
      <c r="T423" s="26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8" t="s">
        <v>226</v>
      </c>
      <c r="AU423" s="268" t="s">
        <v>87</v>
      </c>
      <c r="AV423" s="14" t="s">
        <v>87</v>
      </c>
      <c r="AW423" s="14" t="s">
        <v>34</v>
      </c>
      <c r="AX423" s="14" t="s">
        <v>79</v>
      </c>
      <c r="AY423" s="268" t="s">
        <v>214</v>
      </c>
    </row>
    <row r="424" s="15" customFormat="1">
      <c r="A424" s="15"/>
      <c r="B424" s="269"/>
      <c r="C424" s="270"/>
      <c r="D424" s="243" t="s">
        <v>226</v>
      </c>
      <c r="E424" s="271" t="s">
        <v>1</v>
      </c>
      <c r="F424" s="272" t="s">
        <v>230</v>
      </c>
      <c r="G424" s="270"/>
      <c r="H424" s="273">
        <v>47.259999999999998</v>
      </c>
      <c r="I424" s="274"/>
      <c r="J424" s="270"/>
      <c r="K424" s="270"/>
      <c r="L424" s="275"/>
      <c r="M424" s="276"/>
      <c r="N424" s="277"/>
      <c r="O424" s="277"/>
      <c r="P424" s="277"/>
      <c r="Q424" s="277"/>
      <c r="R424" s="277"/>
      <c r="S424" s="277"/>
      <c r="T424" s="27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9" t="s">
        <v>226</v>
      </c>
      <c r="AU424" s="279" t="s">
        <v>87</v>
      </c>
      <c r="AV424" s="15" t="s">
        <v>117</v>
      </c>
      <c r="AW424" s="15" t="s">
        <v>34</v>
      </c>
      <c r="AX424" s="15" t="s">
        <v>85</v>
      </c>
      <c r="AY424" s="279" t="s">
        <v>214</v>
      </c>
    </row>
    <row r="425" s="2" customFormat="1" ht="24.15" customHeight="1">
      <c r="A425" s="39"/>
      <c r="B425" s="40"/>
      <c r="C425" s="229" t="s">
        <v>550</v>
      </c>
      <c r="D425" s="229" t="s">
        <v>218</v>
      </c>
      <c r="E425" s="231" t="s">
        <v>1769</v>
      </c>
      <c r="F425" s="232" t="s">
        <v>1770</v>
      </c>
      <c r="G425" s="233" t="s">
        <v>221</v>
      </c>
      <c r="H425" s="234">
        <v>47.259999999999998</v>
      </c>
      <c r="I425" s="235"/>
      <c r="J425" s="236">
        <f>ROUND(I425*H425,2)</f>
        <v>0</v>
      </c>
      <c r="K425" s="232" t="s">
        <v>222</v>
      </c>
      <c r="L425" s="45"/>
      <c r="M425" s="237" t="s">
        <v>1</v>
      </c>
      <c r="N425" s="238" t="s">
        <v>44</v>
      </c>
      <c r="O425" s="92"/>
      <c r="P425" s="239">
        <f>O425*H425</f>
        <v>0</v>
      </c>
      <c r="Q425" s="239">
        <v>0</v>
      </c>
      <c r="R425" s="239">
        <f>Q425*H425</f>
        <v>0</v>
      </c>
      <c r="S425" s="239">
        <v>0</v>
      </c>
      <c r="T425" s="24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1" t="s">
        <v>117</v>
      </c>
      <c r="AT425" s="241" t="s">
        <v>218</v>
      </c>
      <c r="AU425" s="241" t="s">
        <v>87</v>
      </c>
      <c r="AY425" s="18" t="s">
        <v>214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8" t="s">
        <v>85</v>
      </c>
      <c r="BK425" s="242">
        <f>ROUND(I425*H425,2)</f>
        <v>0</v>
      </c>
      <c r="BL425" s="18" t="s">
        <v>117</v>
      </c>
      <c r="BM425" s="241" t="s">
        <v>1771</v>
      </c>
    </row>
    <row r="426" s="2" customFormat="1">
      <c r="A426" s="39"/>
      <c r="B426" s="40"/>
      <c r="C426" s="41"/>
      <c r="D426" s="243" t="s">
        <v>224</v>
      </c>
      <c r="E426" s="41"/>
      <c r="F426" s="244" t="s">
        <v>1772</v>
      </c>
      <c r="G426" s="41"/>
      <c r="H426" s="41"/>
      <c r="I426" s="245"/>
      <c r="J426" s="41"/>
      <c r="K426" s="41"/>
      <c r="L426" s="45"/>
      <c r="M426" s="246"/>
      <c r="N426" s="247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224</v>
      </c>
      <c r="AU426" s="18" t="s">
        <v>87</v>
      </c>
    </row>
    <row r="427" s="2" customFormat="1" ht="33" customHeight="1">
      <c r="A427" s="39"/>
      <c r="B427" s="40"/>
      <c r="C427" s="229" t="s">
        <v>889</v>
      </c>
      <c r="D427" s="229" t="s">
        <v>218</v>
      </c>
      <c r="E427" s="231" t="s">
        <v>1773</v>
      </c>
      <c r="F427" s="232" t="s">
        <v>1774</v>
      </c>
      <c r="G427" s="233" t="s">
        <v>221</v>
      </c>
      <c r="H427" s="234">
        <v>8.5</v>
      </c>
      <c r="I427" s="235"/>
      <c r="J427" s="236">
        <f>ROUND(I427*H427,2)</f>
        <v>0</v>
      </c>
      <c r="K427" s="232" t="s">
        <v>222</v>
      </c>
      <c r="L427" s="45"/>
      <c r="M427" s="237" t="s">
        <v>1</v>
      </c>
      <c r="N427" s="238" t="s">
        <v>44</v>
      </c>
      <c r="O427" s="92"/>
      <c r="P427" s="239">
        <f>O427*H427</f>
        <v>0</v>
      </c>
      <c r="Q427" s="239">
        <v>0.0013426</v>
      </c>
      <c r="R427" s="239">
        <f>Q427*H427</f>
        <v>0.0114121</v>
      </c>
      <c r="S427" s="239">
        <v>0</v>
      </c>
      <c r="T427" s="24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1" t="s">
        <v>117</v>
      </c>
      <c r="AT427" s="241" t="s">
        <v>218</v>
      </c>
      <c r="AU427" s="241" t="s">
        <v>87</v>
      </c>
      <c r="AY427" s="18" t="s">
        <v>214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8" t="s">
        <v>85</v>
      </c>
      <c r="BK427" s="242">
        <f>ROUND(I427*H427,2)</f>
        <v>0</v>
      </c>
      <c r="BL427" s="18" t="s">
        <v>117</v>
      </c>
      <c r="BM427" s="241" t="s">
        <v>1775</v>
      </c>
    </row>
    <row r="428" s="2" customFormat="1">
      <c r="A428" s="39"/>
      <c r="B428" s="40"/>
      <c r="C428" s="41"/>
      <c r="D428" s="243" t="s">
        <v>224</v>
      </c>
      <c r="E428" s="41"/>
      <c r="F428" s="244" t="s">
        <v>1776</v>
      </c>
      <c r="G428" s="41"/>
      <c r="H428" s="41"/>
      <c r="I428" s="245"/>
      <c r="J428" s="41"/>
      <c r="K428" s="41"/>
      <c r="L428" s="45"/>
      <c r="M428" s="246"/>
      <c r="N428" s="247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224</v>
      </c>
      <c r="AU428" s="18" t="s">
        <v>87</v>
      </c>
    </row>
    <row r="429" s="2" customFormat="1" ht="33" customHeight="1">
      <c r="A429" s="39"/>
      <c r="B429" s="40"/>
      <c r="C429" s="229" t="s">
        <v>1777</v>
      </c>
      <c r="D429" s="229" t="s">
        <v>218</v>
      </c>
      <c r="E429" s="231" t="s">
        <v>1778</v>
      </c>
      <c r="F429" s="232" t="s">
        <v>1779</v>
      </c>
      <c r="G429" s="233" t="s">
        <v>221</v>
      </c>
      <c r="H429" s="234">
        <v>8.5</v>
      </c>
      <c r="I429" s="235"/>
      <c r="J429" s="236">
        <f>ROUND(I429*H429,2)</f>
        <v>0</v>
      </c>
      <c r="K429" s="232" t="s">
        <v>222</v>
      </c>
      <c r="L429" s="45"/>
      <c r="M429" s="237" t="s">
        <v>1</v>
      </c>
      <c r="N429" s="238" t="s">
        <v>44</v>
      </c>
      <c r="O429" s="92"/>
      <c r="P429" s="239">
        <f>O429*H429</f>
        <v>0</v>
      </c>
      <c r="Q429" s="239">
        <v>0</v>
      </c>
      <c r="R429" s="239">
        <f>Q429*H429</f>
        <v>0</v>
      </c>
      <c r="S429" s="239">
        <v>0</v>
      </c>
      <c r="T429" s="240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1" t="s">
        <v>117</v>
      </c>
      <c r="AT429" s="241" t="s">
        <v>218</v>
      </c>
      <c r="AU429" s="241" t="s">
        <v>87</v>
      </c>
      <c r="AY429" s="18" t="s">
        <v>214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8" t="s">
        <v>85</v>
      </c>
      <c r="BK429" s="242">
        <f>ROUND(I429*H429,2)</f>
        <v>0</v>
      </c>
      <c r="BL429" s="18" t="s">
        <v>117</v>
      </c>
      <c r="BM429" s="241" t="s">
        <v>1780</v>
      </c>
    </row>
    <row r="430" s="2" customFormat="1">
      <c r="A430" s="39"/>
      <c r="B430" s="40"/>
      <c r="C430" s="41"/>
      <c r="D430" s="243" t="s">
        <v>224</v>
      </c>
      <c r="E430" s="41"/>
      <c r="F430" s="244" t="s">
        <v>1781</v>
      </c>
      <c r="G430" s="41"/>
      <c r="H430" s="41"/>
      <c r="I430" s="245"/>
      <c r="J430" s="41"/>
      <c r="K430" s="41"/>
      <c r="L430" s="45"/>
      <c r="M430" s="246"/>
      <c r="N430" s="247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224</v>
      </c>
      <c r="AU430" s="18" t="s">
        <v>87</v>
      </c>
    </row>
    <row r="431" s="2" customFormat="1" ht="24.15" customHeight="1">
      <c r="A431" s="39"/>
      <c r="B431" s="40"/>
      <c r="C431" s="229" t="s">
        <v>555</v>
      </c>
      <c r="D431" s="229" t="s">
        <v>218</v>
      </c>
      <c r="E431" s="231" t="s">
        <v>1782</v>
      </c>
      <c r="F431" s="232" t="s">
        <v>1783</v>
      </c>
      <c r="G431" s="233" t="s">
        <v>283</v>
      </c>
      <c r="H431" s="234">
        <v>0.38800000000000001</v>
      </c>
      <c r="I431" s="235"/>
      <c r="J431" s="236">
        <f>ROUND(I431*H431,2)</f>
        <v>0</v>
      </c>
      <c r="K431" s="232" t="s">
        <v>222</v>
      </c>
      <c r="L431" s="45"/>
      <c r="M431" s="237" t="s">
        <v>1</v>
      </c>
      <c r="N431" s="238" t="s">
        <v>44</v>
      </c>
      <c r="O431" s="92"/>
      <c r="P431" s="239">
        <f>O431*H431</f>
        <v>0</v>
      </c>
      <c r="Q431" s="239">
        <v>1.0551166000000001</v>
      </c>
      <c r="R431" s="239">
        <f>Q431*H431</f>
        <v>0.40938524080000005</v>
      </c>
      <c r="S431" s="239">
        <v>0</v>
      </c>
      <c r="T431" s="24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1" t="s">
        <v>117</v>
      </c>
      <c r="AT431" s="241" t="s">
        <v>218</v>
      </c>
      <c r="AU431" s="241" t="s">
        <v>87</v>
      </c>
      <c r="AY431" s="18" t="s">
        <v>214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8" t="s">
        <v>85</v>
      </c>
      <c r="BK431" s="242">
        <f>ROUND(I431*H431,2)</f>
        <v>0</v>
      </c>
      <c r="BL431" s="18" t="s">
        <v>117</v>
      </c>
      <c r="BM431" s="241" t="s">
        <v>1784</v>
      </c>
    </row>
    <row r="432" s="2" customFormat="1">
      <c r="A432" s="39"/>
      <c r="B432" s="40"/>
      <c r="C432" s="41"/>
      <c r="D432" s="243" t="s">
        <v>224</v>
      </c>
      <c r="E432" s="41"/>
      <c r="F432" s="244" t="s">
        <v>1785</v>
      </c>
      <c r="G432" s="41"/>
      <c r="H432" s="41"/>
      <c r="I432" s="245"/>
      <c r="J432" s="41"/>
      <c r="K432" s="41"/>
      <c r="L432" s="45"/>
      <c r="M432" s="246"/>
      <c r="N432" s="247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224</v>
      </c>
      <c r="AU432" s="18" t="s">
        <v>87</v>
      </c>
    </row>
    <row r="433" s="14" customFormat="1">
      <c r="A433" s="14"/>
      <c r="B433" s="258"/>
      <c r="C433" s="259"/>
      <c r="D433" s="243" t="s">
        <v>226</v>
      </c>
      <c r="E433" s="260" t="s">
        <v>1</v>
      </c>
      <c r="F433" s="261" t="s">
        <v>1786</v>
      </c>
      <c r="G433" s="259"/>
      <c r="H433" s="262">
        <v>0.38800000000000001</v>
      </c>
      <c r="I433" s="263"/>
      <c r="J433" s="259"/>
      <c r="K433" s="259"/>
      <c r="L433" s="264"/>
      <c r="M433" s="265"/>
      <c r="N433" s="266"/>
      <c r="O433" s="266"/>
      <c r="P433" s="266"/>
      <c r="Q433" s="266"/>
      <c r="R433" s="266"/>
      <c r="S433" s="266"/>
      <c r="T433" s="267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8" t="s">
        <v>226</v>
      </c>
      <c r="AU433" s="268" t="s">
        <v>87</v>
      </c>
      <c r="AV433" s="14" t="s">
        <v>87</v>
      </c>
      <c r="AW433" s="14" t="s">
        <v>34</v>
      </c>
      <c r="AX433" s="14" t="s">
        <v>79</v>
      </c>
      <c r="AY433" s="268" t="s">
        <v>214</v>
      </c>
    </row>
    <row r="434" s="15" customFormat="1">
      <c r="A434" s="15"/>
      <c r="B434" s="269"/>
      <c r="C434" s="270"/>
      <c r="D434" s="243" t="s">
        <v>226</v>
      </c>
      <c r="E434" s="271" t="s">
        <v>1</v>
      </c>
      <c r="F434" s="272" t="s">
        <v>230</v>
      </c>
      <c r="G434" s="270"/>
      <c r="H434" s="273">
        <v>0.38800000000000001</v>
      </c>
      <c r="I434" s="274"/>
      <c r="J434" s="270"/>
      <c r="K434" s="270"/>
      <c r="L434" s="275"/>
      <c r="M434" s="276"/>
      <c r="N434" s="277"/>
      <c r="O434" s="277"/>
      <c r="P434" s="277"/>
      <c r="Q434" s="277"/>
      <c r="R434" s="277"/>
      <c r="S434" s="277"/>
      <c r="T434" s="278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9" t="s">
        <v>226</v>
      </c>
      <c r="AU434" s="279" t="s">
        <v>87</v>
      </c>
      <c r="AV434" s="15" t="s">
        <v>117</v>
      </c>
      <c r="AW434" s="15" t="s">
        <v>34</v>
      </c>
      <c r="AX434" s="15" t="s">
        <v>85</v>
      </c>
      <c r="AY434" s="279" t="s">
        <v>214</v>
      </c>
    </row>
    <row r="435" s="2" customFormat="1" ht="16.5" customHeight="1">
      <c r="A435" s="39"/>
      <c r="B435" s="40"/>
      <c r="C435" s="229" t="s">
        <v>560</v>
      </c>
      <c r="D435" s="229" t="s">
        <v>218</v>
      </c>
      <c r="E435" s="231" t="s">
        <v>1787</v>
      </c>
      <c r="F435" s="232" t="s">
        <v>1565</v>
      </c>
      <c r="G435" s="233" t="s">
        <v>634</v>
      </c>
      <c r="H435" s="234">
        <v>1</v>
      </c>
      <c r="I435" s="235"/>
      <c r="J435" s="236">
        <f>ROUND(I435*H435,2)</f>
        <v>0</v>
      </c>
      <c r="K435" s="232" t="s">
        <v>1</v>
      </c>
      <c r="L435" s="45"/>
      <c r="M435" s="237" t="s">
        <v>1</v>
      </c>
      <c r="N435" s="238" t="s">
        <v>44</v>
      </c>
      <c r="O435" s="92"/>
      <c r="P435" s="239">
        <f>O435*H435</f>
        <v>0</v>
      </c>
      <c r="Q435" s="239">
        <v>0</v>
      </c>
      <c r="R435" s="239">
        <f>Q435*H435</f>
        <v>0</v>
      </c>
      <c r="S435" s="239">
        <v>0</v>
      </c>
      <c r="T435" s="240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1" t="s">
        <v>117</v>
      </c>
      <c r="AT435" s="241" t="s">
        <v>218</v>
      </c>
      <c r="AU435" s="241" t="s">
        <v>87</v>
      </c>
      <c r="AY435" s="18" t="s">
        <v>214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8" t="s">
        <v>85</v>
      </c>
      <c r="BK435" s="242">
        <f>ROUND(I435*H435,2)</f>
        <v>0</v>
      </c>
      <c r="BL435" s="18" t="s">
        <v>117</v>
      </c>
      <c r="BM435" s="241" t="s">
        <v>1788</v>
      </c>
    </row>
    <row r="436" s="2" customFormat="1">
      <c r="A436" s="39"/>
      <c r="B436" s="40"/>
      <c r="C436" s="41"/>
      <c r="D436" s="243" t="s">
        <v>224</v>
      </c>
      <c r="E436" s="41"/>
      <c r="F436" s="244" t="s">
        <v>1565</v>
      </c>
      <c r="G436" s="41"/>
      <c r="H436" s="41"/>
      <c r="I436" s="245"/>
      <c r="J436" s="41"/>
      <c r="K436" s="41"/>
      <c r="L436" s="45"/>
      <c r="M436" s="246"/>
      <c r="N436" s="247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224</v>
      </c>
      <c r="AU436" s="18" t="s">
        <v>87</v>
      </c>
    </row>
    <row r="437" s="12" customFormat="1" ht="22.8" customHeight="1">
      <c r="A437" s="12"/>
      <c r="B437" s="213"/>
      <c r="C437" s="214"/>
      <c r="D437" s="215" t="s">
        <v>78</v>
      </c>
      <c r="E437" s="227" t="s">
        <v>215</v>
      </c>
      <c r="F437" s="227" t="s">
        <v>216</v>
      </c>
      <c r="G437" s="214"/>
      <c r="H437" s="214"/>
      <c r="I437" s="217"/>
      <c r="J437" s="228">
        <f>BK437</f>
        <v>0</v>
      </c>
      <c r="K437" s="214"/>
      <c r="L437" s="219"/>
      <c r="M437" s="220"/>
      <c r="N437" s="221"/>
      <c r="O437" s="221"/>
      <c r="P437" s="222">
        <f>SUM(P438:P635)</f>
        <v>0</v>
      </c>
      <c r="Q437" s="221"/>
      <c r="R437" s="222">
        <f>SUM(R438:R635)</f>
        <v>81.407759561080013</v>
      </c>
      <c r="S437" s="221"/>
      <c r="T437" s="223">
        <f>SUM(T438:T635)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24" t="s">
        <v>85</v>
      </c>
      <c r="AT437" s="225" t="s">
        <v>78</v>
      </c>
      <c r="AU437" s="225" t="s">
        <v>85</v>
      </c>
      <c r="AY437" s="224" t="s">
        <v>214</v>
      </c>
      <c r="BK437" s="226">
        <f>SUM(BK438:BK635)</f>
        <v>0</v>
      </c>
    </row>
    <row r="438" s="2" customFormat="1" ht="24.15" customHeight="1">
      <c r="A438" s="39"/>
      <c r="B438" s="40"/>
      <c r="C438" s="229" t="s">
        <v>217</v>
      </c>
      <c r="D438" s="230" t="s">
        <v>218</v>
      </c>
      <c r="E438" s="231" t="s">
        <v>219</v>
      </c>
      <c r="F438" s="232" t="s">
        <v>220</v>
      </c>
      <c r="G438" s="233" t="s">
        <v>221</v>
      </c>
      <c r="H438" s="234">
        <v>919.197</v>
      </c>
      <c r="I438" s="235"/>
      <c r="J438" s="236">
        <f>ROUND(I438*H438,2)</f>
        <v>0</v>
      </c>
      <c r="K438" s="232" t="s">
        <v>222</v>
      </c>
      <c r="L438" s="45"/>
      <c r="M438" s="237" t="s">
        <v>1</v>
      </c>
      <c r="N438" s="238" t="s">
        <v>44</v>
      </c>
      <c r="O438" s="92"/>
      <c r="P438" s="239">
        <f>O438*H438</f>
        <v>0</v>
      </c>
      <c r="Q438" s="239">
        <v>0.01103</v>
      </c>
      <c r="R438" s="239">
        <f>Q438*H438</f>
        <v>10.13874291</v>
      </c>
      <c r="S438" s="239">
        <v>0</v>
      </c>
      <c r="T438" s="240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1" t="s">
        <v>117</v>
      </c>
      <c r="AT438" s="241" t="s">
        <v>218</v>
      </c>
      <c r="AU438" s="241" t="s">
        <v>87</v>
      </c>
      <c r="AY438" s="18" t="s">
        <v>214</v>
      </c>
      <c r="BE438" s="242">
        <f>IF(N438="základní",J438,0)</f>
        <v>0</v>
      </c>
      <c r="BF438" s="242">
        <f>IF(N438="snížená",J438,0)</f>
        <v>0</v>
      </c>
      <c r="BG438" s="242">
        <f>IF(N438="zákl. přenesená",J438,0)</f>
        <v>0</v>
      </c>
      <c r="BH438" s="242">
        <f>IF(N438="sníž. přenesená",J438,0)</f>
        <v>0</v>
      </c>
      <c r="BI438" s="242">
        <f>IF(N438="nulová",J438,0)</f>
        <v>0</v>
      </c>
      <c r="BJ438" s="18" t="s">
        <v>85</v>
      </c>
      <c r="BK438" s="242">
        <f>ROUND(I438*H438,2)</f>
        <v>0</v>
      </c>
      <c r="BL438" s="18" t="s">
        <v>117</v>
      </c>
      <c r="BM438" s="241" t="s">
        <v>223</v>
      </c>
    </row>
    <row r="439" s="2" customFormat="1">
      <c r="A439" s="39"/>
      <c r="B439" s="40"/>
      <c r="C439" s="41"/>
      <c r="D439" s="243" t="s">
        <v>224</v>
      </c>
      <c r="E439" s="41"/>
      <c r="F439" s="244" t="s">
        <v>225</v>
      </c>
      <c r="G439" s="41"/>
      <c r="H439" s="41"/>
      <c r="I439" s="245"/>
      <c r="J439" s="41"/>
      <c r="K439" s="41"/>
      <c r="L439" s="45"/>
      <c r="M439" s="246"/>
      <c r="N439" s="247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224</v>
      </c>
      <c r="AU439" s="18" t="s">
        <v>87</v>
      </c>
    </row>
    <row r="440" s="13" customFormat="1">
      <c r="A440" s="13"/>
      <c r="B440" s="248"/>
      <c r="C440" s="249"/>
      <c r="D440" s="243" t="s">
        <v>226</v>
      </c>
      <c r="E440" s="250" t="s">
        <v>1</v>
      </c>
      <c r="F440" s="251" t="s">
        <v>227</v>
      </c>
      <c r="G440" s="249"/>
      <c r="H440" s="250" t="s">
        <v>1</v>
      </c>
      <c r="I440" s="252"/>
      <c r="J440" s="249"/>
      <c r="K440" s="249"/>
      <c r="L440" s="253"/>
      <c r="M440" s="254"/>
      <c r="N440" s="255"/>
      <c r="O440" s="255"/>
      <c r="P440" s="255"/>
      <c r="Q440" s="255"/>
      <c r="R440" s="255"/>
      <c r="S440" s="255"/>
      <c r="T440" s="25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7" t="s">
        <v>226</v>
      </c>
      <c r="AU440" s="257" t="s">
        <v>87</v>
      </c>
      <c r="AV440" s="13" t="s">
        <v>85</v>
      </c>
      <c r="AW440" s="13" t="s">
        <v>34</v>
      </c>
      <c r="AX440" s="13" t="s">
        <v>79</v>
      </c>
      <c r="AY440" s="257" t="s">
        <v>214</v>
      </c>
    </row>
    <row r="441" s="14" customFormat="1">
      <c r="A441" s="14"/>
      <c r="B441" s="258"/>
      <c r="C441" s="259"/>
      <c r="D441" s="243" t="s">
        <v>226</v>
      </c>
      <c r="E441" s="260" t="s">
        <v>1</v>
      </c>
      <c r="F441" s="261" t="s">
        <v>1789</v>
      </c>
      <c r="G441" s="259"/>
      <c r="H441" s="262">
        <v>189.72800000000001</v>
      </c>
      <c r="I441" s="263"/>
      <c r="J441" s="259"/>
      <c r="K441" s="259"/>
      <c r="L441" s="264"/>
      <c r="M441" s="265"/>
      <c r="N441" s="266"/>
      <c r="O441" s="266"/>
      <c r="P441" s="266"/>
      <c r="Q441" s="266"/>
      <c r="R441" s="266"/>
      <c r="S441" s="266"/>
      <c r="T441" s="26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8" t="s">
        <v>226</v>
      </c>
      <c r="AU441" s="268" t="s">
        <v>87</v>
      </c>
      <c r="AV441" s="14" t="s">
        <v>87</v>
      </c>
      <c r="AW441" s="14" t="s">
        <v>34</v>
      </c>
      <c r="AX441" s="14" t="s">
        <v>79</v>
      </c>
      <c r="AY441" s="268" t="s">
        <v>214</v>
      </c>
    </row>
    <row r="442" s="14" customFormat="1">
      <c r="A442" s="14"/>
      <c r="B442" s="258"/>
      <c r="C442" s="259"/>
      <c r="D442" s="243" t="s">
        <v>226</v>
      </c>
      <c r="E442" s="260" t="s">
        <v>1</v>
      </c>
      <c r="F442" s="261" t="s">
        <v>1790</v>
      </c>
      <c r="G442" s="259"/>
      <c r="H442" s="262">
        <v>31.602</v>
      </c>
      <c r="I442" s="263"/>
      <c r="J442" s="259"/>
      <c r="K442" s="259"/>
      <c r="L442" s="264"/>
      <c r="M442" s="265"/>
      <c r="N442" s="266"/>
      <c r="O442" s="266"/>
      <c r="P442" s="266"/>
      <c r="Q442" s="266"/>
      <c r="R442" s="266"/>
      <c r="S442" s="266"/>
      <c r="T442" s="26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8" t="s">
        <v>226</v>
      </c>
      <c r="AU442" s="268" t="s">
        <v>87</v>
      </c>
      <c r="AV442" s="14" t="s">
        <v>87</v>
      </c>
      <c r="AW442" s="14" t="s">
        <v>34</v>
      </c>
      <c r="AX442" s="14" t="s">
        <v>79</v>
      </c>
      <c r="AY442" s="268" t="s">
        <v>214</v>
      </c>
    </row>
    <row r="443" s="13" customFormat="1">
      <c r="A443" s="13"/>
      <c r="B443" s="248"/>
      <c r="C443" s="249"/>
      <c r="D443" s="243" t="s">
        <v>226</v>
      </c>
      <c r="E443" s="250" t="s">
        <v>1</v>
      </c>
      <c r="F443" s="251" t="s">
        <v>1791</v>
      </c>
      <c r="G443" s="249"/>
      <c r="H443" s="250" t="s">
        <v>1</v>
      </c>
      <c r="I443" s="252"/>
      <c r="J443" s="249"/>
      <c r="K443" s="249"/>
      <c r="L443" s="253"/>
      <c r="M443" s="254"/>
      <c r="N443" s="255"/>
      <c r="O443" s="255"/>
      <c r="P443" s="255"/>
      <c r="Q443" s="255"/>
      <c r="R443" s="255"/>
      <c r="S443" s="255"/>
      <c r="T443" s="25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7" t="s">
        <v>226</v>
      </c>
      <c r="AU443" s="257" t="s">
        <v>87</v>
      </c>
      <c r="AV443" s="13" t="s">
        <v>85</v>
      </c>
      <c r="AW443" s="13" t="s">
        <v>34</v>
      </c>
      <c r="AX443" s="13" t="s">
        <v>79</v>
      </c>
      <c r="AY443" s="257" t="s">
        <v>214</v>
      </c>
    </row>
    <row r="444" s="14" customFormat="1">
      <c r="A444" s="14"/>
      <c r="B444" s="258"/>
      <c r="C444" s="259"/>
      <c r="D444" s="243" t="s">
        <v>226</v>
      </c>
      <c r="E444" s="260" t="s">
        <v>1</v>
      </c>
      <c r="F444" s="261" t="s">
        <v>1792</v>
      </c>
      <c r="G444" s="259"/>
      <c r="H444" s="262">
        <v>321.14400000000001</v>
      </c>
      <c r="I444" s="263"/>
      <c r="J444" s="259"/>
      <c r="K444" s="259"/>
      <c r="L444" s="264"/>
      <c r="M444" s="265"/>
      <c r="N444" s="266"/>
      <c r="O444" s="266"/>
      <c r="P444" s="266"/>
      <c r="Q444" s="266"/>
      <c r="R444" s="266"/>
      <c r="S444" s="266"/>
      <c r="T444" s="26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8" t="s">
        <v>226</v>
      </c>
      <c r="AU444" s="268" t="s">
        <v>87</v>
      </c>
      <c r="AV444" s="14" t="s">
        <v>87</v>
      </c>
      <c r="AW444" s="14" t="s">
        <v>34</v>
      </c>
      <c r="AX444" s="14" t="s">
        <v>79</v>
      </c>
      <c r="AY444" s="268" t="s">
        <v>214</v>
      </c>
    </row>
    <row r="445" s="14" customFormat="1">
      <c r="A445" s="14"/>
      <c r="B445" s="258"/>
      <c r="C445" s="259"/>
      <c r="D445" s="243" t="s">
        <v>226</v>
      </c>
      <c r="E445" s="260" t="s">
        <v>1</v>
      </c>
      <c r="F445" s="261" t="s">
        <v>1793</v>
      </c>
      <c r="G445" s="259"/>
      <c r="H445" s="262">
        <v>49.579000000000001</v>
      </c>
      <c r="I445" s="263"/>
      <c r="J445" s="259"/>
      <c r="K445" s="259"/>
      <c r="L445" s="264"/>
      <c r="M445" s="265"/>
      <c r="N445" s="266"/>
      <c r="O445" s="266"/>
      <c r="P445" s="266"/>
      <c r="Q445" s="266"/>
      <c r="R445" s="266"/>
      <c r="S445" s="266"/>
      <c r="T445" s="26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8" t="s">
        <v>226</v>
      </c>
      <c r="AU445" s="268" t="s">
        <v>87</v>
      </c>
      <c r="AV445" s="14" t="s">
        <v>87</v>
      </c>
      <c r="AW445" s="14" t="s">
        <v>34</v>
      </c>
      <c r="AX445" s="14" t="s">
        <v>79</v>
      </c>
      <c r="AY445" s="268" t="s">
        <v>214</v>
      </c>
    </row>
    <row r="446" s="14" customFormat="1">
      <c r="A446" s="14"/>
      <c r="B446" s="258"/>
      <c r="C446" s="259"/>
      <c r="D446" s="243" t="s">
        <v>226</v>
      </c>
      <c r="E446" s="260" t="s">
        <v>1</v>
      </c>
      <c r="F446" s="261" t="s">
        <v>1794</v>
      </c>
      <c r="G446" s="259"/>
      <c r="H446" s="262">
        <v>40.159999999999997</v>
      </c>
      <c r="I446" s="263"/>
      <c r="J446" s="259"/>
      <c r="K446" s="259"/>
      <c r="L446" s="264"/>
      <c r="M446" s="265"/>
      <c r="N446" s="266"/>
      <c r="O446" s="266"/>
      <c r="P446" s="266"/>
      <c r="Q446" s="266"/>
      <c r="R446" s="266"/>
      <c r="S446" s="266"/>
      <c r="T446" s="26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8" t="s">
        <v>226</v>
      </c>
      <c r="AU446" s="268" t="s">
        <v>87</v>
      </c>
      <c r="AV446" s="14" t="s">
        <v>87</v>
      </c>
      <c r="AW446" s="14" t="s">
        <v>34</v>
      </c>
      <c r="AX446" s="14" t="s">
        <v>79</v>
      </c>
      <c r="AY446" s="268" t="s">
        <v>214</v>
      </c>
    </row>
    <row r="447" s="14" customFormat="1">
      <c r="A447" s="14"/>
      <c r="B447" s="258"/>
      <c r="C447" s="259"/>
      <c r="D447" s="243" t="s">
        <v>226</v>
      </c>
      <c r="E447" s="260" t="s">
        <v>1</v>
      </c>
      <c r="F447" s="261" t="s">
        <v>1795</v>
      </c>
      <c r="G447" s="259"/>
      <c r="H447" s="262">
        <v>9.3729999999999993</v>
      </c>
      <c r="I447" s="263"/>
      <c r="J447" s="259"/>
      <c r="K447" s="259"/>
      <c r="L447" s="264"/>
      <c r="M447" s="265"/>
      <c r="N447" s="266"/>
      <c r="O447" s="266"/>
      <c r="P447" s="266"/>
      <c r="Q447" s="266"/>
      <c r="R447" s="266"/>
      <c r="S447" s="266"/>
      <c r="T447" s="26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8" t="s">
        <v>226</v>
      </c>
      <c r="AU447" s="268" t="s">
        <v>87</v>
      </c>
      <c r="AV447" s="14" t="s">
        <v>87</v>
      </c>
      <c r="AW447" s="14" t="s">
        <v>34</v>
      </c>
      <c r="AX447" s="14" t="s">
        <v>79</v>
      </c>
      <c r="AY447" s="268" t="s">
        <v>214</v>
      </c>
    </row>
    <row r="448" s="16" customFormat="1">
      <c r="A448" s="16"/>
      <c r="B448" s="303"/>
      <c r="C448" s="304"/>
      <c r="D448" s="243" t="s">
        <v>226</v>
      </c>
      <c r="E448" s="305" t="s">
        <v>1</v>
      </c>
      <c r="F448" s="306" t="s">
        <v>1796</v>
      </c>
      <c r="G448" s="304"/>
      <c r="H448" s="307">
        <v>641.58600000000001</v>
      </c>
      <c r="I448" s="308"/>
      <c r="J448" s="304"/>
      <c r="K448" s="304"/>
      <c r="L448" s="309"/>
      <c r="M448" s="310"/>
      <c r="N448" s="311"/>
      <c r="O448" s="311"/>
      <c r="P448" s="311"/>
      <c r="Q448" s="311"/>
      <c r="R448" s="311"/>
      <c r="S448" s="311"/>
      <c r="T448" s="312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313" t="s">
        <v>226</v>
      </c>
      <c r="AU448" s="313" t="s">
        <v>87</v>
      </c>
      <c r="AV448" s="16" t="s">
        <v>95</v>
      </c>
      <c r="AW448" s="16" t="s">
        <v>34</v>
      </c>
      <c r="AX448" s="16" t="s">
        <v>79</v>
      </c>
      <c r="AY448" s="313" t="s">
        <v>214</v>
      </c>
    </row>
    <row r="449" s="13" customFormat="1">
      <c r="A449" s="13"/>
      <c r="B449" s="248"/>
      <c r="C449" s="249"/>
      <c r="D449" s="243" t="s">
        <v>226</v>
      </c>
      <c r="E449" s="250" t="s">
        <v>1</v>
      </c>
      <c r="F449" s="251" t="s">
        <v>1797</v>
      </c>
      <c r="G449" s="249"/>
      <c r="H449" s="250" t="s">
        <v>1</v>
      </c>
      <c r="I449" s="252"/>
      <c r="J449" s="249"/>
      <c r="K449" s="249"/>
      <c r="L449" s="253"/>
      <c r="M449" s="254"/>
      <c r="N449" s="255"/>
      <c r="O449" s="255"/>
      <c r="P449" s="255"/>
      <c r="Q449" s="255"/>
      <c r="R449" s="255"/>
      <c r="S449" s="255"/>
      <c r="T449" s="25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7" t="s">
        <v>226</v>
      </c>
      <c r="AU449" s="257" t="s">
        <v>87</v>
      </c>
      <c r="AV449" s="13" t="s">
        <v>85</v>
      </c>
      <c r="AW449" s="13" t="s">
        <v>34</v>
      </c>
      <c r="AX449" s="13" t="s">
        <v>79</v>
      </c>
      <c r="AY449" s="257" t="s">
        <v>214</v>
      </c>
    </row>
    <row r="450" s="14" customFormat="1">
      <c r="A450" s="14"/>
      <c r="B450" s="258"/>
      <c r="C450" s="259"/>
      <c r="D450" s="243" t="s">
        <v>226</v>
      </c>
      <c r="E450" s="260" t="s">
        <v>1</v>
      </c>
      <c r="F450" s="261" t="s">
        <v>1798</v>
      </c>
      <c r="G450" s="259"/>
      <c r="H450" s="262">
        <v>280.11200000000002</v>
      </c>
      <c r="I450" s="263"/>
      <c r="J450" s="259"/>
      <c r="K450" s="259"/>
      <c r="L450" s="264"/>
      <c r="M450" s="265"/>
      <c r="N450" s="266"/>
      <c r="O450" s="266"/>
      <c r="P450" s="266"/>
      <c r="Q450" s="266"/>
      <c r="R450" s="266"/>
      <c r="S450" s="266"/>
      <c r="T450" s="26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8" t="s">
        <v>226</v>
      </c>
      <c r="AU450" s="268" t="s">
        <v>87</v>
      </c>
      <c r="AV450" s="14" t="s">
        <v>87</v>
      </c>
      <c r="AW450" s="14" t="s">
        <v>34</v>
      </c>
      <c r="AX450" s="14" t="s">
        <v>79</v>
      </c>
      <c r="AY450" s="268" t="s">
        <v>214</v>
      </c>
    </row>
    <row r="451" s="14" customFormat="1">
      <c r="A451" s="14"/>
      <c r="B451" s="258"/>
      <c r="C451" s="259"/>
      <c r="D451" s="243" t="s">
        <v>226</v>
      </c>
      <c r="E451" s="260" t="s">
        <v>1</v>
      </c>
      <c r="F451" s="261" t="s">
        <v>1799</v>
      </c>
      <c r="G451" s="259"/>
      <c r="H451" s="262">
        <v>14.974</v>
      </c>
      <c r="I451" s="263"/>
      <c r="J451" s="259"/>
      <c r="K451" s="259"/>
      <c r="L451" s="264"/>
      <c r="M451" s="265"/>
      <c r="N451" s="266"/>
      <c r="O451" s="266"/>
      <c r="P451" s="266"/>
      <c r="Q451" s="266"/>
      <c r="R451" s="266"/>
      <c r="S451" s="266"/>
      <c r="T451" s="26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8" t="s">
        <v>226</v>
      </c>
      <c r="AU451" s="268" t="s">
        <v>87</v>
      </c>
      <c r="AV451" s="14" t="s">
        <v>87</v>
      </c>
      <c r="AW451" s="14" t="s">
        <v>34</v>
      </c>
      <c r="AX451" s="14" t="s">
        <v>79</v>
      </c>
      <c r="AY451" s="268" t="s">
        <v>214</v>
      </c>
    </row>
    <row r="452" s="16" customFormat="1">
      <c r="A452" s="16"/>
      <c r="B452" s="303"/>
      <c r="C452" s="304"/>
      <c r="D452" s="243" t="s">
        <v>226</v>
      </c>
      <c r="E452" s="305" t="s">
        <v>1</v>
      </c>
      <c r="F452" s="306" t="s">
        <v>1796</v>
      </c>
      <c r="G452" s="304"/>
      <c r="H452" s="307">
        <v>295.08600000000001</v>
      </c>
      <c r="I452" s="308"/>
      <c r="J452" s="304"/>
      <c r="K452" s="304"/>
      <c r="L452" s="309"/>
      <c r="M452" s="310"/>
      <c r="N452" s="311"/>
      <c r="O452" s="311"/>
      <c r="P452" s="311"/>
      <c r="Q452" s="311"/>
      <c r="R452" s="311"/>
      <c r="S452" s="311"/>
      <c r="T452" s="312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313" t="s">
        <v>226</v>
      </c>
      <c r="AU452" s="313" t="s">
        <v>87</v>
      </c>
      <c r="AV452" s="16" t="s">
        <v>95</v>
      </c>
      <c r="AW452" s="16" t="s">
        <v>34</v>
      </c>
      <c r="AX452" s="16" t="s">
        <v>79</v>
      </c>
      <c r="AY452" s="313" t="s">
        <v>214</v>
      </c>
    </row>
    <row r="453" s="14" customFormat="1">
      <c r="A453" s="14"/>
      <c r="B453" s="258"/>
      <c r="C453" s="259"/>
      <c r="D453" s="243" t="s">
        <v>226</v>
      </c>
      <c r="E453" s="260" t="s">
        <v>1</v>
      </c>
      <c r="F453" s="261" t="s">
        <v>1800</v>
      </c>
      <c r="G453" s="259"/>
      <c r="H453" s="262">
        <v>-17.475000000000001</v>
      </c>
      <c r="I453" s="263"/>
      <c r="J453" s="259"/>
      <c r="K453" s="259"/>
      <c r="L453" s="264"/>
      <c r="M453" s="265"/>
      <c r="N453" s="266"/>
      <c r="O453" s="266"/>
      <c r="P453" s="266"/>
      <c r="Q453" s="266"/>
      <c r="R453" s="266"/>
      <c r="S453" s="266"/>
      <c r="T453" s="26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8" t="s">
        <v>226</v>
      </c>
      <c r="AU453" s="268" t="s">
        <v>87</v>
      </c>
      <c r="AV453" s="14" t="s">
        <v>87</v>
      </c>
      <c r="AW453" s="14" t="s">
        <v>34</v>
      </c>
      <c r="AX453" s="14" t="s">
        <v>79</v>
      </c>
      <c r="AY453" s="268" t="s">
        <v>214</v>
      </c>
    </row>
    <row r="454" s="15" customFormat="1">
      <c r="A454" s="15"/>
      <c r="B454" s="269"/>
      <c r="C454" s="270"/>
      <c r="D454" s="243" t="s">
        <v>226</v>
      </c>
      <c r="E454" s="271" t="s">
        <v>1</v>
      </c>
      <c r="F454" s="272" t="s">
        <v>230</v>
      </c>
      <c r="G454" s="270"/>
      <c r="H454" s="273">
        <v>919.197</v>
      </c>
      <c r="I454" s="274"/>
      <c r="J454" s="270"/>
      <c r="K454" s="270"/>
      <c r="L454" s="275"/>
      <c r="M454" s="276"/>
      <c r="N454" s="277"/>
      <c r="O454" s="277"/>
      <c r="P454" s="277"/>
      <c r="Q454" s="277"/>
      <c r="R454" s="277"/>
      <c r="S454" s="277"/>
      <c r="T454" s="278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9" t="s">
        <v>226</v>
      </c>
      <c r="AU454" s="279" t="s">
        <v>87</v>
      </c>
      <c r="AV454" s="15" t="s">
        <v>117</v>
      </c>
      <c r="AW454" s="15" t="s">
        <v>34</v>
      </c>
      <c r="AX454" s="15" t="s">
        <v>85</v>
      </c>
      <c r="AY454" s="279" t="s">
        <v>214</v>
      </c>
    </row>
    <row r="455" s="2" customFormat="1" ht="24.15" customHeight="1">
      <c r="A455" s="39"/>
      <c r="B455" s="40"/>
      <c r="C455" s="229" t="s">
        <v>231</v>
      </c>
      <c r="D455" s="230" t="s">
        <v>218</v>
      </c>
      <c r="E455" s="231" t="s">
        <v>232</v>
      </c>
      <c r="F455" s="232" t="s">
        <v>233</v>
      </c>
      <c r="G455" s="233" t="s">
        <v>221</v>
      </c>
      <c r="H455" s="234">
        <v>919.197</v>
      </c>
      <c r="I455" s="235"/>
      <c r="J455" s="236">
        <f>ROUND(I455*H455,2)</f>
        <v>0</v>
      </c>
      <c r="K455" s="232" t="s">
        <v>222</v>
      </c>
      <c r="L455" s="45"/>
      <c r="M455" s="237" t="s">
        <v>1</v>
      </c>
      <c r="N455" s="238" t="s">
        <v>44</v>
      </c>
      <c r="O455" s="92"/>
      <c r="P455" s="239">
        <f>O455*H455</f>
        <v>0</v>
      </c>
      <c r="Q455" s="239">
        <v>0.0055199999999999997</v>
      </c>
      <c r="R455" s="239">
        <f>Q455*H455</f>
        <v>5.0739674399999997</v>
      </c>
      <c r="S455" s="239">
        <v>0</v>
      </c>
      <c r="T455" s="240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1" t="s">
        <v>117</v>
      </c>
      <c r="AT455" s="241" t="s">
        <v>218</v>
      </c>
      <c r="AU455" s="241" t="s">
        <v>87</v>
      </c>
      <c r="AY455" s="18" t="s">
        <v>214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8" t="s">
        <v>85</v>
      </c>
      <c r="BK455" s="242">
        <f>ROUND(I455*H455,2)</f>
        <v>0</v>
      </c>
      <c r="BL455" s="18" t="s">
        <v>117</v>
      </c>
      <c r="BM455" s="241" t="s">
        <v>234</v>
      </c>
    </row>
    <row r="456" s="2" customFormat="1">
      <c r="A456" s="39"/>
      <c r="B456" s="40"/>
      <c r="C456" s="41"/>
      <c r="D456" s="243" t="s">
        <v>224</v>
      </c>
      <c r="E456" s="41"/>
      <c r="F456" s="244" t="s">
        <v>235</v>
      </c>
      <c r="G456" s="41"/>
      <c r="H456" s="41"/>
      <c r="I456" s="245"/>
      <c r="J456" s="41"/>
      <c r="K456" s="41"/>
      <c r="L456" s="45"/>
      <c r="M456" s="246"/>
      <c r="N456" s="247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224</v>
      </c>
      <c r="AU456" s="18" t="s">
        <v>87</v>
      </c>
    </row>
    <row r="457" s="2" customFormat="1" ht="24.15" customHeight="1">
      <c r="A457" s="39"/>
      <c r="B457" s="40"/>
      <c r="C457" s="229" t="s">
        <v>567</v>
      </c>
      <c r="D457" s="229" t="s">
        <v>218</v>
      </c>
      <c r="E457" s="231" t="s">
        <v>1801</v>
      </c>
      <c r="F457" s="232" t="s">
        <v>1802</v>
      </c>
      <c r="G457" s="233" t="s">
        <v>221</v>
      </c>
      <c r="H457" s="234">
        <v>83.111999999999995</v>
      </c>
      <c r="I457" s="235"/>
      <c r="J457" s="236">
        <f>ROUND(I457*H457,2)</f>
        <v>0</v>
      </c>
      <c r="K457" s="232" t="s">
        <v>222</v>
      </c>
      <c r="L457" s="45"/>
      <c r="M457" s="237" t="s">
        <v>1</v>
      </c>
      <c r="N457" s="238" t="s">
        <v>44</v>
      </c>
      <c r="O457" s="92"/>
      <c r="P457" s="239">
        <f>O457*H457</f>
        <v>0</v>
      </c>
      <c r="Q457" s="239">
        <v>0.015817999999999999</v>
      </c>
      <c r="R457" s="239">
        <f>Q457*H457</f>
        <v>1.3146656159999999</v>
      </c>
      <c r="S457" s="239">
        <v>0</v>
      </c>
      <c r="T457" s="24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1" t="s">
        <v>117</v>
      </c>
      <c r="AT457" s="241" t="s">
        <v>218</v>
      </c>
      <c r="AU457" s="241" t="s">
        <v>87</v>
      </c>
      <c r="AY457" s="18" t="s">
        <v>214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8" t="s">
        <v>85</v>
      </c>
      <c r="BK457" s="242">
        <f>ROUND(I457*H457,2)</f>
        <v>0</v>
      </c>
      <c r="BL457" s="18" t="s">
        <v>117</v>
      </c>
      <c r="BM457" s="241" t="s">
        <v>1803</v>
      </c>
    </row>
    <row r="458" s="2" customFormat="1">
      <c r="A458" s="39"/>
      <c r="B458" s="40"/>
      <c r="C458" s="41"/>
      <c r="D458" s="243" t="s">
        <v>224</v>
      </c>
      <c r="E458" s="41"/>
      <c r="F458" s="244" t="s">
        <v>1804</v>
      </c>
      <c r="G458" s="41"/>
      <c r="H458" s="41"/>
      <c r="I458" s="245"/>
      <c r="J458" s="41"/>
      <c r="K458" s="41"/>
      <c r="L458" s="45"/>
      <c r="M458" s="246"/>
      <c r="N458" s="247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224</v>
      </c>
      <c r="AU458" s="18" t="s">
        <v>87</v>
      </c>
    </row>
    <row r="459" s="14" customFormat="1">
      <c r="A459" s="14"/>
      <c r="B459" s="258"/>
      <c r="C459" s="259"/>
      <c r="D459" s="243" t="s">
        <v>226</v>
      </c>
      <c r="E459" s="260" t="s">
        <v>1</v>
      </c>
      <c r="F459" s="261" t="s">
        <v>1805</v>
      </c>
      <c r="G459" s="259"/>
      <c r="H459" s="262">
        <v>76</v>
      </c>
      <c r="I459" s="263"/>
      <c r="J459" s="259"/>
      <c r="K459" s="259"/>
      <c r="L459" s="264"/>
      <c r="M459" s="265"/>
      <c r="N459" s="266"/>
      <c r="O459" s="266"/>
      <c r="P459" s="266"/>
      <c r="Q459" s="266"/>
      <c r="R459" s="266"/>
      <c r="S459" s="266"/>
      <c r="T459" s="26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8" t="s">
        <v>226</v>
      </c>
      <c r="AU459" s="268" t="s">
        <v>87</v>
      </c>
      <c r="AV459" s="14" t="s">
        <v>87</v>
      </c>
      <c r="AW459" s="14" t="s">
        <v>34</v>
      </c>
      <c r="AX459" s="14" t="s">
        <v>79</v>
      </c>
      <c r="AY459" s="268" t="s">
        <v>214</v>
      </c>
    </row>
    <row r="460" s="14" customFormat="1">
      <c r="A460" s="14"/>
      <c r="B460" s="258"/>
      <c r="C460" s="259"/>
      <c r="D460" s="243" t="s">
        <v>226</v>
      </c>
      <c r="E460" s="260" t="s">
        <v>1</v>
      </c>
      <c r="F460" s="261" t="s">
        <v>1806</v>
      </c>
      <c r="G460" s="259"/>
      <c r="H460" s="262">
        <v>7.1120000000000001</v>
      </c>
      <c r="I460" s="263"/>
      <c r="J460" s="259"/>
      <c r="K460" s="259"/>
      <c r="L460" s="264"/>
      <c r="M460" s="265"/>
      <c r="N460" s="266"/>
      <c r="O460" s="266"/>
      <c r="P460" s="266"/>
      <c r="Q460" s="266"/>
      <c r="R460" s="266"/>
      <c r="S460" s="266"/>
      <c r="T460" s="267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8" t="s">
        <v>226</v>
      </c>
      <c r="AU460" s="268" t="s">
        <v>87</v>
      </c>
      <c r="AV460" s="14" t="s">
        <v>87</v>
      </c>
      <c r="AW460" s="14" t="s">
        <v>34</v>
      </c>
      <c r="AX460" s="14" t="s">
        <v>79</v>
      </c>
      <c r="AY460" s="268" t="s">
        <v>214</v>
      </c>
    </row>
    <row r="461" s="15" customFormat="1">
      <c r="A461" s="15"/>
      <c r="B461" s="269"/>
      <c r="C461" s="270"/>
      <c r="D461" s="243" t="s">
        <v>226</v>
      </c>
      <c r="E461" s="271" t="s">
        <v>1</v>
      </c>
      <c r="F461" s="272" t="s">
        <v>230</v>
      </c>
      <c r="G461" s="270"/>
      <c r="H461" s="273">
        <v>83.111999999999995</v>
      </c>
      <c r="I461" s="274"/>
      <c r="J461" s="270"/>
      <c r="K461" s="270"/>
      <c r="L461" s="275"/>
      <c r="M461" s="276"/>
      <c r="N461" s="277"/>
      <c r="O461" s="277"/>
      <c r="P461" s="277"/>
      <c r="Q461" s="277"/>
      <c r="R461" s="277"/>
      <c r="S461" s="277"/>
      <c r="T461" s="278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9" t="s">
        <v>226</v>
      </c>
      <c r="AU461" s="279" t="s">
        <v>87</v>
      </c>
      <c r="AV461" s="15" t="s">
        <v>117</v>
      </c>
      <c r="AW461" s="15" t="s">
        <v>34</v>
      </c>
      <c r="AX461" s="15" t="s">
        <v>85</v>
      </c>
      <c r="AY461" s="279" t="s">
        <v>214</v>
      </c>
    </row>
    <row r="462" s="2" customFormat="1" ht="21.75" customHeight="1">
      <c r="A462" s="39"/>
      <c r="B462" s="40"/>
      <c r="C462" s="280" t="s">
        <v>1807</v>
      </c>
      <c r="D462" s="280" t="s">
        <v>244</v>
      </c>
      <c r="E462" s="282" t="s">
        <v>1808</v>
      </c>
      <c r="F462" s="283" t="s">
        <v>1809</v>
      </c>
      <c r="G462" s="284" t="s">
        <v>221</v>
      </c>
      <c r="H462" s="285">
        <v>103.89</v>
      </c>
      <c r="I462" s="286"/>
      <c r="J462" s="287">
        <f>ROUND(I462*H462,2)</f>
        <v>0</v>
      </c>
      <c r="K462" s="283" t="s">
        <v>222</v>
      </c>
      <c r="L462" s="288"/>
      <c r="M462" s="289" t="s">
        <v>1</v>
      </c>
      <c r="N462" s="290" t="s">
        <v>44</v>
      </c>
      <c r="O462" s="92"/>
      <c r="P462" s="239">
        <f>O462*H462</f>
        <v>0</v>
      </c>
      <c r="Q462" s="239">
        <v>0.012</v>
      </c>
      <c r="R462" s="239">
        <f>Q462*H462</f>
        <v>1.24668</v>
      </c>
      <c r="S462" s="239">
        <v>0</v>
      </c>
      <c r="T462" s="240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1" t="s">
        <v>247</v>
      </c>
      <c r="AT462" s="241" t="s">
        <v>244</v>
      </c>
      <c r="AU462" s="241" t="s">
        <v>87</v>
      </c>
      <c r="AY462" s="18" t="s">
        <v>214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8" t="s">
        <v>85</v>
      </c>
      <c r="BK462" s="242">
        <f>ROUND(I462*H462,2)</f>
        <v>0</v>
      </c>
      <c r="BL462" s="18" t="s">
        <v>117</v>
      </c>
      <c r="BM462" s="241" t="s">
        <v>1810</v>
      </c>
    </row>
    <row r="463" s="2" customFormat="1">
      <c r="A463" s="39"/>
      <c r="B463" s="40"/>
      <c r="C463" s="41"/>
      <c r="D463" s="243" t="s">
        <v>224</v>
      </c>
      <c r="E463" s="41"/>
      <c r="F463" s="244" t="s">
        <v>1809</v>
      </c>
      <c r="G463" s="41"/>
      <c r="H463" s="41"/>
      <c r="I463" s="245"/>
      <c r="J463" s="41"/>
      <c r="K463" s="41"/>
      <c r="L463" s="45"/>
      <c r="M463" s="246"/>
      <c r="N463" s="247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224</v>
      </c>
      <c r="AU463" s="18" t="s">
        <v>87</v>
      </c>
    </row>
    <row r="464" s="14" customFormat="1">
      <c r="A464" s="14"/>
      <c r="B464" s="258"/>
      <c r="C464" s="259"/>
      <c r="D464" s="243" t="s">
        <v>226</v>
      </c>
      <c r="E464" s="260" t="s">
        <v>1</v>
      </c>
      <c r="F464" s="261" t="s">
        <v>1811</v>
      </c>
      <c r="G464" s="259"/>
      <c r="H464" s="262">
        <v>103.89</v>
      </c>
      <c r="I464" s="263"/>
      <c r="J464" s="259"/>
      <c r="K464" s="259"/>
      <c r="L464" s="264"/>
      <c r="M464" s="265"/>
      <c r="N464" s="266"/>
      <c r="O464" s="266"/>
      <c r="P464" s="266"/>
      <c r="Q464" s="266"/>
      <c r="R464" s="266"/>
      <c r="S464" s="266"/>
      <c r="T464" s="26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8" t="s">
        <v>226</v>
      </c>
      <c r="AU464" s="268" t="s">
        <v>87</v>
      </c>
      <c r="AV464" s="14" t="s">
        <v>87</v>
      </c>
      <c r="AW464" s="14" t="s">
        <v>34</v>
      </c>
      <c r="AX464" s="14" t="s">
        <v>85</v>
      </c>
      <c r="AY464" s="268" t="s">
        <v>214</v>
      </c>
    </row>
    <row r="465" s="2" customFormat="1" ht="24.15" customHeight="1">
      <c r="A465" s="39"/>
      <c r="B465" s="40"/>
      <c r="C465" s="229" t="s">
        <v>896</v>
      </c>
      <c r="D465" s="229" t="s">
        <v>218</v>
      </c>
      <c r="E465" s="231" t="s">
        <v>1812</v>
      </c>
      <c r="F465" s="232" t="s">
        <v>1813</v>
      </c>
      <c r="G465" s="233" t="s">
        <v>221</v>
      </c>
      <c r="H465" s="234">
        <v>83.703999999999994</v>
      </c>
      <c r="I465" s="235"/>
      <c r="J465" s="236">
        <f>ROUND(I465*H465,2)</f>
        <v>0</v>
      </c>
      <c r="K465" s="232" t="s">
        <v>222</v>
      </c>
      <c r="L465" s="45"/>
      <c r="M465" s="237" t="s">
        <v>1</v>
      </c>
      <c r="N465" s="238" t="s">
        <v>44</v>
      </c>
      <c r="O465" s="92"/>
      <c r="P465" s="239">
        <f>O465*H465</f>
        <v>0</v>
      </c>
      <c r="Q465" s="239">
        <v>0.0035000000000000001</v>
      </c>
      <c r="R465" s="239">
        <f>Q465*H465</f>
        <v>0.292964</v>
      </c>
      <c r="S465" s="239">
        <v>0</v>
      </c>
      <c r="T465" s="240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1" t="s">
        <v>117</v>
      </c>
      <c r="AT465" s="241" t="s">
        <v>218</v>
      </c>
      <c r="AU465" s="241" t="s">
        <v>87</v>
      </c>
      <c r="AY465" s="18" t="s">
        <v>214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8" t="s">
        <v>85</v>
      </c>
      <c r="BK465" s="242">
        <f>ROUND(I465*H465,2)</f>
        <v>0</v>
      </c>
      <c r="BL465" s="18" t="s">
        <v>117</v>
      </c>
      <c r="BM465" s="241" t="s">
        <v>1814</v>
      </c>
    </row>
    <row r="466" s="2" customFormat="1">
      <c r="A466" s="39"/>
      <c r="B466" s="40"/>
      <c r="C466" s="41"/>
      <c r="D466" s="243" t="s">
        <v>224</v>
      </c>
      <c r="E466" s="41"/>
      <c r="F466" s="244" t="s">
        <v>1815</v>
      </c>
      <c r="G466" s="41"/>
      <c r="H466" s="41"/>
      <c r="I466" s="245"/>
      <c r="J466" s="41"/>
      <c r="K466" s="41"/>
      <c r="L466" s="45"/>
      <c r="M466" s="246"/>
      <c r="N466" s="247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224</v>
      </c>
      <c r="AU466" s="18" t="s">
        <v>87</v>
      </c>
    </row>
    <row r="467" s="2" customFormat="1" ht="24.15" customHeight="1">
      <c r="A467" s="39"/>
      <c r="B467" s="40"/>
      <c r="C467" s="229" t="s">
        <v>1816</v>
      </c>
      <c r="D467" s="229" t="s">
        <v>218</v>
      </c>
      <c r="E467" s="231" t="s">
        <v>1817</v>
      </c>
      <c r="F467" s="232" t="s">
        <v>1818</v>
      </c>
      <c r="G467" s="233" t="s">
        <v>221</v>
      </c>
      <c r="H467" s="234">
        <v>239.893</v>
      </c>
      <c r="I467" s="235"/>
      <c r="J467" s="236">
        <f>ROUND(I467*H467,2)</f>
        <v>0</v>
      </c>
      <c r="K467" s="232" t="s">
        <v>222</v>
      </c>
      <c r="L467" s="45"/>
      <c r="M467" s="237" t="s">
        <v>1</v>
      </c>
      <c r="N467" s="238" t="s">
        <v>44</v>
      </c>
      <c r="O467" s="92"/>
      <c r="P467" s="239">
        <f>O467*H467</f>
        <v>0</v>
      </c>
      <c r="Q467" s="239">
        <v>0.0043839999999999999</v>
      </c>
      <c r="R467" s="239">
        <f>Q467*H467</f>
        <v>1.051690912</v>
      </c>
      <c r="S467" s="239">
        <v>0</v>
      </c>
      <c r="T467" s="24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1" t="s">
        <v>117</v>
      </c>
      <c r="AT467" s="241" t="s">
        <v>218</v>
      </c>
      <c r="AU467" s="241" t="s">
        <v>87</v>
      </c>
      <c r="AY467" s="18" t="s">
        <v>214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8" t="s">
        <v>85</v>
      </c>
      <c r="BK467" s="242">
        <f>ROUND(I467*H467,2)</f>
        <v>0</v>
      </c>
      <c r="BL467" s="18" t="s">
        <v>117</v>
      </c>
      <c r="BM467" s="241" t="s">
        <v>1819</v>
      </c>
    </row>
    <row r="468" s="2" customFormat="1">
      <c r="A468" s="39"/>
      <c r="B468" s="40"/>
      <c r="C468" s="41"/>
      <c r="D468" s="243" t="s">
        <v>224</v>
      </c>
      <c r="E468" s="41"/>
      <c r="F468" s="244" t="s">
        <v>1820</v>
      </c>
      <c r="G468" s="41"/>
      <c r="H468" s="41"/>
      <c r="I468" s="245"/>
      <c r="J468" s="41"/>
      <c r="K468" s="41"/>
      <c r="L468" s="45"/>
      <c r="M468" s="246"/>
      <c r="N468" s="247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224</v>
      </c>
      <c r="AU468" s="18" t="s">
        <v>87</v>
      </c>
    </row>
    <row r="469" s="14" customFormat="1">
      <c r="A469" s="14"/>
      <c r="B469" s="258"/>
      <c r="C469" s="259"/>
      <c r="D469" s="243" t="s">
        <v>226</v>
      </c>
      <c r="E469" s="260" t="s">
        <v>1</v>
      </c>
      <c r="F469" s="261" t="s">
        <v>1821</v>
      </c>
      <c r="G469" s="259"/>
      <c r="H469" s="262">
        <v>87.170000000000002</v>
      </c>
      <c r="I469" s="263"/>
      <c r="J469" s="259"/>
      <c r="K469" s="259"/>
      <c r="L469" s="264"/>
      <c r="M469" s="265"/>
      <c r="N469" s="266"/>
      <c r="O469" s="266"/>
      <c r="P469" s="266"/>
      <c r="Q469" s="266"/>
      <c r="R469" s="266"/>
      <c r="S469" s="266"/>
      <c r="T469" s="26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8" t="s">
        <v>226</v>
      </c>
      <c r="AU469" s="268" t="s">
        <v>87</v>
      </c>
      <c r="AV469" s="14" t="s">
        <v>87</v>
      </c>
      <c r="AW469" s="14" t="s">
        <v>34</v>
      </c>
      <c r="AX469" s="14" t="s">
        <v>79</v>
      </c>
      <c r="AY469" s="268" t="s">
        <v>214</v>
      </c>
    </row>
    <row r="470" s="14" customFormat="1">
      <c r="A470" s="14"/>
      <c r="B470" s="258"/>
      <c r="C470" s="259"/>
      <c r="D470" s="243" t="s">
        <v>226</v>
      </c>
      <c r="E470" s="260" t="s">
        <v>1</v>
      </c>
      <c r="F470" s="261" t="s">
        <v>1822</v>
      </c>
      <c r="G470" s="259"/>
      <c r="H470" s="262">
        <v>95.400000000000006</v>
      </c>
      <c r="I470" s="263"/>
      <c r="J470" s="259"/>
      <c r="K470" s="259"/>
      <c r="L470" s="264"/>
      <c r="M470" s="265"/>
      <c r="N470" s="266"/>
      <c r="O470" s="266"/>
      <c r="P470" s="266"/>
      <c r="Q470" s="266"/>
      <c r="R470" s="266"/>
      <c r="S470" s="266"/>
      <c r="T470" s="267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8" t="s">
        <v>226</v>
      </c>
      <c r="AU470" s="268" t="s">
        <v>87</v>
      </c>
      <c r="AV470" s="14" t="s">
        <v>87</v>
      </c>
      <c r="AW470" s="14" t="s">
        <v>34</v>
      </c>
      <c r="AX470" s="14" t="s">
        <v>79</v>
      </c>
      <c r="AY470" s="268" t="s">
        <v>214</v>
      </c>
    </row>
    <row r="471" s="14" customFormat="1">
      <c r="A471" s="14"/>
      <c r="B471" s="258"/>
      <c r="C471" s="259"/>
      <c r="D471" s="243" t="s">
        <v>226</v>
      </c>
      <c r="E471" s="260" t="s">
        <v>1</v>
      </c>
      <c r="F471" s="261" t="s">
        <v>1823</v>
      </c>
      <c r="G471" s="259"/>
      <c r="H471" s="262">
        <v>20</v>
      </c>
      <c r="I471" s="263"/>
      <c r="J471" s="259"/>
      <c r="K471" s="259"/>
      <c r="L471" s="264"/>
      <c r="M471" s="265"/>
      <c r="N471" s="266"/>
      <c r="O471" s="266"/>
      <c r="P471" s="266"/>
      <c r="Q471" s="266"/>
      <c r="R471" s="266"/>
      <c r="S471" s="266"/>
      <c r="T471" s="267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8" t="s">
        <v>226</v>
      </c>
      <c r="AU471" s="268" t="s">
        <v>87</v>
      </c>
      <c r="AV471" s="14" t="s">
        <v>87</v>
      </c>
      <c r="AW471" s="14" t="s">
        <v>34</v>
      </c>
      <c r="AX471" s="14" t="s">
        <v>79</v>
      </c>
      <c r="AY471" s="268" t="s">
        <v>214</v>
      </c>
    </row>
    <row r="472" s="14" customFormat="1">
      <c r="A472" s="14"/>
      <c r="B472" s="258"/>
      <c r="C472" s="259"/>
      <c r="D472" s="243" t="s">
        <v>226</v>
      </c>
      <c r="E472" s="260" t="s">
        <v>1</v>
      </c>
      <c r="F472" s="261" t="s">
        <v>1822</v>
      </c>
      <c r="G472" s="259"/>
      <c r="H472" s="262">
        <v>95.400000000000006</v>
      </c>
      <c r="I472" s="263"/>
      <c r="J472" s="259"/>
      <c r="K472" s="259"/>
      <c r="L472" s="264"/>
      <c r="M472" s="265"/>
      <c r="N472" s="266"/>
      <c r="O472" s="266"/>
      <c r="P472" s="266"/>
      <c r="Q472" s="266"/>
      <c r="R472" s="266"/>
      <c r="S472" s="266"/>
      <c r="T472" s="267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8" t="s">
        <v>226</v>
      </c>
      <c r="AU472" s="268" t="s">
        <v>87</v>
      </c>
      <c r="AV472" s="14" t="s">
        <v>87</v>
      </c>
      <c r="AW472" s="14" t="s">
        <v>34</v>
      </c>
      <c r="AX472" s="14" t="s">
        <v>79</v>
      </c>
      <c r="AY472" s="268" t="s">
        <v>214</v>
      </c>
    </row>
    <row r="473" s="14" customFormat="1">
      <c r="A473" s="14"/>
      <c r="B473" s="258"/>
      <c r="C473" s="259"/>
      <c r="D473" s="243" t="s">
        <v>226</v>
      </c>
      <c r="E473" s="260" t="s">
        <v>1</v>
      </c>
      <c r="F473" s="261" t="s">
        <v>1823</v>
      </c>
      <c r="G473" s="259"/>
      <c r="H473" s="262">
        <v>20</v>
      </c>
      <c r="I473" s="263"/>
      <c r="J473" s="259"/>
      <c r="K473" s="259"/>
      <c r="L473" s="264"/>
      <c r="M473" s="265"/>
      <c r="N473" s="266"/>
      <c r="O473" s="266"/>
      <c r="P473" s="266"/>
      <c r="Q473" s="266"/>
      <c r="R473" s="266"/>
      <c r="S473" s="266"/>
      <c r="T473" s="26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8" t="s">
        <v>226</v>
      </c>
      <c r="AU473" s="268" t="s">
        <v>87</v>
      </c>
      <c r="AV473" s="14" t="s">
        <v>87</v>
      </c>
      <c r="AW473" s="14" t="s">
        <v>34</v>
      </c>
      <c r="AX473" s="14" t="s">
        <v>79</v>
      </c>
      <c r="AY473" s="268" t="s">
        <v>214</v>
      </c>
    </row>
    <row r="474" s="14" customFormat="1">
      <c r="A474" s="14"/>
      <c r="B474" s="258"/>
      <c r="C474" s="259"/>
      <c r="D474" s="243" t="s">
        <v>226</v>
      </c>
      <c r="E474" s="260" t="s">
        <v>1</v>
      </c>
      <c r="F474" s="261" t="s">
        <v>1824</v>
      </c>
      <c r="G474" s="259"/>
      <c r="H474" s="262">
        <v>-71.135999999999996</v>
      </c>
      <c r="I474" s="263"/>
      <c r="J474" s="259"/>
      <c r="K474" s="259"/>
      <c r="L474" s="264"/>
      <c r="M474" s="265"/>
      <c r="N474" s="266"/>
      <c r="O474" s="266"/>
      <c r="P474" s="266"/>
      <c r="Q474" s="266"/>
      <c r="R474" s="266"/>
      <c r="S474" s="266"/>
      <c r="T474" s="26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8" t="s">
        <v>226</v>
      </c>
      <c r="AU474" s="268" t="s">
        <v>87</v>
      </c>
      <c r="AV474" s="14" t="s">
        <v>87</v>
      </c>
      <c r="AW474" s="14" t="s">
        <v>34</v>
      </c>
      <c r="AX474" s="14" t="s">
        <v>79</v>
      </c>
      <c r="AY474" s="268" t="s">
        <v>214</v>
      </c>
    </row>
    <row r="475" s="14" customFormat="1">
      <c r="A475" s="14"/>
      <c r="B475" s="258"/>
      <c r="C475" s="259"/>
      <c r="D475" s="243" t="s">
        <v>226</v>
      </c>
      <c r="E475" s="260" t="s">
        <v>1</v>
      </c>
      <c r="F475" s="261" t="s">
        <v>1825</v>
      </c>
      <c r="G475" s="259"/>
      <c r="H475" s="262">
        <v>-6.9409999999999998</v>
      </c>
      <c r="I475" s="263"/>
      <c r="J475" s="259"/>
      <c r="K475" s="259"/>
      <c r="L475" s="264"/>
      <c r="M475" s="265"/>
      <c r="N475" s="266"/>
      <c r="O475" s="266"/>
      <c r="P475" s="266"/>
      <c r="Q475" s="266"/>
      <c r="R475" s="266"/>
      <c r="S475" s="266"/>
      <c r="T475" s="26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8" t="s">
        <v>226</v>
      </c>
      <c r="AU475" s="268" t="s">
        <v>87</v>
      </c>
      <c r="AV475" s="14" t="s">
        <v>87</v>
      </c>
      <c r="AW475" s="14" t="s">
        <v>34</v>
      </c>
      <c r="AX475" s="14" t="s">
        <v>79</v>
      </c>
      <c r="AY475" s="268" t="s">
        <v>214</v>
      </c>
    </row>
    <row r="476" s="15" customFormat="1">
      <c r="A476" s="15"/>
      <c r="B476" s="269"/>
      <c r="C476" s="270"/>
      <c r="D476" s="243" t="s">
        <v>226</v>
      </c>
      <c r="E476" s="271" t="s">
        <v>1</v>
      </c>
      <c r="F476" s="272" t="s">
        <v>230</v>
      </c>
      <c r="G476" s="270"/>
      <c r="H476" s="273">
        <v>239.893</v>
      </c>
      <c r="I476" s="274"/>
      <c r="J476" s="270"/>
      <c r="K476" s="270"/>
      <c r="L476" s="275"/>
      <c r="M476" s="276"/>
      <c r="N476" s="277"/>
      <c r="O476" s="277"/>
      <c r="P476" s="277"/>
      <c r="Q476" s="277"/>
      <c r="R476" s="277"/>
      <c r="S476" s="277"/>
      <c r="T476" s="278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9" t="s">
        <v>226</v>
      </c>
      <c r="AU476" s="279" t="s">
        <v>87</v>
      </c>
      <c r="AV476" s="15" t="s">
        <v>117</v>
      </c>
      <c r="AW476" s="15" t="s">
        <v>34</v>
      </c>
      <c r="AX476" s="15" t="s">
        <v>85</v>
      </c>
      <c r="AY476" s="279" t="s">
        <v>214</v>
      </c>
    </row>
    <row r="477" s="2" customFormat="1" ht="24.15" customHeight="1">
      <c r="A477" s="39"/>
      <c r="B477" s="40"/>
      <c r="C477" s="229" t="s">
        <v>1826</v>
      </c>
      <c r="D477" s="229" t="s">
        <v>218</v>
      </c>
      <c r="E477" s="231" t="s">
        <v>1827</v>
      </c>
      <c r="F477" s="232" t="s">
        <v>1828</v>
      </c>
      <c r="G477" s="233" t="s">
        <v>239</v>
      </c>
      <c r="H477" s="234">
        <v>61.960000000000001</v>
      </c>
      <c r="I477" s="235"/>
      <c r="J477" s="236">
        <f>ROUND(I477*H477,2)</f>
        <v>0</v>
      </c>
      <c r="K477" s="232" t="s">
        <v>222</v>
      </c>
      <c r="L477" s="45"/>
      <c r="M477" s="237" t="s">
        <v>1</v>
      </c>
      <c r="N477" s="238" t="s">
        <v>44</v>
      </c>
      <c r="O477" s="92"/>
      <c r="P477" s="239">
        <f>O477*H477</f>
        <v>0</v>
      </c>
      <c r="Q477" s="239">
        <v>0</v>
      </c>
      <c r="R477" s="239">
        <f>Q477*H477</f>
        <v>0</v>
      </c>
      <c r="S477" s="239">
        <v>0</v>
      </c>
      <c r="T477" s="240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1" t="s">
        <v>117</v>
      </c>
      <c r="AT477" s="241" t="s">
        <v>218</v>
      </c>
      <c r="AU477" s="241" t="s">
        <v>87</v>
      </c>
      <c r="AY477" s="18" t="s">
        <v>214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8" t="s">
        <v>85</v>
      </c>
      <c r="BK477" s="242">
        <f>ROUND(I477*H477,2)</f>
        <v>0</v>
      </c>
      <c r="BL477" s="18" t="s">
        <v>117</v>
      </c>
      <c r="BM477" s="241" t="s">
        <v>1829</v>
      </c>
    </row>
    <row r="478" s="2" customFormat="1">
      <c r="A478" s="39"/>
      <c r="B478" s="40"/>
      <c r="C478" s="41"/>
      <c r="D478" s="243" t="s">
        <v>224</v>
      </c>
      <c r="E478" s="41"/>
      <c r="F478" s="244" t="s">
        <v>1830</v>
      </c>
      <c r="G478" s="41"/>
      <c r="H478" s="41"/>
      <c r="I478" s="245"/>
      <c r="J478" s="41"/>
      <c r="K478" s="41"/>
      <c r="L478" s="45"/>
      <c r="M478" s="246"/>
      <c r="N478" s="247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224</v>
      </c>
      <c r="AU478" s="18" t="s">
        <v>87</v>
      </c>
    </row>
    <row r="479" s="14" customFormat="1">
      <c r="A479" s="14"/>
      <c r="B479" s="258"/>
      <c r="C479" s="259"/>
      <c r="D479" s="243" t="s">
        <v>226</v>
      </c>
      <c r="E479" s="260" t="s">
        <v>1</v>
      </c>
      <c r="F479" s="261" t="s">
        <v>1831</v>
      </c>
      <c r="G479" s="259"/>
      <c r="H479" s="262">
        <v>49.439999999999998</v>
      </c>
      <c r="I479" s="263"/>
      <c r="J479" s="259"/>
      <c r="K479" s="259"/>
      <c r="L479" s="264"/>
      <c r="M479" s="265"/>
      <c r="N479" s="266"/>
      <c r="O479" s="266"/>
      <c r="P479" s="266"/>
      <c r="Q479" s="266"/>
      <c r="R479" s="266"/>
      <c r="S479" s="266"/>
      <c r="T479" s="267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8" t="s">
        <v>226</v>
      </c>
      <c r="AU479" s="268" t="s">
        <v>87</v>
      </c>
      <c r="AV479" s="14" t="s">
        <v>87</v>
      </c>
      <c r="AW479" s="14" t="s">
        <v>34</v>
      </c>
      <c r="AX479" s="14" t="s">
        <v>79</v>
      </c>
      <c r="AY479" s="268" t="s">
        <v>214</v>
      </c>
    </row>
    <row r="480" s="14" customFormat="1">
      <c r="A480" s="14"/>
      <c r="B480" s="258"/>
      <c r="C480" s="259"/>
      <c r="D480" s="243" t="s">
        <v>226</v>
      </c>
      <c r="E480" s="260" t="s">
        <v>1</v>
      </c>
      <c r="F480" s="261" t="s">
        <v>1832</v>
      </c>
      <c r="G480" s="259"/>
      <c r="H480" s="262">
        <v>12.52</v>
      </c>
      <c r="I480" s="263"/>
      <c r="J480" s="259"/>
      <c r="K480" s="259"/>
      <c r="L480" s="264"/>
      <c r="M480" s="265"/>
      <c r="N480" s="266"/>
      <c r="O480" s="266"/>
      <c r="P480" s="266"/>
      <c r="Q480" s="266"/>
      <c r="R480" s="266"/>
      <c r="S480" s="266"/>
      <c r="T480" s="26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8" t="s">
        <v>226</v>
      </c>
      <c r="AU480" s="268" t="s">
        <v>87</v>
      </c>
      <c r="AV480" s="14" t="s">
        <v>87</v>
      </c>
      <c r="AW480" s="14" t="s">
        <v>34</v>
      </c>
      <c r="AX480" s="14" t="s">
        <v>79</v>
      </c>
      <c r="AY480" s="268" t="s">
        <v>214</v>
      </c>
    </row>
    <row r="481" s="15" customFormat="1">
      <c r="A481" s="15"/>
      <c r="B481" s="269"/>
      <c r="C481" s="270"/>
      <c r="D481" s="243" t="s">
        <v>226</v>
      </c>
      <c r="E481" s="271" t="s">
        <v>1</v>
      </c>
      <c r="F481" s="272" t="s">
        <v>230</v>
      </c>
      <c r="G481" s="270"/>
      <c r="H481" s="273">
        <v>61.960000000000001</v>
      </c>
      <c r="I481" s="274"/>
      <c r="J481" s="270"/>
      <c r="K481" s="270"/>
      <c r="L481" s="275"/>
      <c r="M481" s="276"/>
      <c r="N481" s="277"/>
      <c r="O481" s="277"/>
      <c r="P481" s="277"/>
      <c r="Q481" s="277"/>
      <c r="R481" s="277"/>
      <c r="S481" s="277"/>
      <c r="T481" s="278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9" t="s">
        <v>226</v>
      </c>
      <c r="AU481" s="279" t="s">
        <v>87</v>
      </c>
      <c r="AV481" s="15" t="s">
        <v>117</v>
      </c>
      <c r="AW481" s="15" t="s">
        <v>34</v>
      </c>
      <c r="AX481" s="15" t="s">
        <v>85</v>
      </c>
      <c r="AY481" s="279" t="s">
        <v>214</v>
      </c>
    </row>
    <row r="482" s="2" customFormat="1" ht="24.15" customHeight="1">
      <c r="A482" s="39"/>
      <c r="B482" s="40"/>
      <c r="C482" s="280" t="s">
        <v>1833</v>
      </c>
      <c r="D482" s="280" t="s">
        <v>244</v>
      </c>
      <c r="E482" s="282" t="s">
        <v>1834</v>
      </c>
      <c r="F482" s="283" t="s">
        <v>1835</v>
      </c>
      <c r="G482" s="284" t="s">
        <v>239</v>
      </c>
      <c r="H482" s="285">
        <v>65.058000000000007</v>
      </c>
      <c r="I482" s="286"/>
      <c r="J482" s="287">
        <f>ROUND(I482*H482,2)</f>
        <v>0</v>
      </c>
      <c r="K482" s="283" t="s">
        <v>222</v>
      </c>
      <c r="L482" s="288"/>
      <c r="M482" s="289" t="s">
        <v>1</v>
      </c>
      <c r="N482" s="290" t="s">
        <v>44</v>
      </c>
      <c r="O482" s="92"/>
      <c r="P482" s="239">
        <f>O482*H482</f>
        <v>0</v>
      </c>
      <c r="Q482" s="239">
        <v>4.0000000000000003E-05</v>
      </c>
      <c r="R482" s="239">
        <f>Q482*H482</f>
        <v>0.0026023200000000004</v>
      </c>
      <c r="S482" s="239">
        <v>0</v>
      </c>
      <c r="T482" s="240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1" t="s">
        <v>247</v>
      </c>
      <c r="AT482" s="241" t="s">
        <v>244</v>
      </c>
      <c r="AU482" s="241" t="s">
        <v>87</v>
      </c>
      <c r="AY482" s="18" t="s">
        <v>214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8" t="s">
        <v>85</v>
      </c>
      <c r="BK482" s="242">
        <f>ROUND(I482*H482,2)</f>
        <v>0</v>
      </c>
      <c r="BL482" s="18" t="s">
        <v>117</v>
      </c>
      <c r="BM482" s="241" t="s">
        <v>1836</v>
      </c>
    </row>
    <row r="483" s="2" customFormat="1">
      <c r="A483" s="39"/>
      <c r="B483" s="40"/>
      <c r="C483" s="41"/>
      <c r="D483" s="243" t="s">
        <v>224</v>
      </c>
      <c r="E483" s="41"/>
      <c r="F483" s="244" t="s">
        <v>1835</v>
      </c>
      <c r="G483" s="41"/>
      <c r="H483" s="41"/>
      <c r="I483" s="245"/>
      <c r="J483" s="41"/>
      <c r="K483" s="41"/>
      <c r="L483" s="45"/>
      <c r="M483" s="246"/>
      <c r="N483" s="247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224</v>
      </c>
      <c r="AU483" s="18" t="s">
        <v>87</v>
      </c>
    </row>
    <row r="484" s="14" customFormat="1">
      <c r="A484" s="14"/>
      <c r="B484" s="258"/>
      <c r="C484" s="259"/>
      <c r="D484" s="243" t="s">
        <v>226</v>
      </c>
      <c r="E484" s="259"/>
      <c r="F484" s="261" t="s">
        <v>1837</v>
      </c>
      <c r="G484" s="259"/>
      <c r="H484" s="262">
        <v>65.058000000000007</v>
      </c>
      <c r="I484" s="263"/>
      <c r="J484" s="259"/>
      <c r="K484" s="259"/>
      <c r="L484" s="264"/>
      <c r="M484" s="265"/>
      <c r="N484" s="266"/>
      <c r="O484" s="266"/>
      <c r="P484" s="266"/>
      <c r="Q484" s="266"/>
      <c r="R484" s="266"/>
      <c r="S484" s="266"/>
      <c r="T484" s="267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8" t="s">
        <v>226</v>
      </c>
      <c r="AU484" s="268" t="s">
        <v>87</v>
      </c>
      <c r="AV484" s="14" t="s">
        <v>87</v>
      </c>
      <c r="AW484" s="14" t="s">
        <v>4</v>
      </c>
      <c r="AX484" s="14" t="s">
        <v>85</v>
      </c>
      <c r="AY484" s="268" t="s">
        <v>214</v>
      </c>
    </row>
    <row r="485" s="2" customFormat="1" ht="24.15" customHeight="1">
      <c r="A485" s="39"/>
      <c r="B485" s="40"/>
      <c r="C485" s="229" t="s">
        <v>236</v>
      </c>
      <c r="D485" s="230" t="s">
        <v>218</v>
      </c>
      <c r="E485" s="231" t="s">
        <v>237</v>
      </c>
      <c r="F485" s="232" t="s">
        <v>238</v>
      </c>
      <c r="G485" s="233" t="s">
        <v>239</v>
      </c>
      <c r="H485" s="234">
        <v>1148.9960000000001</v>
      </c>
      <c r="I485" s="235"/>
      <c r="J485" s="236">
        <f>ROUND(I485*H485,2)</f>
        <v>0</v>
      </c>
      <c r="K485" s="232" t="s">
        <v>222</v>
      </c>
      <c r="L485" s="45"/>
      <c r="M485" s="237" t="s">
        <v>1</v>
      </c>
      <c r="N485" s="238" t="s">
        <v>44</v>
      </c>
      <c r="O485" s="92"/>
      <c r="P485" s="239">
        <f>O485*H485</f>
        <v>0</v>
      </c>
      <c r="Q485" s="239">
        <v>0</v>
      </c>
      <c r="R485" s="239">
        <f>Q485*H485</f>
        <v>0</v>
      </c>
      <c r="S485" s="239">
        <v>0</v>
      </c>
      <c r="T485" s="24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1" t="s">
        <v>117</v>
      </c>
      <c r="AT485" s="241" t="s">
        <v>218</v>
      </c>
      <c r="AU485" s="241" t="s">
        <v>87</v>
      </c>
      <c r="AY485" s="18" t="s">
        <v>214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8" t="s">
        <v>85</v>
      </c>
      <c r="BK485" s="242">
        <f>ROUND(I485*H485,2)</f>
        <v>0</v>
      </c>
      <c r="BL485" s="18" t="s">
        <v>117</v>
      </c>
      <c r="BM485" s="241" t="s">
        <v>240</v>
      </c>
    </row>
    <row r="486" s="2" customFormat="1">
      <c r="A486" s="39"/>
      <c r="B486" s="40"/>
      <c r="C486" s="41"/>
      <c r="D486" s="243" t="s">
        <v>224</v>
      </c>
      <c r="E486" s="41"/>
      <c r="F486" s="244" t="s">
        <v>241</v>
      </c>
      <c r="G486" s="41"/>
      <c r="H486" s="41"/>
      <c r="I486" s="245"/>
      <c r="J486" s="41"/>
      <c r="K486" s="41"/>
      <c r="L486" s="45"/>
      <c r="M486" s="246"/>
      <c r="N486" s="247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224</v>
      </c>
      <c r="AU486" s="18" t="s">
        <v>87</v>
      </c>
    </row>
    <row r="487" s="14" customFormat="1">
      <c r="A487" s="14"/>
      <c r="B487" s="258"/>
      <c r="C487" s="259"/>
      <c r="D487" s="243" t="s">
        <v>226</v>
      </c>
      <c r="E487" s="260" t="s">
        <v>1</v>
      </c>
      <c r="F487" s="261" t="s">
        <v>1838</v>
      </c>
      <c r="G487" s="259"/>
      <c r="H487" s="262">
        <v>1170.8399999999999</v>
      </c>
      <c r="I487" s="263"/>
      <c r="J487" s="259"/>
      <c r="K487" s="259"/>
      <c r="L487" s="264"/>
      <c r="M487" s="265"/>
      <c r="N487" s="266"/>
      <c r="O487" s="266"/>
      <c r="P487" s="266"/>
      <c r="Q487" s="266"/>
      <c r="R487" s="266"/>
      <c r="S487" s="266"/>
      <c r="T487" s="267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8" t="s">
        <v>226</v>
      </c>
      <c r="AU487" s="268" t="s">
        <v>87</v>
      </c>
      <c r="AV487" s="14" t="s">
        <v>87</v>
      </c>
      <c r="AW487" s="14" t="s">
        <v>34</v>
      </c>
      <c r="AX487" s="14" t="s">
        <v>79</v>
      </c>
      <c r="AY487" s="268" t="s">
        <v>214</v>
      </c>
    </row>
    <row r="488" s="14" customFormat="1">
      <c r="A488" s="14"/>
      <c r="B488" s="258"/>
      <c r="C488" s="259"/>
      <c r="D488" s="243" t="s">
        <v>226</v>
      </c>
      <c r="E488" s="260" t="s">
        <v>1</v>
      </c>
      <c r="F488" s="261" t="s">
        <v>1839</v>
      </c>
      <c r="G488" s="259"/>
      <c r="H488" s="262">
        <v>-21.844000000000001</v>
      </c>
      <c r="I488" s="263"/>
      <c r="J488" s="259"/>
      <c r="K488" s="259"/>
      <c r="L488" s="264"/>
      <c r="M488" s="265"/>
      <c r="N488" s="266"/>
      <c r="O488" s="266"/>
      <c r="P488" s="266"/>
      <c r="Q488" s="266"/>
      <c r="R488" s="266"/>
      <c r="S488" s="266"/>
      <c r="T488" s="26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8" t="s">
        <v>226</v>
      </c>
      <c r="AU488" s="268" t="s">
        <v>87</v>
      </c>
      <c r="AV488" s="14" t="s">
        <v>87</v>
      </c>
      <c r="AW488" s="14" t="s">
        <v>34</v>
      </c>
      <c r="AX488" s="14" t="s">
        <v>79</v>
      </c>
      <c r="AY488" s="268" t="s">
        <v>214</v>
      </c>
    </row>
    <row r="489" s="15" customFormat="1">
      <c r="A489" s="15"/>
      <c r="B489" s="269"/>
      <c r="C489" s="270"/>
      <c r="D489" s="243" t="s">
        <v>226</v>
      </c>
      <c r="E489" s="271" t="s">
        <v>1</v>
      </c>
      <c r="F489" s="272" t="s">
        <v>230</v>
      </c>
      <c r="G489" s="270"/>
      <c r="H489" s="273">
        <v>1148.9960000000001</v>
      </c>
      <c r="I489" s="274"/>
      <c r="J489" s="270"/>
      <c r="K489" s="270"/>
      <c r="L489" s="275"/>
      <c r="M489" s="276"/>
      <c r="N489" s="277"/>
      <c r="O489" s="277"/>
      <c r="P489" s="277"/>
      <c r="Q489" s="277"/>
      <c r="R489" s="277"/>
      <c r="S489" s="277"/>
      <c r="T489" s="278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9" t="s">
        <v>226</v>
      </c>
      <c r="AU489" s="279" t="s">
        <v>87</v>
      </c>
      <c r="AV489" s="15" t="s">
        <v>117</v>
      </c>
      <c r="AW489" s="15" t="s">
        <v>34</v>
      </c>
      <c r="AX489" s="15" t="s">
        <v>85</v>
      </c>
      <c r="AY489" s="279" t="s">
        <v>214</v>
      </c>
    </row>
    <row r="490" s="2" customFormat="1" ht="16.5" customHeight="1">
      <c r="A490" s="39"/>
      <c r="B490" s="40"/>
      <c r="C490" s="280" t="s">
        <v>243</v>
      </c>
      <c r="D490" s="281" t="s">
        <v>244</v>
      </c>
      <c r="E490" s="282" t="s">
        <v>245</v>
      </c>
      <c r="F490" s="283" t="s">
        <v>246</v>
      </c>
      <c r="G490" s="284" t="s">
        <v>239</v>
      </c>
      <c r="H490" s="285">
        <v>1148.9960000000001</v>
      </c>
      <c r="I490" s="286"/>
      <c r="J490" s="287">
        <f>ROUND(I490*H490,2)</f>
        <v>0</v>
      </c>
      <c r="K490" s="283" t="s">
        <v>222</v>
      </c>
      <c r="L490" s="288"/>
      <c r="M490" s="289" t="s">
        <v>1</v>
      </c>
      <c r="N490" s="290" t="s">
        <v>44</v>
      </c>
      <c r="O490" s="92"/>
      <c r="P490" s="239">
        <f>O490*H490</f>
        <v>0</v>
      </c>
      <c r="Q490" s="239">
        <v>5.0000000000000002E-05</v>
      </c>
      <c r="R490" s="239">
        <f>Q490*H490</f>
        <v>0.057449800000000009</v>
      </c>
      <c r="S490" s="239">
        <v>0</v>
      </c>
      <c r="T490" s="24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1" t="s">
        <v>247</v>
      </c>
      <c r="AT490" s="241" t="s">
        <v>244</v>
      </c>
      <c r="AU490" s="241" t="s">
        <v>87</v>
      </c>
      <c r="AY490" s="18" t="s">
        <v>214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8" t="s">
        <v>85</v>
      </c>
      <c r="BK490" s="242">
        <f>ROUND(I490*H490,2)</f>
        <v>0</v>
      </c>
      <c r="BL490" s="18" t="s">
        <v>117</v>
      </c>
      <c r="BM490" s="241" t="s">
        <v>248</v>
      </c>
    </row>
    <row r="491" s="2" customFormat="1">
      <c r="A491" s="39"/>
      <c r="B491" s="40"/>
      <c r="C491" s="41"/>
      <c r="D491" s="243" t="s">
        <v>224</v>
      </c>
      <c r="E491" s="41"/>
      <c r="F491" s="244" t="s">
        <v>246</v>
      </c>
      <c r="G491" s="41"/>
      <c r="H491" s="41"/>
      <c r="I491" s="245"/>
      <c r="J491" s="41"/>
      <c r="K491" s="41"/>
      <c r="L491" s="45"/>
      <c r="M491" s="246"/>
      <c r="N491" s="247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224</v>
      </c>
      <c r="AU491" s="18" t="s">
        <v>87</v>
      </c>
    </row>
    <row r="492" s="2" customFormat="1" ht="24.15" customHeight="1">
      <c r="A492" s="39"/>
      <c r="B492" s="40"/>
      <c r="C492" s="229" t="s">
        <v>900</v>
      </c>
      <c r="D492" s="229" t="s">
        <v>218</v>
      </c>
      <c r="E492" s="231" t="s">
        <v>1840</v>
      </c>
      <c r="F492" s="232" t="s">
        <v>1841</v>
      </c>
      <c r="G492" s="233" t="s">
        <v>221</v>
      </c>
      <c r="H492" s="234">
        <v>46</v>
      </c>
      <c r="I492" s="235"/>
      <c r="J492" s="236">
        <f>ROUND(I492*H492,2)</f>
        <v>0</v>
      </c>
      <c r="K492" s="232" t="s">
        <v>222</v>
      </c>
      <c r="L492" s="45"/>
      <c r="M492" s="237" t="s">
        <v>1</v>
      </c>
      <c r="N492" s="238" t="s">
        <v>44</v>
      </c>
      <c r="O492" s="92"/>
      <c r="P492" s="239">
        <f>O492*H492</f>
        <v>0</v>
      </c>
      <c r="Q492" s="239">
        <v>0.00029999999999999997</v>
      </c>
      <c r="R492" s="239">
        <f>Q492*H492</f>
        <v>0.013799999999999998</v>
      </c>
      <c r="S492" s="239">
        <v>0</v>
      </c>
      <c r="T492" s="240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1" t="s">
        <v>117</v>
      </c>
      <c r="AT492" s="241" t="s">
        <v>218</v>
      </c>
      <c r="AU492" s="241" t="s">
        <v>87</v>
      </c>
      <c r="AY492" s="18" t="s">
        <v>214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8" t="s">
        <v>85</v>
      </c>
      <c r="BK492" s="242">
        <f>ROUND(I492*H492,2)</f>
        <v>0</v>
      </c>
      <c r="BL492" s="18" t="s">
        <v>117</v>
      </c>
      <c r="BM492" s="241" t="s">
        <v>1842</v>
      </c>
    </row>
    <row r="493" s="2" customFormat="1">
      <c r="A493" s="39"/>
      <c r="B493" s="40"/>
      <c r="C493" s="41"/>
      <c r="D493" s="243" t="s">
        <v>224</v>
      </c>
      <c r="E493" s="41"/>
      <c r="F493" s="244" t="s">
        <v>1843</v>
      </c>
      <c r="G493" s="41"/>
      <c r="H493" s="41"/>
      <c r="I493" s="245"/>
      <c r="J493" s="41"/>
      <c r="K493" s="41"/>
      <c r="L493" s="45"/>
      <c r="M493" s="246"/>
      <c r="N493" s="247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224</v>
      </c>
      <c r="AU493" s="18" t="s">
        <v>87</v>
      </c>
    </row>
    <row r="494" s="14" customFormat="1">
      <c r="A494" s="14"/>
      <c r="B494" s="258"/>
      <c r="C494" s="259"/>
      <c r="D494" s="243" t="s">
        <v>226</v>
      </c>
      <c r="E494" s="260" t="s">
        <v>1</v>
      </c>
      <c r="F494" s="261" t="s">
        <v>1844</v>
      </c>
      <c r="G494" s="259"/>
      <c r="H494" s="262">
        <v>13.5</v>
      </c>
      <c r="I494" s="263"/>
      <c r="J494" s="259"/>
      <c r="K494" s="259"/>
      <c r="L494" s="264"/>
      <c r="M494" s="265"/>
      <c r="N494" s="266"/>
      <c r="O494" s="266"/>
      <c r="P494" s="266"/>
      <c r="Q494" s="266"/>
      <c r="R494" s="266"/>
      <c r="S494" s="266"/>
      <c r="T494" s="26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8" t="s">
        <v>226</v>
      </c>
      <c r="AU494" s="268" t="s">
        <v>87</v>
      </c>
      <c r="AV494" s="14" t="s">
        <v>87</v>
      </c>
      <c r="AW494" s="14" t="s">
        <v>34</v>
      </c>
      <c r="AX494" s="14" t="s">
        <v>79</v>
      </c>
      <c r="AY494" s="268" t="s">
        <v>214</v>
      </c>
    </row>
    <row r="495" s="14" customFormat="1">
      <c r="A495" s="14"/>
      <c r="B495" s="258"/>
      <c r="C495" s="259"/>
      <c r="D495" s="243" t="s">
        <v>226</v>
      </c>
      <c r="E495" s="260" t="s">
        <v>1</v>
      </c>
      <c r="F495" s="261" t="s">
        <v>1845</v>
      </c>
      <c r="G495" s="259"/>
      <c r="H495" s="262">
        <v>32.5</v>
      </c>
      <c r="I495" s="263"/>
      <c r="J495" s="259"/>
      <c r="K495" s="259"/>
      <c r="L495" s="264"/>
      <c r="M495" s="265"/>
      <c r="N495" s="266"/>
      <c r="O495" s="266"/>
      <c r="P495" s="266"/>
      <c r="Q495" s="266"/>
      <c r="R495" s="266"/>
      <c r="S495" s="266"/>
      <c r="T495" s="267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8" t="s">
        <v>226</v>
      </c>
      <c r="AU495" s="268" t="s">
        <v>87</v>
      </c>
      <c r="AV495" s="14" t="s">
        <v>87</v>
      </c>
      <c r="AW495" s="14" t="s">
        <v>34</v>
      </c>
      <c r="AX495" s="14" t="s">
        <v>79</v>
      </c>
      <c r="AY495" s="268" t="s">
        <v>214</v>
      </c>
    </row>
    <row r="496" s="15" customFormat="1">
      <c r="A496" s="15"/>
      <c r="B496" s="269"/>
      <c r="C496" s="270"/>
      <c r="D496" s="243" t="s">
        <v>226</v>
      </c>
      <c r="E496" s="271" t="s">
        <v>1</v>
      </c>
      <c r="F496" s="272" t="s">
        <v>230</v>
      </c>
      <c r="G496" s="270"/>
      <c r="H496" s="273">
        <v>46</v>
      </c>
      <c r="I496" s="274"/>
      <c r="J496" s="270"/>
      <c r="K496" s="270"/>
      <c r="L496" s="275"/>
      <c r="M496" s="276"/>
      <c r="N496" s="277"/>
      <c r="O496" s="277"/>
      <c r="P496" s="277"/>
      <c r="Q496" s="277"/>
      <c r="R496" s="277"/>
      <c r="S496" s="277"/>
      <c r="T496" s="278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9" t="s">
        <v>226</v>
      </c>
      <c r="AU496" s="279" t="s">
        <v>87</v>
      </c>
      <c r="AV496" s="15" t="s">
        <v>117</v>
      </c>
      <c r="AW496" s="15" t="s">
        <v>34</v>
      </c>
      <c r="AX496" s="15" t="s">
        <v>85</v>
      </c>
      <c r="AY496" s="279" t="s">
        <v>214</v>
      </c>
    </row>
    <row r="497" s="2" customFormat="1" ht="24.15" customHeight="1">
      <c r="A497" s="39"/>
      <c r="B497" s="40"/>
      <c r="C497" s="229" t="s">
        <v>1846</v>
      </c>
      <c r="D497" s="229" t="s">
        <v>218</v>
      </c>
      <c r="E497" s="231" t="s">
        <v>1847</v>
      </c>
      <c r="F497" s="232" t="s">
        <v>1848</v>
      </c>
      <c r="G497" s="233" t="s">
        <v>221</v>
      </c>
      <c r="H497" s="234">
        <v>152.72300000000001</v>
      </c>
      <c r="I497" s="235"/>
      <c r="J497" s="236">
        <f>ROUND(I497*H497,2)</f>
        <v>0</v>
      </c>
      <c r="K497" s="232" t="s">
        <v>222</v>
      </c>
      <c r="L497" s="45"/>
      <c r="M497" s="237" t="s">
        <v>1</v>
      </c>
      <c r="N497" s="238" t="s">
        <v>44</v>
      </c>
      <c r="O497" s="92"/>
      <c r="P497" s="239">
        <f>O497*H497</f>
        <v>0</v>
      </c>
      <c r="Q497" s="239">
        <v>0.00025000000000000001</v>
      </c>
      <c r="R497" s="239">
        <f>Q497*H497</f>
        <v>0.038180750000000006</v>
      </c>
      <c r="S497" s="239">
        <v>0</v>
      </c>
      <c r="T497" s="240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1" t="s">
        <v>117</v>
      </c>
      <c r="AT497" s="241" t="s">
        <v>218</v>
      </c>
      <c r="AU497" s="241" t="s">
        <v>87</v>
      </c>
      <c r="AY497" s="18" t="s">
        <v>214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8" t="s">
        <v>85</v>
      </c>
      <c r="BK497" s="242">
        <f>ROUND(I497*H497,2)</f>
        <v>0</v>
      </c>
      <c r="BL497" s="18" t="s">
        <v>117</v>
      </c>
      <c r="BM497" s="241" t="s">
        <v>1849</v>
      </c>
    </row>
    <row r="498" s="2" customFormat="1">
      <c r="A498" s="39"/>
      <c r="B498" s="40"/>
      <c r="C498" s="41"/>
      <c r="D498" s="243" t="s">
        <v>224</v>
      </c>
      <c r="E498" s="41"/>
      <c r="F498" s="244" t="s">
        <v>1850</v>
      </c>
      <c r="G498" s="41"/>
      <c r="H498" s="41"/>
      <c r="I498" s="245"/>
      <c r="J498" s="41"/>
      <c r="K498" s="41"/>
      <c r="L498" s="45"/>
      <c r="M498" s="246"/>
      <c r="N498" s="247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224</v>
      </c>
      <c r="AU498" s="18" t="s">
        <v>87</v>
      </c>
    </row>
    <row r="499" s="2" customFormat="1">
      <c r="A499" s="39"/>
      <c r="B499" s="40"/>
      <c r="C499" s="41"/>
      <c r="D499" s="243" t="s">
        <v>400</v>
      </c>
      <c r="E499" s="41"/>
      <c r="F499" s="291" t="s">
        <v>1851</v>
      </c>
      <c r="G499" s="41"/>
      <c r="H499" s="41"/>
      <c r="I499" s="245"/>
      <c r="J499" s="41"/>
      <c r="K499" s="41"/>
      <c r="L499" s="45"/>
      <c r="M499" s="246"/>
      <c r="N499" s="247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400</v>
      </c>
      <c r="AU499" s="18" t="s">
        <v>87</v>
      </c>
    </row>
    <row r="500" s="14" customFormat="1">
      <c r="A500" s="14"/>
      <c r="B500" s="258"/>
      <c r="C500" s="259"/>
      <c r="D500" s="243" t="s">
        <v>226</v>
      </c>
      <c r="E500" s="260" t="s">
        <v>1</v>
      </c>
      <c r="F500" s="261" t="s">
        <v>1852</v>
      </c>
      <c r="G500" s="259"/>
      <c r="H500" s="262">
        <v>152.72300000000001</v>
      </c>
      <c r="I500" s="263"/>
      <c r="J500" s="259"/>
      <c r="K500" s="259"/>
      <c r="L500" s="264"/>
      <c r="M500" s="265"/>
      <c r="N500" s="266"/>
      <c r="O500" s="266"/>
      <c r="P500" s="266"/>
      <c r="Q500" s="266"/>
      <c r="R500" s="266"/>
      <c r="S500" s="266"/>
      <c r="T500" s="26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8" t="s">
        <v>226</v>
      </c>
      <c r="AU500" s="268" t="s">
        <v>87</v>
      </c>
      <c r="AV500" s="14" t="s">
        <v>87</v>
      </c>
      <c r="AW500" s="14" t="s">
        <v>34</v>
      </c>
      <c r="AX500" s="14" t="s">
        <v>79</v>
      </c>
      <c r="AY500" s="268" t="s">
        <v>214</v>
      </c>
    </row>
    <row r="501" s="15" customFormat="1">
      <c r="A501" s="15"/>
      <c r="B501" s="269"/>
      <c r="C501" s="270"/>
      <c r="D501" s="243" t="s">
        <v>226</v>
      </c>
      <c r="E501" s="271" t="s">
        <v>1</v>
      </c>
      <c r="F501" s="272" t="s">
        <v>230</v>
      </c>
      <c r="G501" s="270"/>
      <c r="H501" s="273">
        <v>152.72300000000001</v>
      </c>
      <c r="I501" s="274"/>
      <c r="J501" s="270"/>
      <c r="K501" s="270"/>
      <c r="L501" s="275"/>
      <c r="M501" s="276"/>
      <c r="N501" s="277"/>
      <c r="O501" s="277"/>
      <c r="P501" s="277"/>
      <c r="Q501" s="277"/>
      <c r="R501" s="277"/>
      <c r="S501" s="277"/>
      <c r="T501" s="278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9" t="s">
        <v>226</v>
      </c>
      <c r="AU501" s="279" t="s">
        <v>87</v>
      </c>
      <c r="AV501" s="15" t="s">
        <v>117</v>
      </c>
      <c r="AW501" s="15" t="s">
        <v>34</v>
      </c>
      <c r="AX501" s="15" t="s">
        <v>85</v>
      </c>
      <c r="AY501" s="279" t="s">
        <v>214</v>
      </c>
    </row>
    <row r="502" s="2" customFormat="1" ht="44.25" customHeight="1">
      <c r="A502" s="39"/>
      <c r="B502" s="40"/>
      <c r="C502" s="229" t="s">
        <v>576</v>
      </c>
      <c r="D502" s="229" t="s">
        <v>218</v>
      </c>
      <c r="E502" s="231" t="s">
        <v>1853</v>
      </c>
      <c r="F502" s="232" t="s">
        <v>1854</v>
      </c>
      <c r="G502" s="233" t="s">
        <v>221</v>
      </c>
      <c r="H502" s="234">
        <v>32.5</v>
      </c>
      <c r="I502" s="235"/>
      <c r="J502" s="236">
        <f>ROUND(I502*H502,2)</f>
        <v>0</v>
      </c>
      <c r="K502" s="232" t="s">
        <v>222</v>
      </c>
      <c r="L502" s="45"/>
      <c r="M502" s="237" t="s">
        <v>1</v>
      </c>
      <c r="N502" s="238" t="s">
        <v>44</v>
      </c>
      <c r="O502" s="92"/>
      <c r="P502" s="239">
        <f>O502*H502</f>
        <v>0</v>
      </c>
      <c r="Q502" s="239">
        <v>0.0083540799999999998</v>
      </c>
      <c r="R502" s="239">
        <f>Q502*H502</f>
        <v>0.27150760000000002</v>
      </c>
      <c r="S502" s="239">
        <v>0</v>
      </c>
      <c r="T502" s="240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41" t="s">
        <v>117</v>
      </c>
      <c r="AT502" s="241" t="s">
        <v>218</v>
      </c>
      <c r="AU502" s="241" t="s">
        <v>87</v>
      </c>
      <c r="AY502" s="18" t="s">
        <v>214</v>
      </c>
      <c r="BE502" s="242">
        <f>IF(N502="základní",J502,0)</f>
        <v>0</v>
      </c>
      <c r="BF502" s="242">
        <f>IF(N502="snížená",J502,0)</f>
        <v>0</v>
      </c>
      <c r="BG502" s="242">
        <f>IF(N502="zákl. přenesená",J502,0)</f>
        <v>0</v>
      </c>
      <c r="BH502" s="242">
        <f>IF(N502="sníž. přenesená",J502,0)</f>
        <v>0</v>
      </c>
      <c r="BI502" s="242">
        <f>IF(N502="nulová",J502,0)</f>
        <v>0</v>
      </c>
      <c r="BJ502" s="18" t="s">
        <v>85</v>
      </c>
      <c r="BK502" s="242">
        <f>ROUND(I502*H502,2)</f>
        <v>0</v>
      </c>
      <c r="BL502" s="18" t="s">
        <v>117</v>
      </c>
      <c r="BM502" s="241" t="s">
        <v>1855</v>
      </c>
    </row>
    <row r="503" s="2" customFormat="1">
      <c r="A503" s="39"/>
      <c r="B503" s="40"/>
      <c r="C503" s="41"/>
      <c r="D503" s="243" t="s">
        <v>224</v>
      </c>
      <c r="E503" s="41"/>
      <c r="F503" s="244" t="s">
        <v>1856</v>
      </c>
      <c r="G503" s="41"/>
      <c r="H503" s="41"/>
      <c r="I503" s="245"/>
      <c r="J503" s="41"/>
      <c r="K503" s="41"/>
      <c r="L503" s="45"/>
      <c r="M503" s="246"/>
      <c r="N503" s="247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224</v>
      </c>
      <c r="AU503" s="18" t="s">
        <v>87</v>
      </c>
    </row>
    <row r="504" s="13" customFormat="1">
      <c r="A504" s="13"/>
      <c r="B504" s="248"/>
      <c r="C504" s="249"/>
      <c r="D504" s="243" t="s">
        <v>226</v>
      </c>
      <c r="E504" s="250" t="s">
        <v>1</v>
      </c>
      <c r="F504" s="251" t="s">
        <v>1857</v>
      </c>
      <c r="G504" s="249"/>
      <c r="H504" s="250" t="s">
        <v>1</v>
      </c>
      <c r="I504" s="252"/>
      <c r="J504" s="249"/>
      <c r="K504" s="249"/>
      <c r="L504" s="253"/>
      <c r="M504" s="254"/>
      <c r="N504" s="255"/>
      <c r="O504" s="255"/>
      <c r="P504" s="255"/>
      <c r="Q504" s="255"/>
      <c r="R504" s="255"/>
      <c r="S504" s="255"/>
      <c r="T504" s="25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7" t="s">
        <v>226</v>
      </c>
      <c r="AU504" s="257" t="s">
        <v>87</v>
      </c>
      <c r="AV504" s="13" t="s">
        <v>85</v>
      </c>
      <c r="AW504" s="13" t="s">
        <v>34</v>
      </c>
      <c r="AX504" s="13" t="s">
        <v>79</v>
      </c>
      <c r="AY504" s="257" t="s">
        <v>214</v>
      </c>
    </row>
    <row r="505" s="14" customFormat="1">
      <c r="A505" s="14"/>
      <c r="B505" s="258"/>
      <c r="C505" s="259"/>
      <c r="D505" s="243" t="s">
        <v>226</v>
      </c>
      <c r="E505" s="260" t="s">
        <v>1</v>
      </c>
      <c r="F505" s="261" t="s">
        <v>1858</v>
      </c>
      <c r="G505" s="259"/>
      <c r="H505" s="262">
        <v>32.5</v>
      </c>
      <c r="I505" s="263"/>
      <c r="J505" s="259"/>
      <c r="K505" s="259"/>
      <c r="L505" s="264"/>
      <c r="M505" s="265"/>
      <c r="N505" s="266"/>
      <c r="O505" s="266"/>
      <c r="P505" s="266"/>
      <c r="Q505" s="266"/>
      <c r="R505" s="266"/>
      <c r="S505" s="266"/>
      <c r="T505" s="267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8" t="s">
        <v>226</v>
      </c>
      <c r="AU505" s="268" t="s">
        <v>87</v>
      </c>
      <c r="AV505" s="14" t="s">
        <v>87</v>
      </c>
      <c r="AW505" s="14" t="s">
        <v>34</v>
      </c>
      <c r="AX505" s="14" t="s">
        <v>85</v>
      </c>
      <c r="AY505" s="268" t="s">
        <v>214</v>
      </c>
    </row>
    <row r="506" s="2" customFormat="1" ht="16.5" customHeight="1">
      <c r="A506" s="39"/>
      <c r="B506" s="40"/>
      <c r="C506" s="280" t="s">
        <v>903</v>
      </c>
      <c r="D506" s="280" t="s">
        <v>244</v>
      </c>
      <c r="E506" s="282" t="s">
        <v>1859</v>
      </c>
      <c r="F506" s="283" t="s">
        <v>1860</v>
      </c>
      <c r="G506" s="284" t="s">
        <v>221</v>
      </c>
      <c r="H506" s="285">
        <v>34.125</v>
      </c>
      <c r="I506" s="286"/>
      <c r="J506" s="287">
        <f>ROUND(I506*H506,2)</f>
        <v>0</v>
      </c>
      <c r="K506" s="283" t="s">
        <v>222</v>
      </c>
      <c r="L506" s="288"/>
      <c r="M506" s="289" t="s">
        <v>1</v>
      </c>
      <c r="N506" s="290" t="s">
        <v>44</v>
      </c>
      <c r="O506" s="92"/>
      <c r="P506" s="239">
        <f>O506*H506</f>
        <v>0</v>
      </c>
      <c r="Q506" s="239">
        <v>0.00115</v>
      </c>
      <c r="R506" s="239">
        <f>Q506*H506</f>
        <v>0.039243750000000001</v>
      </c>
      <c r="S506" s="239">
        <v>0</v>
      </c>
      <c r="T506" s="240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41" t="s">
        <v>247</v>
      </c>
      <c r="AT506" s="241" t="s">
        <v>244</v>
      </c>
      <c r="AU506" s="241" t="s">
        <v>87</v>
      </c>
      <c r="AY506" s="18" t="s">
        <v>214</v>
      </c>
      <c r="BE506" s="242">
        <f>IF(N506="základní",J506,0)</f>
        <v>0</v>
      </c>
      <c r="BF506" s="242">
        <f>IF(N506="snížená",J506,0)</f>
        <v>0</v>
      </c>
      <c r="BG506" s="242">
        <f>IF(N506="zákl. přenesená",J506,0)</f>
        <v>0</v>
      </c>
      <c r="BH506" s="242">
        <f>IF(N506="sníž. přenesená",J506,0)</f>
        <v>0</v>
      </c>
      <c r="BI506" s="242">
        <f>IF(N506="nulová",J506,0)</f>
        <v>0</v>
      </c>
      <c r="BJ506" s="18" t="s">
        <v>85</v>
      </c>
      <c r="BK506" s="242">
        <f>ROUND(I506*H506,2)</f>
        <v>0</v>
      </c>
      <c r="BL506" s="18" t="s">
        <v>117</v>
      </c>
      <c r="BM506" s="241" t="s">
        <v>1861</v>
      </c>
    </row>
    <row r="507" s="2" customFormat="1">
      <c r="A507" s="39"/>
      <c r="B507" s="40"/>
      <c r="C507" s="41"/>
      <c r="D507" s="243" t="s">
        <v>224</v>
      </c>
      <c r="E507" s="41"/>
      <c r="F507" s="244" t="s">
        <v>1860</v>
      </c>
      <c r="G507" s="41"/>
      <c r="H507" s="41"/>
      <c r="I507" s="245"/>
      <c r="J507" s="41"/>
      <c r="K507" s="41"/>
      <c r="L507" s="45"/>
      <c r="M507" s="246"/>
      <c r="N507" s="247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224</v>
      </c>
      <c r="AU507" s="18" t="s">
        <v>87</v>
      </c>
    </row>
    <row r="508" s="14" customFormat="1">
      <c r="A508" s="14"/>
      <c r="B508" s="258"/>
      <c r="C508" s="259"/>
      <c r="D508" s="243" t="s">
        <v>226</v>
      </c>
      <c r="E508" s="260" t="s">
        <v>1</v>
      </c>
      <c r="F508" s="261" t="s">
        <v>1862</v>
      </c>
      <c r="G508" s="259"/>
      <c r="H508" s="262">
        <v>34.125</v>
      </c>
      <c r="I508" s="263"/>
      <c r="J508" s="259"/>
      <c r="K508" s="259"/>
      <c r="L508" s="264"/>
      <c r="M508" s="265"/>
      <c r="N508" s="266"/>
      <c r="O508" s="266"/>
      <c r="P508" s="266"/>
      <c r="Q508" s="266"/>
      <c r="R508" s="266"/>
      <c r="S508" s="266"/>
      <c r="T508" s="267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8" t="s">
        <v>226</v>
      </c>
      <c r="AU508" s="268" t="s">
        <v>87</v>
      </c>
      <c r="AV508" s="14" t="s">
        <v>87</v>
      </c>
      <c r="AW508" s="14" t="s">
        <v>34</v>
      </c>
      <c r="AX508" s="14" t="s">
        <v>85</v>
      </c>
      <c r="AY508" s="268" t="s">
        <v>214</v>
      </c>
    </row>
    <row r="509" s="2" customFormat="1" ht="44.25" customHeight="1">
      <c r="A509" s="39"/>
      <c r="B509" s="40"/>
      <c r="C509" s="229" t="s">
        <v>581</v>
      </c>
      <c r="D509" s="229" t="s">
        <v>218</v>
      </c>
      <c r="E509" s="231" t="s">
        <v>1863</v>
      </c>
      <c r="F509" s="232" t="s">
        <v>1864</v>
      </c>
      <c r="G509" s="233" t="s">
        <v>221</v>
      </c>
      <c r="H509" s="234">
        <v>54.670000000000002</v>
      </c>
      <c r="I509" s="235"/>
      <c r="J509" s="236">
        <f>ROUND(I509*H509,2)</f>
        <v>0</v>
      </c>
      <c r="K509" s="232" t="s">
        <v>222</v>
      </c>
      <c r="L509" s="45"/>
      <c r="M509" s="237" t="s">
        <v>1</v>
      </c>
      <c r="N509" s="238" t="s">
        <v>44</v>
      </c>
      <c r="O509" s="92"/>
      <c r="P509" s="239">
        <f>O509*H509</f>
        <v>0</v>
      </c>
      <c r="Q509" s="239">
        <v>0.00851616</v>
      </c>
      <c r="R509" s="239">
        <f>Q509*H509</f>
        <v>0.46557846720000001</v>
      </c>
      <c r="S509" s="239">
        <v>0</v>
      </c>
      <c r="T509" s="24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1" t="s">
        <v>117</v>
      </c>
      <c r="AT509" s="241" t="s">
        <v>218</v>
      </c>
      <c r="AU509" s="241" t="s">
        <v>87</v>
      </c>
      <c r="AY509" s="18" t="s">
        <v>214</v>
      </c>
      <c r="BE509" s="242">
        <f>IF(N509="základní",J509,0)</f>
        <v>0</v>
      </c>
      <c r="BF509" s="242">
        <f>IF(N509="snížená",J509,0)</f>
        <v>0</v>
      </c>
      <c r="BG509" s="242">
        <f>IF(N509="zákl. přenesená",J509,0)</f>
        <v>0</v>
      </c>
      <c r="BH509" s="242">
        <f>IF(N509="sníž. přenesená",J509,0)</f>
        <v>0</v>
      </c>
      <c r="BI509" s="242">
        <f>IF(N509="nulová",J509,0)</f>
        <v>0</v>
      </c>
      <c r="BJ509" s="18" t="s">
        <v>85</v>
      </c>
      <c r="BK509" s="242">
        <f>ROUND(I509*H509,2)</f>
        <v>0</v>
      </c>
      <c r="BL509" s="18" t="s">
        <v>117</v>
      </c>
      <c r="BM509" s="241" t="s">
        <v>1865</v>
      </c>
    </row>
    <row r="510" s="2" customFormat="1">
      <c r="A510" s="39"/>
      <c r="B510" s="40"/>
      <c r="C510" s="41"/>
      <c r="D510" s="243" t="s">
        <v>224</v>
      </c>
      <c r="E510" s="41"/>
      <c r="F510" s="244" t="s">
        <v>1866</v>
      </c>
      <c r="G510" s="41"/>
      <c r="H510" s="41"/>
      <c r="I510" s="245"/>
      <c r="J510" s="41"/>
      <c r="K510" s="41"/>
      <c r="L510" s="45"/>
      <c r="M510" s="246"/>
      <c r="N510" s="247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224</v>
      </c>
      <c r="AU510" s="18" t="s">
        <v>87</v>
      </c>
    </row>
    <row r="511" s="14" customFormat="1">
      <c r="A511" s="14"/>
      <c r="B511" s="258"/>
      <c r="C511" s="259"/>
      <c r="D511" s="243" t="s">
        <v>226</v>
      </c>
      <c r="E511" s="260" t="s">
        <v>1</v>
      </c>
      <c r="F511" s="261" t="s">
        <v>1867</v>
      </c>
      <c r="G511" s="259"/>
      <c r="H511" s="262">
        <v>35.244999999999997</v>
      </c>
      <c r="I511" s="263"/>
      <c r="J511" s="259"/>
      <c r="K511" s="259"/>
      <c r="L511" s="264"/>
      <c r="M511" s="265"/>
      <c r="N511" s="266"/>
      <c r="O511" s="266"/>
      <c r="P511" s="266"/>
      <c r="Q511" s="266"/>
      <c r="R511" s="266"/>
      <c r="S511" s="266"/>
      <c r="T511" s="267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8" t="s">
        <v>226</v>
      </c>
      <c r="AU511" s="268" t="s">
        <v>87</v>
      </c>
      <c r="AV511" s="14" t="s">
        <v>87</v>
      </c>
      <c r="AW511" s="14" t="s">
        <v>34</v>
      </c>
      <c r="AX511" s="14" t="s">
        <v>79</v>
      </c>
      <c r="AY511" s="268" t="s">
        <v>214</v>
      </c>
    </row>
    <row r="512" s="14" customFormat="1">
      <c r="A512" s="14"/>
      <c r="B512" s="258"/>
      <c r="C512" s="259"/>
      <c r="D512" s="243" t="s">
        <v>226</v>
      </c>
      <c r="E512" s="260" t="s">
        <v>1</v>
      </c>
      <c r="F512" s="261" t="s">
        <v>1868</v>
      </c>
      <c r="G512" s="259"/>
      <c r="H512" s="262">
        <v>19.425000000000001</v>
      </c>
      <c r="I512" s="263"/>
      <c r="J512" s="259"/>
      <c r="K512" s="259"/>
      <c r="L512" s="264"/>
      <c r="M512" s="265"/>
      <c r="N512" s="266"/>
      <c r="O512" s="266"/>
      <c r="P512" s="266"/>
      <c r="Q512" s="266"/>
      <c r="R512" s="266"/>
      <c r="S512" s="266"/>
      <c r="T512" s="267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8" t="s">
        <v>226</v>
      </c>
      <c r="AU512" s="268" t="s">
        <v>87</v>
      </c>
      <c r="AV512" s="14" t="s">
        <v>87</v>
      </c>
      <c r="AW512" s="14" t="s">
        <v>34</v>
      </c>
      <c r="AX512" s="14" t="s">
        <v>79</v>
      </c>
      <c r="AY512" s="268" t="s">
        <v>214</v>
      </c>
    </row>
    <row r="513" s="15" customFormat="1">
      <c r="A513" s="15"/>
      <c r="B513" s="269"/>
      <c r="C513" s="270"/>
      <c r="D513" s="243" t="s">
        <v>226</v>
      </c>
      <c r="E513" s="271" t="s">
        <v>1</v>
      </c>
      <c r="F513" s="272" t="s">
        <v>230</v>
      </c>
      <c r="G513" s="270"/>
      <c r="H513" s="273">
        <v>54.670000000000002</v>
      </c>
      <c r="I513" s="274"/>
      <c r="J513" s="270"/>
      <c r="K513" s="270"/>
      <c r="L513" s="275"/>
      <c r="M513" s="276"/>
      <c r="N513" s="277"/>
      <c r="O513" s="277"/>
      <c r="P513" s="277"/>
      <c r="Q513" s="277"/>
      <c r="R513" s="277"/>
      <c r="S513" s="277"/>
      <c r="T513" s="278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9" t="s">
        <v>226</v>
      </c>
      <c r="AU513" s="279" t="s">
        <v>87</v>
      </c>
      <c r="AV513" s="15" t="s">
        <v>117</v>
      </c>
      <c r="AW513" s="15" t="s">
        <v>34</v>
      </c>
      <c r="AX513" s="15" t="s">
        <v>85</v>
      </c>
      <c r="AY513" s="279" t="s">
        <v>214</v>
      </c>
    </row>
    <row r="514" s="2" customFormat="1" ht="24.15" customHeight="1">
      <c r="A514" s="39"/>
      <c r="B514" s="40"/>
      <c r="C514" s="280" t="s">
        <v>665</v>
      </c>
      <c r="D514" s="280" t="s">
        <v>244</v>
      </c>
      <c r="E514" s="282" t="s">
        <v>1869</v>
      </c>
      <c r="F514" s="283" t="s">
        <v>1870</v>
      </c>
      <c r="G514" s="284" t="s">
        <v>221</v>
      </c>
      <c r="H514" s="285">
        <v>57.404000000000003</v>
      </c>
      <c r="I514" s="286"/>
      <c r="J514" s="287">
        <f>ROUND(I514*H514,2)</f>
        <v>0</v>
      </c>
      <c r="K514" s="283" t="s">
        <v>222</v>
      </c>
      <c r="L514" s="288"/>
      <c r="M514" s="289" t="s">
        <v>1</v>
      </c>
      <c r="N514" s="290" t="s">
        <v>44</v>
      </c>
      <c r="O514" s="92"/>
      <c r="P514" s="239">
        <f>O514*H514</f>
        <v>0</v>
      </c>
      <c r="Q514" s="239">
        <v>0.0030000000000000001</v>
      </c>
      <c r="R514" s="239">
        <f>Q514*H514</f>
        <v>0.172212</v>
      </c>
      <c r="S514" s="239">
        <v>0</v>
      </c>
      <c r="T514" s="240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1" t="s">
        <v>247</v>
      </c>
      <c r="AT514" s="241" t="s">
        <v>244</v>
      </c>
      <c r="AU514" s="241" t="s">
        <v>87</v>
      </c>
      <c r="AY514" s="18" t="s">
        <v>214</v>
      </c>
      <c r="BE514" s="242">
        <f>IF(N514="základní",J514,0)</f>
        <v>0</v>
      </c>
      <c r="BF514" s="242">
        <f>IF(N514="snížená",J514,0)</f>
        <v>0</v>
      </c>
      <c r="BG514" s="242">
        <f>IF(N514="zákl. přenesená",J514,0)</f>
        <v>0</v>
      </c>
      <c r="BH514" s="242">
        <f>IF(N514="sníž. přenesená",J514,0)</f>
        <v>0</v>
      </c>
      <c r="BI514" s="242">
        <f>IF(N514="nulová",J514,0)</f>
        <v>0</v>
      </c>
      <c r="BJ514" s="18" t="s">
        <v>85</v>
      </c>
      <c r="BK514" s="242">
        <f>ROUND(I514*H514,2)</f>
        <v>0</v>
      </c>
      <c r="BL514" s="18" t="s">
        <v>117</v>
      </c>
      <c r="BM514" s="241" t="s">
        <v>1871</v>
      </c>
    </row>
    <row r="515" s="2" customFormat="1">
      <c r="A515" s="39"/>
      <c r="B515" s="40"/>
      <c r="C515" s="41"/>
      <c r="D515" s="243" t="s">
        <v>224</v>
      </c>
      <c r="E515" s="41"/>
      <c r="F515" s="244" t="s">
        <v>1870</v>
      </c>
      <c r="G515" s="41"/>
      <c r="H515" s="41"/>
      <c r="I515" s="245"/>
      <c r="J515" s="41"/>
      <c r="K515" s="41"/>
      <c r="L515" s="45"/>
      <c r="M515" s="246"/>
      <c r="N515" s="247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224</v>
      </c>
      <c r="AU515" s="18" t="s">
        <v>87</v>
      </c>
    </row>
    <row r="516" s="14" customFormat="1">
      <c r="A516" s="14"/>
      <c r="B516" s="258"/>
      <c r="C516" s="259"/>
      <c r="D516" s="243" t="s">
        <v>226</v>
      </c>
      <c r="E516" s="260" t="s">
        <v>1</v>
      </c>
      <c r="F516" s="261" t="s">
        <v>1872</v>
      </c>
      <c r="G516" s="259"/>
      <c r="H516" s="262">
        <v>57.404000000000003</v>
      </c>
      <c r="I516" s="263"/>
      <c r="J516" s="259"/>
      <c r="K516" s="259"/>
      <c r="L516" s="264"/>
      <c r="M516" s="265"/>
      <c r="N516" s="266"/>
      <c r="O516" s="266"/>
      <c r="P516" s="266"/>
      <c r="Q516" s="266"/>
      <c r="R516" s="266"/>
      <c r="S516" s="266"/>
      <c r="T516" s="267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8" t="s">
        <v>226</v>
      </c>
      <c r="AU516" s="268" t="s">
        <v>87</v>
      </c>
      <c r="AV516" s="14" t="s">
        <v>87</v>
      </c>
      <c r="AW516" s="14" t="s">
        <v>34</v>
      </c>
      <c r="AX516" s="14" t="s">
        <v>85</v>
      </c>
      <c r="AY516" s="268" t="s">
        <v>214</v>
      </c>
    </row>
    <row r="517" s="2" customFormat="1" ht="49.05" customHeight="1">
      <c r="A517" s="39"/>
      <c r="B517" s="40"/>
      <c r="C517" s="229" t="s">
        <v>1873</v>
      </c>
      <c r="D517" s="229" t="s">
        <v>218</v>
      </c>
      <c r="E517" s="231" t="s">
        <v>1874</v>
      </c>
      <c r="F517" s="232" t="s">
        <v>1875</v>
      </c>
      <c r="G517" s="233" t="s">
        <v>221</v>
      </c>
      <c r="H517" s="234">
        <v>152.72300000000001</v>
      </c>
      <c r="I517" s="235"/>
      <c r="J517" s="236">
        <f>ROUND(I517*H517,2)</f>
        <v>0</v>
      </c>
      <c r="K517" s="232" t="s">
        <v>222</v>
      </c>
      <c r="L517" s="45"/>
      <c r="M517" s="237" t="s">
        <v>1</v>
      </c>
      <c r="N517" s="238" t="s">
        <v>44</v>
      </c>
      <c r="O517" s="92"/>
      <c r="P517" s="239">
        <f>O517*H517</f>
        <v>0</v>
      </c>
      <c r="Q517" s="239">
        <v>0.01275696</v>
      </c>
      <c r="R517" s="239">
        <f>Q517*H517</f>
        <v>1.94828120208</v>
      </c>
      <c r="S517" s="239">
        <v>0</v>
      </c>
      <c r="T517" s="240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1" t="s">
        <v>117</v>
      </c>
      <c r="AT517" s="241" t="s">
        <v>218</v>
      </c>
      <c r="AU517" s="241" t="s">
        <v>87</v>
      </c>
      <c r="AY517" s="18" t="s">
        <v>214</v>
      </c>
      <c r="BE517" s="242">
        <f>IF(N517="základní",J517,0)</f>
        <v>0</v>
      </c>
      <c r="BF517" s="242">
        <f>IF(N517="snížená",J517,0)</f>
        <v>0</v>
      </c>
      <c r="BG517" s="242">
        <f>IF(N517="zákl. přenesená",J517,0)</f>
        <v>0</v>
      </c>
      <c r="BH517" s="242">
        <f>IF(N517="sníž. přenesená",J517,0)</f>
        <v>0</v>
      </c>
      <c r="BI517" s="242">
        <f>IF(N517="nulová",J517,0)</f>
        <v>0</v>
      </c>
      <c r="BJ517" s="18" t="s">
        <v>85</v>
      </c>
      <c r="BK517" s="242">
        <f>ROUND(I517*H517,2)</f>
        <v>0</v>
      </c>
      <c r="BL517" s="18" t="s">
        <v>117</v>
      </c>
      <c r="BM517" s="241" t="s">
        <v>1876</v>
      </c>
    </row>
    <row r="518" s="2" customFormat="1">
      <c r="A518" s="39"/>
      <c r="B518" s="40"/>
      <c r="C518" s="41"/>
      <c r="D518" s="243" t="s">
        <v>224</v>
      </c>
      <c r="E518" s="41"/>
      <c r="F518" s="244" t="s">
        <v>1877</v>
      </c>
      <c r="G518" s="41"/>
      <c r="H518" s="41"/>
      <c r="I518" s="245"/>
      <c r="J518" s="41"/>
      <c r="K518" s="41"/>
      <c r="L518" s="45"/>
      <c r="M518" s="246"/>
      <c r="N518" s="247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224</v>
      </c>
      <c r="AU518" s="18" t="s">
        <v>87</v>
      </c>
    </row>
    <row r="519" s="14" customFormat="1">
      <c r="A519" s="14"/>
      <c r="B519" s="258"/>
      <c r="C519" s="259"/>
      <c r="D519" s="243" t="s">
        <v>226</v>
      </c>
      <c r="E519" s="260" t="s">
        <v>1</v>
      </c>
      <c r="F519" s="261" t="s">
        <v>1822</v>
      </c>
      <c r="G519" s="259"/>
      <c r="H519" s="262">
        <v>95.400000000000006</v>
      </c>
      <c r="I519" s="263"/>
      <c r="J519" s="259"/>
      <c r="K519" s="259"/>
      <c r="L519" s="264"/>
      <c r="M519" s="265"/>
      <c r="N519" s="266"/>
      <c r="O519" s="266"/>
      <c r="P519" s="266"/>
      <c r="Q519" s="266"/>
      <c r="R519" s="266"/>
      <c r="S519" s="266"/>
      <c r="T519" s="267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8" t="s">
        <v>226</v>
      </c>
      <c r="AU519" s="268" t="s">
        <v>87</v>
      </c>
      <c r="AV519" s="14" t="s">
        <v>87</v>
      </c>
      <c r="AW519" s="14" t="s">
        <v>34</v>
      </c>
      <c r="AX519" s="14" t="s">
        <v>79</v>
      </c>
      <c r="AY519" s="268" t="s">
        <v>214</v>
      </c>
    </row>
    <row r="520" s="14" customFormat="1">
      <c r="A520" s="14"/>
      <c r="B520" s="258"/>
      <c r="C520" s="259"/>
      <c r="D520" s="243" t="s">
        <v>226</v>
      </c>
      <c r="E520" s="260" t="s">
        <v>1</v>
      </c>
      <c r="F520" s="261" t="s">
        <v>1823</v>
      </c>
      <c r="G520" s="259"/>
      <c r="H520" s="262">
        <v>20</v>
      </c>
      <c r="I520" s="263"/>
      <c r="J520" s="259"/>
      <c r="K520" s="259"/>
      <c r="L520" s="264"/>
      <c r="M520" s="265"/>
      <c r="N520" s="266"/>
      <c r="O520" s="266"/>
      <c r="P520" s="266"/>
      <c r="Q520" s="266"/>
      <c r="R520" s="266"/>
      <c r="S520" s="266"/>
      <c r="T520" s="267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8" t="s">
        <v>226</v>
      </c>
      <c r="AU520" s="268" t="s">
        <v>87</v>
      </c>
      <c r="AV520" s="14" t="s">
        <v>87</v>
      </c>
      <c r="AW520" s="14" t="s">
        <v>34</v>
      </c>
      <c r="AX520" s="14" t="s">
        <v>79</v>
      </c>
      <c r="AY520" s="268" t="s">
        <v>214</v>
      </c>
    </row>
    <row r="521" s="14" customFormat="1">
      <c r="A521" s="14"/>
      <c r="B521" s="258"/>
      <c r="C521" s="259"/>
      <c r="D521" s="243" t="s">
        <v>226</v>
      </c>
      <c r="E521" s="260" t="s">
        <v>1</v>
      </c>
      <c r="F521" s="261" t="s">
        <v>1822</v>
      </c>
      <c r="G521" s="259"/>
      <c r="H521" s="262">
        <v>95.400000000000006</v>
      </c>
      <c r="I521" s="263"/>
      <c r="J521" s="259"/>
      <c r="K521" s="259"/>
      <c r="L521" s="264"/>
      <c r="M521" s="265"/>
      <c r="N521" s="266"/>
      <c r="O521" s="266"/>
      <c r="P521" s="266"/>
      <c r="Q521" s="266"/>
      <c r="R521" s="266"/>
      <c r="S521" s="266"/>
      <c r="T521" s="267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8" t="s">
        <v>226</v>
      </c>
      <c r="AU521" s="268" t="s">
        <v>87</v>
      </c>
      <c r="AV521" s="14" t="s">
        <v>87</v>
      </c>
      <c r="AW521" s="14" t="s">
        <v>34</v>
      </c>
      <c r="AX521" s="14" t="s">
        <v>79</v>
      </c>
      <c r="AY521" s="268" t="s">
        <v>214</v>
      </c>
    </row>
    <row r="522" s="14" customFormat="1">
      <c r="A522" s="14"/>
      <c r="B522" s="258"/>
      <c r="C522" s="259"/>
      <c r="D522" s="243" t="s">
        <v>226</v>
      </c>
      <c r="E522" s="260" t="s">
        <v>1</v>
      </c>
      <c r="F522" s="261" t="s">
        <v>1823</v>
      </c>
      <c r="G522" s="259"/>
      <c r="H522" s="262">
        <v>20</v>
      </c>
      <c r="I522" s="263"/>
      <c r="J522" s="259"/>
      <c r="K522" s="259"/>
      <c r="L522" s="264"/>
      <c r="M522" s="265"/>
      <c r="N522" s="266"/>
      <c r="O522" s="266"/>
      <c r="P522" s="266"/>
      <c r="Q522" s="266"/>
      <c r="R522" s="266"/>
      <c r="S522" s="266"/>
      <c r="T522" s="267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8" t="s">
        <v>226</v>
      </c>
      <c r="AU522" s="268" t="s">
        <v>87</v>
      </c>
      <c r="AV522" s="14" t="s">
        <v>87</v>
      </c>
      <c r="AW522" s="14" t="s">
        <v>34</v>
      </c>
      <c r="AX522" s="14" t="s">
        <v>79</v>
      </c>
      <c r="AY522" s="268" t="s">
        <v>214</v>
      </c>
    </row>
    <row r="523" s="14" customFormat="1">
      <c r="A523" s="14"/>
      <c r="B523" s="258"/>
      <c r="C523" s="259"/>
      <c r="D523" s="243" t="s">
        <v>226</v>
      </c>
      <c r="E523" s="260" t="s">
        <v>1</v>
      </c>
      <c r="F523" s="261" t="s">
        <v>1824</v>
      </c>
      <c r="G523" s="259"/>
      <c r="H523" s="262">
        <v>-71.135999999999996</v>
      </c>
      <c r="I523" s="263"/>
      <c r="J523" s="259"/>
      <c r="K523" s="259"/>
      <c r="L523" s="264"/>
      <c r="M523" s="265"/>
      <c r="N523" s="266"/>
      <c r="O523" s="266"/>
      <c r="P523" s="266"/>
      <c r="Q523" s="266"/>
      <c r="R523" s="266"/>
      <c r="S523" s="266"/>
      <c r="T523" s="267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8" t="s">
        <v>226</v>
      </c>
      <c r="AU523" s="268" t="s">
        <v>87</v>
      </c>
      <c r="AV523" s="14" t="s">
        <v>87</v>
      </c>
      <c r="AW523" s="14" t="s">
        <v>34</v>
      </c>
      <c r="AX523" s="14" t="s">
        <v>79</v>
      </c>
      <c r="AY523" s="268" t="s">
        <v>214</v>
      </c>
    </row>
    <row r="524" s="14" customFormat="1">
      <c r="A524" s="14"/>
      <c r="B524" s="258"/>
      <c r="C524" s="259"/>
      <c r="D524" s="243" t="s">
        <v>226</v>
      </c>
      <c r="E524" s="260" t="s">
        <v>1</v>
      </c>
      <c r="F524" s="261" t="s">
        <v>1825</v>
      </c>
      <c r="G524" s="259"/>
      <c r="H524" s="262">
        <v>-6.9409999999999998</v>
      </c>
      <c r="I524" s="263"/>
      <c r="J524" s="259"/>
      <c r="K524" s="259"/>
      <c r="L524" s="264"/>
      <c r="M524" s="265"/>
      <c r="N524" s="266"/>
      <c r="O524" s="266"/>
      <c r="P524" s="266"/>
      <c r="Q524" s="266"/>
      <c r="R524" s="266"/>
      <c r="S524" s="266"/>
      <c r="T524" s="26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8" t="s">
        <v>226</v>
      </c>
      <c r="AU524" s="268" t="s">
        <v>87</v>
      </c>
      <c r="AV524" s="14" t="s">
        <v>87</v>
      </c>
      <c r="AW524" s="14" t="s">
        <v>34</v>
      </c>
      <c r="AX524" s="14" t="s">
        <v>79</v>
      </c>
      <c r="AY524" s="268" t="s">
        <v>214</v>
      </c>
    </row>
    <row r="525" s="15" customFormat="1">
      <c r="A525" s="15"/>
      <c r="B525" s="269"/>
      <c r="C525" s="270"/>
      <c r="D525" s="243" t="s">
        <v>226</v>
      </c>
      <c r="E525" s="271" t="s">
        <v>1</v>
      </c>
      <c r="F525" s="272" t="s">
        <v>230</v>
      </c>
      <c r="G525" s="270"/>
      <c r="H525" s="273">
        <v>152.72300000000001</v>
      </c>
      <c r="I525" s="274"/>
      <c r="J525" s="270"/>
      <c r="K525" s="270"/>
      <c r="L525" s="275"/>
      <c r="M525" s="276"/>
      <c r="N525" s="277"/>
      <c r="O525" s="277"/>
      <c r="P525" s="277"/>
      <c r="Q525" s="277"/>
      <c r="R525" s="277"/>
      <c r="S525" s="277"/>
      <c r="T525" s="278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9" t="s">
        <v>226</v>
      </c>
      <c r="AU525" s="279" t="s">
        <v>87</v>
      </c>
      <c r="AV525" s="15" t="s">
        <v>117</v>
      </c>
      <c r="AW525" s="15" t="s">
        <v>34</v>
      </c>
      <c r="AX525" s="15" t="s">
        <v>85</v>
      </c>
      <c r="AY525" s="279" t="s">
        <v>214</v>
      </c>
    </row>
    <row r="526" s="2" customFormat="1" ht="24.15" customHeight="1">
      <c r="A526" s="39"/>
      <c r="B526" s="40"/>
      <c r="C526" s="280" t="s">
        <v>1878</v>
      </c>
      <c r="D526" s="280" t="s">
        <v>244</v>
      </c>
      <c r="E526" s="282" t="s">
        <v>1879</v>
      </c>
      <c r="F526" s="283" t="s">
        <v>1880</v>
      </c>
      <c r="G526" s="284" t="s">
        <v>221</v>
      </c>
      <c r="H526" s="285">
        <v>155.77699999999999</v>
      </c>
      <c r="I526" s="286"/>
      <c r="J526" s="287">
        <f>ROUND(I526*H526,2)</f>
        <v>0</v>
      </c>
      <c r="K526" s="283" t="s">
        <v>222</v>
      </c>
      <c r="L526" s="288"/>
      <c r="M526" s="289" t="s">
        <v>1</v>
      </c>
      <c r="N526" s="290" t="s">
        <v>44</v>
      </c>
      <c r="O526" s="92"/>
      <c r="P526" s="239">
        <f>O526*H526</f>
        <v>0</v>
      </c>
      <c r="Q526" s="239">
        <v>0.02</v>
      </c>
      <c r="R526" s="239">
        <f>Q526*H526</f>
        <v>3.1155399999999998</v>
      </c>
      <c r="S526" s="239">
        <v>0</v>
      </c>
      <c r="T526" s="240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1" t="s">
        <v>247</v>
      </c>
      <c r="AT526" s="241" t="s">
        <v>244</v>
      </c>
      <c r="AU526" s="241" t="s">
        <v>87</v>
      </c>
      <c r="AY526" s="18" t="s">
        <v>214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8" t="s">
        <v>85</v>
      </c>
      <c r="BK526" s="242">
        <f>ROUND(I526*H526,2)</f>
        <v>0</v>
      </c>
      <c r="BL526" s="18" t="s">
        <v>117</v>
      </c>
      <c r="BM526" s="241" t="s">
        <v>1881</v>
      </c>
    </row>
    <row r="527" s="2" customFormat="1">
      <c r="A527" s="39"/>
      <c r="B527" s="40"/>
      <c r="C527" s="41"/>
      <c r="D527" s="243" t="s">
        <v>224</v>
      </c>
      <c r="E527" s="41"/>
      <c r="F527" s="244" t="s">
        <v>1880</v>
      </c>
      <c r="G527" s="41"/>
      <c r="H527" s="41"/>
      <c r="I527" s="245"/>
      <c r="J527" s="41"/>
      <c r="K527" s="41"/>
      <c r="L527" s="45"/>
      <c r="M527" s="246"/>
      <c r="N527" s="247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224</v>
      </c>
      <c r="AU527" s="18" t="s">
        <v>87</v>
      </c>
    </row>
    <row r="528" s="14" customFormat="1">
      <c r="A528" s="14"/>
      <c r="B528" s="258"/>
      <c r="C528" s="259"/>
      <c r="D528" s="243" t="s">
        <v>226</v>
      </c>
      <c r="E528" s="259"/>
      <c r="F528" s="261" t="s">
        <v>1882</v>
      </c>
      <c r="G528" s="259"/>
      <c r="H528" s="262">
        <v>155.77699999999999</v>
      </c>
      <c r="I528" s="263"/>
      <c r="J528" s="259"/>
      <c r="K528" s="259"/>
      <c r="L528" s="264"/>
      <c r="M528" s="265"/>
      <c r="N528" s="266"/>
      <c r="O528" s="266"/>
      <c r="P528" s="266"/>
      <c r="Q528" s="266"/>
      <c r="R528" s="266"/>
      <c r="S528" s="266"/>
      <c r="T528" s="267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8" t="s">
        <v>226</v>
      </c>
      <c r="AU528" s="268" t="s">
        <v>87</v>
      </c>
      <c r="AV528" s="14" t="s">
        <v>87</v>
      </c>
      <c r="AW528" s="14" t="s">
        <v>4</v>
      </c>
      <c r="AX528" s="14" t="s">
        <v>85</v>
      </c>
      <c r="AY528" s="268" t="s">
        <v>214</v>
      </c>
    </row>
    <row r="529" s="2" customFormat="1" ht="37.8" customHeight="1">
      <c r="A529" s="39"/>
      <c r="B529" s="40"/>
      <c r="C529" s="229" t="s">
        <v>1883</v>
      </c>
      <c r="D529" s="229" t="s">
        <v>218</v>
      </c>
      <c r="E529" s="231" t="s">
        <v>1884</v>
      </c>
      <c r="F529" s="232" t="s">
        <v>1885</v>
      </c>
      <c r="G529" s="233" t="s">
        <v>239</v>
      </c>
      <c r="H529" s="234">
        <v>61.960000000000001</v>
      </c>
      <c r="I529" s="235"/>
      <c r="J529" s="236">
        <f>ROUND(I529*H529,2)</f>
        <v>0</v>
      </c>
      <c r="K529" s="232" t="s">
        <v>222</v>
      </c>
      <c r="L529" s="45"/>
      <c r="M529" s="237" t="s">
        <v>1</v>
      </c>
      <c r="N529" s="238" t="s">
        <v>44</v>
      </c>
      <c r="O529" s="92"/>
      <c r="P529" s="239">
        <f>O529*H529</f>
        <v>0</v>
      </c>
      <c r="Q529" s="239">
        <v>0.0033899999999999998</v>
      </c>
      <c r="R529" s="239">
        <f>Q529*H529</f>
        <v>0.21004439999999999</v>
      </c>
      <c r="S529" s="239">
        <v>0</v>
      </c>
      <c r="T529" s="240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1" t="s">
        <v>117</v>
      </c>
      <c r="AT529" s="241" t="s">
        <v>218</v>
      </c>
      <c r="AU529" s="241" t="s">
        <v>87</v>
      </c>
      <c r="AY529" s="18" t="s">
        <v>214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8" t="s">
        <v>85</v>
      </c>
      <c r="BK529" s="242">
        <f>ROUND(I529*H529,2)</f>
        <v>0</v>
      </c>
      <c r="BL529" s="18" t="s">
        <v>117</v>
      </c>
      <c r="BM529" s="241" t="s">
        <v>1886</v>
      </c>
    </row>
    <row r="530" s="2" customFormat="1">
      <c r="A530" s="39"/>
      <c r="B530" s="40"/>
      <c r="C530" s="41"/>
      <c r="D530" s="243" t="s">
        <v>224</v>
      </c>
      <c r="E530" s="41"/>
      <c r="F530" s="244" t="s">
        <v>1887</v>
      </c>
      <c r="G530" s="41"/>
      <c r="H530" s="41"/>
      <c r="I530" s="245"/>
      <c r="J530" s="41"/>
      <c r="K530" s="41"/>
      <c r="L530" s="45"/>
      <c r="M530" s="246"/>
      <c r="N530" s="247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224</v>
      </c>
      <c r="AU530" s="18" t="s">
        <v>87</v>
      </c>
    </row>
    <row r="531" s="14" customFormat="1">
      <c r="A531" s="14"/>
      <c r="B531" s="258"/>
      <c r="C531" s="259"/>
      <c r="D531" s="243" t="s">
        <v>226</v>
      </c>
      <c r="E531" s="260" t="s">
        <v>1</v>
      </c>
      <c r="F531" s="261" t="s">
        <v>1831</v>
      </c>
      <c r="G531" s="259"/>
      <c r="H531" s="262">
        <v>49.439999999999998</v>
      </c>
      <c r="I531" s="263"/>
      <c r="J531" s="259"/>
      <c r="K531" s="259"/>
      <c r="L531" s="264"/>
      <c r="M531" s="265"/>
      <c r="N531" s="266"/>
      <c r="O531" s="266"/>
      <c r="P531" s="266"/>
      <c r="Q531" s="266"/>
      <c r="R531" s="266"/>
      <c r="S531" s="266"/>
      <c r="T531" s="267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8" t="s">
        <v>226</v>
      </c>
      <c r="AU531" s="268" t="s">
        <v>87</v>
      </c>
      <c r="AV531" s="14" t="s">
        <v>87</v>
      </c>
      <c r="AW531" s="14" t="s">
        <v>34</v>
      </c>
      <c r="AX531" s="14" t="s">
        <v>79</v>
      </c>
      <c r="AY531" s="268" t="s">
        <v>214</v>
      </c>
    </row>
    <row r="532" s="14" customFormat="1">
      <c r="A532" s="14"/>
      <c r="B532" s="258"/>
      <c r="C532" s="259"/>
      <c r="D532" s="243" t="s">
        <v>226</v>
      </c>
      <c r="E532" s="260" t="s">
        <v>1</v>
      </c>
      <c r="F532" s="261" t="s">
        <v>1832</v>
      </c>
      <c r="G532" s="259"/>
      <c r="H532" s="262">
        <v>12.52</v>
      </c>
      <c r="I532" s="263"/>
      <c r="J532" s="259"/>
      <c r="K532" s="259"/>
      <c r="L532" s="264"/>
      <c r="M532" s="265"/>
      <c r="N532" s="266"/>
      <c r="O532" s="266"/>
      <c r="P532" s="266"/>
      <c r="Q532" s="266"/>
      <c r="R532" s="266"/>
      <c r="S532" s="266"/>
      <c r="T532" s="267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8" t="s">
        <v>226</v>
      </c>
      <c r="AU532" s="268" t="s">
        <v>87</v>
      </c>
      <c r="AV532" s="14" t="s">
        <v>87</v>
      </c>
      <c r="AW532" s="14" t="s">
        <v>34</v>
      </c>
      <c r="AX532" s="14" t="s">
        <v>79</v>
      </c>
      <c r="AY532" s="268" t="s">
        <v>214</v>
      </c>
    </row>
    <row r="533" s="15" customFormat="1">
      <c r="A533" s="15"/>
      <c r="B533" s="269"/>
      <c r="C533" s="270"/>
      <c r="D533" s="243" t="s">
        <v>226</v>
      </c>
      <c r="E533" s="271" t="s">
        <v>1</v>
      </c>
      <c r="F533" s="272" t="s">
        <v>230</v>
      </c>
      <c r="G533" s="270"/>
      <c r="H533" s="273">
        <v>61.960000000000001</v>
      </c>
      <c r="I533" s="274"/>
      <c r="J533" s="270"/>
      <c r="K533" s="270"/>
      <c r="L533" s="275"/>
      <c r="M533" s="276"/>
      <c r="N533" s="277"/>
      <c r="O533" s="277"/>
      <c r="P533" s="277"/>
      <c r="Q533" s="277"/>
      <c r="R533" s="277"/>
      <c r="S533" s="277"/>
      <c r="T533" s="278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9" t="s">
        <v>226</v>
      </c>
      <c r="AU533" s="279" t="s">
        <v>87</v>
      </c>
      <c r="AV533" s="15" t="s">
        <v>117</v>
      </c>
      <c r="AW533" s="15" t="s">
        <v>34</v>
      </c>
      <c r="AX533" s="15" t="s">
        <v>85</v>
      </c>
      <c r="AY533" s="279" t="s">
        <v>214</v>
      </c>
    </row>
    <row r="534" s="2" customFormat="1" ht="24.15" customHeight="1">
      <c r="A534" s="39"/>
      <c r="B534" s="40"/>
      <c r="C534" s="280" t="s">
        <v>1888</v>
      </c>
      <c r="D534" s="280" t="s">
        <v>244</v>
      </c>
      <c r="E534" s="282" t="s">
        <v>1889</v>
      </c>
      <c r="F534" s="283" t="s">
        <v>1890</v>
      </c>
      <c r="G534" s="284" t="s">
        <v>221</v>
      </c>
      <c r="H534" s="285">
        <v>20.446999999999999</v>
      </c>
      <c r="I534" s="286"/>
      <c r="J534" s="287">
        <f>ROUND(I534*H534,2)</f>
        <v>0</v>
      </c>
      <c r="K534" s="283" t="s">
        <v>222</v>
      </c>
      <c r="L534" s="288"/>
      <c r="M534" s="289" t="s">
        <v>1</v>
      </c>
      <c r="N534" s="290" t="s">
        <v>44</v>
      </c>
      <c r="O534" s="92"/>
      <c r="P534" s="239">
        <f>O534*H534</f>
        <v>0</v>
      </c>
      <c r="Q534" s="239">
        <v>0.002</v>
      </c>
      <c r="R534" s="239">
        <f>Q534*H534</f>
        <v>0.040894</v>
      </c>
      <c r="S534" s="239">
        <v>0</v>
      </c>
      <c r="T534" s="240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1" t="s">
        <v>247</v>
      </c>
      <c r="AT534" s="241" t="s">
        <v>244</v>
      </c>
      <c r="AU534" s="241" t="s">
        <v>87</v>
      </c>
      <c r="AY534" s="18" t="s">
        <v>214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8" t="s">
        <v>85</v>
      </c>
      <c r="BK534" s="242">
        <f>ROUND(I534*H534,2)</f>
        <v>0</v>
      </c>
      <c r="BL534" s="18" t="s">
        <v>117</v>
      </c>
      <c r="BM534" s="241" t="s">
        <v>1891</v>
      </c>
    </row>
    <row r="535" s="2" customFormat="1">
      <c r="A535" s="39"/>
      <c r="B535" s="40"/>
      <c r="C535" s="41"/>
      <c r="D535" s="243" t="s">
        <v>224</v>
      </c>
      <c r="E535" s="41"/>
      <c r="F535" s="244" t="s">
        <v>1890</v>
      </c>
      <c r="G535" s="41"/>
      <c r="H535" s="41"/>
      <c r="I535" s="245"/>
      <c r="J535" s="41"/>
      <c r="K535" s="41"/>
      <c r="L535" s="45"/>
      <c r="M535" s="246"/>
      <c r="N535" s="247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224</v>
      </c>
      <c r="AU535" s="18" t="s">
        <v>87</v>
      </c>
    </row>
    <row r="536" s="14" customFormat="1">
      <c r="A536" s="14"/>
      <c r="B536" s="258"/>
      <c r="C536" s="259"/>
      <c r="D536" s="243" t="s">
        <v>226</v>
      </c>
      <c r="E536" s="259"/>
      <c r="F536" s="261" t="s">
        <v>1892</v>
      </c>
      <c r="G536" s="259"/>
      <c r="H536" s="262">
        <v>20.446999999999999</v>
      </c>
      <c r="I536" s="263"/>
      <c r="J536" s="259"/>
      <c r="K536" s="259"/>
      <c r="L536" s="264"/>
      <c r="M536" s="265"/>
      <c r="N536" s="266"/>
      <c r="O536" s="266"/>
      <c r="P536" s="266"/>
      <c r="Q536" s="266"/>
      <c r="R536" s="266"/>
      <c r="S536" s="266"/>
      <c r="T536" s="267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8" t="s">
        <v>226</v>
      </c>
      <c r="AU536" s="268" t="s">
        <v>87</v>
      </c>
      <c r="AV536" s="14" t="s">
        <v>87</v>
      </c>
      <c r="AW536" s="14" t="s">
        <v>4</v>
      </c>
      <c r="AX536" s="14" t="s">
        <v>85</v>
      </c>
      <c r="AY536" s="268" t="s">
        <v>214</v>
      </c>
    </row>
    <row r="537" s="2" customFormat="1" ht="37.8" customHeight="1">
      <c r="A537" s="39"/>
      <c r="B537" s="40"/>
      <c r="C537" s="229" t="s">
        <v>1893</v>
      </c>
      <c r="D537" s="229" t="s">
        <v>218</v>
      </c>
      <c r="E537" s="231" t="s">
        <v>1894</v>
      </c>
      <c r="F537" s="232" t="s">
        <v>1895</v>
      </c>
      <c r="G537" s="233" t="s">
        <v>221</v>
      </c>
      <c r="H537" s="234">
        <v>152.72300000000001</v>
      </c>
      <c r="I537" s="235"/>
      <c r="J537" s="236">
        <f>ROUND(I537*H537,2)</f>
        <v>0</v>
      </c>
      <c r="K537" s="232" t="s">
        <v>222</v>
      </c>
      <c r="L537" s="45"/>
      <c r="M537" s="237" t="s">
        <v>1</v>
      </c>
      <c r="N537" s="238" t="s">
        <v>44</v>
      </c>
      <c r="O537" s="92"/>
      <c r="P537" s="239">
        <f>O537*H537</f>
        <v>0</v>
      </c>
      <c r="Q537" s="239">
        <v>8.0599999999999994E-05</v>
      </c>
      <c r="R537" s="239">
        <f>Q537*H537</f>
        <v>0.0123094738</v>
      </c>
      <c r="S537" s="239">
        <v>0</v>
      </c>
      <c r="T537" s="240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1" t="s">
        <v>117</v>
      </c>
      <c r="AT537" s="241" t="s">
        <v>218</v>
      </c>
      <c r="AU537" s="241" t="s">
        <v>87</v>
      </c>
      <c r="AY537" s="18" t="s">
        <v>214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8" t="s">
        <v>85</v>
      </c>
      <c r="BK537" s="242">
        <f>ROUND(I537*H537,2)</f>
        <v>0</v>
      </c>
      <c r="BL537" s="18" t="s">
        <v>117</v>
      </c>
      <c r="BM537" s="241" t="s">
        <v>1896</v>
      </c>
    </row>
    <row r="538" s="2" customFormat="1">
      <c r="A538" s="39"/>
      <c r="B538" s="40"/>
      <c r="C538" s="41"/>
      <c r="D538" s="243" t="s">
        <v>224</v>
      </c>
      <c r="E538" s="41"/>
      <c r="F538" s="244" t="s">
        <v>1897</v>
      </c>
      <c r="G538" s="41"/>
      <c r="H538" s="41"/>
      <c r="I538" s="245"/>
      <c r="J538" s="41"/>
      <c r="K538" s="41"/>
      <c r="L538" s="45"/>
      <c r="M538" s="246"/>
      <c r="N538" s="247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224</v>
      </c>
      <c r="AU538" s="18" t="s">
        <v>87</v>
      </c>
    </row>
    <row r="539" s="2" customFormat="1" ht="24.15" customHeight="1">
      <c r="A539" s="39"/>
      <c r="B539" s="40"/>
      <c r="C539" s="229" t="s">
        <v>1898</v>
      </c>
      <c r="D539" s="229" t="s">
        <v>218</v>
      </c>
      <c r="E539" s="231" t="s">
        <v>1899</v>
      </c>
      <c r="F539" s="232" t="s">
        <v>1900</v>
      </c>
      <c r="G539" s="233" t="s">
        <v>239</v>
      </c>
      <c r="H539" s="234">
        <v>60.469999999999999</v>
      </c>
      <c r="I539" s="235"/>
      <c r="J539" s="236">
        <f>ROUND(I539*H539,2)</f>
        <v>0</v>
      </c>
      <c r="K539" s="232" t="s">
        <v>222</v>
      </c>
      <c r="L539" s="45"/>
      <c r="M539" s="237" t="s">
        <v>1</v>
      </c>
      <c r="N539" s="238" t="s">
        <v>44</v>
      </c>
      <c r="O539" s="92"/>
      <c r="P539" s="239">
        <f>O539*H539</f>
        <v>0</v>
      </c>
      <c r="Q539" s="239">
        <v>3.0000000000000001E-05</v>
      </c>
      <c r="R539" s="239">
        <f>Q539*H539</f>
        <v>0.0018140999999999999</v>
      </c>
      <c r="S539" s="239">
        <v>0</v>
      </c>
      <c r="T539" s="240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1" t="s">
        <v>117</v>
      </c>
      <c r="AT539" s="241" t="s">
        <v>218</v>
      </c>
      <c r="AU539" s="241" t="s">
        <v>87</v>
      </c>
      <c r="AY539" s="18" t="s">
        <v>214</v>
      </c>
      <c r="BE539" s="242">
        <f>IF(N539="základní",J539,0)</f>
        <v>0</v>
      </c>
      <c r="BF539" s="242">
        <f>IF(N539="snížená",J539,0)</f>
        <v>0</v>
      </c>
      <c r="BG539" s="242">
        <f>IF(N539="zákl. přenesená",J539,0)</f>
        <v>0</v>
      </c>
      <c r="BH539" s="242">
        <f>IF(N539="sníž. přenesená",J539,0)</f>
        <v>0</v>
      </c>
      <c r="BI539" s="242">
        <f>IF(N539="nulová",J539,0)</f>
        <v>0</v>
      </c>
      <c r="BJ539" s="18" t="s">
        <v>85</v>
      </c>
      <c r="BK539" s="242">
        <f>ROUND(I539*H539,2)</f>
        <v>0</v>
      </c>
      <c r="BL539" s="18" t="s">
        <v>117</v>
      </c>
      <c r="BM539" s="241" t="s">
        <v>1901</v>
      </c>
    </row>
    <row r="540" s="2" customFormat="1">
      <c r="A540" s="39"/>
      <c r="B540" s="40"/>
      <c r="C540" s="41"/>
      <c r="D540" s="243" t="s">
        <v>224</v>
      </c>
      <c r="E540" s="41"/>
      <c r="F540" s="244" t="s">
        <v>1902</v>
      </c>
      <c r="G540" s="41"/>
      <c r="H540" s="41"/>
      <c r="I540" s="245"/>
      <c r="J540" s="41"/>
      <c r="K540" s="41"/>
      <c r="L540" s="45"/>
      <c r="M540" s="246"/>
      <c r="N540" s="247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224</v>
      </c>
      <c r="AU540" s="18" t="s">
        <v>87</v>
      </c>
    </row>
    <row r="541" s="14" customFormat="1">
      <c r="A541" s="14"/>
      <c r="B541" s="258"/>
      <c r="C541" s="259"/>
      <c r="D541" s="243" t="s">
        <v>226</v>
      </c>
      <c r="E541" s="260" t="s">
        <v>1</v>
      </c>
      <c r="F541" s="261" t="s">
        <v>1903</v>
      </c>
      <c r="G541" s="259"/>
      <c r="H541" s="262">
        <v>45</v>
      </c>
      <c r="I541" s="263"/>
      <c r="J541" s="259"/>
      <c r="K541" s="259"/>
      <c r="L541" s="264"/>
      <c r="M541" s="265"/>
      <c r="N541" s="266"/>
      <c r="O541" s="266"/>
      <c r="P541" s="266"/>
      <c r="Q541" s="266"/>
      <c r="R541" s="266"/>
      <c r="S541" s="266"/>
      <c r="T541" s="267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8" t="s">
        <v>226</v>
      </c>
      <c r="AU541" s="268" t="s">
        <v>87</v>
      </c>
      <c r="AV541" s="14" t="s">
        <v>87</v>
      </c>
      <c r="AW541" s="14" t="s">
        <v>34</v>
      </c>
      <c r="AX541" s="14" t="s">
        <v>79</v>
      </c>
      <c r="AY541" s="268" t="s">
        <v>214</v>
      </c>
    </row>
    <row r="542" s="14" customFormat="1">
      <c r="A542" s="14"/>
      <c r="B542" s="258"/>
      <c r="C542" s="259"/>
      <c r="D542" s="243" t="s">
        <v>226</v>
      </c>
      <c r="E542" s="260" t="s">
        <v>1</v>
      </c>
      <c r="F542" s="261" t="s">
        <v>1904</v>
      </c>
      <c r="G542" s="259"/>
      <c r="H542" s="262">
        <v>12.470000000000001</v>
      </c>
      <c r="I542" s="263"/>
      <c r="J542" s="259"/>
      <c r="K542" s="259"/>
      <c r="L542" s="264"/>
      <c r="M542" s="265"/>
      <c r="N542" s="266"/>
      <c r="O542" s="266"/>
      <c r="P542" s="266"/>
      <c r="Q542" s="266"/>
      <c r="R542" s="266"/>
      <c r="S542" s="266"/>
      <c r="T542" s="267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8" t="s">
        <v>226</v>
      </c>
      <c r="AU542" s="268" t="s">
        <v>87</v>
      </c>
      <c r="AV542" s="14" t="s">
        <v>87</v>
      </c>
      <c r="AW542" s="14" t="s">
        <v>34</v>
      </c>
      <c r="AX542" s="14" t="s">
        <v>79</v>
      </c>
      <c r="AY542" s="268" t="s">
        <v>214</v>
      </c>
    </row>
    <row r="543" s="14" customFormat="1">
      <c r="A543" s="14"/>
      <c r="B543" s="258"/>
      <c r="C543" s="259"/>
      <c r="D543" s="243" t="s">
        <v>226</v>
      </c>
      <c r="E543" s="260" t="s">
        <v>1</v>
      </c>
      <c r="F543" s="261" t="s">
        <v>1905</v>
      </c>
      <c r="G543" s="259"/>
      <c r="H543" s="262">
        <v>1.2</v>
      </c>
      <c r="I543" s="263"/>
      <c r="J543" s="259"/>
      <c r="K543" s="259"/>
      <c r="L543" s="264"/>
      <c r="M543" s="265"/>
      <c r="N543" s="266"/>
      <c r="O543" s="266"/>
      <c r="P543" s="266"/>
      <c r="Q543" s="266"/>
      <c r="R543" s="266"/>
      <c r="S543" s="266"/>
      <c r="T543" s="267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8" t="s">
        <v>226</v>
      </c>
      <c r="AU543" s="268" t="s">
        <v>87</v>
      </c>
      <c r="AV543" s="14" t="s">
        <v>87</v>
      </c>
      <c r="AW543" s="14" t="s">
        <v>34</v>
      </c>
      <c r="AX543" s="14" t="s">
        <v>79</v>
      </c>
      <c r="AY543" s="268" t="s">
        <v>214</v>
      </c>
    </row>
    <row r="544" s="14" customFormat="1">
      <c r="A544" s="14"/>
      <c r="B544" s="258"/>
      <c r="C544" s="259"/>
      <c r="D544" s="243" t="s">
        <v>226</v>
      </c>
      <c r="E544" s="260" t="s">
        <v>1</v>
      </c>
      <c r="F544" s="261" t="s">
        <v>1906</v>
      </c>
      <c r="G544" s="259"/>
      <c r="H544" s="262">
        <v>1.8</v>
      </c>
      <c r="I544" s="263"/>
      <c r="J544" s="259"/>
      <c r="K544" s="259"/>
      <c r="L544" s="264"/>
      <c r="M544" s="265"/>
      <c r="N544" s="266"/>
      <c r="O544" s="266"/>
      <c r="P544" s="266"/>
      <c r="Q544" s="266"/>
      <c r="R544" s="266"/>
      <c r="S544" s="266"/>
      <c r="T544" s="267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8" t="s">
        <v>226</v>
      </c>
      <c r="AU544" s="268" t="s">
        <v>87</v>
      </c>
      <c r="AV544" s="14" t="s">
        <v>87</v>
      </c>
      <c r="AW544" s="14" t="s">
        <v>34</v>
      </c>
      <c r="AX544" s="14" t="s">
        <v>79</v>
      </c>
      <c r="AY544" s="268" t="s">
        <v>214</v>
      </c>
    </row>
    <row r="545" s="15" customFormat="1">
      <c r="A545" s="15"/>
      <c r="B545" s="269"/>
      <c r="C545" s="270"/>
      <c r="D545" s="243" t="s">
        <v>226</v>
      </c>
      <c r="E545" s="271" t="s">
        <v>1</v>
      </c>
      <c r="F545" s="272" t="s">
        <v>230</v>
      </c>
      <c r="G545" s="270"/>
      <c r="H545" s="273">
        <v>60.469999999999999</v>
      </c>
      <c r="I545" s="274"/>
      <c r="J545" s="270"/>
      <c r="K545" s="270"/>
      <c r="L545" s="275"/>
      <c r="M545" s="276"/>
      <c r="N545" s="277"/>
      <c r="O545" s="277"/>
      <c r="P545" s="277"/>
      <c r="Q545" s="277"/>
      <c r="R545" s="277"/>
      <c r="S545" s="277"/>
      <c r="T545" s="278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9" t="s">
        <v>226</v>
      </c>
      <c r="AU545" s="279" t="s">
        <v>87</v>
      </c>
      <c r="AV545" s="15" t="s">
        <v>117</v>
      </c>
      <c r="AW545" s="15" t="s">
        <v>34</v>
      </c>
      <c r="AX545" s="15" t="s">
        <v>85</v>
      </c>
      <c r="AY545" s="279" t="s">
        <v>214</v>
      </c>
    </row>
    <row r="546" s="2" customFormat="1" ht="24.15" customHeight="1">
      <c r="A546" s="39"/>
      <c r="B546" s="40"/>
      <c r="C546" s="280" t="s">
        <v>1907</v>
      </c>
      <c r="D546" s="280" t="s">
        <v>244</v>
      </c>
      <c r="E546" s="282" t="s">
        <v>1908</v>
      </c>
      <c r="F546" s="283" t="s">
        <v>1909</v>
      </c>
      <c r="G546" s="284" t="s">
        <v>239</v>
      </c>
      <c r="H546" s="285">
        <v>63.494</v>
      </c>
      <c r="I546" s="286"/>
      <c r="J546" s="287">
        <f>ROUND(I546*H546,2)</f>
        <v>0</v>
      </c>
      <c r="K546" s="283" t="s">
        <v>222</v>
      </c>
      <c r="L546" s="288"/>
      <c r="M546" s="289" t="s">
        <v>1</v>
      </c>
      <c r="N546" s="290" t="s">
        <v>44</v>
      </c>
      <c r="O546" s="92"/>
      <c r="P546" s="239">
        <f>O546*H546</f>
        <v>0</v>
      </c>
      <c r="Q546" s="239">
        <v>0.00032000000000000003</v>
      </c>
      <c r="R546" s="239">
        <f>Q546*H546</f>
        <v>0.020318080000000002</v>
      </c>
      <c r="S546" s="239">
        <v>0</v>
      </c>
      <c r="T546" s="240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1" t="s">
        <v>247</v>
      </c>
      <c r="AT546" s="241" t="s">
        <v>244</v>
      </c>
      <c r="AU546" s="241" t="s">
        <v>87</v>
      </c>
      <c r="AY546" s="18" t="s">
        <v>214</v>
      </c>
      <c r="BE546" s="242">
        <f>IF(N546="základní",J546,0)</f>
        <v>0</v>
      </c>
      <c r="BF546" s="242">
        <f>IF(N546="snížená",J546,0)</f>
        <v>0</v>
      </c>
      <c r="BG546" s="242">
        <f>IF(N546="zákl. přenesená",J546,0)</f>
        <v>0</v>
      </c>
      <c r="BH546" s="242">
        <f>IF(N546="sníž. přenesená",J546,0)</f>
        <v>0</v>
      </c>
      <c r="BI546" s="242">
        <f>IF(N546="nulová",J546,0)</f>
        <v>0</v>
      </c>
      <c r="BJ546" s="18" t="s">
        <v>85</v>
      </c>
      <c r="BK546" s="242">
        <f>ROUND(I546*H546,2)</f>
        <v>0</v>
      </c>
      <c r="BL546" s="18" t="s">
        <v>117</v>
      </c>
      <c r="BM546" s="241" t="s">
        <v>1910</v>
      </c>
    </row>
    <row r="547" s="2" customFormat="1">
      <c r="A547" s="39"/>
      <c r="B547" s="40"/>
      <c r="C547" s="41"/>
      <c r="D547" s="243" t="s">
        <v>224</v>
      </c>
      <c r="E547" s="41"/>
      <c r="F547" s="244" t="s">
        <v>1909</v>
      </c>
      <c r="G547" s="41"/>
      <c r="H547" s="41"/>
      <c r="I547" s="245"/>
      <c r="J547" s="41"/>
      <c r="K547" s="41"/>
      <c r="L547" s="45"/>
      <c r="M547" s="246"/>
      <c r="N547" s="247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224</v>
      </c>
      <c r="AU547" s="18" t="s">
        <v>87</v>
      </c>
    </row>
    <row r="548" s="14" customFormat="1">
      <c r="A548" s="14"/>
      <c r="B548" s="258"/>
      <c r="C548" s="259"/>
      <c r="D548" s="243" t="s">
        <v>226</v>
      </c>
      <c r="E548" s="260" t="s">
        <v>1</v>
      </c>
      <c r="F548" s="261" t="s">
        <v>1911</v>
      </c>
      <c r="G548" s="259"/>
      <c r="H548" s="262">
        <v>63.494</v>
      </c>
      <c r="I548" s="263"/>
      <c r="J548" s="259"/>
      <c r="K548" s="259"/>
      <c r="L548" s="264"/>
      <c r="M548" s="265"/>
      <c r="N548" s="266"/>
      <c r="O548" s="266"/>
      <c r="P548" s="266"/>
      <c r="Q548" s="266"/>
      <c r="R548" s="266"/>
      <c r="S548" s="266"/>
      <c r="T548" s="26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8" t="s">
        <v>226</v>
      </c>
      <c r="AU548" s="268" t="s">
        <v>87</v>
      </c>
      <c r="AV548" s="14" t="s">
        <v>87</v>
      </c>
      <c r="AW548" s="14" t="s">
        <v>34</v>
      </c>
      <c r="AX548" s="14" t="s">
        <v>85</v>
      </c>
      <c r="AY548" s="268" t="s">
        <v>214</v>
      </c>
    </row>
    <row r="549" s="2" customFormat="1" ht="16.5" customHeight="1">
      <c r="A549" s="39"/>
      <c r="B549" s="40"/>
      <c r="C549" s="229" t="s">
        <v>1912</v>
      </c>
      <c r="D549" s="229" t="s">
        <v>218</v>
      </c>
      <c r="E549" s="231" t="s">
        <v>1913</v>
      </c>
      <c r="F549" s="232" t="s">
        <v>1914</v>
      </c>
      <c r="G549" s="233" t="s">
        <v>239</v>
      </c>
      <c r="H549" s="234">
        <v>126.76000000000001</v>
      </c>
      <c r="I549" s="235"/>
      <c r="J549" s="236">
        <f>ROUND(I549*H549,2)</f>
        <v>0</v>
      </c>
      <c r="K549" s="232" t="s">
        <v>222</v>
      </c>
      <c r="L549" s="45"/>
      <c r="M549" s="237" t="s">
        <v>1</v>
      </c>
      <c r="N549" s="238" t="s">
        <v>44</v>
      </c>
      <c r="O549" s="92"/>
      <c r="P549" s="239">
        <f>O549*H549</f>
        <v>0</v>
      </c>
      <c r="Q549" s="239">
        <v>0</v>
      </c>
      <c r="R549" s="239">
        <f>Q549*H549</f>
        <v>0</v>
      </c>
      <c r="S549" s="239">
        <v>0</v>
      </c>
      <c r="T549" s="240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41" t="s">
        <v>117</v>
      </c>
      <c r="AT549" s="241" t="s">
        <v>218</v>
      </c>
      <c r="AU549" s="241" t="s">
        <v>87</v>
      </c>
      <c r="AY549" s="18" t="s">
        <v>214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8" t="s">
        <v>85</v>
      </c>
      <c r="BK549" s="242">
        <f>ROUND(I549*H549,2)</f>
        <v>0</v>
      </c>
      <c r="BL549" s="18" t="s">
        <v>117</v>
      </c>
      <c r="BM549" s="241" t="s">
        <v>1915</v>
      </c>
    </row>
    <row r="550" s="2" customFormat="1">
      <c r="A550" s="39"/>
      <c r="B550" s="40"/>
      <c r="C550" s="41"/>
      <c r="D550" s="243" t="s">
        <v>224</v>
      </c>
      <c r="E550" s="41"/>
      <c r="F550" s="244" t="s">
        <v>1916</v>
      </c>
      <c r="G550" s="41"/>
      <c r="H550" s="41"/>
      <c r="I550" s="245"/>
      <c r="J550" s="41"/>
      <c r="K550" s="41"/>
      <c r="L550" s="45"/>
      <c r="M550" s="246"/>
      <c r="N550" s="247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224</v>
      </c>
      <c r="AU550" s="18" t="s">
        <v>87</v>
      </c>
    </row>
    <row r="551" s="14" customFormat="1">
      <c r="A551" s="14"/>
      <c r="B551" s="258"/>
      <c r="C551" s="259"/>
      <c r="D551" s="243" t="s">
        <v>226</v>
      </c>
      <c r="E551" s="260" t="s">
        <v>1</v>
      </c>
      <c r="F551" s="261" t="s">
        <v>1831</v>
      </c>
      <c r="G551" s="259"/>
      <c r="H551" s="262">
        <v>49.439999999999998</v>
      </c>
      <c r="I551" s="263"/>
      <c r="J551" s="259"/>
      <c r="K551" s="259"/>
      <c r="L551" s="264"/>
      <c r="M551" s="265"/>
      <c r="N551" s="266"/>
      <c r="O551" s="266"/>
      <c r="P551" s="266"/>
      <c r="Q551" s="266"/>
      <c r="R551" s="266"/>
      <c r="S551" s="266"/>
      <c r="T551" s="267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8" t="s">
        <v>226</v>
      </c>
      <c r="AU551" s="268" t="s">
        <v>87</v>
      </c>
      <c r="AV551" s="14" t="s">
        <v>87</v>
      </c>
      <c r="AW551" s="14" t="s">
        <v>34</v>
      </c>
      <c r="AX551" s="14" t="s">
        <v>79</v>
      </c>
      <c r="AY551" s="268" t="s">
        <v>214</v>
      </c>
    </row>
    <row r="552" s="14" customFormat="1">
      <c r="A552" s="14"/>
      <c r="B552" s="258"/>
      <c r="C552" s="259"/>
      <c r="D552" s="243" t="s">
        <v>226</v>
      </c>
      <c r="E552" s="260" t="s">
        <v>1</v>
      </c>
      <c r="F552" s="261" t="s">
        <v>1832</v>
      </c>
      <c r="G552" s="259"/>
      <c r="H552" s="262">
        <v>12.52</v>
      </c>
      <c r="I552" s="263"/>
      <c r="J552" s="259"/>
      <c r="K552" s="259"/>
      <c r="L552" s="264"/>
      <c r="M552" s="265"/>
      <c r="N552" s="266"/>
      <c r="O552" s="266"/>
      <c r="P552" s="266"/>
      <c r="Q552" s="266"/>
      <c r="R552" s="266"/>
      <c r="S552" s="266"/>
      <c r="T552" s="26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8" t="s">
        <v>226</v>
      </c>
      <c r="AU552" s="268" t="s">
        <v>87</v>
      </c>
      <c r="AV552" s="14" t="s">
        <v>87</v>
      </c>
      <c r="AW552" s="14" t="s">
        <v>34</v>
      </c>
      <c r="AX552" s="14" t="s">
        <v>79</v>
      </c>
      <c r="AY552" s="268" t="s">
        <v>214</v>
      </c>
    </row>
    <row r="553" s="14" customFormat="1">
      <c r="A553" s="14"/>
      <c r="B553" s="258"/>
      <c r="C553" s="259"/>
      <c r="D553" s="243" t="s">
        <v>226</v>
      </c>
      <c r="E553" s="260" t="s">
        <v>1</v>
      </c>
      <c r="F553" s="261" t="s">
        <v>1917</v>
      </c>
      <c r="G553" s="259"/>
      <c r="H553" s="262">
        <v>56.799999999999997</v>
      </c>
      <c r="I553" s="263"/>
      <c r="J553" s="259"/>
      <c r="K553" s="259"/>
      <c r="L553" s="264"/>
      <c r="M553" s="265"/>
      <c r="N553" s="266"/>
      <c r="O553" s="266"/>
      <c r="P553" s="266"/>
      <c r="Q553" s="266"/>
      <c r="R553" s="266"/>
      <c r="S553" s="266"/>
      <c r="T553" s="267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8" t="s">
        <v>226</v>
      </c>
      <c r="AU553" s="268" t="s">
        <v>87</v>
      </c>
      <c r="AV553" s="14" t="s">
        <v>87</v>
      </c>
      <c r="AW553" s="14" t="s">
        <v>34</v>
      </c>
      <c r="AX553" s="14" t="s">
        <v>79</v>
      </c>
      <c r="AY553" s="268" t="s">
        <v>214</v>
      </c>
    </row>
    <row r="554" s="14" customFormat="1">
      <c r="A554" s="14"/>
      <c r="B554" s="258"/>
      <c r="C554" s="259"/>
      <c r="D554" s="243" t="s">
        <v>226</v>
      </c>
      <c r="E554" s="260" t="s">
        <v>1</v>
      </c>
      <c r="F554" s="261" t="s">
        <v>1918</v>
      </c>
      <c r="G554" s="259"/>
      <c r="H554" s="262">
        <v>8</v>
      </c>
      <c r="I554" s="263"/>
      <c r="J554" s="259"/>
      <c r="K554" s="259"/>
      <c r="L554" s="264"/>
      <c r="M554" s="265"/>
      <c r="N554" s="266"/>
      <c r="O554" s="266"/>
      <c r="P554" s="266"/>
      <c r="Q554" s="266"/>
      <c r="R554" s="266"/>
      <c r="S554" s="266"/>
      <c r="T554" s="267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8" t="s">
        <v>226</v>
      </c>
      <c r="AU554" s="268" t="s">
        <v>87</v>
      </c>
      <c r="AV554" s="14" t="s">
        <v>87</v>
      </c>
      <c r="AW554" s="14" t="s">
        <v>34</v>
      </c>
      <c r="AX554" s="14" t="s">
        <v>79</v>
      </c>
      <c r="AY554" s="268" t="s">
        <v>214</v>
      </c>
    </row>
    <row r="555" s="15" customFormat="1">
      <c r="A555" s="15"/>
      <c r="B555" s="269"/>
      <c r="C555" s="270"/>
      <c r="D555" s="243" t="s">
        <v>226</v>
      </c>
      <c r="E555" s="271" t="s">
        <v>1</v>
      </c>
      <c r="F555" s="272" t="s">
        <v>230</v>
      </c>
      <c r="G555" s="270"/>
      <c r="H555" s="273">
        <v>126.76000000000001</v>
      </c>
      <c r="I555" s="274"/>
      <c r="J555" s="270"/>
      <c r="K555" s="270"/>
      <c r="L555" s="275"/>
      <c r="M555" s="276"/>
      <c r="N555" s="277"/>
      <c r="O555" s="277"/>
      <c r="P555" s="277"/>
      <c r="Q555" s="277"/>
      <c r="R555" s="277"/>
      <c r="S555" s="277"/>
      <c r="T555" s="278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79" t="s">
        <v>226</v>
      </c>
      <c r="AU555" s="279" t="s">
        <v>87</v>
      </c>
      <c r="AV555" s="15" t="s">
        <v>117</v>
      </c>
      <c r="AW555" s="15" t="s">
        <v>34</v>
      </c>
      <c r="AX555" s="15" t="s">
        <v>85</v>
      </c>
      <c r="AY555" s="279" t="s">
        <v>214</v>
      </c>
    </row>
    <row r="556" s="2" customFormat="1" ht="24.15" customHeight="1">
      <c r="A556" s="39"/>
      <c r="B556" s="40"/>
      <c r="C556" s="280" t="s">
        <v>1919</v>
      </c>
      <c r="D556" s="280" t="s">
        <v>244</v>
      </c>
      <c r="E556" s="282" t="s">
        <v>1920</v>
      </c>
      <c r="F556" s="283" t="s">
        <v>1921</v>
      </c>
      <c r="G556" s="284" t="s">
        <v>239</v>
      </c>
      <c r="H556" s="285">
        <v>133.09800000000001</v>
      </c>
      <c r="I556" s="286"/>
      <c r="J556" s="287">
        <f>ROUND(I556*H556,2)</f>
        <v>0</v>
      </c>
      <c r="K556" s="283" t="s">
        <v>222</v>
      </c>
      <c r="L556" s="288"/>
      <c r="M556" s="289" t="s">
        <v>1</v>
      </c>
      <c r="N556" s="290" t="s">
        <v>44</v>
      </c>
      <c r="O556" s="92"/>
      <c r="P556" s="239">
        <f>O556*H556</f>
        <v>0</v>
      </c>
      <c r="Q556" s="239">
        <v>0.00011</v>
      </c>
      <c r="R556" s="239">
        <f>Q556*H556</f>
        <v>0.014640780000000003</v>
      </c>
      <c r="S556" s="239">
        <v>0</v>
      </c>
      <c r="T556" s="240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1" t="s">
        <v>247</v>
      </c>
      <c r="AT556" s="241" t="s">
        <v>244</v>
      </c>
      <c r="AU556" s="241" t="s">
        <v>87</v>
      </c>
      <c r="AY556" s="18" t="s">
        <v>214</v>
      </c>
      <c r="BE556" s="242">
        <f>IF(N556="základní",J556,0)</f>
        <v>0</v>
      </c>
      <c r="BF556" s="242">
        <f>IF(N556="snížená",J556,0)</f>
        <v>0</v>
      </c>
      <c r="BG556" s="242">
        <f>IF(N556="zákl. přenesená",J556,0)</f>
        <v>0</v>
      </c>
      <c r="BH556" s="242">
        <f>IF(N556="sníž. přenesená",J556,0)</f>
        <v>0</v>
      </c>
      <c r="BI556" s="242">
        <f>IF(N556="nulová",J556,0)</f>
        <v>0</v>
      </c>
      <c r="BJ556" s="18" t="s">
        <v>85</v>
      </c>
      <c r="BK556" s="242">
        <f>ROUND(I556*H556,2)</f>
        <v>0</v>
      </c>
      <c r="BL556" s="18" t="s">
        <v>117</v>
      </c>
      <c r="BM556" s="241" t="s">
        <v>1922</v>
      </c>
    </row>
    <row r="557" s="2" customFormat="1">
      <c r="A557" s="39"/>
      <c r="B557" s="40"/>
      <c r="C557" s="41"/>
      <c r="D557" s="243" t="s">
        <v>224</v>
      </c>
      <c r="E557" s="41"/>
      <c r="F557" s="244" t="s">
        <v>1921</v>
      </c>
      <c r="G557" s="41"/>
      <c r="H557" s="41"/>
      <c r="I557" s="245"/>
      <c r="J557" s="41"/>
      <c r="K557" s="41"/>
      <c r="L557" s="45"/>
      <c r="M557" s="246"/>
      <c r="N557" s="247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224</v>
      </c>
      <c r="AU557" s="18" t="s">
        <v>87</v>
      </c>
    </row>
    <row r="558" s="14" customFormat="1">
      <c r="A558" s="14"/>
      <c r="B558" s="258"/>
      <c r="C558" s="259"/>
      <c r="D558" s="243" t="s">
        <v>226</v>
      </c>
      <c r="E558" s="259"/>
      <c r="F558" s="261" t="s">
        <v>1923</v>
      </c>
      <c r="G558" s="259"/>
      <c r="H558" s="262">
        <v>133.09800000000001</v>
      </c>
      <c r="I558" s="263"/>
      <c r="J558" s="259"/>
      <c r="K558" s="259"/>
      <c r="L558" s="264"/>
      <c r="M558" s="265"/>
      <c r="N558" s="266"/>
      <c r="O558" s="266"/>
      <c r="P558" s="266"/>
      <c r="Q558" s="266"/>
      <c r="R558" s="266"/>
      <c r="S558" s="266"/>
      <c r="T558" s="267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8" t="s">
        <v>226</v>
      </c>
      <c r="AU558" s="268" t="s">
        <v>87</v>
      </c>
      <c r="AV558" s="14" t="s">
        <v>87</v>
      </c>
      <c r="AW558" s="14" t="s">
        <v>4</v>
      </c>
      <c r="AX558" s="14" t="s">
        <v>85</v>
      </c>
      <c r="AY558" s="268" t="s">
        <v>214</v>
      </c>
    </row>
    <row r="559" s="2" customFormat="1" ht="24.15" customHeight="1">
      <c r="A559" s="39"/>
      <c r="B559" s="40"/>
      <c r="C559" s="229" t="s">
        <v>1924</v>
      </c>
      <c r="D559" s="229" t="s">
        <v>218</v>
      </c>
      <c r="E559" s="231" t="s">
        <v>1925</v>
      </c>
      <c r="F559" s="232" t="s">
        <v>1926</v>
      </c>
      <c r="G559" s="233" t="s">
        <v>221</v>
      </c>
      <c r="H559" s="234">
        <v>478.22500000000002</v>
      </c>
      <c r="I559" s="235"/>
      <c r="J559" s="236">
        <f>ROUND(I559*H559,2)</f>
        <v>0</v>
      </c>
      <c r="K559" s="232" t="s">
        <v>222</v>
      </c>
      <c r="L559" s="45"/>
      <c r="M559" s="237" t="s">
        <v>1</v>
      </c>
      <c r="N559" s="238" t="s">
        <v>44</v>
      </c>
      <c r="O559" s="92"/>
      <c r="P559" s="239">
        <f>O559*H559</f>
        <v>0</v>
      </c>
      <c r="Q559" s="239">
        <v>0.014330000000000001</v>
      </c>
      <c r="R559" s="239">
        <f>Q559*H559</f>
        <v>6.8529642500000003</v>
      </c>
      <c r="S559" s="239">
        <v>0</v>
      </c>
      <c r="T559" s="240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1" t="s">
        <v>117</v>
      </c>
      <c r="AT559" s="241" t="s">
        <v>218</v>
      </c>
      <c r="AU559" s="241" t="s">
        <v>87</v>
      </c>
      <c r="AY559" s="18" t="s">
        <v>214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8" t="s">
        <v>85</v>
      </c>
      <c r="BK559" s="242">
        <f>ROUND(I559*H559,2)</f>
        <v>0</v>
      </c>
      <c r="BL559" s="18" t="s">
        <v>117</v>
      </c>
      <c r="BM559" s="241" t="s">
        <v>1927</v>
      </c>
    </row>
    <row r="560" s="2" customFormat="1">
      <c r="A560" s="39"/>
      <c r="B560" s="40"/>
      <c r="C560" s="41"/>
      <c r="D560" s="243" t="s">
        <v>224</v>
      </c>
      <c r="E560" s="41"/>
      <c r="F560" s="244" t="s">
        <v>1928</v>
      </c>
      <c r="G560" s="41"/>
      <c r="H560" s="41"/>
      <c r="I560" s="245"/>
      <c r="J560" s="41"/>
      <c r="K560" s="41"/>
      <c r="L560" s="45"/>
      <c r="M560" s="246"/>
      <c r="N560" s="247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224</v>
      </c>
      <c r="AU560" s="18" t="s">
        <v>87</v>
      </c>
    </row>
    <row r="561" s="14" customFormat="1">
      <c r="A561" s="14"/>
      <c r="B561" s="258"/>
      <c r="C561" s="259"/>
      <c r="D561" s="243" t="s">
        <v>226</v>
      </c>
      <c r="E561" s="260" t="s">
        <v>1</v>
      </c>
      <c r="F561" s="261" t="s">
        <v>1929</v>
      </c>
      <c r="G561" s="259"/>
      <c r="H561" s="262">
        <v>270.26999999999998</v>
      </c>
      <c r="I561" s="263"/>
      <c r="J561" s="259"/>
      <c r="K561" s="259"/>
      <c r="L561" s="264"/>
      <c r="M561" s="265"/>
      <c r="N561" s="266"/>
      <c r="O561" s="266"/>
      <c r="P561" s="266"/>
      <c r="Q561" s="266"/>
      <c r="R561" s="266"/>
      <c r="S561" s="266"/>
      <c r="T561" s="267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8" t="s">
        <v>226</v>
      </c>
      <c r="AU561" s="268" t="s">
        <v>87</v>
      </c>
      <c r="AV561" s="14" t="s">
        <v>87</v>
      </c>
      <c r="AW561" s="14" t="s">
        <v>34</v>
      </c>
      <c r="AX561" s="14" t="s">
        <v>79</v>
      </c>
      <c r="AY561" s="268" t="s">
        <v>214</v>
      </c>
    </row>
    <row r="562" s="14" customFormat="1">
      <c r="A562" s="14"/>
      <c r="B562" s="258"/>
      <c r="C562" s="259"/>
      <c r="D562" s="243" t="s">
        <v>226</v>
      </c>
      <c r="E562" s="260" t="s">
        <v>1</v>
      </c>
      <c r="F562" s="261" t="s">
        <v>1929</v>
      </c>
      <c r="G562" s="259"/>
      <c r="H562" s="262">
        <v>270.26999999999998</v>
      </c>
      <c r="I562" s="263"/>
      <c r="J562" s="259"/>
      <c r="K562" s="259"/>
      <c r="L562" s="264"/>
      <c r="M562" s="265"/>
      <c r="N562" s="266"/>
      <c r="O562" s="266"/>
      <c r="P562" s="266"/>
      <c r="Q562" s="266"/>
      <c r="R562" s="266"/>
      <c r="S562" s="266"/>
      <c r="T562" s="267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8" t="s">
        <v>226</v>
      </c>
      <c r="AU562" s="268" t="s">
        <v>87</v>
      </c>
      <c r="AV562" s="14" t="s">
        <v>87</v>
      </c>
      <c r="AW562" s="14" t="s">
        <v>34</v>
      </c>
      <c r="AX562" s="14" t="s">
        <v>79</v>
      </c>
      <c r="AY562" s="268" t="s">
        <v>214</v>
      </c>
    </row>
    <row r="563" s="16" customFormat="1">
      <c r="A563" s="16"/>
      <c r="B563" s="303"/>
      <c r="C563" s="304"/>
      <c r="D563" s="243" t="s">
        <v>226</v>
      </c>
      <c r="E563" s="305" t="s">
        <v>1</v>
      </c>
      <c r="F563" s="306" t="s">
        <v>1796</v>
      </c>
      <c r="G563" s="304"/>
      <c r="H563" s="307">
        <v>540.53999999999996</v>
      </c>
      <c r="I563" s="308"/>
      <c r="J563" s="304"/>
      <c r="K563" s="304"/>
      <c r="L563" s="309"/>
      <c r="M563" s="310"/>
      <c r="N563" s="311"/>
      <c r="O563" s="311"/>
      <c r="P563" s="311"/>
      <c r="Q563" s="311"/>
      <c r="R563" s="311"/>
      <c r="S563" s="311"/>
      <c r="T563" s="312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313" t="s">
        <v>226</v>
      </c>
      <c r="AU563" s="313" t="s">
        <v>87</v>
      </c>
      <c r="AV563" s="16" t="s">
        <v>95</v>
      </c>
      <c r="AW563" s="16" t="s">
        <v>34</v>
      </c>
      <c r="AX563" s="16" t="s">
        <v>79</v>
      </c>
      <c r="AY563" s="313" t="s">
        <v>214</v>
      </c>
    </row>
    <row r="564" s="14" customFormat="1">
      <c r="A564" s="14"/>
      <c r="B564" s="258"/>
      <c r="C564" s="259"/>
      <c r="D564" s="243" t="s">
        <v>226</v>
      </c>
      <c r="E564" s="260" t="s">
        <v>1</v>
      </c>
      <c r="F564" s="261" t="s">
        <v>1930</v>
      </c>
      <c r="G564" s="259"/>
      <c r="H564" s="262">
        <v>-23.75</v>
      </c>
      <c r="I564" s="263"/>
      <c r="J564" s="259"/>
      <c r="K564" s="259"/>
      <c r="L564" s="264"/>
      <c r="M564" s="265"/>
      <c r="N564" s="266"/>
      <c r="O564" s="266"/>
      <c r="P564" s="266"/>
      <c r="Q564" s="266"/>
      <c r="R564" s="266"/>
      <c r="S564" s="266"/>
      <c r="T564" s="267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8" t="s">
        <v>226</v>
      </c>
      <c r="AU564" s="268" t="s">
        <v>87</v>
      </c>
      <c r="AV564" s="14" t="s">
        <v>87</v>
      </c>
      <c r="AW564" s="14" t="s">
        <v>34</v>
      </c>
      <c r="AX564" s="14" t="s">
        <v>79</v>
      </c>
      <c r="AY564" s="268" t="s">
        <v>214</v>
      </c>
    </row>
    <row r="565" s="14" customFormat="1">
      <c r="A565" s="14"/>
      <c r="B565" s="258"/>
      <c r="C565" s="259"/>
      <c r="D565" s="243" t="s">
        <v>226</v>
      </c>
      <c r="E565" s="260" t="s">
        <v>1</v>
      </c>
      <c r="F565" s="261" t="s">
        <v>1931</v>
      </c>
      <c r="G565" s="259"/>
      <c r="H565" s="262">
        <v>-13.34</v>
      </c>
      <c r="I565" s="263"/>
      <c r="J565" s="259"/>
      <c r="K565" s="259"/>
      <c r="L565" s="264"/>
      <c r="M565" s="265"/>
      <c r="N565" s="266"/>
      <c r="O565" s="266"/>
      <c r="P565" s="266"/>
      <c r="Q565" s="266"/>
      <c r="R565" s="266"/>
      <c r="S565" s="266"/>
      <c r="T565" s="267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8" t="s">
        <v>226</v>
      </c>
      <c r="AU565" s="268" t="s">
        <v>87</v>
      </c>
      <c r="AV565" s="14" t="s">
        <v>87</v>
      </c>
      <c r="AW565" s="14" t="s">
        <v>34</v>
      </c>
      <c r="AX565" s="14" t="s">
        <v>79</v>
      </c>
      <c r="AY565" s="268" t="s">
        <v>214</v>
      </c>
    </row>
    <row r="566" s="14" customFormat="1">
      <c r="A566" s="14"/>
      <c r="B566" s="258"/>
      <c r="C566" s="259"/>
      <c r="D566" s="243" t="s">
        <v>226</v>
      </c>
      <c r="E566" s="260" t="s">
        <v>1</v>
      </c>
      <c r="F566" s="261" t="s">
        <v>1932</v>
      </c>
      <c r="G566" s="259"/>
      <c r="H566" s="262">
        <v>-9.7650000000000006</v>
      </c>
      <c r="I566" s="263"/>
      <c r="J566" s="259"/>
      <c r="K566" s="259"/>
      <c r="L566" s="264"/>
      <c r="M566" s="265"/>
      <c r="N566" s="266"/>
      <c r="O566" s="266"/>
      <c r="P566" s="266"/>
      <c r="Q566" s="266"/>
      <c r="R566" s="266"/>
      <c r="S566" s="266"/>
      <c r="T566" s="267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8" t="s">
        <v>226</v>
      </c>
      <c r="AU566" s="268" t="s">
        <v>87</v>
      </c>
      <c r="AV566" s="14" t="s">
        <v>87</v>
      </c>
      <c r="AW566" s="14" t="s">
        <v>34</v>
      </c>
      <c r="AX566" s="14" t="s">
        <v>79</v>
      </c>
      <c r="AY566" s="268" t="s">
        <v>214</v>
      </c>
    </row>
    <row r="567" s="14" customFormat="1">
      <c r="A567" s="14"/>
      <c r="B567" s="258"/>
      <c r="C567" s="259"/>
      <c r="D567" s="243" t="s">
        <v>226</v>
      </c>
      <c r="E567" s="260" t="s">
        <v>1</v>
      </c>
      <c r="F567" s="261" t="s">
        <v>1933</v>
      </c>
      <c r="G567" s="259"/>
      <c r="H567" s="262">
        <v>-6.1600000000000001</v>
      </c>
      <c r="I567" s="263"/>
      <c r="J567" s="259"/>
      <c r="K567" s="259"/>
      <c r="L567" s="264"/>
      <c r="M567" s="265"/>
      <c r="N567" s="266"/>
      <c r="O567" s="266"/>
      <c r="P567" s="266"/>
      <c r="Q567" s="266"/>
      <c r="R567" s="266"/>
      <c r="S567" s="266"/>
      <c r="T567" s="267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8" t="s">
        <v>226</v>
      </c>
      <c r="AU567" s="268" t="s">
        <v>87</v>
      </c>
      <c r="AV567" s="14" t="s">
        <v>87</v>
      </c>
      <c r="AW567" s="14" t="s">
        <v>34</v>
      </c>
      <c r="AX567" s="14" t="s">
        <v>79</v>
      </c>
      <c r="AY567" s="268" t="s">
        <v>214</v>
      </c>
    </row>
    <row r="568" s="14" customFormat="1">
      <c r="A568" s="14"/>
      <c r="B568" s="258"/>
      <c r="C568" s="259"/>
      <c r="D568" s="243" t="s">
        <v>226</v>
      </c>
      <c r="E568" s="260" t="s">
        <v>1</v>
      </c>
      <c r="F568" s="261" t="s">
        <v>1934</v>
      </c>
      <c r="G568" s="259"/>
      <c r="H568" s="262">
        <v>-9.3000000000000007</v>
      </c>
      <c r="I568" s="263"/>
      <c r="J568" s="259"/>
      <c r="K568" s="259"/>
      <c r="L568" s="264"/>
      <c r="M568" s="265"/>
      <c r="N568" s="266"/>
      <c r="O568" s="266"/>
      <c r="P568" s="266"/>
      <c r="Q568" s="266"/>
      <c r="R568" s="266"/>
      <c r="S568" s="266"/>
      <c r="T568" s="267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8" t="s">
        <v>226</v>
      </c>
      <c r="AU568" s="268" t="s">
        <v>87</v>
      </c>
      <c r="AV568" s="14" t="s">
        <v>87</v>
      </c>
      <c r="AW568" s="14" t="s">
        <v>34</v>
      </c>
      <c r="AX568" s="14" t="s">
        <v>79</v>
      </c>
      <c r="AY568" s="268" t="s">
        <v>214</v>
      </c>
    </row>
    <row r="569" s="15" customFormat="1">
      <c r="A569" s="15"/>
      <c r="B569" s="269"/>
      <c r="C569" s="270"/>
      <c r="D569" s="243" t="s">
        <v>226</v>
      </c>
      <c r="E569" s="271" t="s">
        <v>1</v>
      </c>
      <c r="F569" s="272" t="s">
        <v>230</v>
      </c>
      <c r="G569" s="270"/>
      <c r="H569" s="273">
        <v>478.22500000000002</v>
      </c>
      <c r="I569" s="274"/>
      <c r="J569" s="270"/>
      <c r="K569" s="270"/>
      <c r="L569" s="275"/>
      <c r="M569" s="276"/>
      <c r="N569" s="277"/>
      <c r="O569" s="277"/>
      <c r="P569" s="277"/>
      <c r="Q569" s="277"/>
      <c r="R569" s="277"/>
      <c r="S569" s="277"/>
      <c r="T569" s="278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9" t="s">
        <v>226</v>
      </c>
      <c r="AU569" s="279" t="s">
        <v>87</v>
      </c>
      <c r="AV569" s="15" t="s">
        <v>117</v>
      </c>
      <c r="AW569" s="15" t="s">
        <v>34</v>
      </c>
      <c r="AX569" s="15" t="s">
        <v>85</v>
      </c>
      <c r="AY569" s="279" t="s">
        <v>214</v>
      </c>
    </row>
    <row r="570" s="2" customFormat="1" ht="21.75" customHeight="1">
      <c r="A570" s="39"/>
      <c r="B570" s="40"/>
      <c r="C570" s="280" t="s">
        <v>588</v>
      </c>
      <c r="D570" s="280" t="s">
        <v>244</v>
      </c>
      <c r="E570" s="282" t="s">
        <v>1935</v>
      </c>
      <c r="F570" s="283" t="s">
        <v>1936</v>
      </c>
      <c r="G570" s="284" t="s">
        <v>221</v>
      </c>
      <c r="H570" s="285">
        <v>597.78099999999995</v>
      </c>
      <c r="I570" s="286"/>
      <c r="J570" s="287">
        <f>ROUND(I570*H570,2)</f>
        <v>0</v>
      </c>
      <c r="K570" s="283" t="s">
        <v>222</v>
      </c>
      <c r="L570" s="288"/>
      <c r="M570" s="289" t="s">
        <v>1</v>
      </c>
      <c r="N570" s="290" t="s">
        <v>44</v>
      </c>
      <c r="O570" s="92"/>
      <c r="P570" s="239">
        <f>O570*H570</f>
        <v>0</v>
      </c>
      <c r="Q570" s="239">
        <v>0.0146</v>
      </c>
      <c r="R570" s="239">
        <f>Q570*H570</f>
        <v>8.7276025999999991</v>
      </c>
      <c r="S570" s="239">
        <v>0</v>
      </c>
      <c r="T570" s="240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41" t="s">
        <v>247</v>
      </c>
      <c r="AT570" s="241" t="s">
        <v>244</v>
      </c>
      <c r="AU570" s="241" t="s">
        <v>87</v>
      </c>
      <c r="AY570" s="18" t="s">
        <v>214</v>
      </c>
      <c r="BE570" s="242">
        <f>IF(N570="základní",J570,0)</f>
        <v>0</v>
      </c>
      <c r="BF570" s="242">
        <f>IF(N570="snížená",J570,0)</f>
        <v>0</v>
      </c>
      <c r="BG570" s="242">
        <f>IF(N570="zákl. přenesená",J570,0)</f>
        <v>0</v>
      </c>
      <c r="BH570" s="242">
        <f>IF(N570="sníž. přenesená",J570,0)</f>
        <v>0</v>
      </c>
      <c r="BI570" s="242">
        <f>IF(N570="nulová",J570,0)</f>
        <v>0</v>
      </c>
      <c r="BJ570" s="18" t="s">
        <v>85</v>
      </c>
      <c r="BK570" s="242">
        <f>ROUND(I570*H570,2)</f>
        <v>0</v>
      </c>
      <c r="BL570" s="18" t="s">
        <v>117</v>
      </c>
      <c r="BM570" s="241" t="s">
        <v>1937</v>
      </c>
    </row>
    <row r="571" s="2" customFormat="1">
      <c r="A571" s="39"/>
      <c r="B571" s="40"/>
      <c r="C571" s="41"/>
      <c r="D571" s="243" t="s">
        <v>224</v>
      </c>
      <c r="E571" s="41"/>
      <c r="F571" s="244" t="s">
        <v>1936</v>
      </c>
      <c r="G571" s="41"/>
      <c r="H571" s="41"/>
      <c r="I571" s="245"/>
      <c r="J571" s="41"/>
      <c r="K571" s="41"/>
      <c r="L571" s="45"/>
      <c r="M571" s="246"/>
      <c r="N571" s="247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224</v>
      </c>
      <c r="AU571" s="18" t="s">
        <v>87</v>
      </c>
    </row>
    <row r="572" s="14" customFormat="1">
      <c r="A572" s="14"/>
      <c r="B572" s="258"/>
      <c r="C572" s="259"/>
      <c r="D572" s="243" t="s">
        <v>226</v>
      </c>
      <c r="E572" s="260" t="s">
        <v>1</v>
      </c>
      <c r="F572" s="261" t="s">
        <v>1938</v>
      </c>
      <c r="G572" s="259"/>
      <c r="H572" s="262">
        <v>597.78099999999995</v>
      </c>
      <c r="I572" s="263"/>
      <c r="J572" s="259"/>
      <c r="K572" s="259"/>
      <c r="L572" s="264"/>
      <c r="M572" s="265"/>
      <c r="N572" s="266"/>
      <c r="O572" s="266"/>
      <c r="P572" s="266"/>
      <c r="Q572" s="266"/>
      <c r="R572" s="266"/>
      <c r="S572" s="266"/>
      <c r="T572" s="267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8" t="s">
        <v>226</v>
      </c>
      <c r="AU572" s="268" t="s">
        <v>87</v>
      </c>
      <c r="AV572" s="14" t="s">
        <v>87</v>
      </c>
      <c r="AW572" s="14" t="s">
        <v>34</v>
      </c>
      <c r="AX572" s="14" t="s">
        <v>85</v>
      </c>
      <c r="AY572" s="268" t="s">
        <v>214</v>
      </c>
    </row>
    <row r="573" s="2" customFormat="1" ht="24.15" customHeight="1">
      <c r="A573" s="39"/>
      <c r="B573" s="40"/>
      <c r="C573" s="229" t="s">
        <v>1939</v>
      </c>
      <c r="D573" s="229" t="s">
        <v>218</v>
      </c>
      <c r="E573" s="231" t="s">
        <v>1940</v>
      </c>
      <c r="F573" s="232" t="s">
        <v>1941</v>
      </c>
      <c r="G573" s="233" t="s">
        <v>239</v>
      </c>
      <c r="H573" s="234">
        <v>39.700000000000003</v>
      </c>
      <c r="I573" s="235"/>
      <c r="J573" s="236">
        <f>ROUND(I573*H573,2)</f>
        <v>0</v>
      </c>
      <c r="K573" s="232" t="s">
        <v>222</v>
      </c>
      <c r="L573" s="45"/>
      <c r="M573" s="237" t="s">
        <v>1</v>
      </c>
      <c r="N573" s="238" t="s">
        <v>44</v>
      </c>
      <c r="O573" s="92"/>
      <c r="P573" s="239">
        <f>O573*H573</f>
        <v>0</v>
      </c>
      <c r="Q573" s="239">
        <v>0.0025400000000000002</v>
      </c>
      <c r="R573" s="239">
        <f>Q573*H573</f>
        <v>0.10083800000000001</v>
      </c>
      <c r="S573" s="239">
        <v>0</v>
      </c>
      <c r="T573" s="240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1" t="s">
        <v>117</v>
      </c>
      <c r="AT573" s="241" t="s">
        <v>218</v>
      </c>
      <c r="AU573" s="241" t="s">
        <v>87</v>
      </c>
      <c r="AY573" s="18" t="s">
        <v>214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8" t="s">
        <v>85</v>
      </c>
      <c r="BK573" s="242">
        <f>ROUND(I573*H573,2)</f>
        <v>0</v>
      </c>
      <c r="BL573" s="18" t="s">
        <v>117</v>
      </c>
      <c r="BM573" s="241" t="s">
        <v>1942</v>
      </c>
    </row>
    <row r="574" s="2" customFormat="1">
      <c r="A574" s="39"/>
      <c r="B574" s="40"/>
      <c r="C574" s="41"/>
      <c r="D574" s="243" t="s">
        <v>224</v>
      </c>
      <c r="E574" s="41"/>
      <c r="F574" s="244" t="s">
        <v>1943</v>
      </c>
      <c r="G574" s="41"/>
      <c r="H574" s="41"/>
      <c r="I574" s="245"/>
      <c r="J574" s="41"/>
      <c r="K574" s="41"/>
      <c r="L574" s="45"/>
      <c r="M574" s="246"/>
      <c r="N574" s="247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224</v>
      </c>
      <c r="AU574" s="18" t="s">
        <v>87</v>
      </c>
    </row>
    <row r="575" s="14" customFormat="1">
      <c r="A575" s="14"/>
      <c r="B575" s="258"/>
      <c r="C575" s="259"/>
      <c r="D575" s="243" t="s">
        <v>226</v>
      </c>
      <c r="E575" s="260" t="s">
        <v>1</v>
      </c>
      <c r="F575" s="261" t="s">
        <v>1944</v>
      </c>
      <c r="G575" s="259"/>
      <c r="H575" s="262">
        <v>15</v>
      </c>
      <c r="I575" s="263"/>
      <c r="J575" s="259"/>
      <c r="K575" s="259"/>
      <c r="L575" s="264"/>
      <c r="M575" s="265"/>
      <c r="N575" s="266"/>
      <c r="O575" s="266"/>
      <c r="P575" s="266"/>
      <c r="Q575" s="266"/>
      <c r="R575" s="266"/>
      <c r="S575" s="266"/>
      <c r="T575" s="26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8" t="s">
        <v>226</v>
      </c>
      <c r="AU575" s="268" t="s">
        <v>87</v>
      </c>
      <c r="AV575" s="14" t="s">
        <v>87</v>
      </c>
      <c r="AW575" s="14" t="s">
        <v>34</v>
      </c>
      <c r="AX575" s="14" t="s">
        <v>79</v>
      </c>
      <c r="AY575" s="268" t="s">
        <v>214</v>
      </c>
    </row>
    <row r="576" s="14" customFormat="1">
      <c r="A576" s="14"/>
      <c r="B576" s="258"/>
      <c r="C576" s="259"/>
      <c r="D576" s="243" t="s">
        <v>226</v>
      </c>
      <c r="E576" s="260" t="s">
        <v>1</v>
      </c>
      <c r="F576" s="261" t="s">
        <v>1945</v>
      </c>
      <c r="G576" s="259"/>
      <c r="H576" s="262">
        <v>8.8499999999999996</v>
      </c>
      <c r="I576" s="263"/>
      <c r="J576" s="259"/>
      <c r="K576" s="259"/>
      <c r="L576" s="264"/>
      <c r="M576" s="265"/>
      <c r="N576" s="266"/>
      <c r="O576" s="266"/>
      <c r="P576" s="266"/>
      <c r="Q576" s="266"/>
      <c r="R576" s="266"/>
      <c r="S576" s="266"/>
      <c r="T576" s="26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8" t="s">
        <v>226</v>
      </c>
      <c r="AU576" s="268" t="s">
        <v>87</v>
      </c>
      <c r="AV576" s="14" t="s">
        <v>87</v>
      </c>
      <c r="AW576" s="14" t="s">
        <v>34</v>
      </c>
      <c r="AX576" s="14" t="s">
        <v>79</v>
      </c>
      <c r="AY576" s="268" t="s">
        <v>214</v>
      </c>
    </row>
    <row r="577" s="14" customFormat="1">
      <c r="A577" s="14"/>
      <c r="B577" s="258"/>
      <c r="C577" s="259"/>
      <c r="D577" s="243" t="s">
        <v>226</v>
      </c>
      <c r="E577" s="260" t="s">
        <v>1</v>
      </c>
      <c r="F577" s="261" t="s">
        <v>1946</v>
      </c>
      <c r="G577" s="259"/>
      <c r="H577" s="262">
        <v>7.2000000000000002</v>
      </c>
      <c r="I577" s="263"/>
      <c r="J577" s="259"/>
      <c r="K577" s="259"/>
      <c r="L577" s="264"/>
      <c r="M577" s="265"/>
      <c r="N577" s="266"/>
      <c r="O577" s="266"/>
      <c r="P577" s="266"/>
      <c r="Q577" s="266"/>
      <c r="R577" s="266"/>
      <c r="S577" s="266"/>
      <c r="T577" s="267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8" t="s">
        <v>226</v>
      </c>
      <c r="AU577" s="268" t="s">
        <v>87</v>
      </c>
      <c r="AV577" s="14" t="s">
        <v>87</v>
      </c>
      <c r="AW577" s="14" t="s">
        <v>34</v>
      </c>
      <c r="AX577" s="14" t="s">
        <v>79</v>
      </c>
      <c r="AY577" s="268" t="s">
        <v>214</v>
      </c>
    </row>
    <row r="578" s="14" customFormat="1">
      <c r="A578" s="14"/>
      <c r="B578" s="258"/>
      <c r="C578" s="259"/>
      <c r="D578" s="243" t="s">
        <v>226</v>
      </c>
      <c r="E578" s="260" t="s">
        <v>1</v>
      </c>
      <c r="F578" s="261" t="s">
        <v>1947</v>
      </c>
      <c r="G578" s="259"/>
      <c r="H578" s="262">
        <v>8.6500000000000004</v>
      </c>
      <c r="I578" s="263"/>
      <c r="J578" s="259"/>
      <c r="K578" s="259"/>
      <c r="L578" s="264"/>
      <c r="M578" s="265"/>
      <c r="N578" s="266"/>
      <c r="O578" s="266"/>
      <c r="P578" s="266"/>
      <c r="Q578" s="266"/>
      <c r="R578" s="266"/>
      <c r="S578" s="266"/>
      <c r="T578" s="26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8" t="s">
        <v>226</v>
      </c>
      <c r="AU578" s="268" t="s">
        <v>87</v>
      </c>
      <c r="AV578" s="14" t="s">
        <v>87</v>
      </c>
      <c r="AW578" s="14" t="s">
        <v>34</v>
      </c>
      <c r="AX578" s="14" t="s">
        <v>79</v>
      </c>
      <c r="AY578" s="268" t="s">
        <v>214</v>
      </c>
    </row>
    <row r="579" s="15" customFormat="1">
      <c r="A579" s="15"/>
      <c r="B579" s="269"/>
      <c r="C579" s="270"/>
      <c r="D579" s="243" t="s">
        <v>226</v>
      </c>
      <c r="E579" s="271" t="s">
        <v>1</v>
      </c>
      <c r="F579" s="272" t="s">
        <v>230</v>
      </c>
      <c r="G579" s="270"/>
      <c r="H579" s="273">
        <v>39.700000000000003</v>
      </c>
      <c r="I579" s="274"/>
      <c r="J579" s="270"/>
      <c r="K579" s="270"/>
      <c r="L579" s="275"/>
      <c r="M579" s="276"/>
      <c r="N579" s="277"/>
      <c r="O579" s="277"/>
      <c r="P579" s="277"/>
      <c r="Q579" s="277"/>
      <c r="R579" s="277"/>
      <c r="S579" s="277"/>
      <c r="T579" s="278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9" t="s">
        <v>226</v>
      </c>
      <c r="AU579" s="279" t="s">
        <v>87</v>
      </c>
      <c r="AV579" s="15" t="s">
        <v>117</v>
      </c>
      <c r="AW579" s="15" t="s">
        <v>34</v>
      </c>
      <c r="AX579" s="15" t="s">
        <v>85</v>
      </c>
      <c r="AY579" s="279" t="s">
        <v>214</v>
      </c>
    </row>
    <row r="580" s="2" customFormat="1" ht="21.75" customHeight="1">
      <c r="A580" s="39"/>
      <c r="B580" s="40"/>
      <c r="C580" s="280" t="s">
        <v>669</v>
      </c>
      <c r="D580" s="280" t="s">
        <v>244</v>
      </c>
      <c r="E580" s="282" t="s">
        <v>1935</v>
      </c>
      <c r="F580" s="283" t="s">
        <v>1936</v>
      </c>
      <c r="G580" s="284" t="s">
        <v>221</v>
      </c>
      <c r="H580" s="285">
        <v>9.9250000000000007</v>
      </c>
      <c r="I580" s="286"/>
      <c r="J580" s="287">
        <f>ROUND(I580*H580,2)</f>
        <v>0</v>
      </c>
      <c r="K580" s="283" t="s">
        <v>222</v>
      </c>
      <c r="L580" s="288"/>
      <c r="M580" s="289" t="s">
        <v>1</v>
      </c>
      <c r="N580" s="290" t="s">
        <v>44</v>
      </c>
      <c r="O580" s="92"/>
      <c r="P580" s="239">
        <f>O580*H580</f>
        <v>0</v>
      </c>
      <c r="Q580" s="239">
        <v>0.0146</v>
      </c>
      <c r="R580" s="239">
        <f>Q580*H580</f>
        <v>0.14490500000000001</v>
      </c>
      <c r="S580" s="239">
        <v>0</v>
      </c>
      <c r="T580" s="240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1" t="s">
        <v>247</v>
      </c>
      <c r="AT580" s="241" t="s">
        <v>244</v>
      </c>
      <c r="AU580" s="241" t="s">
        <v>87</v>
      </c>
      <c r="AY580" s="18" t="s">
        <v>214</v>
      </c>
      <c r="BE580" s="242">
        <f>IF(N580="základní",J580,0)</f>
        <v>0</v>
      </c>
      <c r="BF580" s="242">
        <f>IF(N580="snížená",J580,0)</f>
        <v>0</v>
      </c>
      <c r="BG580" s="242">
        <f>IF(N580="zákl. přenesená",J580,0)</f>
        <v>0</v>
      </c>
      <c r="BH580" s="242">
        <f>IF(N580="sníž. přenesená",J580,0)</f>
        <v>0</v>
      </c>
      <c r="BI580" s="242">
        <f>IF(N580="nulová",J580,0)</f>
        <v>0</v>
      </c>
      <c r="BJ580" s="18" t="s">
        <v>85</v>
      </c>
      <c r="BK580" s="242">
        <f>ROUND(I580*H580,2)</f>
        <v>0</v>
      </c>
      <c r="BL580" s="18" t="s">
        <v>117</v>
      </c>
      <c r="BM580" s="241" t="s">
        <v>1948</v>
      </c>
    </row>
    <row r="581" s="2" customFormat="1">
      <c r="A581" s="39"/>
      <c r="B581" s="40"/>
      <c r="C581" s="41"/>
      <c r="D581" s="243" t="s">
        <v>224</v>
      </c>
      <c r="E581" s="41"/>
      <c r="F581" s="244" t="s">
        <v>1936</v>
      </c>
      <c r="G581" s="41"/>
      <c r="H581" s="41"/>
      <c r="I581" s="245"/>
      <c r="J581" s="41"/>
      <c r="K581" s="41"/>
      <c r="L581" s="45"/>
      <c r="M581" s="246"/>
      <c r="N581" s="247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224</v>
      </c>
      <c r="AU581" s="18" t="s">
        <v>87</v>
      </c>
    </row>
    <row r="582" s="14" customFormat="1">
      <c r="A582" s="14"/>
      <c r="B582" s="258"/>
      <c r="C582" s="259"/>
      <c r="D582" s="243" t="s">
        <v>226</v>
      </c>
      <c r="E582" s="260" t="s">
        <v>1</v>
      </c>
      <c r="F582" s="261" t="s">
        <v>1949</v>
      </c>
      <c r="G582" s="259"/>
      <c r="H582" s="262">
        <v>7.9400000000000004</v>
      </c>
      <c r="I582" s="263"/>
      <c r="J582" s="259"/>
      <c r="K582" s="259"/>
      <c r="L582" s="264"/>
      <c r="M582" s="265"/>
      <c r="N582" s="266"/>
      <c r="O582" s="266"/>
      <c r="P582" s="266"/>
      <c r="Q582" s="266"/>
      <c r="R582" s="266"/>
      <c r="S582" s="266"/>
      <c r="T582" s="267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8" t="s">
        <v>226</v>
      </c>
      <c r="AU582" s="268" t="s">
        <v>87</v>
      </c>
      <c r="AV582" s="14" t="s">
        <v>87</v>
      </c>
      <c r="AW582" s="14" t="s">
        <v>34</v>
      </c>
      <c r="AX582" s="14" t="s">
        <v>79</v>
      </c>
      <c r="AY582" s="268" t="s">
        <v>214</v>
      </c>
    </row>
    <row r="583" s="14" customFormat="1">
      <c r="A583" s="14"/>
      <c r="B583" s="258"/>
      <c r="C583" s="259"/>
      <c r="D583" s="243" t="s">
        <v>226</v>
      </c>
      <c r="E583" s="260" t="s">
        <v>1</v>
      </c>
      <c r="F583" s="261" t="s">
        <v>1950</v>
      </c>
      <c r="G583" s="259"/>
      <c r="H583" s="262">
        <v>9.9250000000000007</v>
      </c>
      <c r="I583" s="263"/>
      <c r="J583" s="259"/>
      <c r="K583" s="259"/>
      <c r="L583" s="264"/>
      <c r="M583" s="265"/>
      <c r="N583" s="266"/>
      <c r="O583" s="266"/>
      <c r="P583" s="266"/>
      <c r="Q583" s="266"/>
      <c r="R583" s="266"/>
      <c r="S583" s="266"/>
      <c r="T583" s="267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8" t="s">
        <v>226</v>
      </c>
      <c r="AU583" s="268" t="s">
        <v>87</v>
      </c>
      <c r="AV583" s="14" t="s">
        <v>87</v>
      </c>
      <c r="AW583" s="14" t="s">
        <v>34</v>
      </c>
      <c r="AX583" s="14" t="s">
        <v>85</v>
      </c>
      <c r="AY583" s="268" t="s">
        <v>214</v>
      </c>
    </row>
    <row r="584" s="2" customFormat="1" ht="33" customHeight="1">
      <c r="A584" s="39"/>
      <c r="B584" s="40"/>
      <c r="C584" s="229" t="s">
        <v>1951</v>
      </c>
      <c r="D584" s="229" t="s">
        <v>218</v>
      </c>
      <c r="E584" s="231" t="s">
        <v>1952</v>
      </c>
      <c r="F584" s="232" t="s">
        <v>1953</v>
      </c>
      <c r="G584" s="233" t="s">
        <v>221</v>
      </c>
      <c r="H584" s="234">
        <v>229</v>
      </c>
      <c r="I584" s="235"/>
      <c r="J584" s="236">
        <f>ROUND(I584*H584,2)</f>
        <v>0</v>
      </c>
      <c r="K584" s="232" t="s">
        <v>1</v>
      </c>
      <c r="L584" s="45"/>
      <c r="M584" s="237" t="s">
        <v>1</v>
      </c>
      <c r="N584" s="238" t="s">
        <v>44</v>
      </c>
      <c r="O584" s="92"/>
      <c r="P584" s="239">
        <f>O584*H584</f>
        <v>0</v>
      </c>
      <c r="Q584" s="239">
        <v>0</v>
      </c>
      <c r="R584" s="239">
        <f>Q584*H584</f>
        <v>0</v>
      </c>
      <c r="S584" s="239">
        <v>0</v>
      </c>
      <c r="T584" s="240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41" t="s">
        <v>293</v>
      </c>
      <c r="AT584" s="241" t="s">
        <v>218</v>
      </c>
      <c r="AU584" s="241" t="s">
        <v>87</v>
      </c>
      <c r="AY584" s="18" t="s">
        <v>214</v>
      </c>
      <c r="BE584" s="242">
        <f>IF(N584="základní",J584,0)</f>
        <v>0</v>
      </c>
      <c r="BF584" s="242">
        <f>IF(N584="snížená",J584,0)</f>
        <v>0</v>
      </c>
      <c r="BG584" s="242">
        <f>IF(N584="zákl. přenesená",J584,0)</f>
        <v>0</v>
      </c>
      <c r="BH584" s="242">
        <f>IF(N584="sníž. přenesená",J584,0)</f>
        <v>0</v>
      </c>
      <c r="BI584" s="242">
        <f>IF(N584="nulová",J584,0)</f>
        <v>0</v>
      </c>
      <c r="BJ584" s="18" t="s">
        <v>85</v>
      </c>
      <c r="BK584" s="242">
        <f>ROUND(I584*H584,2)</f>
        <v>0</v>
      </c>
      <c r="BL584" s="18" t="s">
        <v>293</v>
      </c>
      <c r="BM584" s="241" t="s">
        <v>1954</v>
      </c>
    </row>
    <row r="585" s="2" customFormat="1">
      <c r="A585" s="39"/>
      <c r="B585" s="40"/>
      <c r="C585" s="41"/>
      <c r="D585" s="243" t="s">
        <v>224</v>
      </c>
      <c r="E585" s="41"/>
      <c r="F585" s="244" t="s">
        <v>1953</v>
      </c>
      <c r="G585" s="41"/>
      <c r="H585" s="41"/>
      <c r="I585" s="245"/>
      <c r="J585" s="41"/>
      <c r="K585" s="41"/>
      <c r="L585" s="45"/>
      <c r="M585" s="246"/>
      <c r="N585" s="247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224</v>
      </c>
      <c r="AU585" s="18" t="s">
        <v>87</v>
      </c>
    </row>
    <row r="586" s="2" customFormat="1">
      <c r="A586" s="39"/>
      <c r="B586" s="40"/>
      <c r="C586" s="41"/>
      <c r="D586" s="243" t="s">
        <v>400</v>
      </c>
      <c r="E586" s="41"/>
      <c r="F586" s="291" t="s">
        <v>1955</v>
      </c>
      <c r="G586" s="41"/>
      <c r="H586" s="41"/>
      <c r="I586" s="245"/>
      <c r="J586" s="41"/>
      <c r="K586" s="41"/>
      <c r="L586" s="45"/>
      <c r="M586" s="246"/>
      <c r="N586" s="247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400</v>
      </c>
      <c r="AU586" s="18" t="s">
        <v>87</v>
      </c>
    </row>
    <row r="587" s="14" customFormat="1">
      <c r="A587" s="14"/>
      <c r="B587" s="258"/>
      <c r="C587" s="259"/>
      <c r="D587" s="243" t="s">
        <v>226</v>
      </c>
      <c r="E587" s="260" t="s">
        <v>1</v>
      </c>
      <c r="F587" s="261" t="s">
        <v>1956</v>
      </c>
      <c r="G587" s="259"/>
      <c r="H587" s="262">
        <v>94.5</v>
      </c>
      <c r="I587" s="263"/>
      <c r="J587" s="259"/>
      <c r="K587" s="259"/>
      <c r="L587" s="264"/>
      <c r="M587" s="265"/>
      <c r="N587" s="266"/>
      <c r="O587" s="266"/>
      <c r="P587" s="266"/>
      <c r="Q587" s="266"/>
      <c r="R587" s="266"/>
      <c r="S587" s="266"/>
      <c r="T587" s="26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8" t="s">
        <v>226</v>
      </c>
      <c r="AU587" s="268" t="s">
        <v>87</v>
      </c>
      <c r="AV587" s="14" t="s">
        <v>87</v>
      </c>
      <c r="AW587" s="14" t="s">
        <v>34</v>
      </c>
      <c r="AX587" s="14" t="s">
        <v>79</v>
      </c>
      <c r="AY587" s="268" t="s">
        <v>214</v>
      </c>
    </row>
    <row r="588" s="14" customFormat="1">
      <c r="A588" s="14"/>
      <c r="B588" s="258"/>
      <c r="C588" s="259"/>
      <c r="D588" s="243" t="s">
        <v>226</v>
      </c>
      <c r="E588" s="260" t="s">
        <v>1</v>
      </c>
      <c r="F588" s="261" t="s">
        <v>1823</v>
      </c>
      <c r="G588" s="259"/>
      <c r="H588" s="262">
        <v>20</v>
      </c>
      <c r="I588" s="263"/>
      <c r="J588" s="259"/>
      <c r="K588" s="259"/>
      <c r="L588" s="264"/>
      <c r="M588" s="265"/>
      <c r="N588" s="266"/>
      <c r="O588" s="266"/>
      <c r="P588" s="266"/>
      <c r="Q588" s="266"/>
      <c r="R588" s="266"/>
      <c r="S588" s="266"/>
      <c r="T588" s="267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8" t="s">
        <v>226</v>
      </c>
      <c r="AU588" s="268" t="s">
        <v>87</v>
      </c>
      <c r="AV588" s="14" t="s">
        <v>87</v>
      </c>
      <c r="AW588" s="14" t="s">
        <v>34</v>
      </c>
      <c r="AX588" s="14" t="s">
        <v>79</v>
      </c>
      <c r="AY588" s="268" t="s">
        <v>214</v>
      </c>
    </row>
    <row r="589" s="14" customFormat="1">
      <c r="A589" s="14"/>
      <c r="B589" s="258"/>
      <c r="C589" s="259"/>
      <c r="D589" s="243" t="s">
        <v>226</v>
      </c>
      <c r="E589" s="260" t="s">
        <v>1</v>
      </c>
      <c r="F589" s="261" t="s">
        <v>1956</v>
      </c>
      <c r="G589" s="259"/>
      <c r="H589" s="262">
        <v>94.5</v>
      </c>
      <c r="I589" s="263"/>
      <c r="J589" s="259"/>
      <c r="K589" s="259"/>
      <c r="L589" s="264"/>
      <c r="M589" s="265"/>
      <c r="N589" s="266"/>
      <c r="O589" s="266"/>
      <c r="P589" s="266"/>
      <c r="Q589" s="266"/>
      <c r="R589" s="266"/>
      <c r="S589" s="266"/>
      <c r="T589" s="267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8" t="s">
        <v>226</v>
      </c>
      <c r="AU589" s="268" t="s">
        <v>87</v>
      </c>
      <c r="AV589" s="14" t="s">
        <v>87</v>
      </c>
      <c r="AW589" s="14" t="s">
        <v>34</v>
      </c>
      <c r="AX589" s="14" t="s">
        <v>79</v>
      </c>
      <c r="AY589" s="268" t="s">
        <v>214</v>
      </c>
    </row>
    <row r="590" s="14" customFormat="1">
      <c r="A590" s="14"/>
      <c r="B590" s="258"/>
      <c r="C590" s="259"/>
      <c r="D590" s="243" t="s">
        <v>226</v>
      </c>
      <c r="E590" s="260" t="s">
        <v>1</v>
      </c>
      <c r="F590" s="261" t="s">
        <v>1823</v>
      </c>
      <c r="G590" s="259"/>
      <c r="H590" s="262">
        <v>20</v>
      </c>
      <c r="I590" s="263"/>
      <c r="J590" s="259"/>
      <c r="K590" s="259"/>
      <c r="L590" s="264"/>
      <c r="M590" s="265"/>
      <c r="N590" s="266"/>
      <c r="O590" s="266"/>
      <c r="P590" s="266"/>
      <c r="Q590" s="266"/>
      <c r="R590" s="266"/>
      <c r="S590" s="266"/>
      <c r="T590" s="26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8" t="s">
        <v>226</v>
      </c>
      <c r="AU590" s="268" t="s">
        <v>87</v>
      </c>
      <c r="AV590" s="14" t="s">
        <v>87</v>
      </c>
      <c r="AW590" s="14" t="s">
        <v>34</v>
      </c>
      <c r="AX590" s="14" t="s">
        <v>79</v>
      </c>
      <c r="AY590" s="268" t="s">
        <v>214</v>
      </c>
    </row>
    <row r="591" s="15" customFormat="1">
      <c r="A591" s="15"/>
      <c r="B591" s="269"/>
      <c r="C591" s="270"/>
      <c r="D591" s="243" t="s">
        <v>226</v>
      </c>
      <c r="E591" s="271" t="s">
        <v>1</v>
      </c>
      <c r="F591" s="272" t="s">
        <v>230</v>
      </c>
      <c r="G591" s="270"/>
      <c r="H591" s="273">
        <v>229</v>
      </c>
      <c r="I591" s="274"/>
      <c r="J591" s="270"/>
      <c r="K591" s="270"/>
      <c r="L591" s="275"/>
      <c r="M591" s="276"/>
      <c r="N591" s="277"/>
      <c r="O591" s="277"/>
      <c r="P591" s="277"/>
      <c r="Q591" s="277"/>
      <c r="R591" s="277"/>
      <c r="S591" s="277"/>
      <c r="T591" s="278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79" t="s">
        <v>226</v>
      </c>
      <c r="AU591" s="279" t="s">
        <v>87</v>
      </c>
      <c r="AV591" s="15" t="s">
        <v>117</v>
      </c>
      <c r="AW591" s="15" t="s">
        <v>34</v>
      </c>
      <c r="AX591" s="15" t="s">
        <v>85</v>
      </c>
      <c r="AY591" s="279" t="s">
        <v>214</v>
      </c>
    </row>
    <row r="592" s="2" customFormat="1" ht="16.5" customHeight="1">
      <c r="A592" s="39"/>
      <c r="B592" s="40"/>
      <c r="C592" s="280" t="s">
        <v>1957</v>
      </c>
      <c r="D592" s="280" t="s">
        <v>244</v>
      </c>
      <c r="E592" s="282" t="s">
        <v>1958</v>
      </c>
      <c r="F592" s="283" t="s">
        <v>1959</v>
      </c>
      <c r="G592" s="284" t="s">
        <v>221</v>
      </c>
      <c r="H592" s="285">
        <v>274.80000000000001</v>
      </c>
      <c r="I592" s="286"/>
      <c r="J592" s="287">
        <f>ROUND(I592*H592,2)</f>
        <v>0</v>
      </c>
      <c r="K592" s="283" t="s">
        <v>1</v>
      </c>
      <c r="L592" s="288"/>
      <c r="M592" s="289" t="s">
        <v>1</v>
      </c>
      <c r="N592" s="290" t="s">
        <v>44</v>
      </c>
      <c r="O592" s="92"/>
      <c r="P592" s="239">
        <f>O592*H592</f>
        <v>0</v>
      </c>
      <c r="Q592" s="239">
        <v>0</v>
      </c>
      <c r="R592" s="239">
        <f>Q592*H592</f>
        <v>0</v>
      </c>
      <c r="S592" s="239">
        <v>0</v>
      </c>
      <c r="T592" s="240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41" t="s">
        <v>247</v>
      </c>
      <c r="AT592" s="241" t="s">
        <v>244</v>
      </c>
      <c r="AU592" s="241" t="s">
        <v>87</v>
      </c>
      <c r="AY592" s="18" t="s">
        <v>214</v>
      </c>
      <c r="BE592" s="242">
        <f>IF(N592="základní",J592,0)</f>
        <v>0</v>
      </c>
      <c r="BF592" s="242">
        <f>IF(N592="snížená",J592,0)</f>
        <v>0</v>
      </c>
      <c r="BG592" s="242">
        <f>IF(N592="zákl. přenesená",J592,0)</f>
        <v>0</v>
      </c>
      <c r="BH592" s="242">
        <f>IF(N592="sníž. přenesená",J592,0)</f>
        <v>0</v>
      </c>
      <c r="BI592" s="242">
        <f>IF(N592="nulová",J592,0)</f>
        <v>0</v>
      </c>
      <c r="BJ592" s="18" t="s">
        <v>85</v>
      </c>
      <c r="BK592" s="242">
        <f>ROUND(I592*H592,2)</f>
        <v>0</v>
      </c>
      <c r="BL592" s="18" t="s">
        <v>117</v>
      </c>
      <c r="BM592" s="241" t="s">
        <v>1960</v>
      </c>
    </row>
    <row r="593" s="2" customFormat="1">
      <c r="A593" s="39"/>
      <c r="B593" s="40"/>
      <c r="C593" s="41"/>
      <c r="D593" s="243" t="s">
        <v>224</v>
      </c>
      <c r="E593" s="41"/>
      <c r="F593" s="244" t="s">
        <v>1959</v>
      </c>
      <c r="G593" s="41"/>
      <c r="H593" s="41"/>
      <c r="I593" s="245"/>
      <c r="J593" s="41"/>
      <c r="K593" s="41"/>
      <c r="L593" s="45"/>
      <c r="M593" s="246"/>
      <c r="N593" s="247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224</v>
      </c>
      <c r="AU593" s="18" t="s">
        <v>87</v>
      </c>
    </row>
    <row r="594" s="13" customFormat="1">
      <c r="A594" s="13"/>
      <c r="B594" s="248"/>
      <c r="C594" s="249"/>
      <c r="D594" s="243" t="s">
        <v>226</v>
      </c>
      <c r="E594" s="250" t="s">
        <v>1</v>
      </c>
      <c r="F594" s="251" t="s">
        <v>1961</v>
      </c>
      <c r="G594" s="249"/>
      <c r="H594" s="250" t="s">
        <v>1</v>
      </c>
      <c r="I594" s="252"/>
      <c r="J594" s="249"/>
      <c r="K594" s="249"/>
      <c r="L594" s="253"/>
      <c r="M594" s="254"/>
      <c r="N594" s="255"/>
      <c r="O594" s="255"/>
      <c r="P594" s="255"/>
      <c r="Q594" s="255"/>
      <c r="R594" s="255"/>
      <c r="S594" s="255"/>
      <c r="T594" s="25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7" t="s">
        <v>226</v>
      </c>
      <c r="AU594" s="257" t="s">
        <v>87</v>
      </c>
      <c r="AV594" s="13" t="s">
        <v>85</v>
      </c>
      <c r="AW594" s="13" t="s">
        <v>34</v>
      </c>
      <c r="AX594" s="13" t="s">
        <v>79</v>
      </c>
      <c r="AY594" s="257" t="s">
        <v>214</v>
      </c>
    </row>
    <row r="595" s="14" customFormat="1">
      <c r="A595" s="14"/>
      <c r="B595" s="258"/>
      <c r="C595" s="259"/>
      <c r="D595" s="243" t="s">
        <v>226</v>
      </c>
      <c r="E595" s="260" t="s">
        <v>1</v>
      </c>
      <c r="F595" s="261" t="s">
        <v>1962</v>
      </c>
      <c r="G595" s="259"/>
      <c r="H595" s="262">
        <v>229</v>
      </c>
      <c r="I595" s="263"/>
      <c r="J595" s="259"/>
      <c r="K595" s="259"/>
      <c r="L595" s="264"/>
      <c r="M595" s="265"/>
      <c r="N595" s="266"/>
      <c r="O595" s="266"/>
      <c r="P595" s="266"/>
      <c r="Q595" s="266"/>
      <c r="R595" s="266"/>
      <c r="S595" s="266"/>
      <c r="T595" s="267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8" t="s">
        <v>226</v>
      </c>
      <c r="AU595" s="268" t="s">
        <v>87</v>
      </c>
      <c r="AV595" s="14" t="s">
        <v>87</v>
      </c>
      <c r="AW595" s="14" t="s">
        <v>34</v>
      </c>
      <c r="AX595" s="14" t="s">
        <v>79</v>
      </c>
      <c r="AY595" s="268" t="s">
        <v>214</v>
      </c>
    </row>
    <row r="596" s="15" customFormat="1">
      <c r="A596" s="15"/>
      <c r="B596" s="269"/>
      <c r="C596" s="270"/>
      <c r="D596" s="243" t="s">
        <v>226</v>
      </c>
      <c r="E596" s="271" t="s">
        <v>1</v>
      </c>
      <c r="F596" s="272" t="s">
        <v>230</v>
      </c>
      <c r="G596" s="270"/>
      <c r="H596" s="273">
        <v>229</v>
      </c>
      <c r="I596" s="274"/>
      <c r="J596" s="270"/>
      <c r="K596" s="270"/>
      <c r="L596" s="275"/>
      <c r="M596" s="276"/>
      <c r="N596" s="277"/>
      <c r="O596" s="277"/>
      <c r="P596" s="277"/>
      <c r="Q596" s="277"/>
      <c r="R596" s="277"/>
      <c r="S596" s="277"/>
      <c r="T596" s="278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9" t="s">
        <v>226</v>
      </c>
      <c r="AU596" s="279" t="s">
        <v>87</v>
      </c>
      <c r="AV596" s="15" t="s">
        <v>117</v>
      </c>
      <c r="AW596" s="15" t="s">
        <v>34</v>
      </c>
      <c r="AX596" s="15" t="s">
        <v>85</v>
      </c>
      <c r="AY596" s="279" t="s">
        <v>214</v>
      </c>
    </row>
    <row r="597" s="14" customFormat="1">
      <c r="A597" s="14"/>
      <c r="B597" s="258"/>
      <c r="C597" s="259"/>
      <c r="D597" s="243" t="s">
        <v>226</v>
      </c>
      <c r="E597" s="259"/>
      <c r="F597" s="261" t="s">
        <v>1963</v>
      </c>
      <c r="G597" s="259"/>
      <c r="H597" s="262">
        <v>274.80000000000001</v>
      </c>
      <c r="I597" s="263"/>
      <c r="J597" s="259"/>
      <c r="K597" s="259"/>
      <c r="L597" s="264"/>
      <c r="M597" s="265"/>
      <c r="N597" s="266"/>
      <c r="O597" s="266"/>
      <c r="P597" s="266"/>
      <c r="Q597" s="266"/>
      <c r="R597" s="266"/>
      <c r="S597" s="266"/>
      <c r="T597" s="267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8" t="s">
        <v>226</v>
      </c>
      <c r="AU597" s="268" t="s">
        <v>87</v>
      </c>
      <c r="AV597" s="14" t="s">
        <v>87</v>
      </c>
      <c r="AW597" s="14" t="s">
        <v>4</v>
      </c>
      <c r="AX597" s="14" t="s">
        <v>85</v>
      </c>
      <c r="AY597" s="268" t="s">
        <v>214</v>
      </c>
    </row>
    <row r="598" s="2" customFormat="1" ht="24.15" customHeight="1">
      <c r="A598" s="39"/>
      <c r="B598" s="40"/>
      <c r="C598" s="229" t="s">
        <v>1964</v>
      </c>
      <c r="D598" s="229" t="s">
        <v>218</v>
      </c>
      <c r="E598" s="231" t="s">
        <v>1965</v>
      </c>
      <c r="F598" s="232" t="s">
        <v>1966</v>
      </c>
      <c r="G598" s="233" t="s">
        <v>221</v>
      </c>
      <c r="H598" s="234">
        <v>32.5</v>
      </c>
      <c r="I598" s="235"/>
      <c r="J598" s="236">
        <f>ROUND(I598*H598,2)</f>
        <v>0</v>
      </c>
      <c r="K598" s="232" t="s">
        <v>222</v>
      </c>
      <c r="L598" s="45"/>
      <c r="M598" s="237" t="s">
        <v>1</v>
      </c>
      <c r="N598" s="238" t="s">
        <v>44</v>
      </c>
      <c r="O598" s="92"/>
      <c r="P598" s="239">
        <f>O598*H598</f>
        <v>0</v>
      </c>
      <c r="Q598" s="239">
        <v>0.0025999999999999999</v>
      </c>
      <c r="R598" s="239">
        <f>Q598*H598</f>
        <v>0.084499999999999992</v>
      </c>
      <c r="S598" s="239">
        <v>0</v>
      </c>
      <c r="T598" s="240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41" t="s">
        <v>117</v>
      </c>
      <c r="AT598" s="241" t="s">
        <v>218</v>
      </c>
      <c r="AU598" s="241" t="s">
        <v>87</v>
      </c>
      <c r="AY598" s="18" t="s">
        <v>214</v>
      </c>
      <c r="BE598" s="242">
        <f>IF(N598="základní",J598,0)</f>
        <v>0</v>
      </c>
      <c r="BF598" s="242">
        <f>IF(N598="snížená",J598,0)</f>
        <v>0</v>
      </c>
      <c r="BG598" s="242">
        <f>IF(N598="zákl. přenesená",J598,0)</f>
        <v>0</v>
      </c>
      <c r="BH598" s="242">
        <f>IF(N598="sníž. přenesená",J598,0)</f>
        <v>0</v>
      </c>
      <c r="BI598" s="242">
        <f>IF(N598="nulová",J598,0)</f>
        <v>0</v>
      </c>
      <c r="BJ598" s="18" t="s">
        <v>85</v>
      </c>
      <c r="BK598" s="242">
        <f>ROUND(I598*H598,2)</f>
        <v>0</v>
      </c>
      <c r="BL598" s="18" t="s">
        <v>117</v>
      </c>
      <c r="BM598" s="241" t="s">
        <v>1967</v>
      </c>
    </row>
    <row r="599" s="2" customFormat="1">
      <c r="A599" s="39"/>
      <c r="B599" s="40"/>
      <c r="C599" s="41"/>
      <c r="D599" s="243" t="s">
        <v>224</v>
      </c>
      <c r="E599" s="41"/>
      <c r="F599" s="244" t="s">
        <v>1968</v>
      </c>
      <c r="G599" s="41"/>
      <c r="H599" s="41"/>
      <c r="I599" s="245"/>
      <c r="J599" s="41"/>
      <c r="K599" s="41"/>
      <c r="L599" s="45"/>
      <c r="M599" s="246"/>
      <c r="N599" s="247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224</v>
      </c>
      <c r="AU599" s="18" t="s">
        <v>87</v>
      </c>
    </row>
    <row r="600" s="2" customFormat="1" ht="24.15" customHeight="1">
      <c r="A600" s="39"/>
      <c r="B600" s="40"/>
      <c r="C600" s="229" t="s">
        <v>1969</v>
      </c>
      <c r="D600" s="229" t="s">
        <v>218</v>
      </c>
      <c r="E600" s="231" t="s">
        <v>1970</v>
      </c>
      <c r="F600" s="232" t="s">
        <v>1971</v>
      </c>
      <c r="G600" s="233" t="s">
        <v>221</v>
      </c>
      <c r="H600" s="234">
        <v>13.5</v>
      </c>
      <c r="I600" s="235"/>
      <c r="J600" s="236">
        <f>ROUND(I600*H600,2)</f>
        <v>0</v>
      </c>
      <c r="K600" s="232" t="s">
        <v>222</v>
      </c>
      <c r="L600" s="45"/>
      <c r="M600" s="237" t="s">
        <v>1</v>
      </c>
      <c r="N600" s="238" t="s">
        <v>44</v>
      </c>
      <c r="O600" s="92"/>
      <c r="P600" s="239">
        <f>O600*H600</f>
        <v>0</v>
      </c>
      <c r="Q600" s="239">
        <v>0.0038</v>
      </c>
      <c r="R600" s="239">
        <f>Q600*H600</f>
        <v>0.051299999999999998</v>
      </c>
      <c r="S600" s="239">
        <v>0</v>
      </c>
      <c r="T600" s="240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1" t="s">
        <v>117</v>
      </c>
      <c r="AT600" s="241" t="s">
        <v>218</v>
      </c>
      <c r="AU600" s="241" t="s">
        <v>87</v>
      </c>
      <c r="AY600" s="18" t="s">
        <v>214</v>
      </c>
      <c r="BE600" s="242">
        <f>IF(N600="základní",J600,0)</f>
        <v>0</v>
      </c>
      <c r="BF600" s="242">
        <f>IF(N600="snížená",J600,0)</f>
        <v>0</v>
      </c>
      <c r="BG600" s="242">
        <f>IF(N600="zákl. přenesená",J600,0)</f>
        <v>0</v>
      </c>
      <c r="BH600" s="242">
        <f>IF(N600="sníž. přenesená",J600,0)</f>
        <v>0</v>
      </c>
      <c r="BI600" s="242">
        <f>IF(N600="nulová",J600,0)</f>
        <v>0</v>
      </c>
      <c r="BJ600" s="18" t="s">
        <v>85</v>
      </c>
      <c r="BK600" s="242">
        <f>ROUND(I600*H600,2)</f>
        <v>0</v>
      </c>
      <c r="BL600" s="18" t="s">
        <v>117</v>
      </c>
      <c r="BM600" s="241" t="s">
        <v>1972</v>
      </c>
    </row>
    <row r="601" s="2" customFormat="1">
      <c r="A601" s="39"/>
      <c r="B601" s="40"/>
      <c r="C601" s="41"/>
      <c r="D601" s="243" t="s">
        <v>224</v>
      </c>
      <c r="E601" s="41"/>
      <c r="F601" s="244" t="s">
        <v>1973</v>
      </c>
      <c r="G601" s="41"/>
      <c r="H601" s="41"/>
      <c r="I601" s="245"/>
      <c r="J601" s="41"/>
      <c r="K601" s="41"/>
      <c r="L601" s="45"/>
      <c r="M601" s="246"/>
      <c r="N601" s="247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224</v>
      </c>
      <c r="AU601" s="18" t="s">
        <v>87</v>
      </c>
    </row>
    <row r="602" s="14" customFormat="1">
      <c r="A602" s="14"/>
      <c r="B602" s="258"/>
      <c r="C602" s="259"/>
      <c r="D602" s="243" t="s">
        <v>226</v>
      </c>
      <c r="E602" s="260" t="s">
        <v>1</v>
      </c>
      <c r="F602" s="261" t="s">
        <v>1844</v>
      </c>
      <c r="G602" s="259"/>
      <c r="H602" s="262">
        <v>13.5</v>
      </c>
      <c r="I602" s="263"/>
      <c r="J602" s="259"/>
      <c r="K602" s="259"/>
      <c r="L602" s="264"/>
      <c r="M602" s="265"/>
      <c r="N602" s="266"/>
      <c r="O602" s="266"/>
      <c r="P602" s="266"/>
      <c r="Q602" s="266"/>
      <c r="R602" s="266"/>
      <c r="S602" s="266"/>
      <c r="T602" s="267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8" t="s">
        <v>226</v>
      </c>
      <c r="AU602" s="268" t="s">
        <v>87</v>
      </c>
      <c r="AV602" s="14" t="s">
        <v>87</v>
      </c>
      <c r="AW602" s="14" t="s">
        <v>34</v>
      </c>
      <c r="AX602" s="14" t="s">
        <v>79</v>
      </c>
      <c r="AY602" s="268" t="s">
        <v>214</v>
      </c>
    </row>
    <row r="603" s="15" customFormat="1">
      <c r="A603" s="15"/>
      <c r="B603" s="269"/>
      <c r="C603" s="270"/>
      <c r="D603" s="243" t="s">
        <v>226</v>
      </c>
      <c r="E603" s="271" t="s">
        <v>1</v>
      </c>
      <c r="F603" s="272" t="s">
        <v>230</v>
      </c>
      <c r="G603" s="270"/>
      <c r="H603" s="273">
        <v>13.5</v>
      </c>
      <c r="I603" s="274"/>
      <c r="J603" s="270"/>
      <c r="K603" s="270"/>
      <c r="L603" s="275"/>
      <c r="M603" s="276"/>
      <c r="N603" s="277"/>
      <c r="O603" s="277"/>
      <c r="P603" s="277"/>
      <c r="Q603" s="277"/>
      <c r="R603" s="277"/>
      <c r="S603" s="277"/>
      <c r="T603" s="278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79" t="s">
        <v>226</v>
      </c>
      <c r="AU603" s="279" t="s">
        <v>87</v>
      </c>
      <c r="AV603" s="15" t="s">
        <v>117</v>
      </c>
      <c r="AW603" s="15" t="s">
        <v>34</v>
      </c>
      <c r="AX603" s="15" t="s">
        <v>85</v>
      </c>
      <c r="AY603" s="279" t="s">
        <v>214</v>
      </c>
    </row>
    <row r="604" s="2" customFormat="1" ht="24.15" customHeight="1">
      <c r="A604" s="39"/>
      <c r="B604" s="40"/>
      <c r="C604" s="229" t="s">
        <v>1974</v>
      </c>
      <c r="D604" s="229" t="s">
        <v>218</v>
      </c>
      <c r="E604" s="231" t="s">
        <v>1975</v>
      </c>
      <c r="F604" s="232" t="s">
        <v>1976</v>
      </c>
      <c r="G604" s="233" t="s">
        <v>221</v>
      </c>
      <c r="H604" s="234">
        <v>152.72300000000001</v>
      </c>
      <c r="I604" s="235"/>
      <c r="J604" s="236">
        <f>ROUND(I604*H604,2)</f>
        <v>0</v>
      </c>
      <c r="K604" s="232" t="s">
        <v>222</v>
      </c>
      <c r="L604" s="45"/>
      <c r="M604" s="237" t="s">
        <v>1</v>
      </c>
      <c r="N604" s="238" t="s">
        <v>44</v>
      </c>
      <c r="O604" s="92"/>
      <c r="P604" s="239">
        <f>O604*H604</f>
        <v>0</v>
      </c>
      <c r="Q604" s="239">
        <v>0.0033</v>
      </c>
      <c r="R604" s="239">
        <f>Q604*H604</f>
        <v>0.50398589999999999</v>
      </c>
      <c r="S604" s="239">
        <v>0</v>
      </c>
      <c r="T604" s="240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1" t="s">
        <v>117</v>
      </c>
      <c r="AT604" s="241" t="s">
        <v>218</v>
      </c>
      <c r="AU604" s="241" t="s">
        <v>87</v>
      </c>
      <c r="AY604" s="18" t="s">
        <v>214</v>
      </c>
      <c r="BE604" s="242">
        <f>IF(N604="základní",J604,0)</f>
        <v>0</v>
      </c>
      <c r="BF604" s="242">
        <f>IF(N604="snížená",J604,0)</f>
        <v>0</v>
      </c>
      <c r="BG604" s="242">
        <f>IF(N604="zákl. přenesená",J604,0)</f>
        <v>0</v>
      </c>
      <c r="BH604" s="242">
        <f>IF(N604="sníž. přenesená",J604,0)</f>
        <v>0</v>
      </c>
      <c r="BI604" s="242">
        <f>IF(N604="nulová",J604,0)</f>
        <v>0</v>
      </c>
      <c r="BJ604" s="18" t="s">
        <v>85</v>
      </c>
      <c r="BK604" s="242">
        <f>ROUND(I604*H604,2)</f>
        <v>0</v>
      </c>
      <c r="BL604" s="18" t="s">
        <v>117</v>
      </c>
      <c r="BM604" s="241" t="s">
        <v>1977</v>
      </c>
    </row>
    <row r="605" s="2" customFormat="1">
      <c r="A605" s="39"/>
      <c r="B605" s="40"/>
      <c r="C605" s="41"/>
      <c r="D605" s="243" t="s">
        <v>224</v>
      </c>
      <c r="E605" s="41"/>
      <c r="F605" s="244" t="s">
        <v>1978</v>
      </c>
      <c r="G605" s="41"/>
      <c r="H605" s="41"/>
      <c r="I605" s="245"/>
      <c r="J605" s="41"/>
      <c r="K605" s="41"/>
      <c r="L605" s="45"/>
      <c r="M605" s="246"/>
      <c r="N605" s="247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224</v>
      </c>
      <c r="AU605" s="18" t="s">
        <v>87</v>
      </c>
    </row>
    <row r="606" s="2" customFormat="1">
      <c r="A606" s="39"/>
      <c r="B606" s="40"/>
      <c r="C606" s="41"/>
      <c r="D606" s="243" t="s">
        <v>400</v>
      </c>
      <c r="E606" s="41"/>
      <c r="F606" s="291" t="s">
        <v>1851</v>
      </c>
      <c r="G606" s="41"/>
      <c r="H606" s="41"/>
      <c r="I606" s="245"/>
      <c r="J606" s="41"/>
      <c r="K606" s="41"/>
      <c r="L606" s="45"/>
      <c r="M606" s="246"/>
      <c r="N606" s="247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400</v>
      </c>
      <c r="AU606" s="18" t="s">
        <v>87</v>
      </c>
    </row>
    <row r="607" s="14" customFormat="1">
      <c r="A607" s="14"/>
      <c r="B607" s="258"/>
      <c r="C607" s="259"/>
      <c r="D607" s="243" t="s">
        <v>226</v>
      </c>
      <c r="E607" s="260" t="s">
        <v>1</v>
      </c>
      <c r="F607" s="261" t="s">
        <v>1822</v>
      </c>
      <c r="G607" s="259"/>
      <c r="H607" s="262">
        <v>95.400000000000006</v>
      </c>
      <c r="I607" s="263"/>
      <c r="J607" s="259"/>
      <c r="K607" s="259"/>
      <c r="L607" s="264"/>
      <c r="M607" s="265"/>
      <c r="N607" s="266"/>
      <c r="O607" s="266"/>
      <c r="P607" s="266"/>
      <c r="Q607" s="266"/>
      <c r="R607" s="266"/>
      <c r="S607" s="266"/>
      <c r="T607" s="267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8" t="s">
        <v>226</v>
      </c>
      <c r="AU607" s="268" t="s">
        <v>87</v>
      </c>
      <c r="AV607" s="14" t="s">
        <v>87</v>
      </c>
      <c r="AW607" s="14" t="s">
        <v>34</v>
      </c>
      <c r="AX607" s="14" t="s">
        <v>79</v>
      </c>
      <c r="AY607" s="268" t="s">
        <v>214</v>
      </c>
    </row>
    <row r="608" s="14" customFormat="1">
      <c r="A608" s="14"/>
      <c r="B608" s="258"/>
      <c r="C608" s="259"/>
      <c r="D608" s="243" t="s">
        <v>226</v>
      </c>
      <c r="E608" s="260" t="s">
        <v>1</v>
      </c>
      <c r="F608" s="261" t="s">
        <v>1823</v>
      </c>
      <c r="G608" s="259"/>
      <c r="H608" s="262">
        <v>20</v>
      </c>
      <c r="I608" s="263"/>
      <c r="J608" s="259"/>
      <c r="K608" s="259"/>
      <c r="L608" s="264"/>
      <c r="M608" s="265"/>
      <c r="N608" s="266"/>
      <c r="O608" s="266"/>
      <c r="P608" s="266"/>
      <c r="Q608" s="266"/>
      <c r="R608" s="266"/>
      <c r="S608" s="266"/>
      <c r="T608" s="267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8" t="s">
        <v>226</v>
      </c>
      <c r="AU608" s="268" t="s">
        <v>87</v>
      </c>
      <c r="AV608" s="14" t="s">
        <v>87</v>
      </c>
      <c r="AW608" s="14" t="s">
        <v>34</v>
      </c>
      <c r="AX608" s="14" t="s">
        <v>79</v>
      </c>
      <c r="AY608" s="268" t="s">
        <v>214</v>
      </c>
    </row>
    <row r="609" s="14" customFormat="1">
      <c r="A609" s="14"/>
      <c r="B609" s="258"/>
      <c r="C609" s="259"/>
      <c r="D609" s="243" t="s">
        <v>226</v>
      </c>
      <c r="E609" s="260" t="s">
        <v>1</v>
      </c>
      <c r="F609" s="261" t="s">
        <v>1822</v>
      </c>
      <c r="G609" s="259"/>
      <c r="H609" s="262">
        <v>95.400000000000006</v>
      </c>
      <c r="I609" s="263"/>
      <c r="J609" s="259"/>
      <c r="K609" s="259"/>
      <c r="L609" s="264"/>
      <c r="M609" s="265"/>
      <c r="N609" s="266"/>
      <c r="O609" s="266"/>
      <c r="P609" s="266"/>
      <c r="Q609" s="266"/>
      <c r="R609" s="266"/>
      <c r="S609" s="266"/>
      <c r="T609" s="26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8" t="s">
        <v>226</v>
      </c>
      <c r="AU609" s="268" t="s">
        <v>87</v>
      </c>
      <c r="AV609" s="14" t="s">
        <v>87</v>
      </c>
      <c r="AW609" s="14" t="s">
        <v>34</v>
      </c>
      <c r="AX609" s="14" t="s">
        <v>79</v>
      </c>
      <c r="AY609" s="268" t="s">
        <v>214</v>
      </c>
    </row>
    <row r="610" s="14" customFormat="1">
      <c r="A610" s="14"/>
      <c r="B610" s="258"/>
      <c r="C610" s="259"/>
      <c r="D610" s="243" t="s">
        <v>226</v>
      </c>
      <c r="E610" s="260" t="s">
        <v>1</v>
      </c>
      <c r="F610" s="261" t="s">
        <v>1823</v>
      </c>
      <c r="G610" s="259"/>
      <c r="H610" s="262">
        <v>20</v>
      </c>
      <c r="I610" s="263"/>
      <c r="J610" s="259"/>
      <c r="K610" s="259"/>
      <c r="L610" s="264"/>
      <c r="M610" s="265"/>
      <c r="N610" s="266"/>
      <c r="O610" s="266"/>
      <c r="P610" s="266"/>
      <c r="Q610" s="266"/>
      <c r="R610" s="266"/>
      <c r="S610" s="266"/>
      <c r="T610" s="267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8" t="s">
        <v>226</v>
      </c>
      <c r="AU610" s="268" t="s">
        <v>87</v>
      </c>
      <c r="AV610" s="14" t="s">
        <v>87</v>
      </c>
      <c r="AW610" s="14" t="s">
        <v>34</v>
      </c>
      <c r="AX610" s="14" t="s">
        <v>79</v>
      </c>
      <c r="AY610" s="268" t="s">
        <v>214</v>
      </c>
    </row>
    <row r="611" s="14" customFormat="1">
      <c r="A611" s="14"/>
      <c r="B611" s="258"/>
      <c r="C611" s="259"/>
      <c r="D611" s="243" t="s">
        <v>226</v>
      </c>
      <c r="E611" s="260" t="s">
        <v>1</v>
      </c>
      <c r="F611" s="261" t="s">
        <v>1824</v>
      </c>
      <c r="G611" s="259"/>
      <c r="H611" s="262">
        <v>-71.135999999999996</v>
      </c>
      <c r="I611" s="263"/>
      <c r="J611" s="259"/>
      <c r="K611" s="259"/>
      <c r="L611" s="264"/>
      <c r="M611" s="265"/>
      <c r="N611" s="266"/>
      <c r="O611" s="266"/>
      <c r="P611" s="266"/>
      <c r="Q611" s="266"/>
      <c r="R611" s="266"/>
      <c r="S611" s="266"/>
      <c r="T611" s="26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8" t="s">
        <v>226</v>
      </c>
      <c r="AU611" s="268" t="s">
        <v>87</v>
      </c>
      <c r="AV611" s="14" t="s">
        <v>87</v>
      </c>
      <c r="AW611" s="14" t="s">
        <v>34</v>
      </c>
      <c r="AX611" s="14" t="s">
        <v>79</v>
      </c>
      <c r="AY611" s="268" t="s">
        <v>214</v>
      </c>
    </row>
    <row r="612" s="14" customFormat="1">
      <c r="A612" s="14"/>
      <c r="B612" s="258"/>
      <c r="C612" s="259"/>
      <c r="D612" s="243" t="s">
        <v>226</v>
      </c>
      <c r="E612" s="260" t="s">
        <v>1</v>
      </c>
      <c r="F612" s="261" t="s">
        <v>1825</v>
      </c>
      <c r="G612" s="259"/>
      <c r="H612" s="262">
        <v>-6.9409999999999998</v>
      </c>
      <c r="I612" s="263"/>
      <c r="J612" s="259"/>
      <c r="K612" s="259"/>
      <c r="L612" s="264"/>
      <c r="M612" s="265"/>
      <c r="N612" s="266"/>
      <c r="O612" s="266"/>
      <c r="P612" s="266"/>
      <c r="Q612" s="266"/>
      <c r="R612" s="266"/>
      <c r="S612" s="266"/>
      <c r="T612" s="267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8" t="s">
        <v>226</v>
      </c>
      <c r="AU612" s="268" t="s">
        <v>87</v>
      </c>
      <c r="AV612" s="14" t="s">
        <v>87</v>
      </c>
      <c r="AW612" s="14" t="s">
        <v>34</v>
      </c>
      <c r="AX612" s="14" t="s">
        <v>79</v>
      </c>
      <c r="AY612" s="268" t="s">
        <v>214</v>
      </c>
    </row>
    <row r="613" s="15" customFormat="1">
      <c r="A613" s="15"/>
      <c r="B613" s="269"/>
      <c r="C613" s="270"/>
      <c r="D613" s="243" t="s">
        <v>226</v>
      </c>
      <c r="E613" s="271" t="s">
        <v>1</v>
      </c>
      <c r="F613" s="272" t="s">
        <v>230</v>
      </c>
      <c r="G613" s="270"/>
      <c r="H613" s="273">
        <v>152.72300000000001</v>
      </c>
      <c r="I613" s="274"/>
      <c r="J613" s="270"/>
      <c r="K613" s="270"/>
      <c r="L613" s="275"/>
      <c r="M613" s="276"/>
      <c r="N613" s="277"/>
      <c r="O613" s="277"/>
      <c r="P613" s="277"/>
      <c r="Q613" s="277"/>
      <c r="R613" s="277"/>
      <c r="S613" s="277"/>
      <c r="T613" s="278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79" t="s">
        <v>226</v>
      </c>
      <c r="AU613" s="279" t="s">
        <v>87</v>
      </c>
      <c r="AV613" s="15" t="s">
        <v>117</v>
      </c>
      <c r="AW613" s="15" t="s">
        <v>34</v>
      </c>
      <c r="AX613" s="15" t="s">
        <v>85</v>
      </c>
      <c r="AY613" s="279" t="s">
        <v>214</v>
      </c>
    </row>
    <row r="614" s="2" customFormat="1" ht="24.15" customHeight="1">
      <c r="A614" s="39"/>
      <c r="B614" s="40"/>
      <c r="C614" s="229" t="s">
        <v>249</v>
      </c>
      <c r="D614" s="230" t="s">
        <v>218</v>
      </c>
      <c r="E614" s="231" t="s">
        <v>250</v>
      </c>
      <c r="F614" s="232" t="s">
        <v>251</v>
      </c>
      <c r="G614" s="233" t="s">
        <v>221</v>
      </c>
      <c r="H614" s="234">
        <v>332.5</v>
      </c>
      <c r="I614" s="235"/>
      <c r="J614" s="236">
        <f>ROUND(I614*H614,2)</f>
        <v>0</v>
      </c>
      <c r="K614" s="232" t="s">
        <v>222</v>
      </c>
      <c r="L614" s="45"/>
      <c r="M614" s="237" t="s">
        <v>1</v>
      </c>
      <c r="N614" s="238" t="s">
        <v>44</v>
      </c>
      <c r="O614" s="92"/>
      <c r="P614" s="239">
        <f>O614*H614</f>
        <v>0</v>
      </c>
      <c r="Q614" s="239">
        <v>0.081600000000000006</v>
      </c>
      <c r="R614" s="239">
        <f>Q614*H614</f>
        <v>27.132000000000001</v>
      </c>
      <c r="S614" s="239">
        <v>0</v>
      </c>
      <c r="T614" s="240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1" t="s">
        <v>117</v>
      </c>
      <c r="AT614" s="241" t="s">
        <v>218</v>
      </c>
      <c r="AU614" s="241" t="s">
        <v>87</v>
      </c>
      <c r="AY614" s="18" t="s">
        <v>214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8" t="s">
        <v>85</v>
      </c>
      <c r="BK614" s="242">
        <f>ROUND(I614*H614,2)</f>
        <v>0</v>
      </c>
      <c r="BL614" s="18" t="s">
        <v>117</v>
      </c>
      <c r="BM614" s="241" t="s">
        <v>252</v>
      </c>
    </row>
    <row r="615" s="2" customFormat="1">
      <c r="A615" s="39"/>
      <c r="B615" s="40"/>
      <c r="C615" s="41"/>
      <c r="D615" s="243" t="s">
        <v>224</v>
      </c>
      <c r="E615" s="41"/>
      <c r="F615" s="244" t="s">
        <v>253</v>
      </c>
      <c r="G615" s="41"/>
      <c r="H615" s="41"/>
      <c r="I615" s="245"/>
      <c r="J615" s="41"/>
      <c r="K615" s="41"/>
      <c r="L615" s="45"/>
      <c r="M615" s="246"/>
      <c r="N615" s="247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224</v>
      </c>
      <c r="AU615" s="18" t="s">
        <v>87</v>
      </c>
    </row>
    <row r="616" s="14" customFormat="1">
      <c r="A616" s="14"/>
      <c r="B616" s="258"/>
      <c r="C616" s="259"/>
      <c r="D616" s="243" t="s">
        <v>226</v>
      </c>
      <c r="E616" s="260" t="s">
        <v>1</v>
      </c>
      <c r="F616" s="261" t="s">
        <v>1979</v>
      </c>
      <c r="G616" s="259"/>
      <c r="H616" s="262">
        <v>356.89999999999998</v>
      </c>
      <c r="I616" s="263"/>
      <c r="J616" s="259"/>
      <c r="K616" s="259"/>
      <c r="L616" s="264"/>
      <c r="M616" s="265"/>
      <c r="N616" s="266"/>
      <c r="O616" s="266"/>
      <c r="P616" s="266"/>
      <c r="Q616" s="266"/>
      <c r="R616" s="266"/>
      <c r="S616" s="266"/>
      <c r="T616" s="26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8" t="s">
        <v>226</v>
      </c>
      <c r="AU616" s="268" t="s">
        <v>87</v>
      </c>
      <c r="AV616" s="14" t="s">
        <v>87</v>
      </c>
      <c r="AW616" s="14" t="s">
        <v>34</v>
      </c>
      <c r="AX616" s="14" t="s">
        <v>79</v>
      </c>
      <c r="AY616" s="268" t="s">
        <v>214</v>
      </c>
    </row>
    <row r="617" s="14" customFormat="1">
      <c r="A617" s="14"/>
      <c r="B617" s="258"/>
      <c r="C617" s="259"/>
      <c r="D617" s="243" t="s">
        <v>226</v>
      </c>
      <c r="E617" s="260" t="s">
        <v>1</v>
      </c>
      <c r="F617" s="261" t="s">
        <v>1980</v>
      </c>
      <c r="G617" s="259"/>
      <c r="H617" s="262">
        <v>-24.399999999999999</v>
      </c>
      <c r="I617" s="263"/>
      <c r="J617" s="259"/>
      <c r="K617" s="259"/>
      <c r="L617" s="264"/>
      <c r="M617" s="265"/>
      <c r="N617" s="266"/>
      <c r="O617" s="266"/>
      <c r="P617" s="266"/>
      <c r="Q617" s="266"/>
      <c r="R617" s="266"/>
      <c r="S617" s="266"/>
      <c r="T617" s="26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8" t="s">
        <v>226</v>
      </c>
      <c r="AU617" s="268" t="s">
        <v>87</v>
      </c>
      <c r="AV617" s="14" t="s">
        <v>87</v>
      </c>
      <c r="AW617" s="14" t="s">
        <v>34</v>
      </c>
      <c r="AX617" s="14" t="s">
        <v>79</v>
      </c>
      <c r="AY617" s="268" t="s">
        <v>214</v>
      </c>
    </row>
    <row r="618" s="15" customFormat="1">
      <c r="A618" s="15"/>
      <c r="B618" s="269"/>
      <c r="C618" s="270"/>
      <c r="D618" s="243" t="s">
        <v>226</v>
      </c>
      <c r="E618" s="271" t="s">
        <v>1</v>
      </c>
      <c r="F618" s="272" t="s">
        <v>230</v>
      </c>
      <c r="G618" s="270"/>
      <c r="H618" s="273">
        <v>332.5</v>
      </c>
      <c r="I618" s="274"/>
      <c r="J618" s="270"/>
      <c r="K618" s="270"/>
      <c r="L618" s="275"/>
      <c r="M618" s="276"/>
      <c r="N618" s="277"/>
      <c r="O618" s="277"/>
      <c r="P618" s="277"/>
      <c r="Q618" s="277"/>
      <c r="R618" s="277"/>
      <c r="S618" s="277"/>
      <c r="T618" s="278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9" t="s">
        <v>226</v>
      </c>
      <c r="AU618" s="279" t="s">
        <v>87</v>
      </c>
      <c r="AV618" s="15" t="s">
        <v>117</v>
      </c>
      <c r="AW618" s="15" t="s">
        <v>34</v>
      </c>
      <c r="AX618" s="15" t="s">
        <v>85</v>
      </c>
      <c r="AY618" s="279" t="s">
        <v>214</v>
      </c>
    </row>
    <row r="619" s="2" customFormat="1" ht="16.5" customHeight="1">
      <c r="A619" s="39"/>
      <c r="B619" s="40"/>
      <c r="C619" s="229" t="s">
        <v>255</v>
      </c>
      <c r="D619" s="230" t="s">
        <v>218</v>
      </c>
      <c r="E619" s="231" t="s">
        <v>256</v>
      </c>
      <c r="F619" s="232" t="s">
        <v>257</v>
      </c>
      <c r="G619" s="233" t="s">
        <v>221</v>
      </c>
      <c r="H619" s="234">
        <v>332.5</v>
      </c>
      <c r="I619" s="235"/>
      <c r="J619" s="236">
        <f>ROUND(I619*H619,2)</f>
        <v>0</v>
      </c>
      <c r="K619" s="232" t="s">
        <v>222</v>
      </c>
      <c r="L619" s="45"/>
      <c r="M619" s="237" t="s">
        <v>1</v>
      </c>
      <c r="N619" s="238" t="s">
        <v>44</v>
      </c>
      <c r="O619" s="92"/>
      <c r="P619" s="239">
        <f>O619*H619</f>
        <v>0</v>
      </c>
      <c r="Q619" s="239">
        <v>0.00013200000000000001</v>
      </c>
      <c r="R619" s="239">
        <f>Q619*H619</f>
        <v>0.043890000000000005</v>
      </c>
      <c r="S619" s="239">
        <v>0</v>
      </c>
      <c r="T619" s="240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1" t="s">
        <v>117</v>
      </c>
      <c r="AT619" s="241" t="s">
        <v>218</v>
      </c>
      <c r="AU619" s="241" t="s">
        <v>87</v>
      </c>
      <c r="AY619" s="18" t="s">
        <v>214</v>
      </c>
      <c r="BE619" s="242">
        <f>IF(N619="základní",J619,0)</f>
        <v>0</v>
      </c>
      <c r="BF619" s="242">
        <f>IF(N619="snížená",J619,0)</f>
        <v>0</v>
      </c>
      <c r="BG619" s="242">
        <f>IF(N619="zákl. přenesená",J619,0)</f>
        <v>0</v>
      </c>
      <c r="BH619" s="242">
        <f>IF(N619="sníž. přenesená",J619,0)</f>
        <v>0</v>
      </c>
      <c r="BI619" s="242">
        <f>IF(N619="nulová",J619,0)</f>
        <v>0</v>
      </c>
      <c r="BJ619" s="18" t="s">
        <v>85</v>
      </c>
      <c r="BK619" s="242">
        <f>ROUND(I619*H619,2)</f>
        <v>0</v>
      </c>
      <c r="BL619" s="18" t="s">
        <v>117</v>
      </c>
      <c r="BM619" s="241" t="s">
        <v>258</v>
      </c>
    </row>
    <row r="620" s="2" customFormat="1">
      <c r="A620" s="39"/>
      <c r="B620" s="40"/>
      <c r="C620" s="41"/>
      <c r="D620" s="243" t="s">
        <v>224</v>
      </c>
      <c r="E620" s="41"/>
      <c r="F620" s="244" t="s">
        <v>259</v>
      </c>
      <c r="G620" s="41"/>
      <c r="H620" s="41"/>
      <c r="I620" s="245"/>
      <c r="J620" s="41"/>
      <c r="K620" s="41"/>
      <c r="L620" s="45"/>
      <c r="M620" s="246"/>
      <c r="N620" s="247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224</v>
      </c>
      <c r="AU620" s="18" t="s">
        <v>87</v>
      </c>
    </row>
    <row r="621" s="2" customFormat="1" ht="24.15" customHeight="1">
      <c r="A621" s="39"/>
      <c r="B621" s="40"/>
      <c r="C621" s="229" t="s">
        <v>260</v>
      </c>
      <c r="D621" s="230" t="s">
        <v>218</v>
      </c>
      <c r="E621" s="231" t="s">
        <v>261</v>
      </c>
      <c r="F621" s="232" t="s">
        <v>262</v>
      </c>
      <c r="G621" s="233" t="s">
        <v>221</v>
      </c>
      <c r="H621" s="234">
        <v>332.5</v>
      </c>
      <c r="I621" s="235"/>
      <c r="J621" s="236">
        <f>ROUND(I621*H621,2)</f>
        <v>0</v>
      </c>
      <c r="K621" s="232" t="s">
        <v>222</v>
      </c>
      <c r="L621" s="45"/>
      <c r="M621" s="237" t="s">
        <v>1</v>
      </c>
      <c r="N621" s="238" t="s">
        <v>44</v>
      </c>
      <c r="O621" s="92"/>
      <c r="P621" s="239">
        <f>O621*H621</f>
        <v>0</v>
      </c>
      <c r="Q621" s="239">
        <v>1.44E-06</v>
      </c>
      <c r="R621" s="239">
        <f>Q621*H621</f>
        <v>0.00047879999999999998</v>
      </c>
      <c r="S621" s="239">
        <v>0</v>
      </c>
      <c r="T621" s="240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41" t="s">
        <v>117</v>
      </c>
      <c r="AT621" s="241" t="s">
        <v>218</v>
      </c>
      <c r="AU621" s="241" t="s">
        <v>87</v>
      </c>
      <c r="AY621" s="18" t="s">
        <v>214</v>
      </c>
      <c r="BE621" s="242">
        <f>IF(N621="základní",J621,0)</f>
        <v>0</v>
      </c>
      <c r="BF621" s="242">
        <f>IF(N621="snížená",J621,0)</f>
        <v>0</v>
      </c>
      <c r="BG621" s="242">
        <f>IF(N621="zákl. přenesená",J621,0)</f>
        <v>0</v>
      </c>
      <c r="BH621" s="242">
        <f>IF(N621="sníž. přenesená",J621,0)</f>
        <v>0</v>
      </c>
      <c r="BI621" s="242">
        <f>IF(N621="nulová",J621,0)</f>
        <v>0</v>
      </c>
      <c r="BJ621" s="18" t="s">
        <v>85</v>
      </c>
      <c r="BK621" s="242">
        <f>ROUND(I621*H621,2)</f>
        <v>0</v>
      </c>
      <c r="BL621" s="18" t="s">
        <v>117</v>
      </c>
      <c r="BM621" s="241" t="s">
        <v>263</v>
      </c>
    </row>
    <row r="622" s="2" customFormat="1">
      <c r="A622" s="39"/>
      <c r="B622" s="40"/>
      <c r="C622" s="41"/>
      <c r="D622" s="243" t="s">
        <v>224</v>
      </c>
      <c r="E622" s="41"/>
      <c r="F622" s="244" t="s">
        <v>264</v>
      </c>
      <c r="G622" s="41"/>
      <c r="H622" s="41"/>
      <c r="I622" s="245"/>
      <c r="J622" s="41"/>
      <c r="K622" s="41"/>
      <c r="L622" s="45"/>
      <c r="M622" s="246"/>
      <c r="N622" s="247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224</v>
      </c>
      <c r="AU622" s="18" t="s">
        <v>87</v>
      </c>
    </row>
    <row r="623" s="2" customFormat="1" ht="33" customHeight="1">
      <c r="A623" s="39"/>
      <c r="B623" s="40"/>
      <c r="C623" s="229" t="s">
        <v>265</v>
      </c>
      <c r="D623" s="230" t="s">
        <v>218</v>
      </c>
      <c r="E623" s="231" t="s">
        <v>266</v>
      </c>
      <c r="F623" s="232" t="s">
        <v>267</v>
      </c>
      <c r="G623" s="233" t="s">
        <v>239</v>
      </c>
      <c r="H623" s="234">
        <v>287.31</v>
      </c>
      <c r="I623" s="235"/>
      <c r="J623" s="236">
        <f>ROUND(I623*H623,2)</f>
        <v>0</v>
      </c>
      <c r="K623" s="232" t="s">
        <v>222</v>
      </c>
      <c r="L623" s="45"/>
      <c r="M623" s="237" t="s">
        <v>1</v>
      </c>
      <c r="N623" s="238" t="s">
        <v>44</v>
      </c>
      <c r="O623" s="92"/>
      <c r="P623" s="239">
        <f>O623*H623</f>
        <v>0</v>
      </c>
      <c r="Q623" s="239">
        <v>2.0999999999999999E-05</v>
      </c>
      <c r="R623" s="239">
        <f>Q623*H623</f>
        <v>0.0060335099999999997</v>
      </c>
      <c r="S623" s="239">
        <v>0</v>
      </c>
      <c r="T623" s="240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41" t="s">
        <v>117</v>
      </c>
      <c r="AT623" s="241" t="s">
        <v>218</v>
      </c>
      <c r="AU623" s="241" t="s">
        <v>87</v>
      </c>
      <c r="AY623" s="18" t="s">
        <v>214</v>
      </c>
      <c r="BE623" s="242">
        <f>IF(N623="základní",J623,0)</f>
        <v>0</v>
      </c>
      <c r="BF623" s="242">
        <f>IF(N623="snížená",J623,0)</f>
        <v>0</v>
      </c>
      <c r="BG623" s="242">
        <f>IF(N623="zákl. přenesená",J623,0)</f>
        <v>0</v>
      </c>
      <c r="BH623" s="242">
        <f>IF(N623="sníž. přenesená",J623,0)</f>
        <v>0</v>
      </c>
      <c r="BI623" s="242">
        <f>IF(N623="nulová",J623,0)</f>
        <v>0</v>
      </c>
      <c r="BJ623" s="18" t="s">
        <v>85</v>
      </c>
      <c r="BK623" s="242">
        <f>ROUND(I623*H623,2)</f>
        <v>0</v>
      </c>
      <c r="BL623" s="18" t="s">
        <v>117</v>
      </c>
      <c r="BM623" s="241" t="s">
        <v>268</v>
      </c>
    </row>
    <row r="624" s="2" customFormat="1">
      <c r="A624" s="39"/>
      <c r="B624" s="40"/>
      <c r="C624" s="41"/>
      <c r="D624" s="243" t="s">
        <v>224</v>
      </c>
      <c r="E624" s="41"/>
      <c r="F624" s="244" t="s">
        <v>269</v>
      </c>
      <c r="G624" s="41"/>
      <c r="H624" s="41"/>
      <c r="I624" s="245"/>
      <c r="J624" s="41"/>
      <c r="K624" s="41"/>
      <c r="L624" s="45"/>
      <c r="M624" s="246"/>
      <c r="N624" s="247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224</v>
      </c>
      <c r="AU624" s="18" t="s">
        <v>87</v>
      </c>
    </row>
    <row r="625" s="14" customFormat="1">
      <c r="A625" s="14"/>
      <c r="B625" s="258"/>
      <c r="C625" s="259"/>
      <c r="D625" s="243" t="s">
        <v>226</v>
      </c>
      <c r="E625" s="260" t="s">
        <v>1</v>
      </c>
      <c r="F625" s="261" t="s">
        <v>1981</v>
      </c>
      <c r="G625" s="259"/>
      <c r="H625" s="262">
        <v>68.799999999999997</v>
      </c>
      <c r="I625" s="263"/>
      <c r="J625" s="259"/>
      <c r="K625" s="259"/>
      <c r="L625" s="264"/>
      <c r="M625" s="265"/>
      <c r="N625" s="266"/>
      <c r="O625" s="266"/>
      <c r="P625" s="266"/>
      <c r="Q625" s="266"/>
      <c r="R625" s="266"/>
      <c r="S625" s="266"/>
      <c r="T625" s="267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8" t="s">
        <v>226</v>
      </c>
      <c r="AU625" s="268" t="s">
        <v>87</v>
      </c>
      <c r="AV625" s="14" t="s">
        <v>87</v>
      </c>
      <c r="AW625" s="14" t="s">
        <v>34</v>
      </c>
      <c r="AX625" s="14" t="s">
        <v>79</v>
      </c>
      <c r="AY625" s="268" t="s">
        <v>214</v>
      </c>
    </row>
    <row r="626" s="14" customFormat="1">
      <c r="A626" s="14"/>
      <c r="B626" s="258"/>
      <c r="C626" s="259"/>
      <c r="D626" s="243" t="s">
        <v>226</v>
      </c>
      <c r="E626" s="260" t="s">
        <v>1</v>
      </c>
      <c r="F626" s="261" t="s">
        <v>1982</v>
      </c>
      <c r="G626" s="259"/>
      <c r="H626" s="262">
        <v>152.30000000000001</v>
      </c>
      <c r="I626" s="263"/>
      <c r="J626" s="259"/>
      <c r="K626" s="259"/>
      <c r="L626" s="264"/>
      <c r="M626" s="265"/>
      <c r="N626" s="266"/>
      <c r="O626" s="266"/>
      <c r="P626" s="266"/>
      <c r="Q626" s="266"/>
      <c r="R626" s="266"/>
      <c r="S626" s="266"/>
      <c r="T626" s="267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8" t="s">
        <v>226</v>
      </c>
      <c r="AU626" s="268" t="s">
        <v>87</v>
      </c>
      <c r="AV626" s="14" t="s">
        <v>87</v>
      </c>
      <c r="AW626" s="14" t="s">
        <v>34</v>
      </c>
      <c r="AX626" s="14" t="s">
        <v>79</v>
      </c>
      <c r="AY626" s="268" t="s">
        <v>214</v>
      </c>
    </row>
    <row r="627" s="14" customFormat="1">
      <c r="A627" s="14"/>
      <c r="B627" s="258"/>
      <c r="C627" s="259"/>
      <c r="D627" s="243" t="s">
        <v>226</v>
      </c>
      <c r="E627" s="260" t="s">
        <v>1</v>
      </c>
      <c r="F627" s="261" t="s">
        <v>1983</v>
      </c>
      <c r="G627" s="259"/>
      <c r="H627" s="262">
        <v>85.799999999999997</v>
      </c>
      <c r="I627" s="263"/>
      <c r="J627" s="259"/>
      <c r="K627" s="259"/>
      <c r="L627" s="264"/>
      <c r="M627" s="265"/>
      <c r="N627" s="266"/>
      <c r="O627" s="266"/>
      <c r="P627" s="266"/>
      <c r="Q627" s="266"/>
      <c r="R627" s="266"/>
      <c r="S627" s="266"/>
      <c r="T627" s="267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8" t="s">
        <v>226</v>
      </c>
      <c r="AU627" s="268" t="s">
        <v>87</v>
      </c>
      <c r="AV627" s="14" t="s">
        <v>87</v>
      </c>
      <c r="AW627" s="14" t="s">
        <v>34</v>
      </c>
      <c r="AX627" s="14" t="s">
        <v>79</v>
      </c>
      <c r="AY627" s="268" t="s">
        <v>214</v>
      </c>
    </row>
    <row r="628" s="14" customFormat="1">
      <c r="A628" s="14"/>
      <c r="B628" s="258"/>
      <c r="C628" s="259"/>
      <c r="D628" s="243" t="s">
        <v>226</v>
      </c>
      <c r="E628" s="260" t="s">
        <v>1</v>
      </c>
      <c r="F628" s="261" t="s">
        <v>1984</v>
      </c>
      <c r="G628" s="259"/>
      <c r="H628" s="262">
        <v>-19.59</v>
      </c>
      <c r="I628" s="263"/>
      <c r="J628" s="259"/>
      <c r="K628" s="259"/>
      <c r="L628" s="264"/>
      <c r="M628" s="265"/>
      <c r="N628" s="266"/>
      <c r="O628" s="266"/>
      <c r="P628" s="266"/>
      <c r="Q628" s="266"/>
      <c r="R628" s="266"/>
      <c r="S628" s="266"/>
      <c r="T628" s="26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8" t="s">
        <v>226</v>
      </c>
      <c r="AU628" s="268" t="s">
        <v>87</v>
      </c>
      <c r="AV628" s="14" t="s">
        <v>87</v>
      </c>
      <c r="AW628" s="14" t="s">
        <v>34</v>
      </c>
      <c r="AX628" s="14" t="s">
        <v>79</v>
      </c>
      <c r="AY628" s="268" t="s">
        <v>214</v>
      </c>
    </row>
    <row r="629" s="15" customFormat="1">
      <c r="A629" s="15"/>
      <c r="B629" s="269"/>
      <c r="C629" s="270"/>
      <c r="D629" s="243" t="s">
        <v>226</v>
      </c>
      <c r="E629" s="271" t="s">
        <v>1</v>
      </c>
      <c r="F629" s="272" t="s">
        <v>230</v>
      </c>
      <c r="G629" s="270"/>
      <c r="H629" s="273">
        <v>287.31</v>
      </c>
      <c r="I629" s="274"/>
      <c r="J629" s="270"/>
      <c r="K629" s="270"/>
      <c r="L629" s="275"/>
      <c r="M629" s="276"/>
      <c r="N629" s="277"/>
      <c r="O629" s="277"/>
      <c r="P629" s="277"/>
      <c r="Q629" s="277"/>
      <c r="R629" s="277"/>
      <c r="S629" s="277"/>
      <c r="T629" s="278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9" t="s">
        <v>226</v>
      </c>
      <c r="AU629" s="279" t="s">
        <v>87</v>
      </c>
      <c r="AV629" s="15" t="s">
        <v>117</v>
      </c>
      <c r="AW629" s="15" t="s">
        <v>34</v>
      </c>
      <c r="AX629" s="15" t="s">
        <v>85</v>
      </c>
      <c r="AY629" s="279" t="s">
        <v>214</v>
      </c>
    </row>
    <row r="630" s="2" customFormat="1" ht="21.75" customHeight="1">
      <c r="A630" s="39"/>
      <c r="B630" s="40"/>
      <c r="C630" s="229" t="s">
        <v>1985</v>
      </c>
      <c r="D630" s="229" t="s">
        <v>218</v>
      </c>
      <c r="E630" s="231" t="s">
        <v>1986</v>
      </c>
      <c r="F630" s="232" t="s">
        <v>1987</v>
      </c>
      <c r="G630" s="233" t="s">
        <v>221</v>
      </c>
      <c r="H630" s="234">
        <v>14.6</v>
      </c>
      <c r="I630" s="235"/>
      <c r="J630" s="236">
        <f>ROUND(I630*H630,2)</f>
        <v>0</v>
      </c>
      <c r="K630" s="232" t="s">
        <v>222</v>
      </c>
      <c r="L630" s="45"/>
      <c r="M630" s="237" t="s">
        <v>1</v>
      </c>
      <c r="N630" s="238" t="s">
        <v>44</v>
      </c>
      <c r="O630" s="92"/>
      <c r="P630" s="239">
        <f>O630*H630</f>
        <v>0</v>
      </c>
      <c r="Q630" s="239">
        <v>0.27560000000000001</v>
      </c>
      <c r="R630" s="239">
        <f>Q630*H630</f>
        <v>4.0237600000000002</v>
      </c>
      <c r="S630" s="239">
        <v>0</v>
      </c>
      <c r="T630" s="240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1" t="s">
        <v>117</v>
      </c>
      <c r="AT630" s="241" t="s">
        <v>218</v>
      </c>
      <c r="AU630" s="241" t="s">
        <v>87</v>
      </c>
      <c r="AY630" s="18" t="s">
        <v>214</v>
      </c>
      <c r="BE630" s="242">
        <f>IF(N630="základní",J630,0)</f>
        <v>0</v>
      </c>
      <c r="BF630" s="242">
        <f>IF(N630="snížená",J630,0)</f>
        <v>0</v>
      </c>
      <c r="BG630" s="242">
        <f>IF(N630="zákl. přenesená",J630,0)</f>
        <v>0</v>
      </c>
      <c r="BH630" s="242">
        <f>IF(N630="sníž. přenesená",J630,0)</f>
        <v>0</v>
      </c>
      <c r="BI630" s="242">
        <f>IF(N630="nulová",J630,0)</f>
        <v>0</v>
      </c>
      <c r="BJ630" s="18" t="s">
        <v>85</v>
      </c>
      <c r="BK630" s="242">
        <f>ROUND(I630*H630,2)</f>
        <v>0</v>
      </c>
      <c r="BL630" s="18" t="s">
        <v>117</v>
      </c>
      <c r="BM630" s="241" t="s">
        <v>1988</v>
      </c>
    </row>
    <row r="631" s="2" customFormat="1">
      <c r="A631" s="39"/>
      <c r="B631" s="40"/>
      <c r="C631" s="41"/>
      <c r="D631" s="243" t="s">
        <v>224</v>
      </c>
      <c r="E631" s="41"/>
      <c r="F631" s="244" t="s">
        <v>1989</v>
      </c>
      <c r="G631" s="41"/>
      <c r="H631" s="41"/>
      <c r="I631" s="245"/>
      <c r="J631" s="41"/>
      <c r="K631" s="41"/>
      <c r="L631" s="45"/>
      <c r="M631" s="246"/>
      <c r="N631" s="247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224</v>
      </c>
      <c r="AU631" s="18" t="s">
        <v>87</v>
      </c>
    </row>
    <row r="632" s="14" customFormat="1">
      <c r="A632" s="14"/>
      <c r="B632" s="258"/>
      <c r="C632" s="259"/>
      <c r="D632" s="243" t="s">
        <v>226</v>
      </c>
      <c r="E632" s="260" t="s">
        <v>1</v>
      </c>
      <c r="F632" s="261" t="s">
        <v>1990</v>
      </c>
      <c r="G632" s="259"/>
      <c r="H632" s="262">
        <v>14.6</v>
      </c>
      <c r="I632" s="263"/>
      <c r="J632" s="259"/>
      <c r="K632" s="259"/>
      <c r="L632" s="264"/>
      <c r="M632" s="265"/>
      <c r="N632" s="266"/>
      <c r="O632" s="266"/>
      <c r="P632" s="266"/>
      <c r="Q632" s="266"/>
      <c r="R632" s="266"/>
      <c r="S632" s="266"/>
      <c r="T632" s="267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8" t="s">
        <v>226</v>
      </c>
      <c r="AU632" s="268" t="s">
        <v>87</v>
      </c>
      <c r="AV632" s="14" t="s">
        <v>87</v>
      </c>
      <c r="AW632" s="14" t="s">
        <v>34</v>
      </c>
      <c r="AX632" s="14" t="s">
        <v>85</v>
      </c>
      <c r="AY632" s="268" t="s">
        <v>214</v>
      </c>
    </row>
    <row r="633" s="2" customFormat="1" ht="24.15" customHeight="1">
      <c r="A633" s="39"/>
      <c r="B633" s="40"/>
      <c r="C633" s="229" t="s">
        <v>1991</v>
      </c>
      <c r="D633" s="229" t="s">
        <v>218</v>
      </c>
      <c r="E633" s="231" t="s">
        <v>1992</v>
      </c>
      <c r="F633" s="232" t="s">
        <v>1993</v>
      </c>
      <c r="G633" s="233" t="s">
        <v>239</v>
      </c>
      <c r="H633" s="234">
        <v>36.5</v>
      </c>
      <c r="I633" s="235"/>
      <c r="J633" s="236">
        <f>ROUND(I633*H633,2)</f>
        <v>0</v>
      </c>
      <c r="K633" s="232" t="s">
        <v>222</v>
      </c>
      <c r="L633" s="45"/>
      <c r="M633" s="237" t="s">
        <v>1</v>
      </c>
      <c r="N633" s="238" t="s">
        <v>44</v>
      </c>
      <c r="O633" s="92"/>
      <c r="P633" s="239">
        <f>O633*H633</f>
        <v>0</v>
      </c>
      <c r="Q633" s="239">
        <v>0.2244486</v>
      </c>
      <c r="R633" s="239">
        <f>Q633*H633</f>
        <v>8.1923738999999998</v>
      </c>
      <c r="S633" s="239">
        <v>0</v>
      </c>
      <c r="T633" s="240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1" t="s">
        <v>117</v>
      </c>
      <c r="AT633" s="241" t="s">
        <v>218</v>
      </c>
      <c r="AU633" s="241" t="s">
        <v>87</v>
      </c>
      <c r="AY633" s="18" t="s">
        <v>214</v>
      </c>
      <c r="BE633" s="242">
        <f>IF(N633="základní",J633,0)</f>
        <v>0</v>
      </c>
      <c r="BF633" s="242">
        <f>IF(N633="snížená",J633,0)</f>
        <v>0</v>
      </c>
      <c r="BG633" s="242">
        <f>IF(N633="zákl. přenesená",J633,0)</f>
        <v>0</v>
      </c>
      <c r="BH633" s="242">
        <f>IF(N633="sníž. přenesená",J633,0)</f>
        <v>0</v>
      </c>
      <c r="BI633" s="242">
        <f>IF(N633="nulová",J633,0)</f>
        <v>0</v>
      </c>
      <c r="BJ633" s="18" t="s">
        <v>85</v>
      </c>
      <c r="BK633" s="242">
        <f>ROUND(I633*H633,2)</f>
        <v>0</v>
      </c>
      <c r="BL633" s="18" t="s">
        <v>117</v>
      </c>
      <c r="BM633" s="241" t="s">
        <v>1994</v>
      </c>
    </row>
    <row r="634" s="2" customFormat="1">
      <c r="A634" s="39"/>
      <c r="B634" s="40"/>
      <c r="C634" s="41"/>
      <c r="D634" s="243" t="s">
        <v>224</v>
      </c>
      <c r="E634" s="41"/>
      <c r="F634" s="244" t="s">
        <v>1995</v>
      </c>
      <c r="G634" s="41"/>
      <c r="H634" s="41"/>
      <c r="I634" s="245"/>
      <c r="J634" s="41"/>
      <c r="K634" s="41"/>
      <c r="L634" s="45"/>
      <c r="M634" s="246"/>
      <c r="N634" s="247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224</v>
      </c>
      <c r="AU634" s="18" t="s">
        <v>87</v>
      </c>
    </row>
    <row r="635" s="14" customFormat="1">
      <c r="A635" s="14"/>
      <c r="B635" s="258"/>
      <c r="C635" s="259"/>
      <c r="D635" s="243" t="s">
        <v>226</v>
      </c>
      <c r="E635" s="260" t="s">
        <v>1</v>
      </c>
      <c r="F635" s="261" t="s">
        <v>1996</v>
      </c>
      <c r="G635" s="259"/>
      <c r="H635" s="262">
        <v>36.5</v>
      </c>
      <c r="I635" s="263"/>
      <c r="J635" s="259"/>
      <c r="K635" s="259"/>
      <c r="L635" s="264"/>
      <c r="M635" s="265"/>
      <c r="N635" s="266"/>
      <c r="O635" s="266"/>
      <c r="P635" s="266"/>
      <c r="Q635" s="266"/>
      <c r="R635" s="266"/>
      <c r="S635" s="266"/>
      <c r="T635" s="267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8" t="s">
        <v>226</v>
      </c>
      <c r="AU635" s="268" t="s">
        <v>87</v>
      </c>
      <c r="AV635" s="14" t="s">
        <v>87</v>
      </c>
      <c r="AW635" s="14" t="s">
        <v>34</v>
      </c>
      <c r="AX635" s="14" t="s">
        <v>85</v>
      </c>
      <c r="AY635" s="268" t="s">
        <v>214</v>
      </c>
    </row>
    <row r="636" s="12" customFormat="1" ht="22.8" customHeight="1">
      <c r="A636" s="12"/>
      <c r="B636" s="213"/>
      <c r="C636" s="214"/>
      <c r="D636" s="215" t="s">
        <v>78</v>
      </c>
      <c r="E636" s="227" t="s">
        <v>271</v>
      </c>
      <c r="F636" s="227" t="s">
        <v>272</v>
      </c>
      <c r="G636" s="214"/>
      <c r="H636" s="214"/>
      <c r="I636" s="217"/>
      <c r="J636" s="228">
        <f>BK636</f>
        <v>0</v>
      </c>
      <c r="K636" s="214"/>
      <c r="L636" s="219"/>
      <c r="M636" s="220"/>
      <c r="N636" s="221"/>
      <c r="O636" s="221"/>
      <c r="P636" s="222">
        <f>SUM(P637:P670)</f>
        <v>0</v>
      </c>
      <c r="Q636" s="221"/>
      <c r="R636" s="222">
        <f>SUM(R637:R670)</f>
        <v>0.1610905</v>
      </c>
      <c r="S636" s="221"/>
      <c r="T636" s="223">
        <f>SUM(T637:T670)</f>
        <v>1.0716999999999999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24" t="s">
        <v>85</v>
      </c>
      <c r="AT636" s="225" t="s">
        <v>78</v>
      </c>
      <c r="AU636" s="225" t="s">
        <v>85</v>
      </c>
      <c r="AY636" s="224" t="s">
        <v>214</v>
      </c>
      <c r="BK636" s="226">
        <f>SUM(BK637:BK670)</f>
        <v>0</v>
      </c>
    </row>
    <row r="637" s="2" customFormat="1" ht="37.8" customHeight="1">
      <c r="A637" s="39"/>
      <c r="B637" s="40"/>
      <c r="C637" s="229" t="s">
        <v>1997</v>
      </c>
      <c r="D637" s="229" t="s">
        <v>218</v>
      </c>
      <c r="E637" s="231" t="s">
        <v>1998</v>
      </c>
      <c r="F637" s="232" t="s">
        <v>1999</v>
      </c>
      <c r="G637" s="233" t="s">
        <v>221</v>
      </c>
      <c r="H637" s="234">
        <v>784.79999999999995</v>
      </c>
      <c r="I637" s="235"/>
      <c r="J637" s="236">
        <f>ROUND(I637*H637,2)</f>
        <v>0</v>
      </c>
      <c r="K637" s="232" t="s">
        <v>222</v>
      </c>
      <c r="L637" s="45"/>
      <c r="M637" s="237" t="s">
        <v>1</v>
      </c>
      <c r="N637" s="238" t="s">
        <v>44</v>
      </c>
      <c r="O637" s="92"/>
      <c r="P637" s="239">
        <f>O637*H637</f>
        <v>0</v>
      </c>
      <c r="Q637" s="239">
        <v>0</v>
      </c>
      <c r="R637" s="239">
        <f>Q637*H637</f>
        <v>0</v>
      </c>
      <c r="S637" s="239">
        <v>0</v>
      </c>
      <c r="T637" s="240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1" t="s">
        <v>117</v>
      </c>
      <c r="AT637" s="241" t="s">
        <v>218</v>
      </c>
      <c r="AU637" s="241" t="s">
        <v>87</v>
      </c>
      <c r="AY637" s="18" t="s">
        <v>214</v>
      </c>
      <c r="BE637" s="242">
        <f>IF(N637="základní",J637,0)</f>
        <v>0</v>
      </c>
      <c r="BF637" s="242">
        <f>IF(N637="snížená",J637,0)</f>
        <v>0</v>
      </c>
      <c r="BG637" s="242">
        <f>IF(N637="zákl. přenesená",J637,0)</f>
        <v>0</v>
      </c>
      <c r="BH637" s="242">
        <f>IF(N637="sníž. přenesená",J637,0)</f>
        <v>0</v>
      </c>
      <c r="BI637" s="242">
        <f>IF(N637="nulová",J637,0)</f>
        <v>0</v>
      </c>
      <c r="BJ637" s="18" t="s">
        <v>85</v>
      </c>
      <c r="BK637" s="242">
        <f>ROUND(I637*H637,2)</f>
        <v>0</v>
      </c>
      <c r="BL637" s="18" t="s">
        <v>117</v>
      </c>
      <c r="BM637" s="241" t="s">
        <v>2000</v>
      </c>
    </row>
    <row r="638" s="2" customFormat="1">
      <c r="A638" s="39"/>
      <c r="B638" s="40"/>
      <c r="C638" s="41"/>
      <c r="D638" s="243" t="s">
        <v>224</v>
      </c>
      <c r="E638" s="41"/>
      <c r="F638" s="244" t="s">
        <v>2001</v>
      </c>
      <c r="G638" s="41"/>
      <c r="H638" s="41"/>
      <c r="I638" s="245"/>
      <c r="J638" s="41"/>
      <c r="K638" s="41"/>
      <c r="L638" s="45"/>
      <c r="M638" s="246"/>
      <c r="N638" s="247"/>
      <c r="O638" s="92"/>
      <c r="P638" s="92"/>
      <c r="Q638" s="92"/>
      <c r="R638" s="92"/>
      <c r="S638" s="92"/>
      <c r="T638" s="9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224</v>
      </c>
      <c r="AU638" s="18" t="s">
        <v>87</v>
      </c>
    </row>
    <row r="639" s="14" customFormat="1">
      <c r="A639" s="14"/>
      <c r="B639" s="258"/>
      <c r="C639" s="259"/>
      <c r="D639" s="243" t="s">
        <v>226</v>
      </c>
      <c r="E639" s="260" t="s">
        <v>1</v>
      </c>
      <c r="F639" s="261" t="s">
        <v>2002</v>
      </c>
      <c r="G639" s="259"/>
      <c r="H639" s="262">
        <v>784.79999999999995</v>
      </c>
      <c r="I639" s="263"/>
      <c r="J639" s="259"/>
      <c r="K639" s="259"/>
      <c r="L639" s="264"/>
      <c r="M639" s="265"/>
      <c r="N639" s="266"/>
      <c r="O639" s="266"/>
      <c r="P639" s="266"/>
      <c r="Q639" s="266"/>
      <c r="R639" s="266"/>
      <c r="S639" s="266"/>
      <c r="T639" s="267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8" t="s">
        <v>226</v>
      </c>
      <c r="AU639" s="268" t="s">
        <v>87</v>
      </c>
      <c r="AV639" s="14" t="s">
        <v>87</v>
      </c>
      <c r="AW639" s="14" t="s">
        <v>34</v>
      </c>
      <c r="AX639" s="14" t="s">
        <v>85</v>
      </c>
      <c r="AY639" s="268" t="s">
        <v>214</v>
      </c>
    </row>
    <row r="640" s="2" customFormat="1" ht="33" customHeight="1">
      <c r="A640" s="39"/>
      <c r="B640" s="40"/>
      <c r="C640" s="229" t="s">
        <v>2003</v>
      </c>
      <c r="D640" s="229" t="s">
        <v>218</v>
      </c>
      <c r="E640" s="231" t="s">
        <v>2004</v>
      </c>
      <c r="F640" s="232" t="s">
        <v>2005</v>
      </c>
      <c r="G640" s="233" t="s">
        <v>221</v>
      </c>
      <c r="H640" s="234">
        <v>70632</v>
      </c>
      <c r="I640" s="235"/>
      <c r="J640" s="236">
        <f>ROUND(I640*H640,2)</f>
        <v>0</v>
      </c>
      <c r="K640" s="232" t="s">
        <v>222</v>
      </c>
      <c r="L640" s="45"/>
      <c r="M640" s="237" t="s">
        <v>1</v>
      </c>
      <c r="N640" s="238" t="s">
        <v>44</v>
      </c>
      <c r="O640" s="92"/>
      <c r="P640" s="239">
        <f>O640*H640</f>
        <v>0</v>
      </c>
      <c r="Q640" s="239">
        <v>0</v>
      </c>
      <c r="R640" s="239">
        <f>Q640*H640</f>
        <v>0</v>
      </c>
      <c r="S640" s="239">
        <v>0</v>
      </c>
      <c r="T640" s="240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1" t="s">
        <v>117</v>
      </c>
      <c r="AT640" s="241" t="s">
        <v>218</v>
      </c>
      <c r="AU640" s="241" t="s">
        <v>87</v>
      </c>
      <c r="AY640" s="18" t="s">
        <v>214</v>
      </c>
      <c r="BE640" s="242">
        <f>IF(N640="základní",J640,0)</f>
        <v>0</v>
      </c>
      <c r="BF640" s="242">
        <f>IF(N640="snížená",J640,0)</f>
        <v>0</v>
      </c>
      <c r="BG640" s="242">
        <f>IF(N640="zákl. přenesená",J640,0)</f>
        <v>0</v>
      </c>
      <c r="BH640" s="242">
        <f>IF(N640="sníž. přenesená",J640,0)</f>
        <v>0</v>
      </c>
      <c r="BI640" s="242">
        <f>IF(N640="nulová",J640,0)</f>
        <v>0</v>
      </c>
      <c r="BJ640" s="18" t="s">
        <v>85</v>
      </c>
      <c r="BK640" s="242">
        <f>ROUND(I640*H640,2)</f>
        <v>0</v>
      </c>
      <c r="BL640" s="18" t="s">
        <v>117</v>
      </c>
      <c r="BM640" s="241" t="s">
        <v>2006</v>
      </c>
    </row>
    <row r="641" s="2" customFormat="1">
      <c r="A641" s="39"/>
      <c r="B641" s="40"/>
      <c r="C641" s="41"/>
      <c r="D641" s="243" t="s">
        <v>224</v>
      </c>
      <c r="E641" s="41"/>
      <c r="F641" s="244" t="s">
        <v>2007</v>
      </c>
      <c r="G641" s="41"/>
      <c r="H641" s="41"/>
      <c r="I641" s="245"/>
      <c r="J641" s="41"/>
      <c r="K641" s="41"/>
      <c r="L641" s="45"/>
      <c r="M641" s="246"/>
      <c r="N641" s="247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224</v>
      </c>
      <c r="AU641" s="18" t="s">
        <v>87</v>
      </c>
    </row>
    <row r="642" s="14" customFormat="1">
      <c r="A642" s="14"/>
      <c r="B642" s="258"/>
      <c r="C642" s="259"/>
      <c r="D642" s="243" t="s">
        <v>226</v>
      </c>
      <c r="E642" s="260" t="s">
        <v>1</v>
      </c>
      <c r="F642" s="261" t="s">
        <v>2008</v>
      </c>
      <c r="G642" s="259"/>
      <c r="H642" s="262">
        <v>70632</v>
      </c>
      <c r="I642" s="263"/>
      <c r="J642" s="259"/>
      <c r="K642" s="259"/>
      <c r="L642" s="264"/>
      <c r="M642" s="265"/>
      <c r="N642" s="266"/>
      <c r="O642" s="266"/>
      <c r="P642" s="266"/>
      <c r="Q642" s="266"/>
      <c r="R642" s="266"/>
      <c r="S642" s="266"/>
      <c r="T642" s="267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8" t="s">
        <v>226</v>
      </c>
      <c r="AU642" s="268" t="s">
        <v>87</v>
      </c>
      <c r="AV642" s="14" t="s">
        <v>87</v>
      </c>
      <c r="AW642" s="14" t="s">
        <v>34</v>
      </c>
      <c r="AX642" s="14" t="s">
        <v>85</v>
      </c>
      <c r="AY642" s="268" t="s">
        <v>214</v>
      </c>
    </row>
    <row r="643" s="2" customFormat="1" ht="37.8" customHeight="1">
      <c r="A643" s="39"/>
      <c r="B643" s="40"/>
      <c r="C643" s="229" t="s">
        <v>677</v>
      </c>
      <c r="D643" s="229" t="s">
        <v>218</v>
      </c>
      <c r="E643" s="231" t="s">
        <v>2009</v>
      </c>
      <c r="F643" s="232" t="s">
        <v>2010</v>
      </c>
      <c r="G643" s="233" t="s">
        <v>221</v>
      </c>
      <c r="H643" s="234">
        <v>784.79999999999995</v>
      </c>
      <c r="I643" s="235"/>
      <c r="J643" s="236">
        <f>ROUND(I643*H643,2)</f>
        <v>0</v>
      </c>
      <c r="K643" s="232" t="s">
        <v>222</v>
      </c>
      <c r="L643" s="45"/>
      <c r="M643" s="237" t="s">
        <v>1</v>
      </c>
      <c r="N643" s="238" t="s">
        <v>44</v>
      </c>
      <c r="O643" s="92"/>
      <c r="P643" s="239">
        <f>O643*H643</f>
        <v>0</v>
      </c>
      <c r="Q643" s="239">
        <v>0</v>
      </c>
      <c r="R643" s="239">
        <f>Q643*H643</f>
        <v>0</v>
      </c>
      <c r="S643" s="239">
        <v>0</v>
      </c>
      <c r="T643" s="240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1" t="s">
        <v>117</v>
      </c>
      <c r="AT643" s="241" t="s">
        <v>218</v>
      </c>
      <c r="AU643" s="241" t="s">
        <v>87</v>
      </c>
      <c r="AY643" s="18" t="s">
        <v>214</v>
      </c>
      <c r="BE643" s="242">
        <f>IF(N643="základní",J643,0)</f>
        <v>0</v>
      </c>
      <c r="BF643" s="242">
        <f>IF(N643="snížená",J643,0)</f>
        <v>0</v>
      </c>
      <c r="BG643" s="242">
        <f>IF(N643="zákl. přenesená",J643,0)</f>
        <v>0</v>
      </c>
      <c r="BH643" s="242">
        <f>IF(N643="sníž. přenesená",J643,0)</f>
        <v>0</v>
      </c>
      <c r="BI643" s="242">
        <f>IF(N643="nulová",J643,0)</f>
        <v>0</v>
      </c>
      <c r="BJ643" s="18" t="s">
        <v>85</v>
      </c>
      <c r="BK643" s="242">
        <f>ROUND(I643*H643,2)</f>
        <v>0</v>
      </c>
      <c r="BL643" s="18" t="s">
        <v>117</v>
      </c>
      <c r="BM643" s="241" t="s">
        <v>2011</v>
      </c>
    </row>
    <row r="644" s="2" customFormat="1">
      <c r="A644" s="39"/>
      <c r="B644" s="40"/>
      <c r="C644" s="41"/>
      <c r="D644" s="243" t="s">
        <v>224</v>
      </c>
      <c r="E644" s="41"/>
      <c r="F644" s="244" t="s">
        <v>2012</v>
      </c>
      <c r="G644" s="41"/>
      <c r="H644" s="41"/>
      <c r="I644" s="245"/>
      <c r="J644" s="41"/>
      <c r="K644" s="41"/>
      <c r="L644" s="45"/>
      <c r="M644" s="246"/>
      <c r="N644" s="247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224</v>
      </c>
      <c r="AU644" s="18" t="s">
        <v>87</v>
      </c>
    </row>
    <row r="645" s="2" customFormat="1" ht="16.5" customHeight="1">
      <c r="A645" s="39"/>
      <c r="B645" s="40"/>
      <c r="C645" s="229" t="s">
        <v>680</v>
      </c>
      <c r="D645" s="229" t="s">
        <v>218</v>
      </c>
      <c r="E645" s="231" t="s">
        <v>2013</v>
      </c>
      <c r="F645" s="232" t="s">
        <v>2014</v>
      </c>
      <c r="G645" s="233" t="s">
        <v>221</v>
      </c>
      <c r="H645" s="234">
        <v>784.79999999999995</v>
      </c>
      <c r="I645" s="235"/>
      <c r="J645" s="236">
        <f>ROUND(I645*H645,2)</f>
        <v>0</v>
      </c>
      <c r="K645" s="232" t="s">
        <v>222</v>
      </c>
      <c r="L645" s="45"/>
      <c r="M645" s="237" t="s">
        <v>1</v>
      </c>
      <c r="N645" s="238" t="s">
        <v>44</v>
      </c>
      <c r="O645" s="92"/>
      <c r="P645" s="239">
        <f>O645*H645</f>
        <v>0</v>
      </c>
      <c r="Q645" s="239">
        <v>0</v>
      </c>
      <c r="R645" s="239">
        <f>Q645*H645</f>
        <v>0</v>
      </c>
      <c r="S645" s="239">
        <v>0</v>
      </c>
      <c r="T645" s="240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1" t="s">
        <v>117</v>
      </c>
      <c r="AT645" s="241" t="s">
        <v>218</v>
      </c>
      <c r="AU645" s="241" t="s">
        <v>87</v>
      </c>
      <c r="AY645" s="18" t="s">
        <v>214</v>
      </c>
      <c r="BE645" s="242">
        <f>IF(N645="základní",J645,0)</f>
        <v>0</v>
      </c>
      <c r="BF645" s="242">
        <f>IF(N645="snížená",J645,0)</f>
        <v>0</v>
      </c>
      <c r="BG645" s="242">
        <f>IF(N645="zákl. přenesená",J645,0)</f>
        <v>0</v>
      </c>
      <c r="BH645" s="242">
        <f>IF(N645="sníž. přenesená",J645,0)</f>
        <v>0</v>
      </c>
      <c r="BI645" s="242">
        <f>IF(N645="nulová",J645,0)</f>
        <v>0</v>
      </c>
      <c r="BJ645" s="18" t="s">
        <v>85</v>
      </c>
      <c r="BK645" s="242">
        <f>ROUND(I645*H645,2)</f>
        <v>0</v>
      </c>
      <c r="BL645" s="18" t="s">
        <v>117</v>
      </c>
      <c r="BM645" s="241" t="s">
        <v>2015</v>
      </c>
    </row>
    <row r="646" s="2" customFormat="1">
      <c r="A646" s="39"/>
      <c r="B646" s="40"/>
      <c r="C646" s="41"/>
      <c r="D646" s="243" t="s">
        <v>224</v>
      </c>
      <c r="E646" s="41"/>
      <c r="F646" s="244" t="s">
        <v>2016</v>
      </c>
      <c r="G646" s="41"/>
      <c r="H646" s="41"/>
      <c r="I646" s="245"/>
      <c r="J646" s="41"/>
      <c r="K646" s="41"/>
      <c r="L646" s="45"/>
      <c r="M646" s="246"/>
      <c r="N646" s="247"/>
      <c r="O646" s="92"/>
      <c r="P646" s="92"/>
      <c r="Q646" s="92"/>
      <c r="R646" s="92"/>
      <c r="S646" s="92"/>
      <c r="T646" s="93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224</v>
      </c>
      <c r="AU646" s="18" t="s">
        <v>87</v>
      </c>
    </row>
    <row r="647" s="2" customFormat="1" ht="21.75" customHeight="1">
      <c r="A647" s="39"/>
      <c r="B647" s="40"/>
      <c r="C647" s="229" t="s">
        <v>2017</v>
      </c>
      <c r="D647" s="229" t="s">
        <v>218</v>
      </c>
      <c r="E647" s="231" t="s">
        <v>2018</v>
      </c>
      <c r="F647" s="232" t="s">
        <v>2019</v>
      </c>
      <c r="G647" s="233" t="s">
        <v>221</v>
      </c>
      <c r="H647" s="234">
        <v>70632</v>
      </c>
      <c r="I647" s="235"/>
      <c r="J647" s="236">
        <f>ROUND(I647*H647,2)</f>
        <v>0</v>
      </c>
      <c r="K647" s="232" t="s">
        <v>222</v>
      </c>
      <c r="L647" s="45"/>
      <c r="M647" s="237" t="s">
        <v>1</v>
      </c>
      <c r="N647" s="238" t="s">
        <v>44</v>
      </c>
      <c r="O647" s="92"/>
      <c r="P647" s="239">
        <f>O647*H647</f>
        <v>0</v>
      </c>
      <c r="Q647" s="239">
        <v>0</v>
      </c>
      <c r="R647" s="239">
        <f>Q647*H647</f>
        <v>0</v>
      </c>
      <c r="S647" s="239">
        <v>0</v>
      </c>
      <c r="T647" s="240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41" t="s">
        <v>117</v>
      </c>
      <c r="AT647" s="241" t="s">
        <v>218</v>
      </c>
      <c r="AU647" s="241" t="s">
        <v>87</v>
      </c>
      <c r="AY647" s="18" t="s">
        <v>214</v>
      </c>
      <c r="BE647" s="242">
        <f>IF(N647="základní",J647,0)</f>
        <v>0</v>
      </c>
      <c r="BF647" s="242">
        <f>IF(N647="snížená",J647,0)</f>
        <v>0</v>
      </c>
      <c r="BG647" s="242">
        <f>IF(N647="zákl. přenesená",J647,0)</f>
        <v>0</v>
      </c>
      <c r="BH647" s="242">
        <f>IF(N647="sníž. přenesená",J647,0)</f>
        <v>0</v>
      </c>
      <c r="BI647" s="242">
        <f>IF(N647="nulová",J647,0)</f>
        <v>0</v>
      </c>
      <c r="BJ647" s="18" t="s">
        <v>85</v>
      </c>
      <c r="BK647" s="242">
        <f>ROUND(I647*H647,2)</f>
        <v>0</v>
      </c>
      <c r="BL647" s="18" t="s">
        <v>117</v>
      </c>
      <c r="BM647" s="241" t="s">
        <v>2020</v>
      </c>
    </row>
    <row r="648" s="2" customFormat="1">
      <c r="A648" s="39"/>
      <c r="B648" s="40"/>
      <c r="C648" s="41"/>
      <c r="D648" s="243" t="s">
        <v>224</v>
      </c>
      <c r="E648" s="41"/>
      <c r="F648" s="244" t="s">
        <v>2021</v>
      </c>
      <c r="G648" s="41"/>
      <c r="H648" s="41"/>
      <c r="I648" s="245"/>
      <c r="J648" s="41"/>
      <c r="K648" s="41"/>
      <c r="L648" s="45"/>
      <c r="M648" s="246"/>
      <c r="N648" s="247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224</v>
      </c>
      <c r="AU648" s="18" t="s">
        <v>87</v>
      </c>
    </row>
    <row r="649" s="2" customFormat="1" ht="33" customHeight="1">
      <c r="A649" s="39"/>
      <c r="B649" s="40"/>
      <c r="C649" s="229" t="s">
        <v>2022</v>
      </c>
      <c r="D649" s="229" t="s">
        <v>218</v>
      </c>
      <c r="E649" s="231" t="s">
        <v>2023</v>
      </c>
      <c r="F649" s="232" t="s">
        <v>2024</v>
      </c>
      <c r="G649" s="233" t="s">
        <v>221</v>
      </c>
      <c r="H649" s="234">
        <v>356.89999999999998</v>
      </c>
      <c r="I649" s="235"/>
      <c r="J649" s="236">
        <f>ROUND(I649*H649,2)</f>
        <v>0</v>
      </c>
      <c r="K649" s="232" t="s">
        <v>222</v>
      </c>
      <c r="L649" s="45"/>
      <c r="M649" s="237" t="s">
        <v>1</v>
      </c>
      <c r="N649" s="238" t="s">
        <v>44</v>
      </c>
      <c r="O649" s="92"/>
      <c r="P649" s="239">
        <f>O649*H649</f>
        <v>0</v>
      </c>
      <c r="Q649" s="239">
        <v>0.00012999999999999999</v>
      </c>
      <c r="R649" s="239">
        <f>Q649*H649</f>
        <v>0.046396999999999994</v>
      </c>
      <c r="S649" s="239">
        <v>0</v>
      </c>
      <c r="T649" s="240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41" t="s">
        <v>117</v>
      </c>
      <c r="AT649" s="241" t="s">
        <v>218</v>
      </c>
      <c r="AU649" s="241" t="s">
        <v>87</v>
      </c>
      <c r="AY649" s="18" t="s">
        <v>214</v>
      </c>
      <c r="BE649" s="242">
        <f>IF(N649="základní",J649,0)</f>
        <v>0</v>
      </c>
      <c r="BF649" s="242">
        <f>IF(N649="snížená",J649,0)</f>
        <v>0</v>
      </c>
      <c r="BG649" s="242">
        <f>IF(N649="zákl. přenesená",J649,0)</f>
        <v>0</v>
      </c>
      <c r="BH649" s="242">
        <f>IF(N649="sníž. přenesená",J649,0)</f>
        <v>0</v>
      </c>
      <c r="BI649" s="242">
        <f>IF(N649="nulová",J649,0)</f>
        <v>0</v>
      </c>
      <c r="BJ649" s="18" t="s">
        <v>85</v>
      </c>
      <c r="BK649" s="242">
        <f>ROUND(I649*H649,2)</f>
        <v>0</v>
      </c>
      <c r="BL649" s="18" t="s">
        <v>117</v>
      </c>
      <c r="BM649" s="241" t="s">
        <v>2025</v>
      </c>
    </row>
    <row r="650" s="2" customFormat="1">
      <c r="A650" s="39"/>
      <c r="B650" s="40"/>
      <c r="C650" s="41"/>
      <c r="D650" s="243" t="s">
        <v>224</v>
      </c>
      <c r="E650" s="41"/>
      <c r="F650" s="244" t="s">
        <v>2026</v>
      </c>
      <c r="G650" s="41"/>
      <c r="H650" s="41"/>
      <c r="I650" s="245"/>
      <c r="J650" s="41"/>
      <c r="K650" s="41"/>
      <c r="L650" s="45"/>
      <c r="M650" s="246"/>
      <c r="N650" s="247"/>
      <c r="O650" s="92"/>
      <c r="P650" s="92"/>
      <c r="Q650" s="92"/>
      <c r="R650" s="92"/>
      <c r="S650" s="92"/>
      <c r="T650" s="93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224</v>
      </c>
      <c r="AU650" s="18" t="s">
        <v>87</v>
      </c>
    </row>
    <row r="651" s="2" customFormat="1" ht="24.15" customHeight="1">
      <c r="A651" s="39"/>
      <c r="B651" s="40"/>
      <c r="C651" s="229" t="s">
        <v>273</v>
      </c>
      <c r="D651" s="230" t="s">
        <v>218</v>
      </c>
      <c r="E651" s="231" t="s">
        <v>274</v>
      </c>
      <c r="F651" s="232" t="s">
        <v>275</v>
      </c>
      <c r="G651" s="233" t="s">
        <v>221</v>
      </c>
      <c r="H651" s="234">
        <v>332.5</v>
      </c>
      <c r="I651" s="235"/>
      <c r="J651" s="236">
        <f>ROUND(I651*H651,2)</f>
        <v>0</v>
      </c>
      <c r="K651" s="232" t="s">
        <v>222</v>
      </c>
      <c r="L651" s="45"/>
      <c r="M651" s="237" t="s">
        <v>1</v>
      </c>
      <c r="N651" s="238" t="s">
        <v>44</v>
      </c>
      <c r="O651" s="92"/>
      <c r="P651" s="239">
        <f>O651*H651</f>
        <v>0</v>
      </c>
      <c r="Q651" s="239">
        <v>3.4999999999999997E-05</v>
      </c>
      <c r="R651" s="239">
        <f>Q651*H651</f>
        <v>0.011637499999999999</v>
      </c>
      <c r="S651" s="239">
        <v>0</v>
      </c>
      <c r="T651" s="240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1" t="s">
        <v>117</v>
      </c>
      <c r="AT651" s="241" t="s">
        <v>218</v>
      </c>
      <c r="AU651" s="241" t="s">
        <v>87</v>
      </c>
      <c r="AY651" s="18" t="s">
        <v>214</v>
      </c>
      <c r="BE651" s="242">
        <f>IF(N651="základní",J651,0)</f>
        <v>0</v>
      </c>
      <c r="BF651" s="242">
        <f>IF(N651="snížená",J651,0)</f>
        <v>0</v>
      </c>
      <c r="BG651" s="242">
        <f>IF(N651="zákl. přenesená",J651,0)</f>
        <v>0</v>
      </c>
      <c r="BH651" s="242">
        <f>IF(N651="sníž. přenesená",J651,0)</f>
        <v>0</v>
      </c>
      <c r="BI651" s="242">
        <f>IF(N651="nulová",J651,0)</f>
        <v>0</v>
      </c>
      <c r="BJ651" s="18" t="s">
        <v>85</v>
      </c>
      <c r="BK651" s="242">
        <f>ROUND(I651*H651,2)</f>
        <v>0</v>
      </c>
      <c r="BL651" s="18" t="s">
        <v>117</v>
      </c>
      <c r="BM651" s="241" t="s">
        <v>276</v>
      </c>
    </row>
    <row r="652" s="2" customFormat="1">
      <c r="A652" s="39"/>
      <c r="B652" s="40"/>
      <c r="C652" s="41"/>
      <c r="D652" s="243" t="s">
        <v>224</v>
      </c>
      <c r="E652" s="41"/>
      <c r="F652" s="244" t="s">
        <v>277</v>
      </c>
      <c r="G652" s="41"/>
      <c r="H652" s="41"/>
      <c r="I652" s="245"/>
      <c r="J652" s="41"/>
      <c r="K652" s="41"/>
      <c r="L652" s="45"/>
      <c r="M652" s="246"/>
      <c r="N652" s="247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224</v>
      </c>
      <c r="AU652" s="18" t="s">
        <v>87</v>
      </c>
    </row>
    <row r="653" s="14" customFormat="1">
      <c r="A653" s="14"/>
      <c r="B653" s="258"/>
      <c r="C653" s="259"/>
      <c r="D653" s="243" t="s">
        <v>226</v>
      </c>
      <c r="E653" s="260" t="s">
        <v>1</v>
      </c>
      <c r="F653" s="261" t="s">
        <v>2027</v>
      </c>
      <c r="G653" s="259"/>
      <c r="H653" s="262">
        <v>356.89999999999998</v>
      </c>
      <c r="I653" s="263"/>
      <c r="J653" s="259"/>
      <c r="K653" s="259"/>
      <c r="L653" s="264"/>
      <c r="M653" s="265"/>
      <c r="N653" s="266"/>
      <c r="O653" s="266"/>
      <c r="P653" s="266"/>
      <c r="Q653" s="266"/>
      <c r="R653" s="266"/>
      <c r="S653" s="266"/>
      <c r="T653" s="267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8" t="s">
        <v>226</v>
      </c>
      <c r="AU653" s="268" t="s">
        <v>87</v>
      </c>
      <c r="AV653" s="14" t="s">
        <v>87</v>
      </c>
      <c r="AW653" s="14" t="s">
        <v>34</v>
      </c>
      <c r="AX653" s="14" t="s">
        <v>79</v>
      </c>
      <c r="AY653" s="268" t="s">
        <v>214</v>
      </c>
    </row>
    <row r="654" s="14" customFormat="1">
      <c r="A654" s="14"/>
      <c r="B654" s="258"/>
      <c r="C654" s="259"/>
      <c r="D654" s="243" t="s">
        <v>226</v>
      </c>
      <c r="E654" s="260" t="s">
        <v>1</v>
      </c>
      <c r="F654" s="261" t="s">
        <v>1980</v>
      </c>
      <c r="G654" s="259"/>
      <c r="H654" s="262">
        <v>-24.399999999999999</v>
      </c>
      <c r="I654" s="263"/>
      <c r="J654" s="259"/>
      <c r="K654" s="259"/>
      <c r="L654" s="264"/>
      <c r="M654" s="265"/>
      <c r="N654" s="266"/>
      <c r="O654" s="266"/>
      <c r="P654" s="266"/>
      <c r="Q654" s="266"/>
      <c r="R654" s="266"/>
      <c r="S654" s="266"/>
      <c r="T654" s="267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8" t="s">
        <v>226</v>
      </c>
      <c r="AU654" s="268" t="s">
        <v>87</v>
      </c>
      <c r="AV654" s="14" t="s">
        <v>87</v>
      </c>
      <c r="AW654" s="14" t="s">
        <v>34</v>
      </c>
      <c r="AX654" s="14" t="s">
        <v>79</v>
      </c>
      <c r="AY654" s="268" t="s">
        <v>214</v>
      </c>
    </row>
    <row r="655" s="15" customFormat="1">
      <c r="A655" s="15"/>
      <c r="B655" s="269"/>
      <c r="C655" s="270"/>
      <c r="D655" s="243" t="s">
        <v>226</v>
      </c>
      <c r="E655" s="271" t="s">
        <v>1</v>
      </c>
      <c r="F655" s="272" t="s">
        <v>230</v>
      </c>
      <c r="G655" s="270"/>
      <c r="H655" s="273">
        <v>332.5</v>
      </c>
      <c r="I655" s="274"/>
      <c r="J655" s="270"/>
      <c r="K655" s="270"/>
      <c r="L655" s="275"/>
      <c r="M655" s="276"/>
      <c r="N655" s="277"/>
      <c r="O655" s="277"/>
      <c r="P655" s="277"/>
      <c r="Q655" s="277"/>
      <c r="R655" s="277"/>
      <c r="S655" s="277"/>
      <c r="T655" s="278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9" t="s">
        <v>226</v>
      </c>
      <c r="AU655" s="279" t="s">
        <v>87</v>
      </c>
      <c r="AV655" s="15" t="s">
        <v>117</v>
      </c>
      <c r="AW655" s="15" t="s">
        <v>34</v>
      </c>
      <c r="AX655" s="15" t="s">
        <v>85</v>
      </c>
      <c r="AY655" s="279" t="s">
        <v>214</v>
      </c>
    </row>
    <row r="656" s="2" customFormat="1" ht="16.5" customHeight="1">
      <c r="A656" s="39"/>
      <c r="B656" s="40"/>
      <c r="C656" s="229" t="s">
        <v>2028</v>
      </c>
      <c r="D656" s="229" t="s">
        <v>218</v>
      </c>
      <c r="E656" s="231" t="s">
        <v>2029</v>
      </c>
      <c r="F656" s="232" t="s">
        <v>2030</v>
      </c>
      <c r="G656" s="233" t="s">
        <v>354</v>
      </c>
      <c r="H656" s="234">
        <v>6</v>
      </c>
      <c r="I656" s="235"/>
      <c r="J656" s="236">
        <f>ROUND(I656*H656,2)</f>
        <v>0</v>
      </c>
      <c r="K656" s="232" t="s">
        <v>222</v>
      </c>
      <c r="L656" s="45"/>
      <c r="M656" s="237" t="s">
        <v>1</v>
      </c>
      <c r="N656" s="238" t="s">
        <v>44</v>
      </c>
      <c r="O656" s="92"/>
      <c r="P656" s="239">
        <f>O656*H656</f>
        <v>0</v>
      </c>
      <c r="Q656" s="239">
        <v>0.000176</v>
      </c>
      <c r="R656" s="239">
        <f>Q656*H656</f>
        <v>0.0010560000000000001</v>
      </c>
      <c r="S656" s="239">
        <v>0</v>
      </c>
      <c r="T656" s="240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1" t="s">
        <v>117</v>
      </c>
      <c r="AT656" s="241" t="s">
        <v>218</v>
      </c>
      <c r="AU656" s="241" t="s">
        <v>87</v>
      </c>
      <c r="AY656" s="18" t="s">
        <v>214</v>
      </c>
      <c r="BE656" s="242">
        <f>IF(N656="základní",J656,0)</f>
        <v>0</v>
      </c>
      <c r="BF656" s="242">
        <f>IF(N656="snížená",J656,0)</f>
        <v>0</v>
      </c>
      <c r="BG656" s="242">
        <f>IF(N656="zákl. přenesená",J656,0)</f>
        <v>0</v>
      </c>
      <c r="BH656" s="242">
        <f>IF(N656="sníž. přenesená",J656,0)</f>
        <v>0</v>
      </c>
      <c r="BI656" s="242">
        <f>IF(N656="nulová",J656,0)</f>
        <v>0</v>
      </c>
      <c r="BJ656" s="18" t="s">
        <v>85</v>
      </c>
      <c r="BK656" s="242">
        <f>ROUND(I656*H656,2)</f>
        <v>0</v>
      </c>
      <c r="BL656" s="18" t="s">
        <v>117</v>
      </c>
      <c r="BM656" s="241" t="s">
        <v>2031</v>
      </c>
    </row>
    <row r="657" s="2" customFormat="1">
      <c r="A657" s="39"/>
      <c r="B657" s="40"/>
      <c r="C657" s="41"/>
      <c r="D657" s="243" t="s">
        <v>224</v>
      </c>
      <c r="E657" s="41"/>
      <c r="F657" s="244" t="s">
        <v>2032</v>
      </c>
      <c r="G657" s="41"/>
      <c r="H657" s="41"/>
      <c r="I657" s="245"/>
      <c r="J657" s="41"/>
      <c r="K657" s="41"/>
      <c r="L657" s="45"/>
      <c r="M657" s="246"/>
      <c r="N657" s="247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224</v>
      </c>
      <c r="AU657" s="18" t="s">
        <v>87</v>
      </c>
    </row>
    <row r="658" s="2" customFormat="1" ht="16.5" customHeight="1">
      <c r="A658" s="39"/>
      <c r="B658" s="40"/>
      <c r="C658" s="280" t="s">
        <v>2033</v>
      </c>
      <c r="D658" s="280" t="s">
        <v>244</v>
      </c>
      <c r="E658" s="282" t="s">
        <v>2034</v>
      </c>
      <c r="F658" s="283" t="s">
        <v>2035</v>
      </c>
      <c r="G658" s="284" t="s">
        <v>354</v>
      </c>
      <c r="H658" s="285">
        <v>6</v>
      </c>
      <c r="I658" s="286"/>
      <c r="J658" s="287">
        <f>ROUND(I658*H658,2)</f>
        <v>0</v>
      </c>
      <c r="K658" s="283" t="s">
        <v>222</v>
      </c>
      <c r="L658" s="288"/>
      <c r="M658" s="289" t="s">
        <v>1</v>
      </c>
      <c r="N658" s="290" t="s">
        <v>44</v>
      </c>
      <c r="O658" s="92"/>
      <c r="P658" s="239">
        <f>O658*H658</f>
        <v>0</v>
      </c>
      <c r="Q658" s="239">
        <v>0.0050000000000000001</v>
      </c>
      <c r="R658" s="239">
        <f>Q658*H658</f>
        <v>0.029999999999999999</v>
      </c>
      <c r="S658" s="239">
        <v>0</v>
      </c>
      <c r="T658" s="240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1" t="s">
        <v>247</v>
      </c>
      <c r="AT658" s="241" t="s">
        <v>244</v>
      </c>
      <c r="AU658" s="241" t="s">
        <v>87</v>
      </c>
      <c r="AY658" s="18" t="s">
        <v>214</v>
      </c>
      <c r="BE658" s="242">
        <f>IF(N658="základní",J658,0)</f>
        <v>0</v>
      </c>
      <c r="BF658" s="242">
        <f>IF(N658="snížená",J658,0)</f>
        <v>0</v>
      </c>
      <c r="BG658" s="242">
        <f>IF(N658="zákl. přenesená",J658,0)</f>
        <v>0</v>
      </c>
      <c r="BH658" s="242">
        <f>IF(N658="sníž. přenesená",J658,0)</f>
        <v>0</v>
      </c>
      <c r="BI658" s="242">
        <f>IF(N658="nulová",J658,0)</f>
        <v>0</v>
      </c>
      <c r="BJ658" s="18" t="s">
        <v>85</v>
      </c>
      <c r="BK658" s="242">
        <f>ROUND(I658*H658,2)</f>
        <v>0</v>
      </c>
      <c r="BL658" s="18" t="s">
        <v>117</v>
      </c>
      <c r="BM658" s="241" t="s">
        <v>2036</v>
      </c>
    </row>
    <row r="659" s="2" customFormat="1">
      <c r="A659" s="39"/>
      <c r="B659" s="40"/>
      <c r="C659" s="41"/>
      <c r="D659" s="243" t="s">
        <v>224</v>
      </c>
      <c r="E659" s="41"/>
      <c r="F659" s="244" t="s">
        <v>2035</v>
      </c>
      <c r="G659" s="41"/>
      <c r="H659" s="41"/>
      <c r="I659" s="245"/>
      <c r="J659" s="41"/>
      <c r="K659" s="41"/>
      <c r="L659" s="45"/>
      <c r="M659" s="246"/>
      <c r="N659" s="247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224</v>
      </c>
      <c r="AU659" s="18" t="s">
        <v>87</v>
      </c>
    </row>
    <row r="660" s="2" customFormat="1" ht="16.5" customHeight="1">
      <c r="A660" s="39"/>
      <c r="B660" s="40"/>
      <c r="C660" s="280" t="s">
        <v>2037</v>
      </c>
      <c r="D660" s="280" t="s">
        <v>244</v>
      </c>
      <c r="E660" s="282" t="s">
        <v>2038</v>
      </c>
      <c r="F660" s="283" t="s">
        <v>2039</v>
      </c>
      <c r="G660" s="284" t="s">
        <v>354</v>
      </c>
      <c r="H660" s="285">
        <v>6</v>
      </c>
      <c r="I660" s="286"/>
      <c r="J660" s="287">
        <f>ROUND(I660*H660,2)</f>
        <v>0</v>
      </c>
      <c r="K660" s="283" t="s">
        <v>222</v>
      </c>
      <c r="L660" s="288"/>
      <c r="M660" s="289" t="s">
        <v>1</v>
      </c>
      <c r="N660" s="290" t="s">
        <v>44</v>
      </c>
      <c r="O660" s="92"/>
      <c r="P660" s="239">
        <f>O660*H660</f>
        <v>0</v>
      </c>
      <c r="Q660" s="239">
        <v>0.012</v>
      </c>
      <c r="R660" s="239">
        <f>Q660*H660</f>
        <v>0.072000000000000008</v>
      </c>
      <c r="S660" s="239">
        <v>0</v>
      </c>
      <c r="T660" s="240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1" t="s">
        <v>247</v>
      </c>
      <c r="AT660" s="241" t="s">
        <v>244</v>
      </c>
      <c r="AU660" s="241" t="s">
        <v>87</v>
      </c>
      <c r="AY660" s="18" t="s">
        <v>214</v>
      </c>
      <c r="BE660" s="242">
        <f>IF(N660="základní",J660,0)</f>
        <v>0</v>
      </c>
      <c r="BF660" s="242">
        <f>IF(N660="snížená",J660,0)</f>
        <v>0</v>
      </c>
      <c r="BG660" s="242">
        <f>IF(N660="zákl. přenesená",J660,0)</f>
        <v>0</v>
      </c>
      <c r="BH660" s="242">
        <f>IF(N660="sníž. přenesená",J660,0)</f>
        <v>0</v>
      </c>
      <c r="BI660" s="242">
        <f>IF(N660="nulová",J660,0)</f>
        <v>0</v>
      </c>
      <c r="BJ660" s="18" t="s">
        <v>85</v>
      </c>
      <c r="BK660" s="242">
        <f>ROUND(I660*H660,2)</f>
        <v>0</v>
      </c>
      <c r="BL660" s="18" t="s">
        <v>117</v>
      </c>
      <c r="BM660" s="241" t="s">
        <v>2040</v>
      </c>
    </row>
    <row r="661" s="2" customFormat="1">
      <c r="A661" s="39"/>
      <c r="B661" s="40"/>
      <c r="C661" s="41"/>
      <c r="D661" s="243" t="s">
        <v>224</v>
      </c>
      <c r="E661" s="41"/>
      <c r="F661" s="244" t="s">
        <v>2039</v>
      </c>
      <c r="G661" s="41"/>
      <c r="H661" s="41"/>
      <c r="I661" s="245"/>
      <c r="J661" s="41"/>
      <c r="K661" s="41"/>
      <c r="L661" s="45"/>
      <c r="M661" s="246"/>
      <c r="N661" s="247"/>
      <c r="O661" s="92"/>
      <c r="P661" s="92"/>
      <c r="Q661" s="92"/>
      <c r="R661" s="92"/>
      <c r="S661" s="92"/>
      <c r="T661" s="93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224</v>
      </c>
      <c r="AU661" s="18" t="s">
        <v>87</v>
      </c>
    </row>
    <row r="662" s="2" customFormat="1" ht="21.75" customHeight="1">
      <c r="A662" s="39"/>
      <c r="B662" s="40"/>
      <c r="C662" s="229" t="s">
        <v>2041</v>
      </c>
      <c r="D662" s="229" t="s">
        <v>218</v>
      </c>
      <c r="E662" s="231" t="s">
        <v>2042</v>
      </c>
      <c r="F662" s="232" t="s">
        <v>2043</v>
      </c>
      <c r="G662" s="233" t="s">
        <v>221</v>
      </c>
      <c r="H662" s="234">
        <v>10.5</v>
      </c>
      <c r="I662" s="235"/>
      <c r="J662" s="236">
        <f>ROUND(I662*H662,2)</f>
        <v>0</v>
      </c>
      <c r="K662" s="232" t="s">
        <v>222</v>
      </c>
      <c r="L662" s="45"/>
      <c r="M662" s="237" t="s">
        <v>1</v>
      </c>
      <c r="N662" s="238" t="s">
        <v>44</v>
      </c>
      <c r="O662" s="92"/>
      <c r="P662" s="239">
        <f>O662*H662</f>
        <v>0</v>
      </c>
      <c r="Q662" s="239">
        <v>0</v>
      </c>
      <c r="R662" s="239">
        <f>Q662*H662</f>
        <v>0</v>
      </c>
      <c r="S662" s="239">
        <v>0.058999999999999997</v>
      </c>
      <c r="T662" s="240">
        <f>S662*H662</f>
        <v>0.61949999999999994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1" t="s">
        <v>117</v>
      </c>
      <c r="AT662" s="241" t="s">
        <v>218</v>
      </c>
      <c r="AU662" s="241" t="s">
        <v>87</v>
      </c>
      <c r="AY662" s="18" t="s">
        <v>214</v>
      </c>
      <c r="BE662" s="242">
        <f>IF(N662="základní",J662,0)</f>
        <v>0</v>
      </c>
      <c r="BF662" s="242">
        <f>IF(N662="snížená",J662,0)</f>
        <v>0</v>
      </c>
      <c r="BG662" s="242">
        <f>IF(N662="zákl. přenesená",J662,0)</f>
        <v>0</v>
      </c>
      <c r="BH662" s="242">
        <f>IF(N662="sníž. přenesená",J662,0)</f>
        <v>0</v>
      </c>
      <c r="BI662" s="242">
        <f>IF(N662="nulová",J662,0)</f>
        <v>0</v>
      </c>
      <c r="BJ662" s="18" t="s">
        <v>85</v>
      </c>
      <c r="BK662" s="242">
        <f>ROUND(I662*H662,2)</f>
        <v>0</v>
      </c>
      <c r="BL662" s="18" t="s">
        <v>117</v>
      </c>
      <c r="BM662" s="241" t="s">
        <v>2044</v>
      </c>
    </row>
    <row r="663" s="2" customFormat="1">
      <c r="A663" s="39"/>
      <c r="B663" s="40"/>
      <c r="C663" s="41"/>
      <c r="D663" s="243" t="s">
        <v>224</v>
      </c>
      <c r="E663" s="41"/>
      <c r="F663" s="244" t="s">
        <v>2045</v>
      </c>
      <c r="G663" s="41"/>
      <c r="H663" s="41"/>
      <c r="I663" s="245"/>
      <c r="J663" s="41"/>
      <c r="K663" s="41"/>
      <c r="L663" s="45"/>
      <c r="M663" s="246"/>
      <c r="N663" s="247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224</v>
      </c>
      <c r="AU663" s="18" t="s">
        <v>87</v>
      </c>
    </row>
    <row r="664" s="14" customFormat="1">
      <c r="A664" s="14"/>
      <c r="B664" s="258"/>
      <c r="C664" s="259"/>
      <c r="D664" s="243" t="s">
        <v>226</v>
      </c>
      <c r="E664" s="260" t="s">
        <v>1</v>
      </c>
      <c r="F664" s="261" t="s">
        <v>2046</v>
      </c>
      <c r="G664" s="259"/>
      <c r="H664" s="262">
        <v>10.5</v>
      </c>
      <c r="I664" s="263"/>
      <c r="J664" s="259"/>
      <c r="K664" s="259"/>
      <c r="L664" s="264"/>
      <c r="M664" s="265"/>
      <c r="N664" s="266"/>
      <c r="O664" s="266"/>
      <c r="P664" s="266"/>
      <c r="Q664" s="266"/>
      <c r="R664" s="266"/>
      <c r="S664" s="266"/>
      <c r="T664" s="267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8" t="s">
        <v>226</v>
      </c>
      <c r="AU664" s="268" t="s">
        <v>87</v>
      </c>
      <c r="AV664" s="14" t="s">
        <v>87</v>
      </c>
      <c r="AW664" s="14" t="s">
        <v>34</v>
      </c>
      <c r="AX664" s="14" t="s">
        <v>85</v>
      </c>
      <c r="AY664" s="268" t="s">
        <v>214</v>
      </c>
    </row>
    <row r="665" s="2" customFormat="1" ht="24.15" customHeight="1">
      <c r="A665" s="39"/>
      <c r="B665" s="40"/>
      <c r="C665" s="229" t="s">
        <v>2047</v>
      </c>
      <c r="D665" s="229" t="s">
        <v>218</v>
      </c>
      <c r="E665" s="231" t="s">
        <v>2048</v>
      </c>
      <c r="F665" s="232" t="s">
        <v>2049</v>
      </c>
      <c r="G665" s="233" t="s">
        <v>221</v>
      </c>
      <c r="H665" s="234">
        <v>13.300000000000001</v>
      </c>
      <c r="I665" s="235"/>
      <c r="J665" s="236">
        <f>ROUND(I665*H665,2)</f>
        <v>0</v>
      </c>
      <c r="K665" s="232" t="s">
        <v>222</v>
      </c>
      <c r="L665" s="45"/>
      <c r="M665" s="237" t="s">
        <v>1</v>
      </c>
      <c r="N665" s="238" t="s">
        <v>44</v>
      </c>
      <c r="O665" s="92"/>
      <c r="P665" s="239">
        <f>O665*H665</f>
        <v>0</v>
      </c>
      <c r="Q665" s="239">
        <v>0</v>
      </c>
      <c r="R665" s="239">
        <f>Q665*H665</f>
        <v>0</v>
      </c>
      <c r="S665" s="239">
        <v>0.034000000000000002</v>
      </c>
      <c r="T665" s="240">
        <f>S665*H665</f>
        <v>0.45220000000000005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1" t="s">
        <v>117</v>
      </c>
      <c r="AT665" s="241" t="s">
        <v>218</v>
      </c>
      <c r="AU665" s="241" t="s">
        <v>87</v>
      </c>
      <c r="AY665" s="18" t="s">
        <v>214</v>
      </c>
      <c r="BE665" s="242">
        <f>IF(N665="základní",J665,0)</f>
        <v>0</v>
      </c>
      <c r="BF665" s="242">
        <f>IF(N665="snížená",J665,0)</f>
        <v>0</v>
      </c>
      <c r="BG665" s="242">
        <f>IF(N665="zákl. přenesená",J665,0)</f>
        <v>0</v>
      </c>
      <c r="BH665" s="242">
        <f>IF(N665="sníž. přenesená",J665,0)</f>
        <v>0</v>
      </c>
      <c r="BI665" s="242">
        <f>IF(N665="nulová",J665,0)</f>
        <v>0</v>
      </c>
      <c r="BJ665" s="18" t="s">
        <v>85</v>
      </c>
      <c r="BK665" s="242">
        <f>ROUND(I665*H665,2)</f>
        <v>0</v>
      </c>
      <c r="BL665" s="18" t="s">
        <v>117</v>
      </c>
      <c r="BM665" s="241" t="s">
        <v>2050</v>
      </c>
    </row>
    <row r="666" s="2" customFormat="1">
      <c r="A666" s="39"/>
      <c r="B666" s="40"/>
      <c r="C666" s="41"/>
      <c r="D666" s="243" t="s">
        <v>224</v>
      </c>
      <c r="E666" s="41"/>
      <c r="F666" s="244" t="s">
        <v>2051</v>
      </c>
      <c r="G666" s="41"/>
      <c r="H666" s="41"/>
      <c r="I666" s="245"/>
      <c r="J666" s="41"/>
      <c r="K666" s="41"/>
      <c r="L666" s="45"/>
      <c r="M666" s="246"/>
      <c r="N666" s="247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224</v>
      </c>
      <c r="AU666" s="18" t="s">
        <v>87</v>
      </c>
    </row>
    <row r="667" s="14" customFormat="1">
      <c r="A667" s="14"/>
      <c r="B667" s="258"/>
      <c r="C667" s="259"/>
      <c r="D667" s="243" t="s">
        <v>226</v>
      </c>
      <c r="E667" s="260" t="s">
        <v>1</v>
      </c>
      <c r="F667" s="261" t="s">
        <v>2052</v>
      </c>
      <c r="G667" s="259"/>
      <c r="H667" s="262">
        <v>13.300000000000001</v>
      </c>
      <c r="I667" s="263"/>
      <c r="J667" s="259"/>
      <c r="K667" s="259"/>
      <c r="L667" s="264"/>
      <c r="M667" s="265"/>
      <c r="N667" s="266"/>
      <c r="O667" s="266"/>
      <c r="P667" s="266"/>
      <c r="Q667" s="266"/>
      <c r="R667" s="266"/>
      <c r="S667" s="266"/>
      <c r="T667" s="267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8" t="s">
        <v>226</v>
      </c>
      <c r="AU667" s="268" t="s">
        <v>87</v>
      </c>
      <c r="AV667" s="14" t="s">
        <v>87</v>
      </c>
      <c r="AW667" s="14" t="s">
        <v>34</v>
      </c>
      <c r="AX667" s="14" t="s">
        <v>85</v>
      </c>
      <c r="AY667" s="268" t="s">
        <v>214</v>
      </c>
    </row>
    <row r="668" s="2" customFormat="1" ht="16.5" customHeight="1">
      <c r="A668" s="39"/>
      <c r="B668" s="40"/>
      <c r="C668" s="229" t="s">
        <v>615</v>
      </c>
      <c r="D668" s="229" t="s">
        <v>218</v>
      </c>
      <c r="E668" s="231" t="s">
        <v>2053</v>
      </c>
      <c r="F668" s="232" t="s">
        <v>2054</v>
      </c>
      <c r="G668" s="233" t="s">
        <v>354</v>
      </c>
      <c r="H668" s="234">
        <v>2</v>
      </c>
      <c r="I668" s="235"/>
      <c r="J668" s="236">
        <f>ROUND(I668*H668,2)</f>
        <v>0</v>
      </c>
      <c r="K668" s="232" t="s">
        <v>1</v>
      </c>
      <c r="L668" s="45"/>
      <c r="M668" s="237" t="s">
        <v>1</v>
      </c>
      <c r="N668" s="238" t="s">
        <v>44</v>
      </c>
      <c r="O668" s="92"/>
      <c r="P668" s="239">
        <f>O668*H668</f>
        <v>0</v>
      </c>
      <c r="Q668" s="239">
        <v>0</v>
      </c>
      <c r="R668" s="239">
        <f>Q668*H668</f>
        <v>0</v>
      </c>
      <c r="S668" s="239">
        <v>0</v>
      </c>
      <c r="T668" s="240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1" t="s">
        <v>117</v>
      </c>
      <c r="AT668" s="241" t="s">
        <v>218</v>
      </c>
      <c r="AU668" s="241" t="s">
        <v>87</v>
      </c>
      <c r="AY668" s="18" t="s">
        <v>214</v>
      </c>
      <c r="BE668" s="242">
        <f>IF(N668="základní",J668,0)</f>
        <v>0</v>
      </c>
      <c r="BF668" s="242">
        <f>IF(N668="snížená",J668,0)</f>
        <v>0</v>
      </c>
      <c r="BG668" s="242">
        <f>IF(N668="zákl. přenesená",J668,0)</f>
        <v>0</v>
      </c>
      <c r="BH668" s="242">
        <f>IF(N668="sníž. přenesená",J668,0)</f>
        <v>0</v>
      </c>
      <c r="BI668" s="242">
        <f>IF(N668="nulová",J668,0)</f>
        <v>0</v>
      </c>
      <c r="BJ668" s="18" t="s">
        <v>85</v>
      </c>
      <c r="BK668" s="242">
        <f>ROUND(I668*H668,2)</f>
        <v>0</v>
      </c>
      <c r="BL668" s="18" t="s">
        <v>117</v>
      </c>
      <c r="BM668" s="241" t="s">
        <v>2055</v>
      </c>
    </row>
    <row r="669" s="2" customFormat="1">
      <c r="A669" s="39"/>
      <c r="B669" s="40"/>
      <c r="C669" s="41"/>
      <c r="D669" s="243" t="s">
        <v>224</v>
      </c>
      <c r="E669" s="41"/>
      <c r="F669" s="244" t="s">
        <v>2054</v>
      </c>
      <c r="G669" s="41"/>
      <c r="H669" s="41"/>
      <c r="I669" s="245"/>
      <c r="J669" s="41"/>
      <c r="K669" s="41"/>
      <c r="L669" s="45"/>
      <c r="M669" s="246"/>
      <c r="N669" s="247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224</v>
      </c>
      <c r="AU669" s="18" t="s">
        <v>87</v>
      </c>
    </row>
    <row r="670" s="2" customFormat="1">
      <c r="A670" s="39"/>
      <c r="B670" s="40"/>
      <c r="C670" s="41"/>
      <c r="D670" s="243" t="s">
        <v>400</v>
      </c>
      <c r="E670" s="41"/>
      <c r="F670" s="291" t="s">
        <v>2056</v>
      </c>
      <c r="G670" s="41"/>
      <c r="H670" s="41"/>
      <c r="I670" s="245"/>
      <c r="J670" s="41"/>
      <c r="K670" s="41"/>
      <c r="L670" s="45"/>
      <c r="M670" s="246"/>
      <c r="N670" s="247"/>
      <c r="O670" s="92"/>
      <c r="P670" s="92"/>
      <c r="Q670" s="92"/>
      <c r="R670" s="92"/>
      <c r="S670" s="92"/>
      <c r="T670" s="93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400</v>
      </c>
      <c r="AU670" s="18" t="s">
        <v>87</v>
      </c>
    </row>
    <row r="671" s="12" customFormat="1" ht="22.8" customHeight="1">
      <c r="A671" s="12"/>
      <c r="B671" s="213"/>
      <c r="C671" s="214"/>
      <c r="D671" s="215" t="s">
        <v>78</v>
      </c>
      <c r="E671" s="227" t="s">
        <v>715</v>
      </c>
      <c r="F671" s="227" t="s">
        <v>716</v>
      </c>
      <c r="G671" s="214"/>
      <c r="H671" s="214"/>
      <c r="I671" s="217"/>
      <c r="J671" s="228">
        <f>BK671</f>
        <v>0</v>
      </c>
      <c r="K671" s="214"/>
      <c r="L671" s="219"/>
      <c r="M671" s="220"/>
      <c r="N671" s="221"/>
      <c r="O671" s="221"/>
      <c r="P671" s="222">
        <f>SUM(P672:P680)</f>
        <v>0</v>
      </c>
      <c r="Q671" s="221"/>
      <c r="R671" s="222">
        <f>SUM(R672:R680)</f>
        <v>0</v>
      </c>
      <c r="S671" s="221"/>
      <c r="T671" s="223">
        <f>SUM(T672:T680)</f>
        <v>0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24" t="s">
        <v>85</v>
      </c>
      <c r="AT671" s="225" t="s">
        <v>78</v>
      </c>
      <c r="AU671" s="225" t="s">
        <v>85</v>
      </c>
      <c r="AY671" s="224" t="s">
        <v>214</v>
      </c>
      <c r="BK671" s="226">
        <f>SUM(BK672:BK680)</f>
        <v>0</v>
      </c>
    </row>
    <row r="672" s="2" customFormat="1" ht="24.15" customHeight="1">
      <c r="A672" s="39"/>
      <c r="B672" s="40"/>
      <c r="C672" s="229" t="s">
        <v>2057</v>
      </c>
      <c r="D672" s="229" t="s">
        <v>218</v>
      </c>
      <c r="E672" s="231" t="s">
        <v>717</v>
      </c>
      <c r="F672" s="232" t="s">
        <v>718</v>
      </c>
      <c r="G672" s="233" t="s">
        <v>283</v>
      </c>
      <c r="H672" s="234">
        <v>1.0780000000000001</v>
      </c>
      <c r="I672" s="235"/>
      <c r="J672" s="236">
        <f>ROUND(I672*H672,2)</f>
        <v>0</v>
      </c>
      <c r="K672" s="232" t="s">
        <v>222</v>
      </c>
      <c r="L672" s="45"/>
      <c r="M672" s="237" t="s">
        <v>1</v>
      </c>
      <c r="N672" s="238" t="s">
        <v>44</v>
      </c>
      <c r="O672" s="92"/>
      <c r="P672" s="239">
        <f>O672*H672</f>
        <v>0</v>
      </c>
      <c r="Q672" s="239">
        <v>0</v>
      </c>
      <c r="R672" s="239">
        <f>Q672*H672</f>
        <v>0</v>
      </c>
      <c r="S672" s="239">
        <v>0</v>
      </c>
      <c r="T672" s="240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1" t="s">
        <v>117</v>
      </c>
      <c r="AT672" s="241" t="s">
        <v>218</v>
      </c>
      <c r="AU672" s="241" t="s">
        <v>87</v>
      </c>
      <c r="AY672" s="18" t="s">
        <v>214</v>
      </c>
      <c r="BE672" s="242">
        <f>IF(N672="základní",J672,0)</f>
        <v>0</v>
      </c>
      <c r="BF672" s="242">
        <f>IF(N672="snížená",J672,0)</f>
        <v>0</v>
      </c>
      <c r="BG672" s="242">
        <f>IF(N672="zákl. přenesená",J672,0)</f>
        <v>0</v>
      </c>
      <c r="BH672" s="242">
        <f>IF(N672="sníž. přenesená",J672,0)</f>
        <v>0</v>
      </c>
      <c r="BI672" s="242">
        <f>IF(N672="nulová",J672,0)</f>
        <v>0</v>
      </c>
      <c r="BJ672" s="18" t="s">
        <v>85</v>
      </c>
      <c r="BK672" s="242">
        <f>ROUND(I672*H672,2)</f>
        <v>0</v>
      </c>
      <c r="BL672" s="18" t="s">
        <v>117</v>
      </c>
      <c r="BM672" s="241" t="s">
        <v>2058</v>
      </c>
    </row>
    <row r="673" s="2" customFormat="1">
      <c r="A673" s="39"/>
      <c r="B673" s="40"/>
      <c r="C673" s="41"/>
      <c r="D673" s="243" t="s">
        <v>224</v>
      </c>
      <c r="E673" s="41"/>
      <c r="F673" s="244" t="s">
        <v>720</v>
      </c>
      <c r="G673" s="41"/>
      <c r="H673" s="41"/>
      <c r="I673" s="245"/>
      <c r="J673" s="41"/>
      <c r="K673" s="41"/>
      <c r="L673" s="45"/>
      <c r="M673" s="246"/>
      <c r="N673" s="247"/>
      <c r="O673" s="92"/>
      <c r="P673" s="92"/>
      <c r="Q673" s="92"/>
      <c r="R673" s="92"/>
      <c r="S673" s="92"/>
      <c r="T673" s="93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224</v>
      </c>
      <c r="AU673" s="18" t="s">
        <v>87</v>
      </c>
    </row>
    <row r="674" s="2" customFormat="1" ht="24.15" customHeight="1">
      <c r="A674" s="39"/>
      <c r="B674" s="40"/>
      <c r="C674" s="229" t="s">
        <v>619</v>
      </c>
      <c r="D674" s="229" t="s">
        <v>218</v>
      </c>
      <c r="E674" s="231" t="s">
        <v>722</v>
      </c>
      <c r="F674" s="232" t="s">
        <v>723</v>
      </c>
      <c r="G674" s="233" t="s">
        <v>283</v>
      </c>
      <c r="H674" s="234">
        <v>9.702</v>
      </c>
      <c r="I674" s="235"/>
      <c r="J674" s="236">
        <f>ROUND(I674*H674,2)</f>
        <v>0</v>
      </c>
      <c r="K674" s="232" t="s">
        <v>222</v>
      </c>
      <c r="L674" s="45"/>
      <c r="M674" s="237" t="s">
        <v>1</v>
      </c>
      <c r="N674" s="238" t="s">
        <v>44</v>
      </c>
      <c r="O674" s="92"/>
      <c r="P674" s="239">
        <f>O674*H674</f>
        <v>0</v>
      </c>
      <c r="Q674" s="239">
        <v>0</v>
      </c>
      <c r="R674" s="239">
        <f>Q674*H674</f>
        <v>0</v>
      </c>
      <c r="S674" s="239">
        <v>0</v>
      </c>
      <c r="T674" s="240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41" t="s">
        <v>117</v>
      </c>
      <c r="AT674" s="241" t="s">
        <v>218</v>
      </c>
      <c r="AU674" s="241" t="s">
        <v>87</v>
      </c>
      <c r="AY674" s="18" t="s">
        <v>214</v>
      </c>
      <c r="BE674" s="242">
        <f>IF(N674="základní",J674,0)</f>
        <v>0</v>
      </c>
      <c r="BF674" s="242">
        <f>IF(N674="snížená",J674,0)</f>
        <v>0</v>
      </c>
      <c r="BG674" s="242">
        <f>IF(N674="zákl. přenesená",J674,0)</f>
        <v>0</v>
      </c>
      <c r="BH674" s="242">
        <f>IF(N674="sníž. přenesená",J674,0)</f>
        <v>0</v>
      </c>
      <c r="BI674" s="242">
        <f>IF(N674="nulová",J674,0)</f>
        <v>0</v>
      </c>
      <c r="BJ674" s="18" t="s">
        <v>85</v>
      </c>
      <c r="BK674" s="242">
        <f>ROUND(I674*H674,2)</f>
        <v>0</v>
      </c>
      <c r="BL674" s="18" t="s">
        <v>117</v>
      </c>
      <c r="BM674" s="241" t="s">
        <v>2059</v>
      </c>
    </row>
    <row r="675" s="2" customFormat="1">
      <c r="A675" s="39"/>
      <c r="B675" s="40"/>
      <c r="C675" s="41"/>
      <c r="D675" s="243" t="s">
        <v>224</v>
      </c>
      <c r="E675" s="41"/>
      <c r="F675" s="244" t="s">
        <v>725</v>
      </c>
      <c r="G675" s="41"/>
      <c r="H675" s="41"/>
      <c r="I675" s="245"/>
      <c r="J675" s="41"/>
      <c r="K675" s="41"/>
      <c r="L675" s="45"/>
      <c r="M675" s="246"/>
      <c r="N675" s="247"/>
      <c r="O675" s="92"/>
      <c r="P675" s="92"/>
      <c r="Q675" s="92"/>
      <c r="R675" s="92"/>
      <c r="S675" s="92"/>
      <c r="T675" s="9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224</v>
      </c>
      <c r="AU675" s="18" t="s">
        <v>87</v>
      </c>
    </row>
    <row r="676" s="14" customFormat="1">
      <c r="A676" s="14"/>
      <c r="B676" s="258"/>
      <c r="C676" s="259"/>
      <c r="D676" s="243" t="s">
        <v>226</v>
      </c>
      <c r="E676" s="260" t="s">
        <v>1</v>
      </c>
      <c r="F676" s="261" t="s">
        <v>2060</v>
      </c>
      <c r="G676" s="259"/>
      <c r="H676" s="262">
        <v>9.702</v>
      </c>
      <c r="I676" s="263"/>
      <c r="J676" s="259"/>
      <c r="K676" s="259"/>
      <c r="L676" s="264"/>
      <c r="M676" s="265"/>
      <c r="N676" s="266"/>
      <c r="O676" s="266"/>
      <c r="P676" s="266"/>
      <c r="Q676" s="266"/>
      <c r="R676" s="266"/>
      <c r="S676" s="266"/>
      <c r="T676" s="267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8" t="s">
        <v>226</v>
      </c>
      <c r="AU676" s="268" t="s">
        <v>87</v>
      </c>
      <c r="AV676" s="14" t="s">
        <v>87</v>
      </c>
      <c r="AW676" s="14" t="s">
        <v>34</v>
      </c>
      <c r="AX676" s="14" t="s">
        <v>85</v>
      </c>
      <c r="AY676" s="268" t="s">
        <v>214</v>
      </c>
    </row>
    <row r="677" s="2" customFormat="1" ht="33" customHeight="1">
      <c r="A677" s="39"/>
      <c r="B677" s="40"/>
      <c r="C677" s="229" t="s">
        <v>2061</v>
      </c>
      <c r="D677" s="229" t="s">
        <v>218</v>
      </c>
      <c r="E677" s="231" t="s">
        <v>733</v>
      </c>
      <c r="F677" s="232" t="s">
        <v>734</v>
      </c>
      <c r="G677" s="233" t="s">
        <v>283</v>
      </c>
      <c r="H677" s="234">
        <v>0.62</v>
      </c>
      <c r="I677" s="235"/>
      <c r="J677" s="236">
        <f>ROUND(I677*H677,2)</f>
        <v>0</v>
      </c>
      <c r="K677" s="232" t="s">
        <v>222</v>
      </c>
      <c r="L677" s="45"/>
      <c r="M677" s="237" t="s">
        <v>1</v>
      </c>
      <c r="N677" s="238" t="s">
        <v>44</v>
      </c>
      <c r="O677" s="92"/>
      <c r="P677" s="239">
        <f>O677*H677</f>
        <v>0</v>
      </c>
      <c r="Q677" s="239">
        <v>0</v>
      </c>
      <c r="R677" s="239">
        <f>Q677*H677</f>
        <v>0</v>
      </c>
      <c r="S677" s="239">
        <v>0</v>
      </c>
      <c r="T677" s="240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41" t="s">
        <v>117</v>
      </c>
      <c r="AT677" s="241" t="s">
        <v>218</v>
      </c>
      <c r="AU677" s="241" t="s">
        <v>87</v>
      </c>
      <c r="AY677" s="18" t="s">
        <v>214</v>
      </c>
      <c r="BE677" s="242">
        <f>IF(N677="základní",J677,0)</f>
        <v>0</v>
      </c>
      <c r="BF677" s="242">
        <f>IF(N677="snížená",J677,0)</f>
        <v>0</v>
      </c>
      <c r="BG677" s="242">
        <f>IF(N677="zákl. přenesená",J677,0)</f>
        <v>0</v>
      </c>
      <c r="BH677" s="242">
        <f>IF(N677="sníž. přenesená",J677,0)</f>
        <v>0</v>
      </c>
      <c r="BI677" s="242">
        <f>IF(N677="nulová",J677,0)</f>
        <v>0</v>
      </c>
      <c r="BJ677" s="18" t="s">
        <v>85</v>
      </c>
      <c r="BK677" s="242">
        <f>ROUND(I677*H677,2)</f>
        <v>0</v>
      </c>
      <c r="BL677" s="18" t="s">
        <v>117</v>
      </c>
      <c r="BM677" s="241" t="s">
        <v>2062</v>
      </c>
    </row>
    <row r="678" s="2" customFormat="1">
      <c r="A678" s="39"/>
      <c r="B678" s="40"/>
      <c r="C678" s="41"/>
      <c r="D678" s="243" t="s">
        <v>224</v>
      </c>
      <c r="E678" s="41"/>
      <c r="F678" s="244" t="s">
        <v>736</v>
      </c>
      <c r="G678" s="41"/>
      <c r="H678" s="41"/>
      <c r="I678" s="245"/>
      <c r="J678" s="41"/>
      <c r="K678" s="41"/>
      <c r="L678" s="45"/>
      <c r="M678" s="246"/>
      <c r="N678" s="247"/>
      <c r="O678" s="92"/>
      <c r="P678" s="92"/>
      <c r="Q678" s="92"/>
      <c r="R678" s="92"/>
      <c r="S678" s="92"/>
      <c r="T678" s="93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224</v>
      </c>
      <c r="AU678" s="18" t="s">
        <v>87</v>
      </c>
    </row>
    <row r="679" s="2" customFormat="1" ht="33" customHeight="1">
      <c r="A679" s="39"/>
      <c r="B679" s="40"/>
      <c r="C679" s="229" t="s">
        <v>2063</v>
      </c>
      <c r="D679" s="229" t="s">
        <v>218</v>
      </c>
      <c r="E679" s="231" t="s">
        <v>738</v>
      </c>
      <c r="F679" s="232" t="s">
        <v>739</v>
      </c>
      <c r="G679" s="233" t="s">
        <v>283</v>
      </c>
      <c r="H679" s="234">
        <v>0.45200000000000001</v>
      </c>
      <c r="I679" s="235"/>
      <c r="J679" s="236">
        <f>ROUND(I679*H679,2)</f>
        <v>0</v>
      </c>
      <c r="K679" s="232" t="s">
        <v>222</v>
      </c>
      <c r="L679" s="45"/>
      <c r="M679" s="237" t="s">
        <v>1</v>
      </c>
      <c r="N679" s="238" t="s">
        <v>44</v>
      </c>
      <c r="O679" s="92"/>
      <c r="P679" s="239">
        <f>O679*H679</f>
        <v>0</v>
      </c>
      <c r="Q679" s="239">
        <v>0</v>
      </c>
      <c r="R679" s="239">
        <f>Q679*H679</f>
        <v>0</v>
      </c>
      <c r="S679" s="239">
        <v>0</v>
      </c>
      <c r="T679" s="240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41" t="s">
        <v>117</v>
      </c>
      <c r="AT679" s="241" t="s">
        <v>218</v>
      </c>
      <c r="AU679" s="241" t="s">
        <v>87</v>
      </c>
      <c r="AY679" s="18" t="s">
        <v>214</v>
      </c>
      <c r="BE679" s="242">
        <f>IF(N679="základní",J679,0)</f>
        <v>0</v>
      </c>
      <c r="BF679" s="242">
        <f>IF(N679="snížená",J679,0)</f>
        <v>0</v>
      </c>
      <c r="BG679" s="242">
        <f>IF(N679="zákl. přenesená",J679,0)</f>
        <v>0</v>
      </c>
      <c r="BH679" s="242">
        <f>IF(N679="sníž. přenesená",J679,0)</f>
        <v>0</v>
      </c>
      <c r="BI679" s="242">
        <f>IF(N679="nulová",J679,0)</f>
        <v>0</v>
      </c>
      <c r="BJ679" s="18" t="s">
        <v>85</v>
      </c>
      <c r="BK679" s="242">
        <f>ROUND(I679*H679,2)</f>
        <v>0</v>
      </c>
      <c r="BL679" s="18" t="s">
        <v>117</v>
      </c>
      <c r="BM679" s="241" t="s">
        <v>2064</v>
      </c>
    </row>
    <row r="680" s="2" customFormat="1">
      <c r="A680" s="39"/>
      <c r="B680" s="40"/>
      <c r="C680" s="41"/>
      <c r="D680" s="243" t="s">
        <v>224</v>
      </c>
      <c r="E680" s="41"/>
      <c r="F680" s="244" t="s">
        <v>741</v>
      </c>
      <c r="G680" s="41"/>
      <c r="H680" s="41"/>
      <c r="I680" s="245"/>
      <c r="J680" s="41"/>
      <c r="K680" s="41"/>
      <c r="L680" s="45"/>
      <c r="M680" s="246"/>
      <c r="N680" s="247"/>
      <c r="O680" s="92"/>
      <c r="P680" s="92"/>
      <c r="Q680" s="92"/>
      <c r="R680" s="92"/>
      <c r="S680" s="92"/>
      <c r="T680" s="93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224</v>
      </c>
      <c r="AU680" s="18" t="s">
        <v>87</v>
      </c>
    </row>
    <row r="681" s="12" customFormat="1" ht="22.8" customHeight="1">
      <c r="A681" s="12"/>
      <c r="B681" s="213"/>
      <c r="C681" s="214"/>
      <c r="D681" s="215" t="s">
        <v>78</v>
      </c>
      <c r="E681" s="227" t="s">
        <v>278</v>
      </c>
      <c r="F681" s="227" t="s">
        <v>279</v>
      </c>
      <c r="G681" s="214"/>
      <c r="H681" s="214"/>
      <c r="I681" s="217"/>
      <c r="J681" s="228">
        <f>BK681</f>
        <v>0</v>
      </c>
      <c r="K681" s="214"/>
      <c r="L681" s="219"/>
      <c r="M681" s="220"/>
      <c r="N681" s="221"/>
      <c r="O681" s="221"/>
      <c r="P681" s="222">
        <f>SUM(P682:P683)</f>
        <v>0</v>
      </c>
      <c r="Q681" s="221"/>
      <c r="R681" s="222">
        <f>SUM(R682:R683)</f>
        <v>0</v>
      </c>
      <c r="S681" s="221"/>
      <c r="T681" s="223">
        <f>SUM(T682:T683)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224" t="s">
        <v>85</v>
      </c>
      <c r="AT681" s="225" t="s">
        <v>78</v>
      </c>
      <c r="AU681" s="225" t="s">
        <v>85</v>
      </c>
      <c r="AY681" s="224" t="s">
        <v>214</v>
      </c>
      <c r="BK681" s="226">
        <f>SUM(BK682:BK683)</f>
        <v>0</v>
      </c>
    </row>
    <row r="682" s="2" customFormat="1" ht="21.75" customHeight="1">
      <c r="A682" s="39"/>
      <c r="B682" s="40"/>
      <c r="C682" s="229" t="s">
        <v>280</v>
      </c>
      <c r="D682" s="230" t="s">
        <v>218</v>
      </c>
      <c r="E682" s="231" t="s">
        <v>281</v>
      </c>
      <c r="F682" s="232" t="s">
        <v>282</v>
      </c>
      <c r="G682" s="233" t="s">
        <v>283</v>
      </c>
      <c r="H682" s="234">
        <v>1151.1410000000001</v>
      </c>
      <c r="I682" s="235"/>
      <c r="J682" s="236">
        <f>ROUND(I682*H682,2)</f>
        <v>0</v>
      </c>
      <c r="K682" s="232" t="s">
        <v>222</v>
      </c>
      <c r="L682" s="45"/>
      <c r="M682" s="237" t="s">
        <v>1</v>
      </c>
      <c r="N682" s="238" t="s">
        <v>44</v>
      </c>
      <c r="O682" s="92"/>
      <c r="P682" s="239">
        <f>O682*H682</f>
        <v>0</v>
      </c>
      <c r="Q682" s="239">
        <v>0</v>
      </c>
      <c r="R682" s="239">
        <f>Q682*H682</f>
        <v>0</v>
      </c>
      <c r="S682" s="239">
        <v>0</v>
      </c>
      <c r="T682" s="240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1" t="s">
        <v>117</v>
      </c>
      <c r="AT682" s="241" t="s">
        <v>218</v>
      </c>
      <c r="AU682" s="241" t="s">
        <v>87</v>
      </c>
      <c r="AY682" s="18" t="s">
        <v>214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8" t="s">
        <v>85</v>
      </c>
      <c r="BK682" s="242">
        <f>ROUND(I682*H682,2)</f>
        <v>0</v>
      </c>
      <c r="BL682" s="18" t="s">
        <v>117</v>
      </c>
      <c r="BM682" s="241" t="s">
        <v>284</v>
      </c>
    </row>
    <row r="683" s="2" customFormat="1">
      <c r="A683" s="39"/>
      <c r="B683" s="40"/>
      <c r="C683" s="41"/>
      <c r="D683" s="243" t="s">
        <v>224</v>
      </c>
      <c r="E683" s="41"/>
      <c r="F683" s="244" t="s">
        <v>285</v>
      </c>
      <c r="G683" s="41"/>
      <c r="H683" s="41"/>
      <c r="I683" s="245"/>
      <c r="J683" s="41"/>
      <c r="K683" s="41"/>
      <c r="L683" s="45"/>
      <c r="M683" s="246"/>
      <c r="N683" s="247"/>
      <c r="O683" s="92"/>
      <c r="P683" s="92"/>
      <c r="Q683" s="92"/>
      <c r="R683" s="92"/>
      <c r="S683" s="92"/>
      <c r="T683" s="93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224</v>
      </c>
      <c r="AU683" s="18" t="s">
        <v>87</v>
      </c>
    </row>
    <row r="684" s="12" customFormat="1" ht="25.92" customHeight="1">
      <c r="A684" s="12"/>
      <c r="B684" s="213"/>
      <c r="C684" s="214"/>
      <c r="D684" s="215" t="s">
        <v>78</v>
      </c>
      <c r="E684" s="216" t="s">
        <v>286</v>
      </c>
      <c r="F684" s="216" t="s">
        <v>287</v>
      </c>
      <c r="G684" s="214"/>
      <c r="H684" s="214"/>
      <c r="I684" s="217"/>
      <c r="J684" s="218">
        <f>BK684</f>
        <v>0</v>
      </c>
      <c r="K684" s="214"/>
      <c r="L684" s="219"/>
      <c r="M684" s="220"/>
      <c r="N684" s="221"/>
      <c r="O684" s="221"/>
      <c r="P684" s="222">
        <f>P685+P724+P812+P871+P893+P901+P943+P1017+P1095+P1231+P1393+P1437+P1481+P1540</f>
        <v>0</v>
      </c>
      <c r="Q684" s="221"/>
      <c r="R684" s="222">
        <f>R685+R724+R812+R871+R893+R901+R943+R1017+R1095+R1231+R1393+R1437+R1481+R1540</f>
        <v>46.126559886126003</v>
      </c>
      <c r="S684" s="221"/>
      <c r="T684" s="223">
        <f>T685+T724+T812+T871+T893+T901+T943+T1017+T1095+T1231+T1393+T1437+T1481+T1540</f>
        <v>0.0066800000000000002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224" t="s">
        <v>87</v>
      </c>
      <c r="AT684" s="225" t="s">
        <v>78</v>
      </c>
      <c r="AU684" s="225" t="s">
        <v>79</v>
      </c>
      <c r="AY684" s="224" t="s">
        <v>214</v>
      </c>
      <c r="BK684" s="226">
        <f>BK685+BK724+BK812+BK871+BK893+BK901+BK943+BK1017+BK1095+BK1231+BK1393+BK1437+BK1481+BK1540</f>
        <v>0</v>
      </c>
    </row>
    <row r="685" s="12" customFormat="1" ht="22.8" customHeight="1">
      <c r="A685" s="12"/>
      <c r="B685" s="213"/>
      <c r="C685" s="214"/>
      <c r="D685" s="215" t="s">
        <v>78</v>
      </c>
      <c r="E685" s="227" t="s">
        <v>1335</v>
      </c>
      <c r="F685" s="227" t="s">
        <v>1336</v>
      </c>
      <c r="G685" s="214"/>
      <c r="H685" s="214"/>
      <c r="I685" s="217"/>
      <c r="J685" s="228">
        <f>BK685</f>
        <v>0</v>
      </c>
      <c r="K685" s="214"/>
      <c r="L685" s="219"/>
      <c r="M685" s="220"/>
      <c r="N685" s="221"/>
      <c r="O685" s="221"/>
      <c r="P685" s="222">
        <f>SUM(P686:P723)</f>
        <v>0</v>
      </c>
      <c r="Q685" s="221"/>
      <c r="R685" s="222">
        <f>SUM(R686:R723)</f>
        <v>1.4224940800000001</v>
      </c>
      <c r="S685" s="221"/>
      <c r="T685" s="223">
        <f>SUM(T686:T723)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24" t="s">
        <v>87</v>
      </c>
      <c r="AT685" s="225" t="s">
        <v>78</v>
      </c>
      <c r="AU685" s="225" t="s">
        <v>85</v>
      </c>
      <c r="AY685" s="224" t="s">
        <v>214</v>
      </c>
      <c r="BK685" s="226">
        <f>SUM(BK686:BK723)</f>
        <v>0</v>
      </c>
    </row>
    <row r="686" s="2" customFormat="1" ht="24.15" customHeight="1">
      <c r="A686" s="39"/>
      <c r="B686" s="40"/>
      <c r="C686" s="229" t="s">
        <v>2065</v>
      </c>
      <c r="D686" s="229" t="s">
        <v>218</v>
      </c>
      <c r="E686" s="231" t="s">
        <v>2066</v>
      </c>
      <c r="F686" s="232" t="s">
        <v>2067</v>
      </c>
      <c r="G686" s="233" t="s">
        <v>221</v>
      </c>
      <c r="H686" s="234">
        <v>83.25</v>
      </c>
      <c r="I686" s="235"/>
      <c r="J686" s="236">
        <f>ROUND(I686*H686,2)</f>
        <v>0</v>
      </c>
      <c r="K686" s="232" t="s">
        <v>222</v>
      </c>
      <c r="L686" s="45"/>
      <c r="M686" s="237" t="s">
        <v>1</v>
      </c>
      <c r="N686" s="238" t="s">
        <v>44</v>
      </c>
      <c r="O686" s="92"/>
      <c r="P686" s="239">
        <f>O686*H686</f>
        <v>0</v>
      </c>
      <c r="Q686" s="239">
        <v>0</v>
      </c>
      <c r="R686" s="239">
        <f>Q686*H686</f>
        <v>0</v>
      </c>
      <c r="S686" s="239">
        <v>0</v>
      </c>
      <c r="T686" s="240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1" t="s">
        <v>293</v>
      </c>
      <c r="AT686" s="241" t="s">
        <v>218</v>
      </c>
      <c r="AU686" s="241" t="s">
        <v>87</v>
      </c>
      <c r="AY686" s="18" t="s">
        <v>214</v>
      </c>
      <c r="BE686" s="242">
        <f>IF(N686="základní",J686,0)</f>
        <v>0</v>
      </c>
      <c r="BF686" s="242">
        <f>IF(N686="snížená",J686,0)</f>
        <v>0</v>
      </c>
      <c r="BG686" s="242">
        <f>IF(N686="zákl. přenesená",J686,0)</f>
        <v>0</v>
      </c>
      <c r="BH686" s="242">
        <f>IF(N686="sníž. přenesená",J686,0)</f>
        <v>0</v>
      </c>
      <c r="BI686" s="242">
        <f>IF(N686="nulová",J686,0)</f>
        <v>0</v>
      </c>
      <c r="BJ686" s="18" t="s">
        <v>85</v>
      </c>
      <c r="BK686" s="242">
        <f>ROUND(I686*H686,2)</f>
        <v>0</v>
      </c>
      <c r="BL686" s="18" t="s">
        <v>293</v>
      </c>
      <c r="BM686" s="241" t="s">
        <v>2068</v>
      </c>
    </row>
    <row r="687" s="2" customFormat="1">
      <c r="A687" s="39"/>
      <c r="B687" s="40"/>
      <c r="C687" s="41"/>
      <c r="D687" s="243" t="s">
        <v>224</v>
      </c>
      <c r="E687" s="41"/>
      <c r="F687" s="244" t="s">
        <v>2069</v>
      </c>
      <c r="G687" s="41"/>
      <c r="H687" s="41"/>
      <c r="I687" s="245"/>
      <c r="J687" s="41"/>
      <c r="K687" s="41"/>
      <c r="L687" s="45"/>
      <c r="M687" s="246"/>
      <c r="N687" s="247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224</v>
      </c>
      <c r="AU687" s="18" t="s">
        <v>87</v>
      </c>
    </row>
    <row r="688" s="14" customFormat="1">
      <c r="A688" s="14"/>
      <c r="B688" s="258"/>
      <c r="C688" s="259"/>
      <c r="D688" s="243" t="s">
        <v>226</v>
      </c>
      <c r="E688" s="260" t="s">
        <v>1</v>
      </c>
      <c r="F688" s="261" t="s">
        <v>2070</v>
      </c>
      <c r="G688" s="259"/>
      <c r="H688" s="262">
        <v>83.25</v>
      </c>
      <c r="I688" s="263"/>
      <c r="J688" s="259"/>
      <c r="K688" s="259"/>
      <c r="L688" s="264"/>
      <c r="M688" s="265"/>
      <c r="N688" s="266"/>
      <c r="O688" s="266"/>
      <c r="P688" s="266"/>
      <c r="Q688" s="266"/>
      <c r="R688" s="266"/>
      <c r="S688" s="266"/>
      <c r="T688" s="267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8" t="s">
        <v>226</v>
      </c>
      <c r="AU688" s="268" t="s">
        <v>87</v>
      </c>
      <c r="AV688" s="14" t="s">
        <v>87</v>
      </c>
      <c r="AW688" s="14" t="s">
        <v>34</v>
      </c>
      <c r="AX688" s="14" t="s">
        <v>85</v>
      </c>
      <c r="AY688" s="268" t="s">
        <v>214</v>
      </c>
    </row>
    <row r="689" s="2" customFormat="1" ht="16.5" customHeight="1">
      <c r="A689" s="39"/>
      <c r="B689" s="40"/>
      <c r="C689" s="280" t="s">
        <v>2071</v>
      </c>
      <c r="D689" s="280" t="s">
        <v>244</v>
      </c>
      <c r="E689" s="282" t="s">
        <v>2072</v>
      </c>
      <c r="F689" s="283" t="s">
        <v>2073</v>
      </c>
      <c r="G689" s="284" t="s">
        <v>283</v>
      </c>
      <c r="H689" s="285">
        <v>0.033000000000000002</v>
      </c>
      <c r="I689" s="286"/>
      <c r="J689" s="287">
        <f>ROUND(I689*H689,2)</f>
        <v>0</v>
      </c>
      <c r="K689" s="283" t="s">
        <v>222</v>
      </c>
      <c r="L689" s="288"/>
      <c r="M689" s="289" t="s">
        <v>1</v>
      </c>
      <c r="N689" s="290" t="s">
        <v>44</v>
      </c>
      <c r="O689" s="92"/>
      <c r="P689" s="239">
        <f>O689*H689</f>
        <v>0</v>
      </c>
      <c r="Q689" s="239">
        <v>1</v>
      </c>
      <c r="R689" s="239">
        <f>Q689*H689</f>
        <v>0.033000000000000002</v>
      </c>
      <c r="S689" s="239">
        <v>0</v>
      </c>
      <c r="T689" s="240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41" t="s">
        <v>299</v>
      </c>
      <c r="AT689" s="241" t="s">
        <v>244</v>
      </c>
      <c r="AU689" s="241" t="s">
        <v>87</v>
      </c>
      <c r="AY689" s="18" t="s">
        <v>214</v>
      </c>
      <c r="BE689" s="242">
        <f>IF(N689="základní",J689,0)</f>
        <v>0</v>
      </c>
      <c r="BF689" s="242">
        <f>IF(N689="snížená",J689,0)</f>
        <v>0</v>
      </c>
      <c r="BG689" s="242">
        <f>IF(N689="zákl. přenesená",J689,0)</f>
        <v>0</v>
      </c>
      <c r="BH689" s="242">
        <f>IF(N689="sníž. přenesená",J689,0)</f>
        <v>0</v>
      </c>
      <c r="BI689" s="242">
        <f>IF(N689="nulová",J689,0)</f>
        <v>0</v>
      </c>
      <c r="BJ689" s="18" t="s">
        <v>85</v>
      </c>
      <c r="BK689" s="242">
        <f>ROUND(I689*H689,2)</f>
        <v>0</v>
      </c>
      <c r="BL689" s="18" t="s">
        <v>293</v>
      </c>
      <c r="BM689" s="241" t="s">
        <v>2074</v>
      </c>
    </row>
    <row r="690" s="2" customFormat="1">
      <c r="A690" s="39"/>
      <c r="B690" s="40"/>
      <c r="C690" s="41"/>
      <c r="D690" s="243" t="s">
        <v>224</v>
      </c>
      <c r="E690" s="41"/>
      <c r="F690" s="244" t="s">
        <v>2073</v>
      </c>
      <c r="G690" s="41"/>
      <c r="H690" s="41"/>
      <c r="I690" s="245"/>
      <c r="J690" s="41"/>
      <c r="K690" s="41"/>
      <c r="L690" s="45"/>
      <c r="M690" s="246"/>
      <c r="N690" s="247"/>
      <c r="O690" s="92"/>
      <c r="P690" s="92"/>
      <c r="Q690" s="92"/>
      <c r="R690" s="92"/>
      <c r="S690" s="92"/>
      <c r="T690" s="93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224</v>
      </c>
      <c r="AU690" s="18" t="s">
        <v>87</v>
      </c>
    </row>
    <row r="691" s="14" customFormat="1">
      <c r="A691" s="14"/>
      <c r="B691" s="258"/>
      <c r="C691" s="259"/>
      <c r="D691" s="243" t="s">
        <v>226</v>
      </c>
      <c r="E691" s="260" t="s">
        <v>1</v>
      </c>
      <c r="F691" s="261" t="s">
        <v>2075</v>
      </c>
      <c r="G691" s="259"/>
      <c r="H691" s="262">
        <v>0.033000000000000002</v>
      </c>
      <c r="I691" s="263"/>
      <c r="J691" s="259"/>
      <c r="K691" s="259"/>
      <c r="L691" s="264"/>
      <c r="M691" s="265"/>
      <c r="N691" s="266"/>
      <c r="O691" s="266"/>
      <c r="P691" s="266"/>
      <c r="Q691" s="266"/>
      <c r="R691" s="266"/>
      <c r="S691" s="266"/>
      <c r="T691" s="267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8" t="s">
        <v>226</v>
      </c>
      <c r="AU691" s="268" t="s">
        <v>87</v>
      </c>
      <c r="AV691" s="14" t="s">
        <v>87</v>
      </c>
      <c r="AW691" s="14" t="s">
        <v>34</v>
      </c>
      <c r="AX691" s="14" t="s">
        <v>85</v>
      </c>
      <c r="AY691" s="268" t="s">
        <v>214</v>
      </c>
    </row>
    <row r="692" s="2" customFormat="1" ht="24.15" customHeight="1">
      <c r="A692" s="39"/>
      <c r="B692" s="40"/>
      <c r="C692" s="229" t="s">
        <v>2076</v>
      </c>
      <c r="D692" s="229" t="s">
        <v>218</v>
      </c>
      <c r="E692" s="231" t="s">
        <v>2077</v>
      </c>
      <c r="F692" s="232" t="s">
        <v>2078</v>
      </c>
      <c r="G692" s="233" t="s">
        <v>221</v>
      </c>
      <c r="H692" s="234">
        <v>26.350000000000001</v>
      </c>
      <c r="I692" s="235"/>
      <c r="J692" s="236">
        <f>ROUND(I692*H692,2)</f>
        <v>0</v>
      </c>
      <c r="K692" s="232" t="s">
        <v>222</v>
      </c>
      <c r="L692" s="45"/>
      <c r="M692" s="237" t="s">
        <v>1</v>
      </c>
      <c r="N692" s="238" t="s">
        <v>44</v>
      </c>
      <c r="O692" s="92"/>
      <c r="P692" s="239">
        <f>O692*H692</f>
        <v>0</v>
      </c>
      <c r="Q692" s="239">
        <v>0</v>
      </c>
      <c r="R692" s="239">
        <f>Q692*H692</f>
        <v>0</v>
      </c>
      <c r="S692" s="239">
        <v>0</v>
      </c>
      <c r="T692" s="240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41" t="s">
        <v>293</v>
      </c>
      <c r="AT692" s="241" t="s">
        <v>218</v>
      </c>
      <c r="AU692" s="241" t="s">
        <v>87</v>
      </c>
      <c r="AY692" s="18" t="s">
        <v>214</v>
      </c>
      <c r="BE692" s="242">
        <f>IF(N692="základní",J692,0)</f>
        <v>0</v>
      </c>
      <c r="BF692" s="242">
        <f>IF(N692="snížená",J692,0)</f>
        <v>0</v>
      </c>
      <c r="BG692" s="242">
        <f>IF(N692="zákl. přenesená",J692,0)</f>
        <v>0</v>
      </c>
      <c r="BH692" s="242">
        <f>IF(N692="sníž. přenesená",J692,0)</f>
        <v>0</v>
      </c>
      <c r="BI692" s="242">
        <f>IF(N692="nulová",J692,0)</f>
        <v>0</v>
      </c>
      <c r="BJ692" s="18" t="s">
        <v>85</v>
      </c>
      <c r="BK692" s="242">
        <f>ROUND(I692*H692,2)</f>
        <v>0</v>
      </c>
      <c r="BL692" s="18" t="s">
        <v>293</v>
      </c>
      <c r="BM692" s="241" t="s">
        <v>2079</v>
      </c>
    </row>
    <row r="693" s="2" customFormat="1">
      <c r="A693" s="39"/>
      <c r="B693" s="40"/>
      <c r="C693" s="41"/>
      <c r="D693" s="243" t="s">
        <v>224</v>
      </c>
      <c r="E693" s="41"/>
      <c r="F693" s="244" t="s">
        <v>2080</v>
      </c>
      <c r="G693" s="41"/>
      <c r="H693" s="41"/>
      <c r="I693" s="245"/>
      <c r="J693" s="41"/>
      <c r="K693" s="41"/>
      <c r="L693" s="45"/>
      <c r="M693" s="246"/>
      <c r="N693" s="247"/>
      <c r="O693" s="92"/>
      <c r="P693" s="92"/>
      <c r="Q693" s="92"/>
      <c r="R693" s="92"/>
      <c r="S693" s="92"/>
      <c r="T693" s="93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224</v>
      </c>
      <c r="AU693" s="18" t="s">
        <v>87</v>
      </c>
    </row>
    <row r="694" s="14" customFormat="1">
      <c r="A694" s="14"/>
      <c r="B694" s="258"/>
      <c r="C694" s="259"/>
      <c r="D694" s="243" t="s">
        <v>226</v>
      </c>
      <c r="E694" s="260" t="s">
        <v>1</v>
      </c>
      <c r="F694" s="261" t="s">
        <v>2081</v>
      </c>
      <c r="G694" s="259"/>
      <c r="H694" s="262">
        <v>19.875</v>
      </c>
      <c r="I694" s="263"/>
      <c r="J694" s="259"/>
      <c r="K694" s="259"/>
      <c r="L694" s="264"/>
      <c r="M694" s="265"/>
      <c r="N694" s="266"/>
      <c r="O694" s="266"/>
      <c r="P694" s="266"/>
      <c r="Q694" s="266"/>
      <c r="R694" s="266"/>
      <c r="S694" s="266"/>
      <c r="T694" s="267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8" t="s">
        <v>226</v>
      </c>
      <c r="AU694" s="268" t="s">
        <v>87</v>
      </c>
      <c r="AV694" s="14" t="s">
        <v>87</v>
      </c>
      <c r="AW694" s="14" t="s">
        <v>34</v>
      </c>
      <c r="AX694" s="14" t="s">
        <v>79</v>
      </c>
      <c r="AY694" s="268" t="s">
        <v>214</v>
      </c>
    </row>
    <row r="695" s="14" customFormat="1">
      <c r="A695" s="14"/>
      <c r="B695" s="258"/>
      <c r="C695" s="259"/>
      <c r="D695" s="243" t="s">
        <v>226</v>
      </c>
      <c r="E695" s="260" t="s">
        <v>1</v>
      </c>
      <c r="F695" s="261" t="s">
        <v>2082</v>
      </c>
      <c r="G695" s="259"/>
      <c r="H695" s="262">
        <v>6.4749999999999996</v>
      </c>
      <c r="I695" s="263"/>
      <c r="J695" s="259"/>
      <c r="K695" s="259"/>
      <c r="L695" s="264"/>
      <c r="M695" s="265"/>
      <c r="N695" s="266"/>
      <c r="O695" s="266"/>
      <c r="P695" s="266"/>
      <c r="Q695" s="266"/>
      <c r="R695" s="266"/>
      <c r="S695" s="266"/>
      <c r="T695" s="267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8" t="s">
        <v>226</v>
      </c>
      <c r="AU695" s="268" t="s">
        <v>87</v>
      </c>
      <c r="AV695" s="14" t="s">
        <v>87</v>
      </c>
      <c r="AW695" s="14" t="s">
        <v>34</v>
      </c>
      <c r="AX695" s="14" t="s">
        <v>79</v>
      </c>
      <c r="AY695" s="268" t="s">
        <v>214</v>
      </c>
    </row>
    <row r="696" s="15" customFormat="1">
      <c r="A696" s="15"/>
      <c r="B696" s="269"/>
      <c r="C696" s="270"/>
      <c r="D696" s="243" t="s">
        <v>226</v>
      </c>
      <c r="E696" s="271" t="s">
        <v>1</v>
      </c>
      <c r="F696" s="272" t="s">
        <v>230</v>
      </c>
      <c r="G696" s="270"/>
      <c r="H696" s="273">
        <v>26.350000000000001</v>
      </c>
      <c r="I696" s="274"/>
      <c r="J696" s="270"/>
      <c r="K696" s="270"/>
      <c r="L696" s="275"/>
      <c r="M696" s="276"/>
      <c r="N696" s="277"/>
      <c r="O696" s="277"/>
      <c r="P696" s="277"/>
      <c r="Q696" s="277"/>
      <c r="R696" s="277"/>
      <c r="S696" s="277"/>
      <c r="T696" s="278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79" t="s">
        <v>226</v>
      </c>
      <c r="AU696" s="279" t="s">
        <v>87</v>
      </c>
      <c r="AV696" s="15" t="s">
        <v>117</v>
      </c>
      <c r="AW696" s="15" t="s">
        <v>34</v>
      </c>
      <c r="AX696" s="15" t="s">
        <v>85</v>
      </c>
      <c r="AY696" s="279" t="s">
        <v>214</v>
      </c>
    </row>
    <row r="697" s="2" customFormat="1" ht="16.5" customHeight="1">
      <c r="A697" s="39"/>
      <c r="B697" s="40"/>
      <c r="C697" s="280" t="s">
        <v>2083</v>
      </c>
      <c r="D697" s="280" t="s">
        <v>244</v>
      </c>
      <c r="E697" s="282" t="s">
        <v>2072</v>
      </c>
      <c r="F697" s="283" t="s">
        <v>2073</v>
      </c>
      <c r="G697" s="284" t="s">
        <v>283</v>
      </c>
      <c r="H697" s="285">
        <v>0.010999999999999999</v>
      </c>
      <c r="I697" s="286"/>
      <c r="J697" s="287">
        <f>ROUND(I697*H697,2)</f>
        <v>0</v>
      </c>
      <c r="K697" s="283" t="s">
        <v>222</v>
      </c>
      <c r="L697" s="288"/>
      <c r="M697" s="289" t="s">
        <v>1</v>
      </c>
      <c r="N697" s="290" t="s">
        <v>44</v>
      </c>
      <c r="O697" s="92"/>
      <c r="P697" s="239">
        <f>O697*H697</f>
        <v>0</v>
      </c>
      <c r="Q697" s="239">
        <v>1</v>
      </c>
      <c r="R697" s="239">
        <f>Q697*H697</f>
        <v>0.010999999999999999</v>
      </c>
      <c r="S697" s="239">
        <v>0</v>
      </c>
      <c r="T697" s="240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41" t="s">
        <v>299</v>
      </c>
      <c r="AT697" s="241" t="s">
        <v>244</v>
      </c>
      <c r="AU697" s="241" t="s">
        <v>87</v>
      </c>
      <c r="AY697" s="18" t="s">
        <v>214</v>
      </c>
      <c r="BE697" s="242">
        <f>IF(N697="základní",J697,0)</f>
        <v>0</v>
      </c>
      <c r="BF697" s="242">
        <f>IF(N697="snížená",J697,0)</f>
        <v>0</v>
      </c>
      <c r="BG697" s="242">
        <f>IF(N697="zákl. přenesená",J697,0)</f>
        <v>0</v>
      </c>
      <c r="BH697" s="242">
        <f>IF(N697="sníž. přenesená",J697,0)</f>
        <v>0</v>
      </c>
      <c r="BI697" s="242">
        <f>IF(N697="nulová",J697,0)</f>
        <v>0</v>
      </c>
      <c r="BJ697" s="18" t="s">
        <v>85</v>
      </c>
      <c r="BK697" s="242">
        <f>ROUND(I697*H697,2)</f>
        <v>0</v>
      </c>
      <c r="BL697" s="18" t="s">
        <v>293</v>
      </c>
      <c r="BM697" s="241" t="s">
        <v>2084</v>
      </c>
    </row>
    <row r="698" s="2" customFormat="1">
      <c r="A698" s="39"/>
      <c r="B698" s="40"/>
      <c r="C698" s="41"/>
      <c r="D698" s="243" t="s">
        <v>224</v>
      </c>
      <c r="E698" s="41"/>
      <c r="F698" s="244" t="s">
        <v>2073</v>
      </c>
      <c r="G698" s="41"/>
      <c r="H698" s="41"/>
      <c r="I698" s="245"/>
      <c r="J698" s="41"/>
      <c r="K698" s="41"/>
      <c r="L698" s="45"/>
      <c r="M698" s="246"/>
      <c r="N698" s="247"/>
      <c r="O698" s="92"/>
      <c r="P698" s="92"/>
      <c r="Q698" s="92"/>
      <c r="R698" s="92"/>
      <c r="S698" s="92"/>
      <c r="T698" s="93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224</v>
      </c>
      <c r="AU698" s="18" t="s">
        <v>87</v>
      </c>
    </row>
    <row r="699" s="14" customFormat="1">
      <c r="A699" s="14"/>
      <c r="B699" s="258"/>
      <c r="C699" s="259"/>
      <c r="D699" s="243" t="s">
        <v>226</v>
      </c>
      <c r="E699" s="260" t="s">
        <v>1</v>
      </c>
      <c r="F699" s="261" t="s">
        <v>2085</v>
      </c>
      <c r="G699" s="259"/>
      <c r="H699" s="262">
        <v>0.010999999999999999</v>
      </c>
      <c r="I699" s="263"/>
      <c r="J699" s="259"/>
      <c r="K699" s="259"/>
      <c r="L699" s="264"/>
      <c r="M699" s="265"/>
      <c r="N699" s="266"/>
      <c r="O699" s="266"/>
      <c r="P699" s="266"/>
      <c r="Q699" s="266"/>
      <c r="R699" s="266"/>
      <c r="S699" s="266"/>
      <c r="T699" s="267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8" t="s">
        <v>226</v>
      </c>
      <c r="AU699" s="268" t="s">
        <v>87</v>
      </c>
      <c r="AV699" s="14" t="s">
        <v>87</v>
      </c>
      <c r="AW699" s="14" t="s">
        <v>34</v>
      </c>
      <c r="AX699" s="14" t="s">
        <v>85</v>
      </c>
      <c r="AY699" s="268" t="s">
        <v>214</v>
      </c>
    </row>
    <row r="700" s="2" customFormat="1" ht="24.15" customHeight="1">
      <c r="A700" s="39"/>
      <c r="B700" s="40"/>
      <c r="C700" s="229" t="s">
        <v>794</v>
      </c>
      <c r="D700" s="229" t="s">
        <v>218</v>
      </c>
      <c r="E700" s="231" t="s">
        <v>2086</v>
      </c>
      <c r="F700" s="232" t="s">
        <v>2087</v>
      </c>
      <c r="G700" s="233" t="s">
        <v>221</v>
      </c>
      <c r="H700" s="234">
        <v>166.5</v>
      </c>
      <c r="I700" s="235"/>
      <c r="J700" s="236">
        <f>ROUND(I700*H700,2)</f>
        <v>0</v>
      </c>
      <c r="K700" s="232" t="s">
        <v>222</v>
      </c>
      <c r="L700" s="45"/>
      <c r="M700" s="237" t="s">
        <v>1</v>
      </c>
      <c r="N700" s="238" t="s">
        <v>44</v>
      </c>
      <c r="O700" s="92"/>
      <c r="P700" s="239">
        <f>O700*H700</f>
        <v>0</v>
      </c>
      <c r="Q700" s="239">
        <v>0.00039825</v>
      </c>
      <c r="R700" s="239">
        <f>Q700*H700</f>
        <v>0.066308624999999996</v>
      </c>
      <c r="S700" s="239">
        <v>0</v>
      </c>
      <c r="T700" s="240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1" t="s">
        <v>293</v>
      </c>
      <c r="AT700" s="241" t="s">
        <v>218</v>
      </c>
      <c r="AU700" s="241" t="s">
        <v>87</v>
      </c>
      <c r="AY700" s="18" t="s">
        <v>214</v>
      </c>
      <c r="BE700" s="242">
        <f>IF(N700="základní",J700,0)</f>
        <v>0</v>
      </c>
      <c r="BF700" s="242">
        <f>IF(N700="snížená",J700,0)</f>
        <v>0</v>
      </c>
      <c r="BG700" s="242">
        <f>IF(N700="zákl. přenesená",J700,0)</f>
        <v>0</v>
      </c>
      <c r="BH700" s="242">
        <f>IF(N700="sníž. přenesená",J700,0)</f>
        <v>0</v>
      </c>
      <c r="BI700" s="242">
        <f>IF(N700="nulová",J700,0)</f>
        <v>0</v>
      </c>
      <c r="BJ700" s="18" t="s">
        <v>85</v>
      </c>
      <c r="BK700" s="242">
        <f>ROUND(I700*H700,2)</f>
        <v>0</v>
      </c>
      <c r="BL700" s="18" t="s">
        <v>293</v>
      </c>
      <c r="BM700" s="241" t="s">
        <v>2088</v>
      </c>
    </row>
    <row r="701" s="2" customFormat="1">
      <c r="A701" s="39"/>
      <c r="B701" s="40"/>
      <c r="C701" s="41"/>
      <c r="D701" s="243" t="s">
        <v>224</v>
      </c>
      <c r="E701" s="41"/>
      <c r="F701" s="244" t="s">
        <v>2089</v>
      </c>
      <c r="G701" s="41"/>
      <c r="H701" s="41"/>
      <c r="I701" s="245"/>
      <c r="J701" s="41"/>
      <c r="K701" s="41"/>
      <c r="L701" s="45"/>
      <c r="M701" s="246"/>
      <c r="N701" s="247"/>
      <c r="O701" s="92"/>
      <c r="P701" s="92"/>
      <c r="Q701" s="92"/>
      <c r="R701" s="92"/>
      <c r="S701" s="92"/>
      <c r="T701" s="93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224</v>
      </c>
      <c r="AU701" s="18" t="s">
        <v>87</v>
      </c>
    </row>
    <row r="702" s="2" customFormat="1" ht="44.25" customHeight="1">
      <c r="A702" s="39"/>
      <c r="B702" s="40"/>
      <c r="C702" s="280" t="s">
        <v>798</v>
      </c>
      <c r="D702" s="280" t="s">
        <v>244</v>
      </c>
      <c r="E702" s="282" t="s">
        <v>2090</v>
      </c>
      <c r="F702" s="283" t="s">
        <v>2091</v>
      </c>
      <c r="G702" s="284" t="s">
        <v>221</v>
      </c>
      <c r="H702" s="285">
        <v>91.575000000000003</v>
      </c>
      <c r="I702" s="286"/>
      <c r="J702" s="287">
        <f>ROUND(I702*H702,2)</f>
        <v>0</v>
      </c>
      <c r="K702" s="283" t="s">
        <v>222</v>
      </c>
      <c r="L702" s="288"/>
      <c r="M702" s="289" t="s">
        <v>1</v>
      </c>
      <c r="N702" s="290" t="s">
        <v>44</v>
      </c>
      <c r="O702" s="92"/>
      <c r="P702" s="239">
        <f>O702*H702</f>
        <v>0</v>
      </c>
      <c r="Q702" s="239">
        <v>0.0054000000000000003</v>
      </c>
      <c r="R702" s="239">
        <f>Q702*H702</f>
        <v>0.49450500000000003</v>
      </c>
      <c r="S702" s="239">
        <v>0</v>
      </c>
      <c r="T702" s="240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1" t="s">
        <v>299</v>
      </c>
      <c r="AT702" s="241" t="s">
        <v>244</v>
      </c>
      <c r="AU702" s="241" t="s">
        <v>87</v>
      </c>
      <c r="AY702" s="18" t="s">
        <v>214</v>
      </c>
      <c r="BE702" s="242">
        <f>IF(N702="základní",J702,0)</f>
        <v>0</v>
      </c>
      <c r="BF702" s="242">
        <f>IF(N702="snížená",J702,0)</f>
        <v>0</v>
      </c>
      <c r="BG702" s="242">
        <f>IF(N702="zákl. přenesená",J702,0)</f>
        <v>0</v>
      </c>
      <c r="BH702" s="242">
        <f>IF(N702="sníž. přenesená",J702,0)</f>
        <v>0</v>
      </c>
      <c r="BI702" s="242">
        <f>IF(N702="nulová",J702,0)</f>
        <v>0</v>
      </c>
      <c r="BJ702" s="18" t="s">
        <v>85</v>
      </c>
      <c r="BK702" s="242">
        <f>ROUND(I702*H702,2)</f>
        <v>0</v>
      </c>
      <c r="BL702" s="18" t="s">
        <v>293</v>
      </c>
      <c r="BM702" s="241" t="s">
        <v>2092</v>
      </c>
    </row>
    <row r="703" s="2" customFormat="1">
      <c r="A703" s="39"/>
      <c r="B703" s="40"/>
      <c r="C703" s="41"/>
      <c r="D703" s="243" t="s">
        <v>224</v>
      </c>
      <c r="E703" s="41"/>
      <c r="F703" s="244" t="s">
        <v>2091</v>
      </c>
      <c r="G703" s="41"/>
      <c r="H703" s="41"/>
      <c r="I703" s="245"/>
      <c r="J703" s="41"/>
      <c r="K703" s="41"/>
      <c r="L703" s="45"/>
      <c r="M703" s="246"/>
      <c r="N703" s="247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224</v>
      </c>
      <c r="AU703" s="18" t="s">
        <v>87</v>
      </c>
    </row>
    <row r="704" s="14" customFormat="1">
      <c r="A704" s="14"/>
      <c r="B704" s="258"/>
      <c r="C704" s="259"/>
      <c r="D704" s="243" t="s">
        <v>226</v>
      </c>
      <c r="E704" s="260" t="s">
        <v>1</v>
      </c>
      <c r="F704" s="261" t="s">
        <v>2093</v>
      </c>
      <c r="G704" s="259"/>
      <c r="H704" s="262">
        <v>91.575000000000003</v>
      </c>
      <c r="I704" s="263"/>
      <c r="J704" s="259"/>
      <c r="K704" s="259"/>
      <c r="L704" s="264"/>
      <c r="M704" s="265"/>
      <c r="N704" s="266"/>
      <c r="O704" s="266"/>
      <c r="P704" s="266"/>
      <c r="Q704" s="266"/>
      <c r="R704" s="266"/>
      <c r="S704" s="266"/>
      <c r="T704" s="267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8" t="s">
        <v>226</v>
      </c>
      <c r="AU704" s="268" t="s">
        <v>87</v>
      </c>
      <c r="AV704" s="14" t="s">
        <v>87</v>
      </c>
      <c r="AW704" s="14" t="s">
        <v>34</v>
      </c>
      <c r="AX704" s="14" t="s">
        <v>85</v>
      </c>
      <c r="AY704" s="268" t="s">
        <v>214</v>
      </c>
    </row>
    <row r="705" s="2" customFormat="1" ht="49.05" customHeight="1">
      <c r="A705" s="39"/>
      <c r="B705" s="40"/>
      <c r="C705" s="280" t="s">
        <v>802</v>
      </c>
      <c r="D705" s="280" t="s">
        <v>244</v>
      </c>
      <c r="E705" s="282" t="s">
        <v>2094</v>
      </c>
      <c r="F705" s="283" t="s">
        <v>2095</v>
      </c>
      <c r="G705" s="284" t="s">
        <v>221</v>
      </c>
      <c r="H705" s="285">
        <v>91.575000000000003</v>
      </c>
      <c r="I705" s="286"/>
      <c r="J705" s="287">
        <f>ROUND(I705*H705,2)</f>
        <v>0</v>
      </c>
      <c r="K705" s="283" t="s">
        <v>222</v>
      </c>
      <c r="L705" s="288"/>
      <c r="M705" s="289" t="s">
        <v>1</v>
      </c>
      <c r="N705" s="290" t="s">
        <v>44</v>
      </c>
      <c r="O705" s="92"/>
      <c r="P705" s="239">
        <f>O705*H705</f>
        <v>0</v>
      </c>
      <c r="Q705" s="239">
        <v>0.0053</v>
      </c>
      <c r="R705" s="239">
        <f>Q705*H705</f>
        <v>0.48534750000000004</v>
      </c>
      <c r="S705" s="239">
        <v>0</v>
      </c>
      <c r="T705" s="240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41" t="s">
        <v>299</v>
      </c>
      <c r="AT705" s="241" t="s">
        <v>244</v>
      </c>
      <c r="AU705" s="241" t="s">
        <v>87</v>
      </c>
      <c r="AY705" s="18" t="s">
        <v>214</v>
      </c>
      <c r="BE705" s="242">
        <f>IF(N705="základní",J705,0)</f>
        <v>0</v>
      </c>
      <c r="BF705" s="242">
        <f>IF(N705="snížená",J705,0)</f>
        <v>0</v>
      </c>
      <c r="BG705" s="242">
        <f>IF(N705="zákl. přenesená",J705,0)</f>
        <v>0</v>
      </c>
      <c r="BH705" s="242">
        <f>IF(N705="sníž. přenesená",J705,0)</f>
        <v>0</v>
      </c>
      <c r="BI705" s="242">
        <f>IF(N705="nulová",J705,0)</f>
        <v>0</v>
      </c>
      <c r="BJ705" s="18" t="s">
        <v>85</v>
      </c>
      <c r="BK705" s="242">
        <f>ROUND(I705*H705,2)</f>
        <v>0</v>
      </c>
      <c r="BL705" s="18" t="s">
        <v>293</v>
      </c>
      <c r="BM705" s="241" t="s">
        <v>2096</v>
      </c>
    </row>
    <row r="706" s="2" customFormat="1">
      <c r="A706" s="39"/>
      <c r="B706" s="40"/>
      <c r="C706" s="41"/>
      <c r="D706" s="243" t="s">
        <v>224</v>
      </c>
      <c r="E706" s="41"/>
      <c r="F706" s="244" t="s">
        <v>2095</v>
      </c>
      <c r="G706" s="41"/>
      <c r="H706" s="41"/>
      <c r="I706" s="245"/>
      <c r="J706" s="41"/>
      <c r="K706" s="41"/>
      <c r="L706" s="45"/>
      <c r="M706" s="246"/>
      <c r="N706" s="247"/>
      <c r="O706" s="92"/>
      <c r="P706" s="92"/>
      <c r="Q706" s="92"/>
      <c r="R706" s="92"/>
      <c r="S706" s="92"/>
      <c r="T706" s="93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224</v>
      </c>
      <c r="AU706" s="18" t="s">
        <v>87</v>
      </c>
    </row>
    <row r="707" s="14" customFormat="1">
      <c r="A707" s="14"/>
      <c r="B707" s="258"/>
      <c r="C707" s="259"/>
      <c r="D707" s="243" t="s">
        <v>226</v>
      </c>
      <c r="E707" s="260" t="s">
        <v>1</v>
      </c>
      <c r="F707" s="261" t="s">
        <v>2093</v>
      </c>
      <c r="G707" s="259"/>
      <c r="H707" s="262">
        <v>91.575000000000003</v>
      </c>
      <c r="I707" s="263"/>
      <c r="J707" s="259"/>
      <c r="K707" s="259"/>
      <c r="L707" s="264"/>
      <c r="M707" s="265"/>
      <c r="N707" s="266"/>
      <c r="O707" s="266"/>
      <c r="P707" s="266"/>
      <c r="Q707" s="266"/>
      <c r="R707" s="266"/>
      <c r="S707" s="266"/>
      <c r="T707" s="267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8" t="s">
        <v>226</v>
      </c>
      <c r="AU707" s="268" t="s">
        <v>87</v>
      </c>
      <c r="AV707" s="14" t="s">
        <v>87</v>
      </c>
      <c r="AW707" s="14" t="s">
        <v>34</v>
      </c>
      <c r="AX707" s="14" t="s">
        <v>85</v>
      </c>
      <c r="AY707" s="268" t="s">
        <v>214</v>
      </c>
    </row>
    <row r="708" s="2" customFormat="1" ht="24.15" customHeight="1">
      <c r="A708" s="39"/>
      <c r="B708" s="40"/>
      <c r="C708" s="229" t="s">
        <v>806</v>
      </c>
      <c r="D708" s="229" t="s">
        <v>218</v>
      </c>
      <c r="E708" s="231" t="s">
        <v>2097</v>
      </c>
      <c r="F708" s="232" t="s">
        <v>2098</v>
      </c>
      <c r="G708" s="233" t="s">
        <v>221</v>
      </c>
      <c r="H708" s="234">
        <v>52.700000000000003</v>
      </c>
      <c r="I708" s="235"/>
      <c r="J708" s="236">
        <f>ROUND(I708*H708,2)</f>
        <v>0</v>
      </c>
      <c r="K708" s="232" t="s">
        <v>222</v>
      </c>
      <c r="L708" s="45"/>
      <c r="M708" s="237" t="s">
        <v>1</v>
      </c>
      <c r="N708" s="238" t="s">
        <v>44</v>
      </c>
      <c r="O708" s="92"/>
      <c r="P708" s="239">
        <f>O708*H708</f>
        <v>0</v>
      </c>
      <c r="Q708" s="239">
        <v>0.00039825</v>
      </c>
      <c r="R708" s="239">
        <f>Q708*H708</f>
        <v>0.020987775</v>
      </c>
      <c r="S708" s="239">
        <v>0</v>
      </c>
      <c r="T708" s="240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1" t="s">
        <v>293</v>
      </c>
      <c r="AT708" s="241" t="s">
        <v>218</v>
      </c>
      <c r="AU708" s="241" t="s">
        <v>87</v>
      </c>
      <c r="AY708" s="18" t="s">
        <v>214</v>
      </c>
      <c r="BE708" s="242">
        <f>IF(N708="základní",J708,0)</f>
        <v>0</v>
      </c>
      <c r="BF708" s="242">
        <f>IF(N708="snížená",J708,0)</f>
        <v>0</v>
      </c>
      <c r="BG708" s="242">
        <f>IF(N708="zákl. přenesená",J708,0)</f>
        <v>0</v>
      </c>
      <c r="BH708" s="242">
        <f>IF(N708="sníž. přenesená",J708,0)</f>
        <v>0</v>
      </c>
      <c r="BI708" s="242">
        <f>IF(N708="nulová",J708,0)</f>
        <v>0</v>
      </c>
      <c r="BJ708" s="18" t="s">
        <v>85</v>
      </c>
      <c r="BK708" s="242">
        <f>ROUND(I708*H708,2)</f>
        <v>0</v>
      </c>
      <c r="BL708" s="18" t="s">
        <v>293</v>
      </c>
      <c r="BM708" s="241" t="s">
        <v>2099</v>
      </c>
    </row>
    <row r="709" s="2" customFormat="1">
      <c r="A709" s="39"/>
      <c r="B709" s="40"/>
      <c r="C709" s="41"/>
      <c r="D709" s="243" t="s">
        <v>224</v>
      </c>
      <c r="E709" s="41"/>
      <c r="F709" s="244" t="s">
        <v>2100</v>
      </c>
      <c r="G709" s="41"/>
      <c r="H709" s="41"/>
      <c r="I709" s="245"/>
      <c r="J709" s="41"/>
      <c r="K709" s="41"/>
      <c r="L709" s="45"/>
      <c r="M709" s="246"/>
      <c r="N709" s="247"/>
      <c r="O709" s="92"/>
      <c r="P709" s="92"/>
      <c r="Q709" s="92"/>
      <c r="R709" s="92"/>
      <c r="S709" s="92"/>
      <c r="T709" s="93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224</v>
      </c>
      <c r="AU709" s="18" t="s">
        <v>87</v>
      </c>
    </row>
    <row r="710" s="2" customFormat="1" ht="44.25" customHeight="1">
      <c r="A710" s="39"/>
      <c r="B710" s="40"/>
      <c r="C710" s="280" t="s">
        <v>811</v>
      </c>
      <c r="D710" s="280" t="s">
        <v>244</v>
      </c>
      <c r="E710" s="282" t="s">
        <v>2090</v>
      </c>
      <c r="F710" s="283" t="s">
        <v>2091</v>
      </c>
      <c r="G710" s="284" t="s">
        <v>221</v>
      </c>
      <c r="H710" s="285">
        <v>28.984999999999999</v>
      </c>
      <c r="I710" s="286"/>
      <c r="J710" s="287">
        <f>ROUND(I710*H710,2)</f>
        <v>0</v>
      </c>
      <c r="K710" s="283" t="s">
        <v>222</v>
      </c>
      <c r="L710" s="288"/>
      <c r="M710" s="289" t="s">
        <v>1</v>
      </c>
      <c r="N710" s="290" t="s">
        <v>44</v>
      </c>
      <c r="O710" s="92"/>
      <c r="P710" s="239">
        <f>O710*H710</f>
        <v>0</v>
      </c>
      <c r="Q710" s="239">
        <v>0.0054000000000000003</v>
      </c>
      <c r="R710" s="239">
        <f>Q710*H710</f>
        <v>0.15651899999999999</v>
      </c>
      <c r="S710" s="239">
        <v>0</v>
      </c>
      <c r="T710" s="240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1" t="s">
        <v>299</v>
      </c>
      <c r="AT710" s="241" t="s">
        <v>244</v>
      </c>
      <c r="AU710" s="241" t="s">
        <v>87</v>
      </c>
      <c r="AY710" s="18" t="s">
        <v>214</v>
      </c>
      <c r="BE710" s="242">
        <f>IF(N710="základní",J710,0)</f>
        <v>0</v>
      </c>
      <c r="BF710" s="242">
        <f>IF(N710="snížená",J710,0)</f>
        <v>0</v>
      </c>
      <c r="BG710" s="242">
        <f>IF(N710="zákl. přenesená",J710,0)</f>
        <v>0</v>
      </c>
      <c r="BH710" s="242">
        <f>IF(N710="sníž. přenesená",J710,0)</f>
        <v>0</v>
      </c>
      <c r="BI710" s="242">
        <f>IF(N710="nulová",J710,0)</f>
        <v>0</v>
      </c>
      <c r="BJ710" s="18" t="s">
        <v>85</v>
      </c>
      <c r="BK710" s="242">
        <f>ROUND(I710*H710,2)</f>
        <v>0</v>
      </c>
      <c r="BL710" s="18" t="s">
        <v>293</v>
      </c>
      <c r="BM710" s="241" t="s">
        <v>2101</v>
      </c>
    </row>
    <row r="711" s="2" customFormat="1">
      <c r="A711" s="39"/>
      <c r="B711" s="40"/>
      <c r="C711" s="41"/>
      <c r="D711" s="243" t="s">
        <v>224</v>
      </c>
      <c r="E711" s="41"/>
      <c r="F711" s="244" t="s">
        <v>2091</v>
      </c>
      <c r="G711" s="41"/>
      <c r="H711" s="41"/>
      <c r="I711" s="245"/>
      <c r="J711" s="41"/>
      <c r="K711" s="41"/>
      <c r="L711" s="45"/>
      <c r="M711" s="246"/>
      <c r="N711" s="247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224</v>
      </c>
      <c r="AU711" s="18" t="s">
        <v>87</v>
      </c>
    </row>
    <row r="712" s="14" customFormat="1">
      <c r="A712" s="14"/>
      <c r="B712" s="258"/>
      <c r="C712" s="259"/>
      <c r="D712" s="243" t="s">
        <v>226</v>
      </c>
      <c r="E712" s="260" t="s">
        <v>1</v>
      </c>
      <c r="F712" s="261" t="s">
        <v>2102</v>
      </c>
      <c r="G712" s="259"/>
      <c r="H712" s="262">
        <v>28.984999999999999</v>
      </c>
      <c r="I712" s="263"/>
      <c r="J712" s="259"/>
      <c r="K712" s="259"/>
      <c r="L712" s="264"/>
      <c r="M712" s="265"/>
      <c r="N712" s="266"/>
      <c r="O712" s="266"/>
      <c r="P712" s="266"/>
      <c r="Q712" s="266"/>
      <c r="R712" s="266"/>
      <c r="S712" s="266"/>
      <c r="T712" s="267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8" t="s">
        <v>226</v>
      </c>
      <c r="AU712" s="268" t="s">
        <v>87</v>
      </c>
      <c r="AV712" s="14" t="s">
        <v>87</v>
      </c>
      <c r="AW712" s="14" t="s">
        <v>34</v>
      </c>
      <c r="AX712" s="14" t="s">
        <v>85</v>
      </c>
      <c r="AY712" s="268" t="s">
        <v>214</v>
      </c>
    </row>
    <row r="713" s="2" customFormat="1" ht="49.05" customHeight="1">
      <c r="A713" s="39"/>
      <c r="B713" s="40"/>
      <c r="C713" s="280" t="s">
        <v>815</v>
      </c>
      <c r="D713" s="280" t="s">
        <v>244</v>
      </c>
      <c r="E713" s="282" t="s">
        <v>2094</v>
      </c>
      <c r="F713" s="283" t="s">
        <v>2095</v>
      </c>
      <c r="G713" s="284" t="s">
        <v>221</v>
      </c>
      <c r="H713" s="285">
        <v>28.984999999999999</v>
      </c>
      <c r="I713" s="286"/>
      <c r="J713" s="287">
        <f>ROUND(I713*H713,2)</f>
        <v>0</v>
      </c>
      <c r="K713" s="283" t="s">
        <v>222</v>
      </c>
      <c r="L713" s="288"/>
      <c r="M713" s="289" t="s">
        <v>1</v>
      </c>
      <c r="N713" s="290" t="s">
        <v>44</v>
      </c>
      <c r="O713" s="92"/>
      <c r="P713" s="239">
        <f>O713*H713</f>
        <v>0</v>
      </c>
      <c r="Q713" s="239">
        <v>0.0053</v>
      </c>
      <c r="R713" s="239">
        <f>Q713*H713</f>
        <v>0.15362049999999999</v>
      </c>
      <c r="S713" s="239">
        <v>0</v>
      </c>
      <c r="T713" s="240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41" t="s">
        <v>299</v>
      </c>
      <c r="AT713" s="241" t="s">
        <v>244</v>
      </c>
      <c r="AU713" s="241" t="s">
        <v>87</v>
      </c>
      <c r="AY713" s="18" t="s">
        <v>214</v>
      </c>
      <c r="BE713" s="242">
        <f>IF(N713="základní",J713,0)</f>
        <v>0</v>
      </c>
      <c r="BF713" s="242">
        <f>IF(N713="snížená",J713,0)</f>
        <v>0</v>
      </c>
      <c r="BG713" s="242">
        <f>IF(N713="zákl. přenesená",J713,0)</f>
        <v>0</v>
      </c>
      <c r="BH713" s="242">
        <f>IF(N713="sníž. přenesená",J713,0)</f>
        <v>0</v>
      </c>
      <c r="BI713" s="242">
        <f>IF(N713="nulová",J713,0)</f>
        <v>0</v>
      </c>
      <c r="BJ713" s="18" t="s">
        <v>85</v>
      </c>
      <c r="BK713" s="242">
        <f>ROUND(I713*H713,2)</f>
        <v>0</v>
      </c>
      <c r="BL713" s="18" t="s">
        <v>293</v>
      </c>
      <c r="BM713" s="241" t="s">
        <v>2103</v>
      </c>
    </row>
    <row r="714" s="2" customFormat="1">
      <c r="A714" s="39"/>
      <c r="B714" s="40"/>
      <c r="C714" s="41"/>
      <c r="D714" s="243" t="s">
        <v>224</v>
      </c>
      <c r="E714" s="41"/>
      <c r="F714" s="244" t="s">
        <v>2095</v>
      </c>
      <c r="G714" s="41"/>
      <c r="H714" s="41"/>
      <c r="I714" s="245"/>
      <c r="J714" s="41"/>
      <c r="K714" s="41"/>
      <c r="L714" s="45"/>
      <c r="M714" s="246"/>
      <c r="N714" s="247"/>
      <c r="O714" s="92"/>
      <c r="P714" s="92"/>
      <c r="Q714" s="92"/>
      <c r="R714" s="92"/>
      <c r="S714" s="92"/>
      <c r="T714" s="93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224</v>
      </c>
      <c r="AU714" s="18" t="s">
        <v>87</v>
      </c>
    </row>
    <row r="715" s="14" customFormat="1">
      <c r="A715" s="14"/>
      <c r="B715" s="258"/>
      <c r="C715" s="259"/>
      <c r="D715" s="243" t="s">
        <v>226</v>
      </c>
      <c r="E715" s="260" t="s">
        <v>1</v>
      </c>
      <c r="F715" s="261" t="s">
        <v>2102</v>
      </c>
      <c r="G715" s="259"/>
      <c r="H715" s="262">
        <v>28.984999999999999</v>
      </c>
      <c r="I715" s="263"/>
      <c r="J715" s="259"/>
      <c r="K715" s="259"/>
      <c r="L715" s="264"/>
      <c r="M715" s="265"/>
      <c r="N715" s="266"/>
      <c r="O715" s="266"/>
      <c r="P715" s="266"/>
      <c r="Q715" s="266"/>
      <c r="R715" s="266"/>
      <c r="S715" s="266"/>
      <c r="T715" s="267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8" t="s">
        <v>226</v>
      </c>
      <c r="AU715" s="268" t="s">
        <v>87</v>
      </c>
      <c r="AV715" s="14" t="s">
        <v>87</v>
      </c>
      <c r="AW715" s="14" t="s">
        <v>34</v>
      </c>
      <c r="AX715" s="14" t="s">
        <v>85</v>
      </c>
      <c r="AY715" s="268" t="s">
        <v>214</v>
      </c>
    </row>
    <row r="716" s="2" customFormat="1" ht="24.15" customHeight="1">
      <c r="A716" s="39"/>
      <c r="B716" s="40"/>
      <c r="C716" s="229" t="s">
        <v>819</v>
      </c>
      <c r="D716" s="229" t="s">
        <v>218</v>
      </c>
      <c r="E716" s="231" t="s">
        <v>2104</v>
      </c>
      <c r="F716" s="232" t="s">
        <v>2105</v>
      </c>
      <c r="G716" s="233" t="s">
        <v>354</v>
      </c>
      <c r="H716" s="234">
        <v>7</v>
      </c>
      <c r="I716" s="235"/>
      <c r="J716" s="236">
        <f>ROUND(I716*H716,2)</f>
        <v>0</v>
      </c>
      <c r="K716" s="232" t="s">
        <v>222</v>
      </c>
      <c r="L716" s="45"/>
      <c r="M716" s="237" t="s">
        <v>1</v>
      </c>
      <c r="N716" s="238" t="s">
        <v>44</v>
      </c>
      <c r="O716" s="92"/>
      <c r="P716" s="239">
        <f>O716*H716</f>
        <v>0</v>
      </c>
      <c r="Q716" s="239">
        <v>0.00017223999999999999</v>
      </c>
      <c r="R716" s="239">
        <f>Q716*H716</f>
        <v>0.00120568</v>
      </c>
      <c r="S716" s="239">
        <v>0</v>
      </c>
      <c r="T716" s="240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1" t="s">
        <v>293</v>
      </c>
      <c r="AT716" s="241" t="s">
        <v>218</v>
      </c>
      <c r="AU716" s="241" t="s">
        <v>87</v>
      </c>
      <c r="AY716" s="18" t="s">
        <v>214</v>
      </c>
      <c r="BE716" s="242">
        <f>IF(N716="základní",J716,0)</f>
        <v>0</v>
      </c>
      <c r="BF716" s="242">
        <f>IF(N716="snížená",J716,0)</f>
        <v>0</v>
      </c>
      <c r="BG716" s="242">
        <f>IF(N716="zákl. přenesená",J716,0)</f>
        <v>0</v>
      </c>
      <c r="BH716" s="242">
        <f>IF(N716="sníž. přenesená",J716,0)</f>
        <v>0</v>
      </c>
      <c r="BI716" s="242">
        <f>IF(N716="nulová",J716,0)</f>
        <v>0</v>
      </c>
      <c r="BJ716" s="18" t="s">
        <v>85</v>
      </c>
      <c r="BK716" s="242">
        <f>ROUND(I716*H716,2)</f>
        <v>0</v>
      </c>
      <c r="BL716" s="18" t="s">
        <v>293</v>
      </c>
      <c r="BM716" s="241" t="s">
        <v>2106</v>
      </c>
    </row>
    <row r="717" s="2" customFormat="1">
      <c r="A717" s="39"/>
      <c r="B717" s="40"/>
      <c r="C717" s="41"/>
      <c r="D717" s="243" t="s">
        <v>224</v>
      </c>
      <c r="E717" s="41"/>
      <c r="F717" s="244" t="s">
        <v>2107</v>
      </c>
      <c r="G717" s="41"/>
      <c r="H717" s="41"/>
      <c r="I717" s="245"/>
      <c r="J717" s="41"/>
      <c r="K717" s="41"/>
      <c r="L717" s="45"/>
      <c r="M717" s="246"/>
      <c r="N717" s="247"/>
      <c r="O717" s="92"/>
      <c r="P717" s="92"/>
      <c r="Q717" s="92"/>
      <c r="R717" s="92"/>
      <c r="S717" s="92"/>
      <c r="T717" s="93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224</v>
      </c>
      <c r="AU717" s="18" t="s">
        <v>87</v>
      </c>
    </row>
    <row r="718" s="2" customFormat="1" ht="24.15" customHeight="1">
      <c r="A718" s="39"/>
      <c r="B718" s="40"/>
      <c r="C718" s="229" t="s">
        <v>823</v>
      </c>
      <c r="D718" s="229" t="s">
        <v>218</v>
      </c>
      <c r="E718" s="231" t="s">
        <v>2108</v>
      </c>
      <c r="F718" s="232" t="s">
        <v>2109</v>
      </c>
      <c r="G718" s="233" t="s">
        <v>354</v>
      </c>
      <c r="H718" s="234">
        <v>6</v>
      </c>
      <c r="I718" s="235"/>
      <c r="J718" s="236">
        <f>ROUND(I718*H718,2)</f>
        <v>0</v>
      </c>
      <c r="K718" s="232" t="s">
        <v>1</v>
      </c>
      <c r="L718" s="45"/>
      <c r="M718" s="237" t="s">
        <v>1</v>
      </c>
      <c r="N718" s="238" t="s">
        <v>44</v>
      </c>
      <c r="O718" s="92"/>
      <c r="P718" s="239">
        <f>O718*H718</f>
        <v>0</v>
      </c>
      <c r="Q718" s="239">
        <v>0</v>
      </c>
      <c r="R718" s="239">
        <f>Q718*H718</f>
        <v>0</v>
      </c>
      <c r="S718" s="239">
        <v>0</v>
      </c>
      <c r="T718" s="240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1" t="s">
        <v>293</v>
      </c>
      <c r="AT718" s="241" t="s">
        <v>218</v>
      </c>
      <c r="AU718" s="241" t="s">
        <v>87</v>
      </c>
      <c r="AY718" s="18" t="s">
        <v>214</v>
      </c>
      <c r="BE718" s="242">
        <f>IF(N718="základní",J718,0)</f>
        <v>0</v>
      </c>
      <c r="BF718" s="242">
        <f>IF(N718="snížená",J718,0)</f>
        <v>0</v>
      </c>
      <c r="BG718" s="242">
        <f>IF(N718="zákl. přenesená",J718,0)</f>
        <v>0</v>
      </c>
      <c r="BH718" s="242">
        <f>IF(N718="sníž. přenesená",J718,0)</f>
        <v>0</v>
      </c>
      <c r="BI718" s="242">
        <f>IF(N718="nulová",J718,0)</f>
        <v>0</v>
      </c>
      <c r="BJ718" s="18" t="s">
        <v>85</v>
      </c>
      <c r="BK718" s="242">
        <f>ROUND(I718*H718,2)</f>
        <v>0</v>
      </c>
      <c r="BL718" s="18" t="s">
        <v>293</v>
      </c>
      <c r="BM718" s="241" t="s">
        <v>2110</v>
      </c>
    </row>
    <row r="719" s="2" customFormat="1">
      <c r="A719" s="39"/>
      <c r="B719" s="40"/>
      <c r="C719" s="41"/>
      <c r="D719" s="243" t="s">
        <v>224</v>
      </c>
      <c r="E719" s="41"/>
      <c r="F719" s="244" t="s">
        <v>2109</v>
      </c>
      <c r="G719" s="41"/>
      <c r="H719" s="41"/>
      <c r="I719" s="245"/>
      <c r="J719" s="41"/>
      <c r="K719" s="41"/>
      <c r="L719" s="45"/>
      <c r="M719" s="246"/>
      <c r="N719" s="247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224</v>
      </c>
      <c r="AU719" s="18" t="s">
        <v>87</v>
      </c>
    </row>
    <row r="720" s="2" customFormat="1" ht="24.15" customHeight="1">
      <c r="A720" s="39"/>
      <c r="B720" s="40"/>
      <c r="C720" s="229" t="s">
        <v>2111</v>
      </c>
      <c r="D720" s="229" t="s">
        <v>218</v>
      </c>
      <c r="E720" s="231" t="s">
        <v>2112</v>
      </c>
      <c r="F720" s="232" t="s">
        <v>2113</v>
      </c>
      <c r="G720" s="233" t="s">
        <v>354</v>
      </c>
      <c r="H720" s="234">
        <v>1</v>
      </c>
      <c r="I720" s="235"/>
      <c r="J720" s="236">
        <f>ROUND(I720*H720,2)</f>
        <v>0</v>
      </c>
      <c r="K720" s="232" t="s">
        <v>1</v>
      </c>
      <c r="L720" s="45"/>
      <c r="M720" s="237" t="s">
        <v>1</v>
      </c>
      <c r="N720" s="238" t="s">
        <v>44</v>
      </c>
      <c r="O720" s="92"/>
      <c r="P720" s="239">
        <f>O720*H720</f>
        <v>0</v>
      </c>
      <c r="Q720" s="239">
        <v>0</v>
      </c>
      <c r="R720" s="239">
        <f>Q720*H720</f>
        <v>0</v>
      </c>
      <c r="S720" s="239">
        <v>0</v>
      </c>
      <c r="T720" s="240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41" t="s">
        <v>293</v>
      </c>
      <c r="AT720" s="241" t="s">
        <v>218</v>
      </c>
      <c r="AU720" s="241" t="s">
        <v>87</v>
      </c>
      <c r="AY720" s="18" t="s">
        <v>214</v>
      </c>
      <c r="BE720" s="242">
        <f>IF(N720="základní",J720,0)</f>
        <v>0</v>
      </c>
      <c r="BF720" s="242">
        <f>IF(N720="snížená",J720,0)</f>
        <v>0</v>
      </c>
      <c r="BG720" s="242">
        <f>IF(N720="zákl. přenesená",J720,0)</f>
        <v>0</v>
      </c>
      <c r="BH720" s="242">
        <f>IF(N720="sníž. přenesená",J720,0)</f>
        <v>0</v>
      </c>
      <c r="BI720" s="242">
        <f>IF(N720="nulová",J720,0)</f>
        <v>0</v>
      </c>
      <c r="BJ720" s="18" t="s">
        <v>85</v>
      </c>
      <c r="BK720" s="242">
        <f>ROUND(I720*H720,2)</f>
        <v>0</v>
      </c>
      <c r="BL720" s="18" t="s">
        <v>293</v>
      </c>
      <c r="BM720" s="241" t="s">
        <v>2114</v>
      </c>
    </row>
    <row r="721" s="2" customFormat="1">
      <c r="A721" s="39"/>
      <c r="B721" s="40"/>
      <c r="C721" s="41"/>
      <c r="D721" s="243" t="s">
        <v>224</v>
      </c>
      <c r="E721" s="41"/>
      <c r="F721" s="244" t="s">
        <v>2113</v>
      </c>
      <c r="G721" s="41"/>
      <c r="H721" s="41"/>
      <c r="I721" s="245"/>
      <c r="J721" s="41"/>
      <c r="K721" s="41"/>
      <c r="L721" s="45"/>
      <c r="M721" s="246"/>
      <c r="N721" s="247"/>
      <c r="O721" s="92"/>
      <c r="P721" s="92"/>
      <c r="Q721" s="92"/>
      <c r="R721" s="92"/>
      <c r="S721" s="92"/>
      <c r="T721" s="9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224</v>
      </c>
      <c r="AU721" s="18" t="s">
        <v>87</v>
      </c>
    </row>
    <row r="722" s="2" customFormat="1" ht="33" customHeight="1">
      <c r="A722" s="39"/>
      <c r="B722" s="40"/>
      <c r="C722" s="229" t="s">
        <v>2115</v>
      </c>
      <c r="D722" s="229" t="s">
        <v>218</v>
      </c>
      <c r="E722" s="231" t="s">
        <v>2116</v>
      </c>
      <c r="F722" s="232" t="s">
        <v>2117</v>
      </c>
      <c r="G722" s="233" t="s">
        <v>283</v>
      </c>
      <c r="H722" s="234">
        <v>1.421</v>
      </c>
      <c r="I722" s="235"/>
      <c r="J722" s="236">
        <f>ROUND(I722*H722,2)</f>
        <v>0</v>
      </c>
      <c r="K722" s="232" t="s">
        <v>222</v>
      </c>
      <c r="L722" s="45"/>
      <c r="M722" s="237" t="s">
        <v>1</v>
      </c>
      <c r="N722" s="238" t="s">
        <v>44</v>
      </c>
      <c r="O722" s="92"/>
      <c r="P722" s="239">
        <f>O722*H722</f>
        <v>0</v>
      </c>
      <c r="Q722" s="239">
        <v>0</v>
      </c>
      <c r="R722" s="239">
        <f>Q722*H722</f>
        <v>0</v>
      </c>
      <c r="S722" s="239">
        <v>0</v>
      </c>
      <c r="T722" s="240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1" t="s">
        <v>293</v>
      </c>
      <c r="AT722" s="241" t="s">
        <v>218</v>
      </c>
      <c r="AU722" s="241" t="s">
        <v>87</v>
      </c>
      <c r="AY722" s="18" t="s">
        <v>214</v>
      </c>
      <c r="BE722" s="242">
        <f>IF(N722="základní",J722,0)</f>
        <v>0</v>
      </c>
      <c r="BF722" s="242">
        <f>IF(N722="snížená",J722,0)</f>
        <v>0</v>
      </c>
      <c r="BG722" s="242">
        <f>IF(N722="zákl. přenesená",J722,0)</f>
        <v>0</v>
      </c>
      <c r="BH722" s="242">
        <f>IF(N722="sníž. přenesená",J722,0)</f>
        <v>0</v>
      </c>
      <c r="BI722" s="242">
        <f>IF(N722="nulová",J722,0)</f>
        <v>0</v>
      </c>
      <c r="BJ722" s="18" t="s">
        <v>85</v>
      </c>
      <c r="BK722" s="242">
        <f>ROUND(I722*H722,2)</f>
        <v>0</v>
      </c>
      <c r="BL722" s="18" t="s">
        <v>293</v>
      </c>
      <c r="BM722" s="241" t="s">
        <v>2118</v>
      </c>
    </row>
    <row r="723" s="2" customFormat="1">
      <c r="A723" s="39"/>
      <c r="B723" s="40"/>
      <c r="C723" s="41"/>
      <c r="D723" s="243" t="s">
        <v>224</v>
      </c>
      <c r="E723" s="41"/>
      <c r="F723" s="244" t="s">
        <v>2119</v>
      </c>
      <c r="G723" s="41"/>
      <c r="H723" s="41"/>
      <c r="I723" s="245"/>
      <c r="J723" s="41"/>
      <c r="K723" s="41"/>
      <c r="L723" s="45"/>
      <c r="M723" s="246"/>
      <c r="N723" s="247"/>
      <c r="O723" s="92"/>
      <c r="P723" s="92"/>
      <c r="Q723" s="92"/>
      <c r="R723" s="92"/>
      <c r="S723" s="92"/>
      <c r="T723" s="93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224</v>
      </c>
      <c r="AU723" s="18" t="s">
        <v>87</v>
      </c>
    </row>
    <row r="724" s="12" customFormat="1" ht="22.8" customHeight="1">
      <c r="A724" s="12"/>
      <c r="B724" s="213"/>
      <c r="C724" s="214"/>
      <c r="D724" s="215" t="s">
        <v>78</v>
      </c>
      <c r="E724" s="227" t="s">
        <v>1341</v>
      </c>
      <c r="F724" s="227" t="s">
        <v>1342</v>
      </c>
      <c r="G724" s="214"/>
      <c r="H724" s="214"/>
      <c r="I724" s="217"/>
      <c r="J724" s="228">
        <f>BK724</f>
        <v>0</v>
      </c>
      <c r="K724" s="214"/>
      <c r="L724" s="219"/>
      <c r="M724" s="220"/>
      <c r="N724" s="221"/>
      <c r="O724" s="221"/>
      <c r="P724" s="222">
        <f>SUM(P725:P811)</f>
        <v>0</v>
      </c>
      <c r="Q724" s="221"/>
      <c r="R724" s="222">
        <f>SUM(R725:R811)</f>
        <v>17.036208943010003</v>
      </c>
      <c r="S724" s="221"/>
      <c r="T724" s="223">
        <f>SUM(T725:T811)</f>
        <v>0</v>
      </c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R724" s="224" t="s">
        <v>87</v>
      </c>
      <c r="AT724" s="225" t="s">
        <v>78</v>
      </c>
      <c r="AU724" s="225" t="s">
        <v>85</v>
      </c>
      <c r="AY724" s="224" t="s">
        <v>214</v>
      </c>
      <c r="BK724" s="226">
        <f>SUM(BK725:BK811)</f>
        <v>0</v>
      </c>
    </row>
    <row r="725" s="2" customFormat="1" ht="24.15" customHeight="1">
      <c r="A725" s="39"/>
      <c r="B725" s="40"/>
      <c r="C725" s="229" t="s">
        <v>2120</v>
      </c>
      <c r="D725" s="229" t="s">
        <v>218</v>
      </c>
      <c r="E725" s="231" t="s">
        <v>2121</v>
      </c>
      <c r="F725" s="232" t="s">
        <v>2122</v>
      </c>
      <c r="G725" s="233" t="s">
        <v>221</v>
      </c>
      <c r="H725" s="234">
        <v>187.71100000000001</v>
      </c>
      <c r="I725" s="235"/>
      <c r="J725" s="236">
        <f>ROUND(I725*H725,2)</f>
        <v>0</v>
      </c>
      <c r="K725" s="232" t="s">
        <v>222</v>
      </c>
      <c r="L725" s="45"/>
      <c r="M725" s="237" t="s">
        <v>1</v>
      </c>
      <c r="N725" s="238" t="s">
        <v>44</v>
      </c>
      <c r="O725" s="92"/>
      <c r="P725" s="239">
        <f>O725*H725</f>
        <v>0</v>
      </c>
      <c r="Q725" s="239">
        <v>0</v>
      </c>
      <c r="R725" s="239">
        <f>Q725*H725</f>
        <v>0</v>
      </c>
      <c r="S725" s="239">
        <v>0</v>
      </c>
      <c r="T725" s="240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1" t="s">
        <v>293</v>
      </c>
      <c r="AT725" s="241" t="s">
        <v>218</v>
      </c>
      <c r="AU725" s="241" t="s">
        <v>87</v>
      </c>
      <c r="AY725" s="18" t="s">
        <v>214</v>
      </c>
      <c r="BE725" s="242">
        <f>IF(N725="základní",J725,0)</f>
        <v>0</v>
      </c>
      <c r="BF725" s="242">
        <f>IF(N725="snížená",J725,0)</f>
        <v>0</v>
      </c>
      <c r="BG725" s="242">
        <f>IF(N725="zákl. přenesená",J725,0)</f>
        <v>0</v>
      </c>
      <c r="BH725" s="242">
        <f>IF(N725="sníž. přenesená",J725,0)</f>
        <v>0</v>
      </c>
      <c r="BI725" s="242">
        <f>IF(N725="nulová",J725,0)</f>
        <v>0</v>
      </c>
      <c r="BJ725" s="18" t="s">
        <v>85</v>
      </c>
      <c r="BK725" s="242">
        <f>ROUND(I725*H725,2)</f>
        <v>0</v>
      </c>
      <c r="BL725" s="18" t="s">
        <v>293</v>
      </c>
      <c r="BM725" s="241" t="s">
        <v>2123</v>
      </c>
    </row>
    <row r="726" s="2" customFormat="1">
      <c r="A726" s="39"/>
      <c r="B726" s="40"/>
      <c r="C726" s="41"/>
      <c r="D726" s="243" t="s">
        <v>224</v>
      </c>
      <c r="E726" s="41"/>
      <c r="F726" s="244" t="s">
        <v>2124</v>
      </c>
      <c r="G726" s="41"/>
      <c r="H726" s="41"/>
      <c r="I726" s="245"/>
      <c r="J726" s="41"/>
      <c r="K726" s="41"/>
      <c r="L726" s="45"/>
      <c r="M726" s="246"/>
      <c r="N726" s="247"/>
      <c r="O726" s="92"/>
      <c r="P726" s="92"/>
      <c r="Q726" s="92"/>
      <c r="R726" s="92"/>
      <c r="S726" s="92"/>
      <c r="T726" s="93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224</v>
      </c>
      <c r="AU726" s="18" t="s">
        <v>87</v>
      </c>
    </row>
    <row r="727" s="14" customFormat="1">
      <c r="A727" s="14"/>
      <c r="B727" s="258"/>
      <c r="C727" s="259"/>
      <c r="D727" s="243" t="s">
        <v>226</v>
      </c>
      <c r="E727" s="260" t="s">
        <v>1</v>
      </c>
      <c r="F727" s="261" t="s">
        <v>2125</v>
      </c>
      <c r="G727" s="259"/>
      <c r="H727" s="262">
        <v>157.25</v>
      </c>
      <c r="I727" s="263"/>
      <c r="J727" s="259"/>
      <c r="K727" s="259"/>
      <c r="L727" s="264"/>
      <c r="M727" s="265"/>
      <c r="N727" s="266"/>
      <c r="O727" s="266"/>
      <c r="P727" s="266"/>
      <c r="Q727" s="266"/>
      <c r="R727" s="266"/>
      <c r="S727" s="266"/>
      <c r="T727" s="267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8" t="s">
        <v>226</v>
      </c>
      <c r="AU727" s="268" t="s">
        <v>87</v>
      </c>
      <c r="AV727" s="14" t="s">
        <v>87</v>
      </c>
      <c r="AW727" s="14" t="s">
        <v>34</v>
      </c>
      <c r="AX727" s="14" t="s">
        <v>79</v>
      </c>
      <c r="AY727" s="268" t="s">
        <v>214</v>
      </c>
    </row>
    <row r="728" s="14" customFormat="1">
      <c r="A728" s="14"/>
      <c r="B728" s="258"/>
      <c r="C728" s="259"/>
      <c r="D728" s="243" t="s">
        <v>226</v>
      </c>
      <c r="E728" s="260" t="s">
        <v>1</v>
      </c>
      <c r="F728" s="261" t="s">
        <v>1726</v>
      </c>
      <c r="G728" s="259"/>
      <c r="H728" s="262">
        <v>-2.8220000000000001</v>
      </c>
      <c r="I728" s="263"/>
      <c r="J728" s="259"/>
      <c r="K728" s="259"/>
      <c r="L728" s="264"/>
      <c r="M728" s="265"/>
      <c r="N728" s="266"/>
      <c r="O728" s="266"/>
      <c r="P728" s="266"/>
      <c r="Q728" s="266"/>
      <c r="R728" s="266"/>
      <c r="S728" s="266"/>
      <c r="T728" s="267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8" t="s">
        <v>226</v>
      </c>
      <c r="AU728" s="268" t="s">
        <v>87</v>
      </c>
      <c r="AV728" s="14" t="s">
        <v>87</v>
      </c>
      <c r="AW728" s="14" t="s">
        <v>34</v>
      </c>
      <c r="AX728" s="14" t="s">
        <v>79</v>
      </c>
      <c r="AY728" s="268" t="s">
        <v>214</v>
      </c>
    </row>
    <row r="729" s="14" customFormat="1">
      <c r="A729" s="14"/>
      <c r="B729" s="258"/>
      <c r="C729" s="259"/>
      <c r="D729" s="243" t="s">
        <v>226</v>
      </c>
      <c r="E729" s="260" t="s">
        <v>1</v>
      </c>
      <c r="F729" s="261" t="s">
        <v>1727</v>
      </c>
      <c r="G729" s="259"/>
      <c r="H729" s="262">
        <v>-2.7850000000000001</v>
      </c>
      <c r="I729" s="263"/>
      <c r="J729" s="259"/>
      <c r="K729" s="259"/>
      <c r="L729" s="264"/>
      <c r="M729" s="265"/>
      <c r="N729" s="266"/>
      <c r="O729" s="266"/>
      <c r="P729" s="266"/>
      <c r="Q729" s="266"/>
      <c r="R729" s="266"/>
      <c r="S729" s="266"/>
      <c r="T729" s="267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8" t="s">
        <v>226</v>
      </c>
      <c r="AU729" s="268" t="s">
        <v>87</v>
      </c>
      <c r="AV729" s="14" t="s">
        <v>87</v>
      </c>
      <c r="AW729" s="14" t="s">
        <v>34</v>
      </c>
      <c r="AX729" s="14" t="s">
        <v>79</v>
      </c>
      <c r="AY729" s="268" t="s">
        <v>214</v>
      </c>
    </row>
    <row r="730" s="16" customFormat="1">
      <c r="A730" s="16"/>
      <c r="B730" s="303"/>
      <c r="C730" s="304"/>
      <c r="D730" s="243" t="s">
        <v>226</v>
      </c>
      <c r="E730" s="305" t="s">
        <v>1</v>
      </c>
      <c r="F730" s="306" t="s">
        <v>1796</v>
      </c>
      <c r="G730" s="304"/>
      <c r="H730" s="307">
        <v>151.643</v>
      </c>
      <c r="I730" s="308"/>
      <c r="J730" s="304"/>
      <c r="K730" s="304"/>
      <c r="L730" s="309"/>
      <c r="M730" s="310"/>
      <c r="N730" s="311"/>
      <c r="O730" s="311"/>
      <c r="P730" s="311"/>
      <c r="Q730" s="311"/>
      <c r="R730" s="311"/>
      <c r="S730" s="311"/>
      <c r="T730" s="312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T730" s="313" t="s">
        <v>226</v>
      </c>
      <c r="AU730" s="313" t="s">
        <v>87</v>
      </c>
      <c r="AV730" s="16" t="s">
        <v>95</v>
      </c>
      <c r="AW730" s="16" t="s">
        <v>34</v>
      </c>
      <c r="AX730" s="16" t="s">
        <v>79</v>
      </c>
      <c r="AY730" s="313" t="s">
        <v>214</v>
      </c>
    </row>
    <row r="731" s="14" customFormat="1">
      <c r="A731" s="14"/>
      <c r="B731" s="258"/>
      <c r="C731" s="259"/>
      <c r="D731" s="243" t="s">
        <v>226</v>
      </c>
      <c r="E731" s="260" t="s">
        <v>1</v>
      </c>
      <c r="F731" s="261" t="s">
        <v>2126</v>
      </c>
      <c r="G731" s="259"/>
      <c r="H731" s="262">
        <v>-13.5</v>
      </c>
      <c r="I731" s="263"/>
      <c r="J731" s="259"/>
      <c r="K731" s="259"/>
      <c r="L731" s="264"/>
      <c r="M731" s="265"/>
      <c r="N731" s="266"/>
      <c r="O731" s="266"/>
      <c r="P731" s="266"/>
      <c r="Q731" s="266"/>
      <c r="R731" s="266"/>
      <c r="S731" s="266"/>
      <c r="T731" s="267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8" t="s">
        <v>226</v>
      </c>
      <c r="AU731" s="268" t="s">
        <v>87</v>
      </c>
      <c r="AV731" s="14" t="s">
        <v>87</v>
      </c>
      <c r="AW731" s="14" t="s">
        <v>34</v>
      </c>
      <c r="AX731" s="14" t="s">
        <v>79</v>
      </c>
      <c r="AY731" s="268" t="s">
        <v>214</v>
      </c>
    </row>
    <row r="732" s="14" customFormat="1">
      <c r="A732" s="14"/>
      <c r="B732" s="258"/>
      <c r="C732" s="259"/>
      <c r="D732" s="243" t="s">
        <v>226</v>
      </c>
      <c r="E732" s="260" t="s">
        <v>1</v>
      </c>
      <c r="F732" s="261" t="s">
        <v>2127</v>
      </c>
      <c r="G732" s="259"/>
      <c r="H732" s="262">
        <v>40.5</v>
      </c>
      <c r="I732" s="263"/>
      <c r="J732" s="259"/>
      <c r="K732" s="259"/>
      <c r="L732" s="264"/>
      <c r="M732" s="265"/>
      <c r="N732" s="266"/>
      <c r="O732" s="266"/>
      <c r="P732" s="266"/>
      <c r="Q732" s="266"/>
      <c r="R732" s="266"/>
      <c r="S732" s="266"/>
      <c r="T732" s="267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8" t="s">
        <v>226</v>
      </c>
      <c r="AU732" s="268" t="s">
        <v>87</v>
      </c>
      <c r="AV732" s="14" t="s">
        <v>87</v>
      </c>
      <c r="AW732" s="14" t="s">
        <v>34</v>
      </c>
      <c r="AX732" s="14" t="s">
        <v>79</v>
      </c>
      <c r="AY732" s="268" t="s">
        <v>214</v>
      </c>
    </row>
    <row r="733" s="14" customFormat="1">
      <c r="A733" s="14"/>
      <c r="B733" s="258"/>
      <c r="C733" s="259"/>
      <c r="D733" s="243" t="s">
        <v>226</v>
      </c>
      <c r="E733" s="260" t="s">
        <v>1</v>
      </c>
      <c r="F733" s="261" t="s">
        <v>2128</v>
      </c>
      <c r="G733" s="259"/>
      <c r="H733" s="262">
        <v>7.1630000000000003</v>
      </c>
      <c r="I733" s="263"/>
      <c r="J733" s="259"/>
      <c r="K733" s="259"/>
      <c r="L733" s="264"/>
      <c r="M733" s="265"/>
      <c r="N733" s="266"/>
      <c r="O733" s="266"/>
      <c r="P733" s="266"/>
      <c r="Q733" s="266"/>
      <c r="R733" s="266"/>
      <c r="S733" s="266"/>
      <c r="T733" s="267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8" t="s">
        <v>226</v>
      </c>
      <c r="AU733" s="268" t="s">
        <v>87</v>
      </c>
      <c r="AV733" s="14" t="s">
        <v>87</v>
      </c>
      <c r="AW733" s="14" t="s">
        <v>34</v>
      </c>
      <c r="AX733" s="14" t="s">
        <v>79</v>
      </c>
      <c r="AY733" s="268" t="s">
        <v>214</v>
      </c>
    </row>
    <row r="734" s="14" customFormat="1">
      <c r="A734" s="14"/>
      <c r="B734" s="258"/>
      <c r="C734" s="259"/>
      <c r="D734" s="243" t="s">
        <v>226</v>
      </c>
      <c r="E734" s="260" t="s">
        <v>1</v>
      </c>
      <c r="F734" s="261" t="s">
        <v>2129</v>
      </c>
      <c r="G734" s="259"/>
      <c r="H734" s="262">
        <v>1.905</v>
      </c>
      <c r="I734" s="263"/>
      <c r="J734" s="259"/>
      <c r="K734" s="259"/>
      <c r="L734" s="264"/>
      <c r="M734" s="265"/>
      <c r="N734" s="266"/>
      <c r="O734" s="266"/>
      <c r="P734" s="266"/>
      <c r="Q734" s="266"/>
      <c r="R734" s="266"/>
      <c r="S734" s="266"/>
      <c r="T734" s="267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8" t="s">
        <v>226</v>
      </c>
      <c r="AU734" s="268" t="s">
        <v>87</v>
      </c>
      <c r="AV734" s="14" t="s">
        <v>87</v>
      </c>
      <c r="AW734" s="14" t="s">
        <v>34</v>
      </c>
      <c r="AX734" s="14" t="s">
        <v>79</v>
      </c>
      <c r="AY734" s="268" t="s">
        <v>214</v>
      </c>
    </row>
    <row r="735" s="15" customFormat="1">
      <c r="A735" s="15"/>
      <c r="B735" s="269"/>
      <c r="C735" s="270"/>
      <c r="D735" s="243" t="s">
        <v>226</v>
      </c>
      <c r="E735" s="271" t="s">
        <v>1</v>
      </c>
      <c r="F735" s="272" t="s">
        <v>230</v>
      </c>
      <c r="G735" s="270"/>
      <c r="H735" s="273">
        <v>187.71100000000001</v>
      </c>
      <c r="I735" s="274"/>
      <c r="J735" s="270"/>
      <c r="K735" s="270"/>
      <c r="L735" s="275"/>
      <c r="M735" s="276"/>
      <c r="N735" s="277"/>
      <c r="O735" s="277"/>
      <c r="P735" s="277"/>
      <c r="Q735" s="277"/>
      <c r="R735" s="277"/>
      <c r="S735" s="277"/>
      <c r="T735" s="278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79" t="s">
        <v>226</v>
      </c>
      <c r="AU735" s="279" t="s">
        <v>87</v>
      </c>
      <c r="AV735" s="15" t="s">
        <v>117</v>
      </c>
      <c r="AW735" s="15" t="s">
        <v>34</v>
      </c>
      <c r="AX735" s="15" t="s">
        <v>85</v>
      </c>
      <c r="AY735" s="279" t="s">
        <v>214</v>
      </c>
    </row>
    <row r="736" s="2" customFormat="1" ht="16.5" customHeight="1">
      <c r="A736" s="39"/>
      <c r="B736" s="40"/>
      <c r="C736" s="280" t="s">
        <v>2130</v>
      </c>
      <c r="D736" s="280" t="s">
        <v>244</v>
      </c>
      <c r="E736" s="282" t="s">
        <v>2072</v>
      </c>
      <c r="F736" s="283" t="s">
        <v>2073</v>
      </c>
      <c r="G736" s="284" t="s">
        <v>283</v>
      </c>
      <c r="H736" s="285">
        <v>0.074999999999999997</v>
      </c>
      <c r="I736" s="286"/>
      <c r="J736" s="287">
        <f>ROUND(I736*H736,2)</f>
        <v>0</v>
      </c>
      <c r="K736" s="283" t="s">
        <v>222</v>
      </c>
      <c r="L736" s="288"/>
      <c r="M736" s="289" t="s">
        <v>1</v>
      </c>
      <c r="N736" s="290" t="s">
        <v>44</v>
      </c>
      <c r="O736" s="92"/>
      <c r="P736" s="239">
        <f>O736*H736</f>
        <v>0</v>
      </c>
      <c r="Q736" s="239">
        <v>1</v>
      </c>
      <c r="R736" s="239">
        <f>Q736*H736</f>
        <v>0.074999999999999997</v>
      </c>
      <c r="S736" s="239">
        <v>0</v>
      </c>
      <c r="T736" s="240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1" t="s">
        <v>299</v>
      </c>
      <c r="AT736" s="241" t="s">
        <v>244</v>
      </c>
      <c r="AU736" s="241" t="s">
        <v>87</v>
      </c>
      <c r="AY736" s="18" t="s">
        <v>214</v>
      </c>
      <c r="BE736" s="242">
        <f>IF(N736="základní",J736,0)</f>
        <v>0</v>
      </c>
      <c r="BF736" s="242">
        <f>IF(N736="snížená",J736,0)</f>
        <v>0</v>
      </c>
      <c r="BG736" s="242">
        <f>IF(N736="zákl. přenesená",J736,0)</f>
        <v>0</v>
      </c>
      <c r="BH736" s="242">
        <f>IF(N736="sníž. přenesená",J736,0)</f>
        <v>0</v>
      </c>
      <c r="BI736" s="242">
        <f>IF(N736="nulová",J736,0)</f>
        <v>0</v>
      </c>
      <c r="BJ736" s="18" t="s">
        <v>85</v>
      </c>
      <c r="BK736" s="242">
        <f>ROUND(I736*H736,2)</f>
        <v>0</v>
      </c>
      <c r="BL736" s="18" t="s">
        <v>293</v>
      </c>
      <c r="BM736" s="241" t="s">
        <v>2131</v>
      </c>
    </row>
    <row r="737" s="2" customFormat="1">
      <c r="A737" s="39"/>
      <c r="B737" s="40"/>
      <c r="C737" s="41"/>
      <c r="D737" s="243" t="s">
        <v>224</v>
      </c>
      <c r="E737" s="41"/>
      <c r="F737" s="244" t="s">
        <v>2073</v>
      </c>
      <c r="G737" s="41"/>
      <c r="H737" s="41"/>
      <c r="I737" s="245"/>
      <c r="J737" s="41"/>
      <c r="K737" s="41"/>
      <c r="L737" s="45"/>
      <c r="M737" s="246"/>
      <c r="N737" s="247"/>
      <c r="O737" s="92"/>
      <c r="P737" s="92"/>
      <c r="Q737" s="92"/>
      <c r="R737" s="92"/>
      <c r="S737" s="92"/>
      <c r="T737" s="93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224</v>
      </c>
      <c r="AU737" s="18" t="s">
        <v>87</v>
      </c>
    </row>
    <row r="738" s="14" customFormat="1">
      <c r="A738" s="14"/>
      <c r="B738" s="258"/>
      <c r="C738" s="259"/>
      <c r="D738" s="243" t="s">
        <v>226</v>
      </c>
      <c r="E738" s="260" t="s">
        <v>1</v>
      </c>
      <c r="F738" s="261" t="s">
        <v>2132</v>
      </c>
      <c r="G738" s="259"/>
      <c r="H738" s="262">
        <v>0.074999999999999997</v>
      </c>
      <c r="I738" s="263"/>
      <c r="J738" s="259"/>
      <c r="K738" s="259"/>
      <c r="L738" s="264"/>
      <c r="M738" s="265"/>
      <c r="N738" s="266"/>
      <c r="O738" s="266"/>
      <c r="P738" s="266"/>
      <c r="Q738" s="266"/>
      <c r="R738" s="266"/>
      <c r="S738" s="266"/>
      <c r="T738" s="267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8" t="s">
        <v>226</v>
      </c>
      <c r="AU738" s="268" t="s">
        <v>87</v>
      </c>
      <c r="AV738" s="14" t="s">
        <v>87</v>
      </c>
      <c r="AW738" s="14" t="s">
        <v>34</v>
      </c>
      <c r="AX738" s="14" t="s">
        <v>85</v>
      </c>
      <c r="AY738" s="268" t="s">
        <v>214</v>
      </c>
    </row>
    <row r="739" s="2" customFormat="1" ht="24.15" customHeight="1">
      <c r="A739" s="39"/>
      <c r="B739" s="40"/>
      <c r="C739" s="229" t="s">
        <v>2133</v>
      </c>
      <c r="D739" s="229" t="s">
        <v>218</v>
      </c>
      <c r="E739" s="231" t="s">
        <v>2134</v>
      </c>
      <c r="F739" s="232" t="s">
        <v>2135</v>
      </c>
      <c r="G739" s="233" t="s">
        <v>221</v>
      </c>
      <c r="H739" s="234">
        <v>8.8140000000000001</v>
      </c>
      <c r="I739" s="235"/>
      <c r="J739" s="236">
        <f>ROUND(I739*H739,2)</f>
        <v>0</v>
      </c>
      <c r="K739" s="232" t="s">
        <v>222</v>
      </c>
      <c r="L739" s="45"/>
      <c r="M739" s="237" t="s">
        <v>1</v>
      </c>
      <c r="N739" s="238" t="s">
        <v>44</v>
      </c>
      <c r="O739" s="92"/>
      <c r="P739" s="239">
        <f>O739*H739</f>
        <v>0</v>
      </c>
      <c r="Q739" s="239">
        <v>0</v>
      </c>
      <c r="R739" s="239">
        <f>Q739*H739</f>
        <v>0</v>
      </c>
      <c r="S739" s="239">
        <v>0</v>
      </c>
      <c r="T739" s="240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41" t="s">
        <v>293</v>
      </c>
      <c r="AT739" s="241" t="s">
        <v>218</v>
      </c>
      <c r="AU739" s="241" t="s">
        <v>87</v>
      </c>
      <c r="AY739" s="18" t="s">
        <v>214</v>
      </c>
      <c r="BE739" s="242">
        <f>IF(N739="základní",J739,0)</f>
        <v>0</v>
      </c>
      <c r="BF739" s="242">
        <f>IF(N739="snížená",J739,0)</f>
        <v>0</v>
      </c>
      <c r="BG739" s="242">
        <f>IF(N739="zákl. přenesená",J739,0)</f>
        <v>0</v>
      </c>
      <c r="BH739" s="242">
        <f>IF(N739="sníž. přenesená",J739,0)</f>
        <v>0</v>
      </c>
      <c r="BI739" s="242">
        <f>IF(N739="nulová",J739,0)</f>
        <v>0</v>
      </c>
      <c r="BJ739" s="18" t="s">
        <v>85</v>
      </c>
      <c r="BK739" s="242">
        <f>ROUND(I739*H739,2)</f>
        <v>0</v>
      </c>
      <c r="BL739" s="18" t="s">
        <v>293</v>
      </c>
      <c r="BM739" s="241" t="s">
        <v>2136</v>
      </c>
    </row>
    <row r="740" s="2" customFormat="1">
      <c r="A740" s="39"/>
      <c r="B740" s="40"/>
      <c r="C740" s="41"/>
      <c r="D740" s="243" t="s">
        <v>224</v>
      </c>
      <c r="E740" s="41"/>
      <c r="F740" s="244" t="s">
        <v>2137</v>
      </c>
      <c r="G740" s="41"/>
      <c r="H740" s="41"/>
      <c r="I740" s="245"/>
      <c r="J740" s="41"/>
      <c r="K740" s="41"/>
      <c r="L740" s="45"/>
      <c r="M740" s="246"/>
      <c r="N740" s="247"/>
      <c r="O740" s="92"/>
      <c r="P740" s="92"/>
      <c r="Q740" s="92"/>
      <c r="R740" s="92"/>
      <c r="S740" s="92"/>
      <c r="T740" s="93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224</v>
      </c>
      <c r="AU740" s="18" t="s">
        <v>87</v>
      </c>
    </row>
    <row r="741" s="14" customFormat="1">
      <c r="A741" s="14"/>
      <c r="B741" s="258"/>
      <c r="C741" s="259"/>
      <c r="D741" s="243" t="s">
        <v>226</v>
      </c>
      <c r="E741" s="260" t="s">
        <v>1</v>
      </c>
      <c r="F741" s="261" t="s">
        <v>2128</v>
      </c>
      <c r="G741" s="259"/>
      <c r="H741" s="262">
        <v>7.1630000000000003</v>
      </c>
      <c r="I741" s="263"/>
      <c r="J741" s="259"/>
      <c r="K741" s="259"/>
      <c r="L741" s="264"/>
      <c r="M741" s="265"/>
      <c r="N741" s="266"/>
      <c r="O741" s="266"/>
      <c r="P741" s="266"/>
      <c r="Q741" s="266"/>
      <c r="R741" s="266"/>
      <c r="S741" s="266"/>
      <c r="T741" s="267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8" t="s">
        <v>226</v>
      </c>
      <c r="AU741" s="268" t="s">
        <v>87</v>
      </c>
      <c r="AV741" s="14" t="s">
        <v>87</v>
      </c>
      <c r="AW741" s="14" t="s">
        <v>34</v>
      </c>
      <c r="AX741" s="14" t="s">
        <v>79</v>
      </c>
      <c r="AY741" s="268" t="s">
        <v>214</v>
      </c>
    </row>
    <row r="742" s="14" customFormat="1">
      <c r="A742" s="14"/>
      <c r="B742" s="258"/>
      <c r="C742" s="259"/>
      <c r="D742" s="243" t="s">
        <v>226</v>
      </c>
      <c r="E742" s="260" t="s">
        <v>1</v>
      </c>
      <c r="F742" s="261" t="s">
        <v>2138</v>
      </c>
      <c r="G742" s="259"/>
      <c r="H742" s="262">
        <v>1.651</v>
      </c>
      <c r="I742" s="263"/>
      <c r="J742" s="259"/>
      <c r="K742" s="259"/>
      <c r="L742" s="264"/>
      <c r="M742" s="265"/>
      <c r="N742" s="266"/>
      <c r="O742" s="266"/>
      <c r="P742" s="266"/>
      <c r="Q742" s="266"/>
      <c r="R742" s="266"/>
      <c r="S742" s="266"/>
      <c r="T742" s="267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8" t="s">
        <v>226</v>
      </c>
      <c r="AU742" s="268" t="s">
        <v>87</v>
      </c>
      <c r="AV742" s="14" t="s">
        <v>87</v>
      </c>
      <c r="AW742" s="14" t="s">
        <v>34</v>
      </c>
      <c r="AX742" s="14" t="s">
        <v>79</v>
      </c>
      <c r="AY742" s="268" t="s">
        <v>214</v>
      </c>
    </row>
    <row r="743" s="15" customFormat="1">
      <c r="A743" s="15"/>
      <c r="B743" s="269"/>
      <c r="C743" s="270"/>
      <c r="D743" s="243" t="s">
        <v>226</v>
      </c>
      <c r="E743" s="271" t="s">
        <v>1</v>
      </c>
      <c r="F743" s="272" t="s">
        <v>230</v>
      </c>
      <c r="G743" s="270"/>
      <c r="H743" s="273">
        <v>8.8140000000000001</v>
      </c>
      <c r="I743" s="274"/>
      <c r="J743" s="270"/>
      <c r="K743" s="270"/>
      <c r="L743" s="275"/>
      <c r="M743" s="276"/>
      <c r="N743" s="277"/>
      <c r="O743" s="277"/>
      <c r="P743" s="277"/>
      <c r="Q743" s="277"/>
      <c r="R743" s="277"/>
      <c r="S743" s="277"/>
      <c r="T743" s="278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79" t="s">
        <v>226</v>
      </c>
      <c r="AU743" s="279" t="s">
        <v>87</v>
      </c>
      <c r="AV743" s="15" t="s">
        <v>117</v>
      </c>
      <c r="AW743" s="15" t="s">
        <v>34</v>
      </c>
      <c r="AX743" s="15" t="s">
        <v>85</v>
      </c>
      <c r="AY743" s="279" t="s">
        <v>214</v>
      </c>
    </row>
    <row r="744" s="2" customFormat="1" ht="44.25" customHeight="1">
      <c r="A744" s="39"/>
      <c r="B744" s="40"/>
      <c r="C744" s="280" t="s">
        <v>2139</v>
      </c>
      <c r="D744" s="280" t="s">
        <v>244</v>
      </c>
      <c r="E744" s="282" t="s">
        <v>2090</v>
      </c>
      <c r="F744" s="283" t="s">
        <v>2091</v>
      </c>
      <c r="G744" s="284" t="s">
        <v>221</v>
      </c>
      <c r="H744" s="285">
        <v>9.6950000000000003</v>
      </c>
      <c r="I744" s="286"/>
      <c r="J744" s="287">
        <f>ROUND(I744*H744,2)</f>
        <v>0</v>
      </c>
      <c r="K744" s="283" t="s">
        <v>222</v>
      </c>
      <c r="L744" s="288"/>
      <c r="M744" s="289" t="s">
        <v>1</v>
      </c>
      <c r="N744" s="290" t="s">
        <v>44</v>
      </c>
      <c r="O744" s="92"/>
      <c r="P744" s="239">
        <f>O744*H744</f>
        <v>0</v>
      </c>
      <c r="Q744" s="239">
        <v>0.0054000000000000003</v>
      </c>
      <c r="R744" s="239">
        <f>Q744*H744</f>
        <v>0.052353000000000004</v>
      </c>
      <c r="S744" s="239">
        <v>0</v>
      </c>
      <c r="T744" s="240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41" t="s">
        <v>299</v>
      </c>
      <c r="AT744" s="241" t="s">
        <v>244</v>
      </c>
      <c r="AU744" s="241" t="s">
        <v>87</v>
      </c>
      <c r="AY744" s="18" t="s">
        <v>214</v>
      </c>
      <c r="BE744" s="242">
        <f>IF(N744="základní",J744,0)</f>
        <v>0</v>
      </c>
      <c r="BF744" s="242">
        <f>IF(N744="snížená",J744,0)</f>
        <v>0</v>
      </c>
      <c r="BG744" s="242">
        <f>IF(N744="zákl. přenesená",J744,0)</f>
        <v>0</v>
      </c>
      <c r="BH744" s="242">
        <f>IF(N744="sníž. přenesená",J744,0)</f>
        <v>0</v>
      </c>
      <c r="BI744" s="242">
        <f>IF(N744="nulová",J744,0)</f>
        <v>0</v>
      </c>
      <c r="BJ744" s="18" t="s">
        <v>85</v>
      </c>
      <c r="BK744" s="242">
        <f>ROUND(I744*H744,2)</f>
        <v>0</v>
      </c>
      <c r="BL744" s="18" t="s">
        <v>293</v>
      </c>
      <c r="BM744" s="241" t="s">
        <v>2140</v>
      </c>
    </row>
    <row r="745" s="2" customFormat="1">
      <c r="A745" s="39"/>
      <c r="B745" s="40"/>
      <c r="C745" s="41"/>
      <c r="D745" s="243" t="s">
        <v>224</v>
      </c>
      <c r="E745" s="41"/>
      <c r="F745" s="244" t="s">
        <v>2091</v>
      </c>
      <c r="G745" s="41"/>
      <c r="H745" s="41"/>
      <c r="I745" s="245"/>
      <c r="J745" s="41"/>
      <c r="K745" s="41"/>
      <c r="L745" s="45"/>
      <c r="M745" s="246"/>
      <c r="N745" s="247"/>
      <c r="O745" s="92"/>
      <c r="P745" s="92"/>
      <c r="Q745" s="92"/>
      <c r="R745" s="92"/>
      <c r="S745" s="92"/>
      <c r="T745" s="93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224</v>
      </c>
      <c r="AU745" s="18" t="s">
        <v>87</v>
      </c>
    </row>
    <row r="746" s="14" customFormat="1">
      <c r="A746" s="14"/>
      <c r="B746" s="258"/>
      <c r="C746" s="259"/>
      <c r="D746" s="243" t="s">
        <v>226</v>
      </c>
      <c r="E746" s="260" t="s">
        <v>1</v>
      </c>
      <c r="F746" s="261" t="s">
        <v>2141</v>
      </c>
      <c r="G746" s="259"/>
      <c r="H746" s="262">
        <v>9.6950000000000003</v>
      </c>
      <c r="I746" s="263"/>
      <c r="J746" s="259"/>
      <c r="K746" s="259"/>
      <c r="L746" s="264"/>
      <c r="M746" s="265"/>
      <c r="N746" s="266"/>
      <c r="O746" s="266"/>
      <c r="P746" s="266"/>
      <c r="Q746" s="266"/>
      <c r="R746" s="266"/>
      <c r="S746" s="266"/>
      <c r="T746" s="267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8" t="s">
        <v>226</v>
      </c>
      <c r="AU746" s="268" t="s">
        <v>87</v>
      </c>
      <c r="AV746" s="14" t="s">
        <v>87</v>
      </c>
      <c r="AW746" s="14" t="s">
        <v>34</v>
      </c>
      <c r="AX746" s="14" t="s">
        <v>85</v>
      </c>
      <c r="AY746" s="268" t="s">
        <v>214</v>
      </c>
    </row>
    <row r="747" s="2" customFormat="1" ht="24.15" customHeight="1">
      <c r="A747" s="39"/>
      <c r="B747" s="40"/>
      <c r="C747" s="229" t="s">
        <v>2142</v>
      </c>
      <c r="D747" s="229" t="s">
        <v>218</v>
      </c>
      <c r="E747" s="231" t="s">
        <v>2143</v>
      </c>
      <c r="F747" s="232" t="s">
        <v>2144</v>
      </c>
      <c r="G747" s="233" t="s">
        <v>221</v>
      </c>
      <c r="H747" s="234">
        <v>195.38300000000001</v>
      </c>
      <c r="I747" s="235"/>
      <c r="J747" s="236">
        <f>ROUND(I747*H747,2)</f>
        <v>0</v>
      </c>
      <c r="K747" s="232" t="s">
        <v>222</v>
      </c>
      <c r="L747" s="45"/>
      <c r="M747" s="237" t="s">
        <v>1</v>
      </c>
      <c r="N747" s="238" t="s">
        <v>44</v>
      </c>
      <c r="O747" s="92"/>
      <c r="P747" s="239">
        <f>O747*H747</f>
        <v>0</v>
      </c>
      <c r="Q747" s="239">
        <v>0</v>
      </c>
      <c r="R747" s="239">
        <f>Q747*H747</f>
        <v>0</v>
      </c>
      <c r="S747" s="239">
        <v>0</v>
      </c>
      <c r="T747" s="240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41" t="s">
        <v>293</v>
      </c>
      <c r="AT747" s="241" t="s">
        <v>218</v>
      </c>
      <c r="AU747" s="241" t="s">
        <v>87</v>
      </c>
      <c r="AY747" s="18" t="s">
        <v>214</v>
      </c>
      <c r="BE747" s="242">
        <f>IF(N747="základní",J747,0)</f>
        <v>0</v>
      </c>
      <c r="BF747" s="242">
        <f>IF(N747="snížená",J747,0)</f>
        <v>0</v>
      </c>
      <c r="BG747" s="242">
        <f>IF(N747="zákl. přenesená",J747,0)</f>
        <v>0</v>
      </c>
      <c r="BH747" s="242">
        <f>IF(N747="sníž. přenesená",J747,0)</f>
        <v>0</v>
      </c>
      <c r="BI747" s="242">
        <f>IF(N747="nulová",J747,0)</f>
        <v>0</v>
      </c>
      <c r="BJ747" s="18" t="s">
        <v>85</v>
      </c>
      <c r="BK747" s="242">
        <f>ROUND(I747*H747,2)</f>
        <v>0</v>
      </c>
      <c r="BL747" s="18" t="s">
        <v>293</v>
      </c>
      <c r="BM747" s="241" t="s">
        <v>2145</v>
      </c>
    </row>
    <row r="748" s="2" customFormat="1">
      <c r="A748" s="39"/>
      <c r="B748" s="40"/>
      <c r="C748" s="41"/>
      <c r="D748" s="243" t="s">
        <v>224</v>
      </c>
      <c r="E748" s="41"/>
      <c r="F748" s="244" t="s">
        <v>2146</v>
      </c>
      <c r="G748" s="41"/>
      <c r="H748" s="41"/>
      <c r="I748" s="245"/>
      <c r="J748" s="41"/>
      <c r="K748" s="41"/>
      <c r="L748" s="45"/>
      <c r="M748" s="246"/>
      <c r="N748" s="247"/>
      <c r="O748" s="92"/>
      <c r="P748" s="92"/>
      <c r="Q748" s="92"/>
      <c r="R748" s="92"/>
      <c r="S748" s="92"/>
      <c r="T748" s="93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224</v>
      </c>
      <c r="AU748" s="18" t="s">
        <v>87</v>
      </c>
    </row>
    <row r="749" s="14" customFormat="1">
      <c r="A749" s="14"/>
      <c r="B749" s="258"/>
      <c r="C749" s="259"/>
      <c r="D749" s="243" t="s">
        <v>226</v>
      </c>
      <c r="E749" s="260" t="s">
        <v>1</v>
      </c>
      <c r="F749" s="261" t="s">
        <v>2125</v>
      </c>
      <c r="G749" s="259"/>
      <c r="H749" s="262">
        <v>157.25</v>
      </c>
      <c r="I749" s="263"/>
      <c r="J749" s="259"/>
      <c r="K749" s="259"/>
      <c r="L749" s="264"/>
      <c r="M749" s="265"/>
      <c r="N749" s="266"/>
      <c r="O749" s="266"/>
      <c r="P749" s="266"/>
      <c r="Q749" s="266"/>
      <c r="R749" s="266"/>
      <c r="S749" s="266"/>
      <c r="T749" s="267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8" t="s">
        <v>226</v>
      </c>
      <c r="AU749" s="268" t="s">
        <v>87</v>
      </c>
      <c r="AV749" s="14" t="s">
        <v>87</v>
      </c>
      <c r="AW749" s="14" t="s">
        <v>34</v>
      </c>
      <c r="AX749" s="14" t="s">
        <v>79</v>
      </c>
      <c r="AY749" s="268" t="s">
        <v>214</v>
      </c>
    </row>
    <row r="750" s="14" customFormat="1">
      <c r="A750" s="14"/>
      <c r="B750" s="258"/>
      <c r="C750" s="259"/>
      <c r="D750" s="243" t="s">
        <v>226</v>
      </c>
      <c r="E750" s="260" t="s">
        <v>1</v>
      </c>
      <c r="F750" s="261" t="s">
        <v>1726</v>
      </c>
      <c r="G750" s="259"/>
      <c r="H750" s="262">
        <v>-2.8220000000000001</v>
      </c>
      <c r="I750" s="263"/>
      <c r="J750" s="259"/>
      <c r="K750" s="259"/>
      <c r="L750" s="264"/>
      <c r="M750" s="265"/>
      <c r="N750" s="266"/>
      <c r="O750" s="266"/>
      <c r="P750" s="266"/>
      <c r="Q750" s="266"/>
      <c r="R750" s="266"/>
      <c r="S750" s="266"/>
      <c r="T750" s="267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8" t="s">
        <v>226</v>
      </c>
      <c r="AU750" s="268" t="s">
        <v>87</v>
      </c>
      <c r="AV750" s="14" t="s">
        <v>87</v>
      </c>
      <c r="AW750" s="14" t="s">
        <v>34</v>
      </c>
      <c r="AX750" s="14" t="s">
        <v>79</v>
      </c>
      <c r="AY750" s="268" t="s">
        <v>214</v>
      </c>
    </row>
    <row r="751" s="14" customFormat="1">
      <c r="A751" s="14"/>
      <c r="B751" s="258"/>
      <c r="C751" s="259"/>
      <c r="D751" s="243" t="s">
        <v>226</v>
      </c>
      <c r="E751" s="260" t="s">
        <v>1</v>
      </c>
      <c r="F751" s="261" t="s">
        <v>1727</v>
      </c>
      <c r="G751" s="259"/>
      <c r="H751" s="262">
        <v>-2.7850000000000001</v>
      </c>
      <c r="I751" s="263"/>
      <c r="J751" s="259"/>
      <c r="K751" s="259"/>
      <c r="L751" s="264"/>
      <c r="M751" s="265"/>
      <c r="N751" s="266"/>
      <c r="O751" s="266"/>
      <c r="P751" s="266"/>
      <c r="Q751" s="266"/>
      <c r="R751" s="266"/>
      <c r="S751" s="266"/>
      <c r="T751" s="267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8" t="s">
        <v>226</v>
      </c>
      <c r="AU751" s="268" t="s">
        <v>87</v>
      </c>
      <c r="AV751" s="14" t="s">
        <v>87</v>
      </c>
      <c r="AW751" s="14" t="s">
        <v>34</v>
      </c>
      <c r="AX751" s="14" t="s">
        <v>79</v>
      </c>
      <c r="AY751" s="268" t="s">
        <v>214</v>
      </c>
    </row>
    <row r="752" s="16" customFormat="1">
      <c r="A752" s="16"/>
      <c r="B752" s="303"/>
      <c r="C752" s="304"/>
      <c r="D752" s="243" t="s">
        <v>226</v>
      </c>
      <c r="E752" s="305" t="s">
        <v>1</v>
      </c>
      <c r="F752" s="306" t="s">
        <v>1796</v>
      </c>
      <c r="G752" s="304"/>
      <c r="H752" s="307">
        <v>151.643</v>
      </c>
      <c r="I752" s="308"/>
      <c r="J752" s="304"/>
      <c r="K752" s="304"/>
      <c r="L752" s="309"/>
      <c r="M752" s="310"/>
      <c r="N752" s="311"/>
      <c r="O752" s="311"/>
      <c r="P752" s="311"/>
      <c r="Q752" s="311"/>
      <c r="R752" s="311"/>
      <c r="S752" s="311"/>
      <c r="T752" s="312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T752" s="313" t="s">
        <v>226</v>
      </c>
      <c r="AU752" s="313" t="s">
        <v>87</v>
      </c>
      <c r="AV752" s="16" t="s">
        <v>95</v>
      </c>
      <c r="AW752" s="16" t="s">
        <v>34</v>
      </c>
      <c r="AX752" s="16" t="s">
        <v>79</v>
      </c>
      <c r="AY752" s="313" t="s">
        <v>214</v>
      </c>
    </row>
    <row r="753" s="14" customFormat="1">
      <c r="A753" s="14"/>
      <c r="B753" s="258"/>
      <c r="C753" s="259"/>
      <c r="D753" s="243" t="s">
        <v>226</v>
      </c>
      <c r="E753" s="260" t="s">
        <v>1</v>
      </c>
      <c r="F753" s="261" t="s">
        <v>2126</v>
      </c>
      <c r="G753" s="259"/>
      <c r="H753" s="262">
        <v>-13.5</v>
      </c>
      <c r="I753" s="263"/>
      <c r="J753" s="259"/>
      <c r="K753" s="259"/>
      <c r="L753" s="264"/>
      <c r="M753" s="265"/>
      <c r="N753" s="266"/>
      <c r="O753" s="266"/>
      <c r="P753" s="266"/>
      <c r="Q753" s="266"/>
      <c r="R753" s="266"/>
      <c r="S753" s="266"/>
      <c r="T753" s="267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8" t="s">
        <v>226</v>
      </c>
      <c r="AU753" s="268" t="s">
        <v>87</v>
      </c>
      <c r="AV753" s="14" t="s">
        <v>87</v>
      </c>
      <c r="AW753" s="14" t="s">
        <v>34</v>
      </c>
      <c r="AX753" s="14" t="s">
        <v>79</v>
      </c>
      <c r="AY753" s="268" t="s">
        <v>214</v>
      </c>
    </row>
    <row r="754" s="14" customFormat="1">
      <c r="A754" s="14"/>
      <c r="B754" s="258"/>
      <c r="C754" s="259"/>
      <c r="D754" s="243" t="s">
        <v>226</v>
      </c>
      <c r="E754" s="260" t="s">
        <v>1</v>
      </c>
      <c r="F754" s="261" t="s">
        <v>2147</v>
      </c>
      <c r="G754" s="259"/>
      <c r="H754" s="262">
        <v>57.240000000000002</v>
      </c>
      <c r="I754" s="263"/>
      <c r="J754" s="259"/>
      <c r="K754" s="259"/>
      <c r="L754" s="264"/>
      <c r="M754" s="265"/>
      <c r="N754" s="266"/>
      <c r="O754" s="266"/>
      <c r="P754" s="266"/>
      <c r="Q754" s="266"/>
      <c r="R754" s="266"/>
      <c r="S754" s="266"/>
      <c r="T754" s="267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8" t="s">
        <v>226</v>
      </c>
      <c r="AU754" s="268" t="s">
        <v>87</v>
      </c>
      <c r="AV754" s="14" t="s">
        <v>87</v>
      </c>
      <c r="AW754" s="14" t="s">
        <v>34</v>
      </c>
      <c r="AX754" s="14" t="s">
        <v>79</v>
      </c>
      <c r="AY754" s="268" t="s">
        <v>214</v>
      </c>
    </row>
    <row r="755" s="15" customFormat="1">
      <c r="A755" s="15"/>
      <c r="B755" s="269"/>
      <c r="C755" s="270"/>
      <c r="D755" s="243" t="s">
        <v>226</v>
      </c>
      <c r="E755" s="271" t="s">
        <v>1</v>
      </c>
      <c r="F755" s="272" t="s">
        <v>230</v>
      </c>
      <c r="G755" s="270"/>
      <c r="H755" s="273">
        <v>195.38300000000001</v>
      </c>
      <c r="I755" s="274"/>
      <c r="J755" s="270"/>
      <c r="K755" s="270"/>
      <c r="L755" s="275"/>
      <c r="M755" s="276"/>
      <c r="N755" s="277"/>
      <c r="O755" s="277"/>
      <c r="P755" s="277"/>
      <c r="Q755" s="277"/>
      <c r="R755" s="277"/>
      <c r="S755" s="277"/>
      <c r="T755" s="278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79" t="s">
        <v>226</v>
      </c>
      <c r="AU755" s="279" t="s">
        <v>87</v>
      </c>
      <c r="AV755" s="15" t="s">
        <v>117</v>
      </c>
      <c r="AW755" s="15" t="s">
        <v>34</v>
      </c>
      <c r="AX755" s="15" t="s">
        <v>85</v>
      </c>
      <c r="AY755" s="279" t="s">
        <v>214</v>
      </c>
    </row>
    <row r="756" s="2" customFormat="1" ht="49.05" customHeight="1">
      <c r="A756" s="39"/>
      <c r="B756" s="40"/>
      <c r="C756" s="280" t="s">
        <v>2148</v>
      </c>
      <c r="D756" s="280" t="s">
        <v>244</v>
      </c>
      <c r="E756" s="282" t="s">
        <v>2149</v>
      </c>
      <c r="F756" s="283" t="s">
        <v>2150</v>
      </c>
      <c r="G756" s="284" t="s">
        <v>221</v>
      </c>
      <c r="H756" s="285">
        <v>214.92099999999999</v>
      </c>
      <c r="I756" s="286"/>
      <c r="J756" s="287">
        <f>ROUND(I756*H756,2)</f>
        <v>0</v>
      </c>
      <c r="K756" s="283" t="s">
        <v>222</v>
      </c>
      <c r="L756" s="288"/>
      <c r="M756" s="289" t="s">
        <v>1</v>
      </c>
      <c r="N756" s="290" t="s">
        <v>44</v>
      </c>
      <c r="O756" s="92"/>
      <c r="P756" s="239">
        <f>O756*H756</f>
        <v>0</v>
      </c>
      <c r="Q756" s="239">
        <v>0.0040000000000000001</v>
      </c>
      <c r="R756" s="239">
        <f>Q756*H756</f>
        <v>0.859684</v>
      </c>
      <c r="S756" s="239">
        <v>0</v>
      </c>
      <c r="T756" s="240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41" t="s">
        <v>299</v>
      </c>
      <c r="AT756" s="241" t="s">
        <v>244</v>
      </c>
      <c r="AU756" s="241" t="s">
        <v>87</v>
      </c>
      <c r="AY756" s="18" t="s">
        <v>214</v>
      </c>
      <c r="BE756" s="242">
        <f>IF(N756="základní",J756,0)</f>
        <v>0</v>
      </c>
      <c r="BF756" s="242">
        <f>IF(N756="snížená",J756,0)</f>
        <v>0</v>
      </c>
      <c r="BG756" s="242">
        <f>IF(N756="zákl. přenesená",J756,0)</f>
        <v>0</v>
      </c>
      <c r="BH756" s="242">
        <f>IF(N756="sníž. přenesená",J756,0)</f>
        <v>0</v>
      </c>
      <c r="BI756" s="242">
        <f>IF(N756="nulová",J756,0)</f>
        <v>0</v>
      </c>
      <c r="BJ756" s="18" t="s">
        <v>85</v>
      </c>
      <c r="BK756" s="242">
        <f>ROUND(I756*H756,2)</f>
        <v>0</v>
      </c>
      <c r="BL756" s="18" t="s">
        <v>293</v>
      </c>
      <c r="BM756" s="241" t="s">
        <v>2151</v>
      </c>
    </row>
    <row r="757" s="2" customFormat="1">
      <c r="A757" s="39"/>
      <c r="B757" s="40"/>
      <c r="C757" s="41"/>
      <c r="D757" s="243" t="s">
        <v>224</v>
      </c>
      <c r="E757" s="41"/>
      <c r="F757" s="244" t="s">
        <v>2150</v>
      </c>
      <c r="G757" s="41"/>
      <c r="H757" s="41"/>
      <c r="I757" s="245"/>
      <c r="J757" s="41"/>
      <c r="K757" s="41"/>
      <c r="L757" s="45"/>
      <c r="M757" s="246"/>
      <c r="N757" s="247"/>
      <c r="O757" s="92"/>
      <c r="P757" s="92"/>
      <c r="Q757" s="92"/>
      <c r="R757" s="92"/>
      <c r="S757" s="92"/>
      <c r="T757" s="93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224</v>
      </c>
      <c r="AU757" s="18" t="s">
        <v>87</v>
      </c>
    </row>
    <row r="758" s="14" customFormat="1">
      <c r="A758" s="14"/>
      <c r="B758" s="258"/>
      <c r="C758" s="259"/>
      <c r="D758" s="243" t="s">
        <v>226</v>
      </c>
      <c r="E758" s="260" t="s">
        <v>1</v>
      </c>
      <c r="F758" s="261" t="s">
        <v>2152</v>
      </c>
      <c r="G758" s="259"/>
      <c r="H758" s="262">
        <v>214.92099999999999</v>
      </c>
      <c r="I758" s="263"/>
      <c r="J758" s="259"/>
      <c r="K758" s="259"/>
      <c r="L758" s="264"/>
      <c r="M758" s="265"/>
      <c r="N758" s="266"/>
      <c r="O758" s="266"/>
      <c r="P758" s="266"/>
      <c r="Q758" s="266"/>
      <c r="R758" s="266"/>
      <c r="S758" s="266"/>
      <c r="T758" s="267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8" t="s">
        <v>226</v>
      </c>
      <c r="AU758" s="268" t="s">
        <v>87</v>
      </c>
      <c r="AV758" s="14" t="s">
        <v>87</v>
      </c>
      <c r="AW758" s="14" t="s">
        <v>34</v>
      </c>
      <c r="AX758" s="14" t="s">
        <v>85</v>
      </c>
      <c r="AY758" s="268" t="s">
        <v>214</v>
      </c>
    </row>
    <row r="759" s="2" customFormat="1" ht="24.15" customHeight="1">
      <c r="A759" s="39"/>
      <c r="B759" s="40"/>
      <c r="C759" s="229" t="s">
        <v>2153</v>
      </c>
      <c r="D759" s="229" t="s">
        <v>218</v>
      </c>
      <c r="E759" s="231" t="s">
        <v>2154</v>
      </c>
      <c r="F759" s="232" t="s">
        <v>2155</v>
      </c>
      <c r="G759" s="233" t="s">
        <v>221</v>
      </c>
      <c r="H759" s="234">
        <v>578.47699999999998</v>
      </c>
      <c r="I759" s="235"/>
      <c r="J759" s="236">
        <f>ROUND(I759*H759,2)</f>
        <v>0</v>
      </c>
      <c r="K759" s="232" t="s">
        <v>222</v>
      </c>
      <c r="L759" s="45"/>
      <c r="M759" s="237" t="s">
        <v>1</v>
      </c>
      <c r="N759" s="238" t="s">
        <v>44</v>
      </c>
      <c r="O759" s="92"/>
      <c r="P759" s="239">
        <f>O759*H759</f>
        <v>0</v>
      </c>
      <c r="Q759" s="239">
        <v>0.00088312999999999998</v>
      </c>
      <c r="R759" s="239">
        <f>Q759*H759</f>
        <v>0.51087039300999992</v>
      </c>
      <c r="S759" s="239">
        <v>0</v>
      </c>
      <c r="T759" s="240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1" t="s">
        <v>293</v>
      </c>
      <c r="AT759" s="241" t="s">
        <v>218</v>
      </c>
      <c r="AU759" s="241" t="s">
        <v>87</v>
      </c>
      <c r="AY759" s="18" t="s">
        <v>214</v>
      </c>
      <c r="BE759" s="242">
        <f>IF(N759="základní",J759,0)</f>
        <v>0</v>
      </c>
      <c r="BF759" s="242">
        <f>IF(N759="snížená",J759,0)</f>
        <v>0</v>
      </c>
      <c r="BG759" s="242">
        <f>IF(N759="zákl. přenesená",J759,0)</f>
        <v>0</v>
      </c>
      <c r="BH759" s="242">
        <f>IF(N759="sníž. přenesená",J759,0)</f>
        <v>0</v>
      </c>
      <c r="BI759" s="242">
        <f>IF(N759="nulová",J759,0)</f>
        <v>0</v>
      </c>
      <c r="BJ759" s="18" t="s">
        <v>85</v>
      </c>
      <c r="BK759" s="242">
        <f>ROUND(I759*H759,2)</f>
        <v>0</v>
      </c>
      <c r="BL759" s="18" t="s">
        <v>293</v>
      </c>
      <c r="BM759" s="241" t="s">
        <v>2156</v>
      </c>
    </row>
    <row r="760" s="2" customFormat="1">
      <c r="A760" s="39"/>
      <c r="B760" s="40"/>
      <c r="C760" s="41"/>
      <c r="D760" s="243" t="s">
        <v>224</v>
      </c>
      <c r="E760" s="41"/>
      <c r="F760" s="244" t="s">
        <v>2157</v>
      </c>
      <c r="G760" s="41"/>
      <c r="H760" s="41"/>
      <c r="I760" s="245"/>
      <c r="J760" s="41"/>
      <c r="K760" s="41"/>
      <c r="L760" s="45"/>
      <c r="M760" s="246"/>
      <c r="N760" s="247"/>
      <c r="O760" s="92"/>
      <c r="P760" s="92"/>
      <c r="Q760" s="92"/>
      <c r="R760" s="92"/>
      <c r="S760" s="92"/>
      <c r="T760" s="93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224</v>
      </c>
      <c r="AU760" s="18" t="s">
        <v>87</v>
      </c>
    </row>
    <row r="761" s="2" customFormat="1" ht="55.5" customHeight="1">
      <c r="A761" s="39"/>
      <c r="B761" s="40"/>
      <c r="C761" s="280" t="s">
        <v>2158</v>
      </c>
      <c r="D761" s="280" t="s">
        <v>244</v>
      </c>
      <c r="E761" s="282" t="s">
        <v>2159</v>
      </c>
      <c r="F761" s="283" t="s">
        <v>2160</v>
      </c>
      <c r="G761" s="284" t="s">
        <v>221</v>
      </c>
      <c r="H761" s="285">
        <v>421.40300000000002</v>
      </c>
      <c r="I761" s="286"/>
      <c r="J761" s="287">
        <f>ROUND(I761*H761,2)</f>
        <v>0</v>
      </c>
      <c r="K761" s="283" t="s">
        <v>222</v>
      </c>
      <c r="L761" s="288"/>
      <c r="M761" s="289" t="s">
        <v>1</v>
      </c>
      <c r="N761" s="290" t="s">
        <v>44</v>
      </c>
      <c r="O761" s="92"/>
      <c r="P761" s="239">
        <f>O761*H761</f>
        <v>0</v>
      </c>
      <c r="Q761" s="239">
        <v>0.0047000000000000002</v>
      </c>
      <c r="R761" s="239">
        <f>Q761*H761</f>
        <v>1.9805941000000003</v>
      </c>
      <c r="S761" s="239">
        <v>0</v>
      </c>
      <c r="T761" s="240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1" t="s">
        <v>299</v>
      </c>
      <c r="AT761" s="241" t="s">
        <v>244</v>
      </c>
      <c r="AU761" s="241" t="s">
        <v>87</v>
      </c>
      <c r="AY761" s="18" t="s">
        <v>214</v>
      </c>
      <c r="BE761" s="242">
        <f>IF(N761="základní",J761,0)</f>
        <v>0</v>
      </c>
      <c r="BF761" s="242">
        <f>IF(N761="snížená",J761,0)</f>
        <v>0</v>
      </c>
      <c r="BG761" s="242">
        <f>IF(N761="zákl. přenesená",J761,0)</f>
        <v>0</v>
      </c>
      <c r="BH761" s="242">
        <f>IF(N761="sníž. přenesená",J761,0)</f>
        <v>0</v>
      </c>
      <c r="BI761" s="242">
        <f>IF(N761="nulová",J761,0)</f>
        <v>0</v>
      </c>
      <c r="BJ761" s="18" t="s">
        <v>85</v>
      </c>
      <c r="BK761" s="242">
        <f>ROUND(I761*H761,2)</f>
        <v>0</v>
      </c>
      <c r="BL761" s="18" t="s">
        <v>293</v>
      </c>
      <c r="BM761" s="241" t="s">
        <v>2161</v>
      </c>
    </row>
    <row r="762" s="2" customFormat="1">
      <c r="A762" s="39"/>
      <c r="B762" s="40"/>
      <c r="C762" s="41"/>
      <c r="D762" s="243" t="s">
        <v>224</v>
      </c>
      <c r="E762" s="41"/>
      <c r="F762" s="244" t="s">
        <v>2160</v>
      </c>
      <c r="G762" s="41"/>
      <c r="H762" s="41"/>
      <c r="I762" s="245"/>
      <c r="J762" s="41"/>
      <c r="K762" s="41"/>
      <c r="L762" s="45"/>
      <c r="M762" s="246"/>
      <c r="N762" s="247"/>
      <c r="O762" s="92"/>
      <c r="P762" s="92"/>
      <c r="Q762" s="92"/>
      <c r="R762" s="92"/>
      <c r="S762" s="92"/>
      <c r="T762" s="93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224</v>
      </c>
      <c r="AU762" s="18" t="s">
        <v>87</v>
      </c>
    </row>
    <row r="763" s="14" customFormat="1">
      <c r="A763" s="14"/>
      <c r="B763" s="258"/>
      <c r="C763" s="259"/>
      <c r="D763" s="243" t="s">
        <v>226</v>
      </c>
      <c r="E763" s="260" t="s">
        <v>1</v>
      </c>
      <c r="F763" s="261" t="s">
        <v>2162</v>
      </c>
      <c r="G763" s="259"/>
      <c r="H763" s="262">
        <v>178.643</v>
      </c>
      <c r="I763" s="263"/>
      <c r="J763" s="259"/>
      <c r="K763" s="259"/>
      <c r="L763" s="264"/>
      <c r="M763" s="265"/>
      <c r="N763" s="266"/>
      <c r="O763" s="266"/>
      <c r="P763" s="266"/>
      <c r="Q763" s="266"/>
      <c r="R763" s="266"/>
      <c r="S763" s="266"/>
      <c r="T763" s="267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8" t="s">
        <v>226</v>
      </c>
      <c r="AU763" s="268" t="s">
        <v>87</v>
      </c>
      <c r="AV763" s="14" t="s">
        <v>87</v>
      </c>
      <c r="AW763" s="14" t="s">
        <v>34</v>
      </c>
      <c r="AX763" s="14" t="s">
        <v>79</v>
      </c>
      <c r="AY763" s="268" t="s">
        <v>214</v>
      </c>
    </row>
    <row r="764" s="14" customFormat="1">
      <c r="A764" s="14"/>
      <c r="B764" s="258"/>
      <c r="C764" s="259"/>
      <c r="D764" s="243" t="s">
        <v>226</v>
      </c>
      <c r="E764" s="260" t="s">
        <v>1</v>
      </c>
      <c r="F764" s="261" t="s">
        <v>2163</v>
      </c>
      <c r="G764" s="259"/>
      <c r="H764" s="262">
        <v>195.38300000000001</v>
      </c>
      <c r="I764" s="263"/>
      <c r="J764" s="259"/>
      <c r="K764" s="259"/>
      <c r="L764" s="264"/>
      <c r="M764" s="265"/>
      <c r="N764" s="266"/>
      <c r="O764" s="266"/>
      <c r="P764" s="266"/>
      <c r="Q764" s="266"/>
      <c r="R764" s="266"/>
      <c r="S764" s="266"/>
      <c r="T764" s="267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8" t="s">
        <v>226</v>
      </c>
      <c r="AU764" s="268" t="s">
        <v>87</v>
      </c>
      <c r="AV764" s="14" t="s">
        <v>87</v>
      </c>
      <c r="AW764" s="14" t="s">
        <v>34</v>
      </c>
      <c r="AX764" s="14" t="s">
        <v>79</v>
      </c>
      <c r="AY764" s="268" t="s">
        <v>214</v>
      </c>
    </row>
    <row r="765" s="14" customFormat="1">
      <c r="A765" s="14"/>
      <c r="B765" s="258"/>
      <c r="C765" s="259"/>
      <c r="D765" s="243" t="s">
        <v>226</v>
      </c>
      <c r="E765" s="260" t="s">
        <v>1</v>
      </c>
      <c r="F765" s="261" t="s">
        <v>2128</v>
      </c>
      <c r="G765" s="259"/>
      <c r="H765" s="262">
        <v>7.1630000000000003</v>
      </c>
      <c r="I765" s="263"/>
      <c r="J765" s="259"/>
      <c r="K765" s="259"/>
      <c r="L765" s="264"/>
      <c r="M765" s="265"/>
      <c r="N765" s="266"/>
      <c r="O765" s="266"/>
      <c r="P765" s="266"/>
      <c r="Q765" s="266"/>
      <c r="R765" s="266"/>
      <c r="S765" s="266"/>
      <c r="T765" s="267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8" t="s">
        <v>226</v>
      </c>
      <c r="AU765" s="268" t="s">
        <v>87</v>
      </c>
      <c r="AV765" s="14" t="s">
        <v>87</v>
      </c>
      <c r="AW765" s="14" t="s">
        <v>34</v>
      </c>
      <c r="AX765" s="14" t="s">
        <v>79</v>
      </c>
      <c r="AY765" s="268" t="s">
        <v>214</v>
      </c>
    </row>
    <row r="766" s="14" customFormat="1">
      <c r="A766" s="14"/>
      <c r="B766" s="258"/>
      <c r="C766" s="259"/>
      <c r="D766" s="243" t="s">
        <v>226</v>
      </c>
      <c r="E766" s="260" t="s">
        <v>1</v>
      </c>
      <c r="F766" s="261" t="s">
        <v>2129</v>
      </c>
      <c r="G766" s="259"/>
      <c r="H766" s="262">
        <v>1.905</v>
      </c>
      <c r="I766" s="263"/>
      <c r="J766" s="259"/>
      <c r="K766" s="259"/>
      <c r="L766" s="264"/>
      <c r="M766" s="265"/>
      <c r="N766" s="266"/>
      <c r="O766" s="266"/>
      <c r="P766" s="266"/>
      <c r="Q766" s="266"/>
      <c r="R766" s="266"/>
      <c r="S766" s="266"/>
      <c r="T766" s="267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8" t="s">
        <v>226</v>
      </c>
      <c r="AU766" s="268" t="s">
        <v>87</v>
      </c>
      <c r="AV766" s="14" t="s">
        <v>87</v>
      </c>
      <c r="AW766" s="14" t="s">
        <v>34</v>
      </c>
      <c r="AX766" s="14" t="s">
        <v>79</v>
      </c>
      <c r="AY766" s="268" t="s">
        <v>214</v>
      </c>
    </row>
    <row r="767" s="15" customFormat="1">
      <c r="A767" s="15"/>
      <c r="B767" s="269"/>
      <c r="C767" s="270"/>
      <c r="D767" s="243" t="s">
        <v>226</v>
      </c>
      <c r="E767" s="271" t="s">
        <v>1</v>
      </c>
      <c r="F767" s="272" t="s">
        <v>230</v>
      </c>
      <c r="G767" s="270"/>
      <c r="H767" s="273">
        <v>383.09399999999999</v>
      </c>
      <c r="I767" s="274"/>
      <c r="J767" s="270"/>
      <c r="K767" s="270"/>
      <c r="L767" s="275"/>
      <c r="M767" s="276"/>
      <c r="N767" s="277"/>
      <c r="O767" s="277"/>
      <c r="P767" s="277"/>
      <c r="Q767" s="277"/>
      <c r="R767" s="277"/>
      <c r="S767" s="277"/>
      <c r="T767" s="278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79" t="s">
        <v>226</v>
      </c>
      <c r="AU767" s="279" t="s">
        <v>87</v>
      </c>
      <c r="AV767" s="15" t="s">
        <v>117</v>
      </c>
      <c r="AW767" s="15" t="s">
        <v>34</v>
      </c>
      <c r="AX767" s="15" t="s">
        <v>79</v>
      </c>
      <c r="AY767" s="279" t="s">
        <v>214</v>
      </c>
    </row>
    <row r="768" s="14" customFormat="1">
      <c r="A768" s="14"/>
      <c r="B768" s="258"/>
      <c r="C768" s="259"/>
      <c r="D768" s="243" t="s">
        <v>226</v>
      </c>
      <c r="E768" s="260" t="s">
        <v>1</v>
      </c>
      <c r="F768" s="261" t="s">
        <v>2164</v>
      </c>
      <c r="G768" s="259"/>
      <c r="H768" s="262">
        <v>421.40300000000002</v>
      </c>
      <c r="I768" s="263"/>
      <c r="J768" s="259"/>
      <c r="K768" s="259"/>
      <c r="L768" s="264"/>
      <c r="M768" s="265"/>
      <c r="N768" s="266"/>
      <c r="O768" s="266"/>
      <c r="P768" s="266"/>
      <c r="Q768" s="266"/>
      <c r="R768" s="266"/>
      <c r="S768" s="266"/>
      <c r="T768" s="267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8" t="s">
        <v>226</v>
      </c>
      <c r="AU768" s="268" t="s">
        <v>87</v>
      </c>
      <c r="AV768" s="14" t="s">
        <v>87</v>
      </c>
      <c r="AW768" s="14" t="s">
        <v>34</v>
      </c>
      <c r="AX768" s="14" t="s">
        <v>85</v>
      </c>
      <c r="AY768" s="268" t="s">
        <v>214</v>
      </c>
    </row>
    <row r="769" s="2" customFormat="1" ht="49.05" customHeight="1">
      <c r="A769" s="39"/>
      <c r="B769" s="40"/>
      <c r="C769" s="280" t="s">
        <v>2165</v>
      </c>
      <c r="D769" s="280" t="s">
        <v>244</v>
      </c>
      <c r="E769" s="282" t="s">
        <v>2166</v>
      </c>
      <c r="F769" s="283" t="s">
        <v>2167</v>
      </c>
      <c r="G769" s="284" t="s">
        <v>221</v>
      </c>
      <c r="H769" s="285">
        <v>214.92099999999999</v>
      </c>
      <c r="I769" s="286"/>
      <c r="J769" s="287">
        <f>ROUND(I769*H769,2)</f>
        <v>0</v>
      </c>
      <c r="K769" s="283" t="s">
        <v>222</v>
      </c>
      <c r="L769" s="288"/>
      <c r="M769" s="289" t="s">
        <v>1</v>
      </c>
      <c r="N769" s="290" t="s">
        <v>44</v>
      </c>
      <c r="O769" s="92"/>
      <c r="P769" s="239">
        <f>O769*H769</f>
        <v>0</v>
      </c>
      <c r="Q769" s="239">
        <v>0.0068500000000000002</v>
      </c>
      <c r="R769" s="239">
        <f>Q769*H769</f>
        <v>1.4722088499999999</v>
      </c>
      <c r="S769" s="239">
        <v>0</v>
      </c>
      <c r="T769" s="240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41" t="s">
        <v>299</v>
      </c>
      <c r="AT769" s="241" t="s">
        <v>244</v>
      </c>
      <c r="AU769" s="241" t="s">
        <v>87</v>
      </c>
      <c r="AY769" s="18" t="s">
        <v>214</v>
      </c>
      <c r="BE769" s="242">
        <f>IF(N769="základní",J769,0)</f>
        <v>0</v>
      </c>
      <c r="BF769" s="242">
        <f>IF(N769="snížená",J769,0)</f>
        <v>0</v>
      </c>
      <c r="BG769" s="242">
        <f>IF(N769="zákl. přenesená",J769,0)</f>
        <v>0</v>
      </c>
      <c r="BH769" s="242">
        <f>IF(N769="sníž. přenesená",J769,0)</f>
        <v>0</v>
      </c>
      <c r="BI769" s="242">
        <f>IF(N769="nulová",J769,0)</f>
        <v>0</v>
      </c>
      <c r="BJ769" s="18" t="s">
        <v>85</v>
      </c>
      <c r="BK769" s="242">
        <f>ROUND(I769*H769,2)</f>
        <v>0</v>
      </c>
      <c r="BL769" s="18" t="s">
        <v>293</v>
      </c>
      <c r="BM769" s="241" t="s">
        <v>2168</v>
      </c>
    </row>
    <row r="770" s="2" customFormat="1">
      <c r="A770" s="39"/>
      <c r="B770" s="40"/>
      <c r="C770" s="41"/>
      <c r="D770" s="243" t="s">
        <v>224</v>
      </c>
      <c r="E770" s="41"/>
      <c r="F770" s="244" t="s">
        <v>2167</v>
      </c>
      <c r="G770" s="41"/>
      <c r="H770" s="41"/>
      <c r="I770" s="245"/>
      <c r="J770" s="41"/>
      <c r="K770" s="41"/>
      <c r="L770" s="45"/>
      <c r="M770" s="246"/>
      <c r="N770" s="247"/>
      <c r="O770" s="92"/>
      <c r="P770" s="92"/>
      <c r="Q770" s="92"/>
      <c r="R770" s="92"/>
      <c r="S770" s="92"/>
      <c r="T770" s="93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224</v>
      </c>
      <c r="AU770" s="18" t="s">
        <v>87</v>
      </c>
    </row>
    <row r="771" s="14" customFormat="1">
      <c r="A771" s="14"/>
      <c r="B771" s="258"/>
      <c r="C771" s="259"/>
      <c r="D771" s="243" t="s">
        <v>226</v>
      </c>
      <c r="E771" s="260" t="s">
        <v>1</v>
      </c>
      <c r="F771" s="261" t="s">
        <v>2152</v>
      </c>
      <c r="G771" s="259"/>
      <c r="H771" s="262">
        <v>214.92099999999999</v>
      </c>
      <c r="I771" s="263"/>
      <c r="J771" s="259"/>
      <c r="K771" s="259"/>
      <c r="L771" s="264"/>
      <c r="M771" s="265"/>
      <c r="N771" s="266"/>
      <c r="O771" s="266"/>
      <c r="P771" s="266"/>
      <c r="Q771" s="266"/>
      <c r="R771" s="266"/>
      <c r="S771" s="266"/>
      <c r="T771" s="267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8" t="s">
        <v>226</v>
      </c>
      <c r="AU771" s="268" t="s">
        <v>87</v>
      </c>
      <c r="AV771" s="14" t="s">
        <v>87</v>
      </c>
      <c r="AW771" s="14" t="s">
        <v>34</v>
      </c>
      <c r="AX771" s="14" t="s">
        <v>85</v>
      </c>
      <c r="AY771" s="268" t="s">
        <v>214</v>
      </c>
    </row>
    <row r="772" s="2" customFormat="1" ht="33" customHeight="1">
      <c r="A772" s="39"/>
      <c r="B772" s="40"/>
      <c r="C772" s="229" t="s">
        <v>2169</v>
      </c>
      <c r="D772" s="229" t="s">
        <v>218</v>
      </c>
      <c r="E772" s="231" t="s">
        <v>2170</v>
      </c>
      <c r="F772" s="232" t="s">
        <v>2171</v>
      </c>
      <c r="G772" s="233" t="s">
        <v>354</v>
      </c>
      <c r="H772" s="234">
        <v>120</v>
      </c>
      <c r="I772" s="235"/>
      <c r="J772" s="236">
        <f>ROUND(I772*H772,2)</f>
        <v>0</v>
      </c>
      <c r="K772" s="232" t="s">
        <v>222</v>
      </c>
      <c r="L772" s="45"/>
      <c r="M772" s="237" t="s">
        <v>1</v>
      </c>
      <c r="N772" s="238" t="s">
        <v>44</v>
      </c>
      <c r="O772" s="92"/>
      <c r="P772" s="239">
        <f>O772*H772</f>
        <v>0</v>
      </c>
      <c r="Q772" s="239">
        <v>0</v>
      </c>
      <c r="R772" s="239">
        <f>Q772*H772</f>
        <v>0</v>
      </c>
      <c r="S772" s="239">
        <v>0</v>
      </c>
      <c r="T772" s="240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41" t="s">
        <v>293</v>
      </c>
      <c r="AT772" s="241" t="s">
        <v>218</v>
      </c>
      <c r="AU772" s="241" t="s">
        <v>87</v>
      </c>
      <c r="AY772" s="18" t="s">
        <v>214</v>
      </c>
      <c r="BE772" s="242">
        <f>IF(N772="základní",J772,0)</f>
        <v>0</v>
      </c>
      <c r="BF772" s="242">
        <f>IF(N772="snížená",J772,0)</f>
        <v>0</v>
      </c>
      <c r="BG772" s="242">
        <f>IF(N772="zákl. přenesená",J772,0)</f>
        <v>0</v>
      </c>
      <c r="BH772" s="242">
        <f>IF(N772="sníž. přenesená",J772,0)</f>
        <v>0</v>
      </c>
      <c r="BI772" s="242">
        <f>IF(N772="nulová",J772,0)</f>
        <v>0</v>
      </c>
      <c r="BJ772" s="18" t="s">
        <v>85</v>
      </c>
      <c r="BK772" s="242">
        <f>ROUND(I772*H772,2)</f>
        <v>0</v>
      </c>
      <c r="BL772" s="18" t="s">
        <v>293</v>
      </c>
      <c r="BM772" s="241" t="s">
        <v>2172</v>
      </c>
    </row>
    <row r="773" s="2" customFormat="1">
      <c r="A773" s="39"/>
      <c r="B773" s="40"/>
      <c r="C773" s="41"/>
      <c r="D773" s="243" t="s">
        <v>224</v>
      </c>
      <c r="E773" s="41"/>
      <c r="F773" s="244" t="s">
        <v>2173</v>
      </c>
      <c r="G773" s="41"/>
      <c r="H773" s="41"/>
      <c r="I773" s="245"/>
      <c r="J773" s="41"/>
      <c r="K773" s="41"/>
      <c r="L773" s="45"/>
      <c r="M773" s="246"/>
      <c r="N773" s="247"/>
      <c r="O773" s="92"/>
      <c r="P773" s="92"/>
      <c r="Q773" s="92"/>
      <c r="R773" s="92"/>
      <c r="S773" s="92"/>
      <c r="T773" s="93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224</v>
      </c>
      <c r="AU773" s="18" t="s">
        <v>87</v>
      </c>
    </row>
    <row r="774" s="2" customFormat="1" ht="24.15" customHeight="1">
      <c r="A774" s="39"/>
      <c r="B774" s="40"/>
      <c r="C774" s="280" t="s">
        <v>2174</v>
      </c>
      <c r="D774" s="280" t="s">
        <v>244</v>
      </c>
      <c r="E774" s="282" t="s">
        <v>2175</v>
      </c>
      <c r="F774" s="283" t="s">
        <v>2176</v>
      </c>
      <c r="G774" s="284" t="s">
        <v>354</v>
      </c>
      <c r="H774" s="285">
        <v>120</v>
      </c>
      <c r="I774" s="286"/>
      <c r="J774" s="287">
        <f>ROUND(I774*H774,2)</f>
        <v>0</v>
      </c>
      <c r="K774" s="283" t="s">
        <v>222</v>
      </c>
      <c r="L774" s="288"/>
      <c r="M774" s="289" t="s">
        <v>1</v>
      </c>
      <c r="N774" s="290" t="s">
        <v>44</v>
      </c>
      <c r="O774" s="92"/>
      <c r="P774" s="239">
        <f>O774*H774</f>
        <v>0</v>
      </c>
      <c r="Q774" s="239">
        <v>5.0000000000000002E-05</v>
      </c>
      <c r="R774" s="239">
        <f>Q774*H774</f>
        <v>0.0060000000000000001</v>
      </c>
      <c r="S774" s="239">
        <v>0</v>
      </c>
      <c r="T774" s="240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1" t="s">
        <v>299</v>
      </c>
      <c r="AT774" s="241" t="s">
        <v>244</v>
      </c>
      <c r="AU774" s="241" t="s">
        <v>87</v>
      </c>
      <c r="AY774" s="18" t="s">
        <v>214</v>
      </c>
      <c r="BE774" s="242">
        <f>IF(N774="základní",J774,0)</f>
        <v>0</v>
      </c>
      <c r="BF774" s="242">
        <f>IF(N774="snížená",J774,0)</f>
        <v>0</v>
      </c>
      <c r="BG774" s="242">
        <f>IF(N774="zákl. přenesená",J774,0)</f>
        <v>0</v>
      </c>
      <c r="BH774" s="242">
        <f>IF(N774="sníž. přenesená",J774,0)</f>
        <v>0</v>
      </c>
      <c r="BI774" s="242">
        <f>IF(N774="nulová",J774,0)</f>
        <v>0</v>
      </c>
      <c r="BJ774" s="18" t="s">
        <v>85</v>
      </c>
      <c r="BK774" s="242">
        <f>ROUND(I774*H774,2)</f>
        <v>0</v>
      </c>
      <c r="BL774" s="18" t="s">
        <v>293</v>
      </c>
      <c r="BM774" s="241" t="s">
        <v>2177</v>
      </c>
    </row>
    <row r="775" s="2" customFormat="1">
      <c r="A775" s="39"/>
      <c r="B775" s="40"/>
      <c r="C775" s="41"/>
      <c r="D775" s="243" t="s">
        <v>224</v>
      </c>
      <c r="E775" s="41"/>
      <c r="F775" s="244" t="s">
        <v>2176</v>
      </c>
      <c r="G775" s="41"/>
      <c r="H775" s="41"/>
      <c r="I775" s="245"/>
      <c r="J775" s="41"/>
      <c r="K775" s="41"/>
      <c r="L775" s="45"/>
      <c r="M775" s="246"/>
      <c r="N775" s="247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224</v>
      </c>
      <c r="AU775" s="18" t="s">
        <v>87</v>
      </c>
    </row>
    <row r="776" s="2" customFormat="1" ht="24.15" customHeight="1">
      <c r="A776" s="39"/>
      <c r="B776" s="40"/>
      <c r="C776" s="229" t="s">
        <v>2178</v>
      </c>
      <c r="D776" s="229" t="s">
        <v>218</v>
      </c>
      <c r="E776" s="231" t="s">
        <v>2179</v>
      </c>
      <c r="F776" s="232" t="s">
        <v>2180</v>
      </c>
      <c r="G776" s="233" t="s">
        <v>221</v>
      </c>
      <c r="H776" s="234">
        <v>167.202</v>
      </c>
      <c r="I776" s="235"/>
      <c r="J776" s="236">
        <f>ROUND(I776*H776,2)</f>
        <v>0</v>
      </c>
      <c r="K776" s="232" t="s">
        <v>222</v>
      </c>
      <c r="L776" s="45"/>
      <c r="M776" s="237" t="s">
        <v>1</v>
      </c>
      <c r="N776" s="238" t="s">
        <v>44</v>
      </c>
      <c r="O776" s="92"/>
      <c r="P776" s="239">
        <f>O776*H776</f>
        <v>0</v>
      </c>
      <c r="Q776" s="239">
        <v>0</v>
      </c>
      <c r="R776" s="239">
        <f>Q776*H776</f>
        <v>0</v>
      </c>
      <c r="S776" s="239">
        <v>0</v>
      </c>
      <c r="T776" s="240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1" t="s">
        <v>293</v>
      </c>
      <c r="AT776" s="241" t="s">
        <v>218</v>
      </c>
      <c r="AU776" s="241" t="s">
        <v>87</v>
      </c>
      <c r="AY776" s="18" t="s">
        <v>214</v>
      </c>
      <c r="BE776" s="242">
        <f>IF(N776="základní",J776,0)</f>
        <v>0</v>
      </c>
      <c r="BF776" s="242">
        <f>IF(N776="snížená",J776,0)</f>
        <v>0</v>
      </c>
      <c r="BG776" s="242">
        <f>IF(N776="zákl. přenesená",J776,0)</f>
        <v>0</v>
      </c>
      <c r="BH776" s="242">
        <f>IF(N776="sníž. přenesená",J776,0)</f>
        <v>0</v>
      </c>
      <c r="BI776" s="242">
        <f>IF(N776="nulová",J776,0)</f>
        <v>0</v>
      </c>
      <c r="BJ776" s="18" t="s">
        <v>85</v>
      </c>
      <c r="BK776" s="242">
        <f>ROUND(I776*H776,2)</f>
        <v>0</v>
      </c>
      <c r="BL776" s="18" t="s">
        <v>293</v>
      </c>
      <c r="BM776" s="241" t="s">
        <v>2181</v>
      </c>
    </row>
    <row r="777" s="2" customFormat="1">
      <c r="A777" s="39"/>
      <c r="B777" s="40"/>
      <c r="C777" s="41"/>
      <c r="D777" s="243" t="s">
        <v>224</v>
      </c>
      <c r="E777" s="41"/>
      <c r="F777" s="244" t="s">
        <v>2182</v>
      </c>
      <c r="G777" s="41"/>
      <c r="H777" s="41"/>
      <c r="I777" s="245"/>
      <c r="J777" s="41"/>
      <c r="K777" s="41"/>
      <c r="L777" s="45"/>
      <c r="M777" s="246"/>
      <c r="N777" s="247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224</v>
      </c>
      <c r="AU777" s="18" t="s">
        <v>87</v>
      </c>
    </row>
    <row r="778" s="2" customFormat="1" ht="24.15" customHeight="1">
      <c r="A778" s="39"/>
      <c r="B778" s="40"/>
      <c r="C778" s="280" t="s">
        <v>2183</v>
      </c>
      <c r="D778" s="280" t="s">
        <v>244</v>
      </c>
      <c r="E778" s="282" t="s">
        <v>1492</v>
      </c>
      <c r="F778" s="283" t="s">
        <v>1493</v>
      </c>
      <c r="G778" s="284" t="s">
        <v>221</v>
      </c>
      <c r="H778" s="285">
        <v>175.56200000000001</v>
      </c>
      <c r="I778" s="286"/>
      <c r="J778" s="287">
        <f>ROUND(I778*H778,2)</f>
        <v>0</v>
      </c>
      <c r="K778" s="283" t="s">
        <v>222</v>
      </c>
      <c r="L778" s="288"/>
      <c r="M778" s="289" t="s">
        <v>1</v>
      </c>
      <c r="N778" s="290" t="s">
        <v>44</v>
      </c>
      <c r="O778" s="92"/>
      <c r="P778" s="239">
        <f>O778*H778</f>
        <v>0</v>
      </c>
      <c r="Q778" s="239">
        <v>0.00029999999999999997</v>
      </c>
      <c r="R778" s="239">
        <f>Q778*H778</f>
        <v>0.052668599999999996</v>
      </c>
      <c r="S778" s="239">
        <v>0</v>
      </c>
      <c r="T778" s="240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1" t="s">
        <v>299</v>
      </c>
      <c r="AT778" s="241" t="s">
        <v>244</v>
      </c>
      <c r="AU778" s="241" t="s">
        <v>87</v>
      </c>
      <c r="AY778" s="18" t="s">
        <v>214</v>
      </c>
      <c r="BE778" s="242">
        <f>IF(N778="základní",J778,0)</f>
        <v>0</v>
      </c>
      <c r="BF778" s="242">
        <f>IF(N778="snížená",J778,0)</f>
        <v>0</v>
      </c>
      <c r="BG778" s="242">
        <f>IF(N778="zákl. přenesená",J778,0)</f>
        <v>0</v>
      </c>
      <c r="BH778" s="242">
        <f>IF(N778="sníž. přenesená",J778,0)</f>
        <v>0</v>
      </c>
      <c r="BI778" s="242">
        <f>IF(N778="nulová",J778,0)</f>
        <v>0</v>
      </c>
      <c r="BJ778" s="18" t="s">
        <v>85</v>
      </c>
      <c r="BK778" s="242">
        <f>ROUND(I778*H778,2)</f>
        <v>0</v>
      </c>
      <c r="BL778" s="18" t="s">
        <v>293</v>
      </c>
      <c r="BM778" s="241" t="s">
        <v>2184</v>
      </c>
    </row>
    <row r="779" s="2" customFormat="1">
      <c r="A779" s="39"/>
      <c r="B779" s="40"/>
      <c r="C779" s="41"/>
      <c r="D779" s="243" t="s">
        <v>224</v>
      </c>
      <c r="E779" s="41"/>
      <c r="F779" s="244" t="s">
        <v>1493</v>
      </c>
      <c r="G779" s="41"/>
      <c r="H779" s="41"/>
      <c r="I779" s="245"/>
      <c r="J779" s="41"/>
      <c r="K779" s="41"/>
      <c r="L779" s="45"/>
      <c r="M779" s="246"/>
      <c r="N779" s="247"/>
      <c r="O779" s="92"/>
      <c r="P779" s="92"/>
      <c r="Q779" s="92"/>
      <c r="R779" s="92"/>
      <c r="S779" s="92"/>
      <c r="T779" s="93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224</v>
      </c>
      <c r="AU779" s="18" t="s">
        <v>87</v>
      </c>
    </row>
    <row r="780" s="14" customFormat="1">
      <c r="A780" s="14"/>
      <c r="B780" s="258"/>
      <c r="C780" s="259"/>
      <c r="D780" s="243" t="s">
        <v>226</v>
      </c>
      <c r="E780" s="260" t="s">
        <v>1</v>
      </c>
      <c r="F780" s="261" t="s">
        <v>2185</v>
      </c>
      <c r="G780" s="259"/>
      <c r="H780" s="262">
        <v>175.56200000000001</v>
      </c>
      <c r="I780" s="263"/>
      <c r="J780" s="259"/>
      <c r="K780" s="259"/>
      <c r="L780" s="264"/>
      <c r="M780" s="265"/>
      <c r="N780" s="266"/>
      <c r="O780" s="266"/>
      <c r="P780" s="266"/>
      <c r="Q780" s="266"/>
      <c r="R780" s="266"/>
      <c r="S780" s="266"/>
      <c r="T780" s="267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8" t="s">
        <v>226</v>
      </c>
      <c r="AU780" s="268" t="s">
        <v>87</v>
      </c>
      <c r="AV780" s="14" t="s">
        <v>87</v>
      </c>
      <c r="AW780" s="14" t="s">
        <v>34</v>
      </c>
      <c r="AX780" s="14" t="s">
        <v>85</v>
      </c>
      <c r="AY780" s="268" t="s">
        <v>214</v>
      </c>
    </row>
    <row r="781" s="2" customFormat="1" ht="33" customHeight="1">
      <c r="A781" s="39"/>
      <c r="B781" s="40"/>
      <c r="C781" s="229" t="s">
        <v>2186</v>
      </c>
      <c r="D781" s="229" t="s">
        <v>218</v>
      </c>
      <c r="E781" s="231" t="s">
        <v>2187</v>
      </c>
      <c r="F781" s="232" t="s">
        <v>2188</v>
      </c>
      <c r="G781" s="233" t="s">
        <v>221</v>
      </c>
      <c r="H781" s="234">
        <v>167.202</v>
      </c>
      <c r="I781" s="235"/>
      <c r="J781" s="236">
        <f>ROUND(I781*H781,2)</f>
        <v>0</v>
      </c>
      <c r="K781" s="232" t="s">
        <v>222</v>
      </c>
      <c r="L781" s="45"/>
      <c r="M781" s="237" t="s">
        <v>1</v>
      </c>
      <c r="N781" s="238" t="s">
        <v>44</v>
      </c>
      <c r="O781" s="92"/>
      <c r="P781" s="239">
        <f>O781*H781</f>
        <v>0</v>
      </c>
      <c r="Q781" s="239">
        <v>0</v>
      </c>
      <c r="R781" s="239">
        <f>Q781*H781</f>
        <v>0</v>
      </c>
      <c r="S781" s="239">
        <v>0</v>
      </c>
      <c r="T781" s="240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41" t="s">
        <v>293</v>
      </c>
      <c r="AT781" s="241" t="s">
        <v>218</v>
      </c>
      <c r="AU781" s="241" t="s">
        <v>87</v>
      </c>
      <c r="AY781" s="18" t="s">
        <v>214</v>
      </c>
      <c r="BE781" s="242">
        <f>IF(N781="základní",J781,0)</f>
        <v>0</v>
      </c>
      <c r="BF781" s="242">
        <f>IF(N781="snížená",J781,0)</f>
        <v>0</v>
      </c>
      <c r="BG781" s="242">
        <f>IF(N781="zákl. přenesená",J781,0)</f>
        <v>0</v>
      </c>
      <c r="BH781" s="242">
        <f>IF(N781="sníž. přenesená",J781,0)</f>
        <v>0</v>
      </c>
      <c r="BI781" s="242">
        <f>IF(N781="nulová",J781,0)</f>
        <v>0</v>
      </c>
      <c r="BJ781" s="18" t="s">
        <v>85</v>
      </c>
      <c r="BK781" s="242">
        <f>ROUND(I781*H781,2)</f>
        <v>0</v>
      </c>
      <c r="BL781" s="18" t="s">
        <v>293</v>
      </c>
      <c r="BM781" s="241" t="s">
        <v>2189</v>
      </c>
    </row>
    <row r="782" s="2" customFormat="1">
      <c r="A782" s="39"/>
      <c r="B782" s="40"/>
      <c r="C782" s="41"/>
      <c r="D782" s="243" t="s">
        <v>224</v>
      </c>
      <c r="E782" s="41"/>
      <c r="F782" s="244" t="s">
        <v>2190</v>
      </c>
      <c r="G782" s="41"/>
      <c r="H782" s="41"/>
      <c r="I782" s="245"/>
      <c r="J782" s="41"/>
      <c r="K782" s="41"/>
      <c r="L782" s="45"/>
      <c r="M782" s="246"/>
      <c r="N782" s="247"/>
      <c r="O782" s="92"/>
      <c r="P782" s="92"/>
      <c r="Q782" s="92"/>
      <c r="R782" s="92"/>
      <c r="S782" s="92"/>
      <c r="T782" s="93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224</v>
      </c>
      <c r="AU782" s="18" t="s">
        <v>87</v>
      </c>
    </row>
    <row r="783" s="13" customFormat="1">
      <c r="A783" s="13"/>
      <c r="B783" s="248"/>
      <c r="C783" s="249"/>
      <c r="D783" s="243" t="s">
        <v>226</v>
      </c>
      <c r="E783" s="250" t="s">
        <v>1</v>
      </c>
      <c r="F783" s="251" t="s">
        <v>2191</v>
      </c>
      <c r="G783" s="249"/>
      <c r="H783" s="250" t="s">
        <v>1</v>
      </c>
      <c r="I783" s="252"/>
      <c r="J783" s="249"/>
      <c r="K783" s="249"/>
      <c r="L783" s="253"/>
      <c r="M783" s="254"/>
      <c r="N783" s="255"/>
      <c r="O783" s="255"/>
      <c r="P783" s="255"/>
      <c r="Q783" s="255"/>
      <c r="R783" s="255"/>
      <c r="S783" s="255"/>
      <c r="T783" s="256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7" t="s">
        <v>226</v>
      </c>
      <c r="AU783" s="257" t="s">
        <v>87</v>
      </c>
      <c r="AV783" s="13" t="s">
        <v>85</v>
      </c>
      <c r="AW783" s="13" t="s">
        <v>34</v>
      </c>
      <c r="AX783" s="13" t="s">
        <v>79</v>
      </c>
      <c r="AY783" s="257" t="s">
        <v>214</v>
      </c>
    </row>
    <row r="784" s="14" customFormat="1">
      <c r="A784" s="14"/>
      <c r="B784" s="258"/>
      <c r="C784" s="259"/>
      <c r="D784" s="243" t="s">
        <v>226</v>
      </c>
      <c r="E784" s="260" t="s">
        <v>1</v>
      </c>
      <c r="F784" s="261" t="s">
        <v>2192</v>
      </c>
      <c r="G784" s="259"/>
      <c r="H784" s="262">
        <v>138.06</v>
      </c>
      <c r="I784" s="263"/>
      <c r="J784" s="259"/>
      <c r="K784" s="259"/>
      <c r="L784" s="264"/>
      <c r="M784" s="265"/>
      <c r="N784" s="266"/>
      <c r="O784" s="266"/>
      <c r="P784" s="266"/>
      <c r="Q784" s="266"/>
      <c r="R784" s="266"/>
      <c r="S784" s="266"/>
      <c r="T784" s="267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8" t="s">
        <v>226</v>
      </c>
      <c r="AU784" s="268" t="s">
        <v>87</v>
      </c>
      <c r="AV784" s="14" t="s">
        <v>87</v>
      </c>
      <c r="AW784" s="14" t="s">
        <v>34</v>
      </c>
      <c r="AX784" s="14" t="s">
        <v>79</v>
      </c>
      <c r="AY784" s="268" t="s">
        <v>214</v>
      </c>
    </row>
    <row r="785" s="14" customFormat="1">
      <c r="A785" s="14"/>
      <c r="B785" s="258"/>
      <c r="C785" s="259"/>
      <c r="D785" s="243" t="s">
        <v>226</v>
      </c>
      <c r="E785" s="260" t="s">
        <v>1</v>
      </c>
      <c r="F785" s="261" t="s">
        <v>2193</v>
      </c>
      <c r="G785" s="259"/>
      <c r="H785" s="262">
        <v>-2.8220000000000001</v>
      </c>
      <c r="I785" s="263"/>
      <c r="J785" s="259"/>
      <c r="K785" s="259"/>
      <c r="L785" s="264"/>
      <c r="M785" s="265"/>
      <c r="N785" s="266"/>
      <c r="O785" s="266"/>
      <c r="P785" s="266"/>
      <c r="Q785" s="266"/>
      <c r="R785" s="266"/>
      <c r="S785" s="266"/>
      <c r="T785" s="267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8" t="s">
        <v>226</v>
      </c>
      <c r="AU785" s="268" t="s">
        <v>87</v>
      </c>
      <c r="AV785" s="14" t="s">
        <v>87</v>
      </c>
      <c r="AW785" s="14" t="s">
        <v>34</v>
      </c>
      <c r="AX785" s="14" t="s">
        <v>79</v>
      </c>
      <c r="AY785" s="268" t="s">
        <v>214</v>
      </c>
    </row>
    <row r="786" s="14" customFormat="1">
      <c r="A786" s="14"/>
      <c r="B786" s="258"/>
      <c r="C786" s="259"/>
      <c r="D786" s="243" t="s">
        <v>226</v>
      </c>
      <c r="E786" s="260" t="s">
        <v>1</v>
      </c>
      <c r="F786" s="261" t="s">
        <v>2194</v>
      </c>
      <c r="G786" s="259"/>
      <c r="H786" s="262">
        <v>-2.6899999999999999</v>
      </c>
      <c r="I786" s="263"/>
      <c r="J786" s="259"/>
      <c r="K786" s="259"/>
      <c r="L786" s="264"/>
      <c r="M786" s="265"/>
      <c r="N786" s="266"/>
      <c r="O786" s="266"/>
      <c r="P786" s="266"/>
      <c r="Q786" s="266"/>
      <c r="R786" s="266"/>
      <c r="S786" s="266"/>
      <c r="T786" s="267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8" t="s">
        <v>226</v>
      </c>
      <c r="AU786" s="268" t="s">
        <v>87</v>
      </c>
      <c r="AV786" s="14" t="s">
        <v>87</v>
      </c>
      <c r="AW786" s="14" t="s">
        <v>34</v>
      </c>
      <c r="AX786" s="14" t="s">
        <v>79</v>
      </c>
      <c r="AY786" s="268" t="s">
        <v>214</v>
      </c>
    </row>
    <row r="787" s="16" customFormat="1">
      <c r="A787" s="16"/>
      <c r="B787" s="303"/>
      <c r="C787" s="304"/>
      <c r="D787" s="243" t="s">
        <v>226</v>
      </c>
      <c r="E787" s="305" t="s">
        <v>1</v>
      </c>
      <c r="F787" s="306" t="s">
        <v>1796</v>
      </c>
      <c r="G787" s="304"/>
      <c r="H787" s="307">
        <v>132.548</v>
      </c>
      <c r="I787" s="308"/>
      <c r="J787" s="304"/>
      <c r="K787" s="304"/>
      <c r="L787" s="309"/>
      <c r="M787" s="310"/>
      <c r="N787" s="311"/>
      <c r="O787" s="311"/>
      <c r="P787" s="311"/>
      <c r="Q787" s="311"/>
      <c r="R787" s="311"/>
      <c r="S787" s="311"/>
      <c r="T787" s="312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313" t="s">
        <v>226</v>
      </c>
      <c r="AU787" s="313" t="s">
        <v>87</v>
      </c>
      <c r="AV787" s="16" t="s">
        <v>95</v>
      </c>
      <c r="AW787" s="16" t="s">
        <v>34</v>
      </c>
      <c r="AX787" s="16" t="s">
        <v>79</v>
      </c>
      <c r="AY787" s="313" t="s">
        <v>214</v>
      </c>
    </row>
    <row r="788" s="13" customFormat="1">
      <c r="A788" s="13"/>
      <c r="B788" s="248"/>
      <c r="C788" s="249"/>
      <c r="D788" s="243" t="s">
        <v>226</v>
      </c>
      <c r="E788" s="250" t="s">
        <v>1</v>
      </c>
      <c r="F788" s="251" t="s">
        <v>2195</v>
      </c>
      <c r="G788" s="249"/>
      <c r="H788" s="250" t="s">
        <v>1</v>
      </c>
      <c r="I788" s="252"/>
      <c r="J788" s="249"/>
      <c r="K788" s="249"/>
      <c r="L788" s="253"/>
      <c r="M788" s="254"/>
      <c r="N788" s="255"/>
      <c r="O788" s="255"/>
      <c r="P788" s="255"/>
      <c r="Q788" s="255"/>
      <c r="R788" s="255"/>
      <c r="S788" s="255"/>
      <c r="T788" s="256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7" t="s">
        <v>226</v>
      </c>
      <c r="AU788" s="257" t="s">
        <v>87</v>
      </c>
      <c r="AV788" s="13" t="s">
        <v>85</v>
      </c>
      <c r="AW788" s="13" t="s">
        <v>34</v>
      </c>
      <c r="AX788" s="13" t="s">
        <v>79</v>
      </c>
      <c r="AY788" s="257" t="s">
        <v>214</v>
      </c>
    </row>
    <row r="789" s="14" customFormat="1">
      <c r="A789" s="14"/>
      <c r="B789" s="258"/>
      <c r="C789" s="259"/>
      <c r="D789" s="243" t="s">
        <v>226</v>
      </c>
      <c r="E789" s="260" t="s">
        <v>1</v>
      </c>
      <c r="F789" s="261" t="s">
        <v>2196</v>
      </c>
      <c r="G789" s="259"/>
      <c r="H789" s="262">
        <v>26.52</v>
      </c>
      <c r="I789" s="263"/>
      <c r="J789" s="259"/>
      <c r="K789" s="259"/>
      <c r="L789" s="264"/>
      <c r="M789" s="265"/>
      <c r="N789" s="266"/>
      <c r="O789" s="266"/>
      <c r="P789" s="266"/>
      <c r="Q789" s="266"/>
      <c r="R789" s="266"/>
      <c r="S789" s="266"/>
      <c r="T789" s="267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8" t="s">
        <v>226</v>
      </c>
      <c r="AU789" s="268" t="s">
        <v>87</v>
      </c>
      <c r="AV789" s="14" t="s">
        <v>87</v>
      </c>
      <c r="AW789" s="14" t="s">
        <v>34</v>
      </c>
      <c r="AX789" s="14" t="s">
        <v>79</v>
      </c>
      <c r="AY789" s="268" t="s">
        <v>214</v>
      </c>
    </row>
    <row r="790" s="13" customFormat="1">
      <c r="A790" s="13"/>
      <c r="B790" s="248"/>
      <c r="C790" s="249"/>
      <c r="D790" s="243" t="s">
        <v>226</v>
      </c>
      <c r="E790" s="250" t="s">
        <v>1</v>
      </c>
      <c r="F790" s="251" t="s">
        <v>2197</v>
      </c>
      <c r="G790" s="249"/>
      <c r="H790" s="250" t="s">
        <v>1</v>
      </c>
      <c r="I790" s="252"/>
      <c r="J790" s="249"/>
      <c r="K790" s="249"/>
      <c r="L790" s="253"/>
      <c r="M790" s="254"/>
      <c r="N790" s="255"/>
      <c r="O790" s="255"/>
      <c r="P790" s="255"/>
      <c r="Q790" s="255"/>
      <c r="R790" s="255"/>
      <c r="S790" s="255"/>
      <c r="T790" s="256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7" t="s">
        <v>226</v>
      </c>
      <c r="AU790" s="257" t="s">
        <v>87</v>
      </c>
      <c r="AV790" s="13" t="s">
        <v>85</v>
      </c>
      <c r="AW790" s="13" t="s">
        <v>34</v>
      </c>
      <c r="AX790" s="13" t="s">
        <v>79</v>
      </c>
      <c r="AY790" s="257" t="s">
        <v>214</v>
      </c>
    </row>
    <row r="791" s="14" customFormat="1">
      <c r="A791" s="14"/>
      <c r="B791" s="258"/>
      <c r="C791" s="259"/>
      <c r="D791" s="243" t="s">
        <v>226</v>
      </c>
      <c r="E791" s="260" t="s">
        <v>1</v>
      </c>
      <c r="F791" s="261" t="s">
        <v>2198</v>
      </c>
      <c r="G791" s="259"/>
      <c r="H791" s="262">
        <v>4.6399999999999997</v>
      </c>
      <c r="I791" s="263"/>
      <c r="J791" s="259"/>
      <c r="K791" s="259"/>
      <c r="L791" s="264"/>
      <c r="M791" s="265"/>
      <c r="N791" s="266"/>
      <c r="O791" s="266"/>
      <c r="P791" s="266"/>
      <c r="Q791" s="266"/>
      <c r="R791" s="266"/>
      <c r="S791" s="266"/>
      <c r="T791" s="267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8" t="s">
        <v>226</v>
      </c>
      <c r="AU791" s="268" t="s">
        <v>87</v>
      </c>
      <c r="AV791" s="14" t="s">
        <v>87</v>
      </c>
      <c r="AW791" s="14" t="s">
        <v>34</v>
      </c>
      <c r="AX791" s="14" t="s">
        <v>79</v>
      </c>
      <c r="AY791" s="268" t="s">
        <v>214</v>
      </c>
    </row>
    <row r="792" s="14" customFormat="1">
      <c r="A792" s="14"/>
      <c r="B792" s="258"/>
      <c r="C792" s="259"/>
      <c r="D792" s="243" t="s">
        <v>226</v>
      </c>
      <c r="E792" s="260" t="s">
        <v>1</v>
      </c>
      <c r="F792" s="261" t="s">
        <v>2199</v>
      </c>
      <c r="G792" s="259"/>
      <c r="H792" s="262">
        <v>3.4940000000000002</v>
      </c>
      <c r="I792" s="263"/>
      <c r="J792" s="259"/>
      <c r="K792" s="259"/>
      <c r="L792" s="264"/>
      <c r="M792" s="265"/>
      <c r="N792" s="266"/>
      <c r="O792" s="266"/>
      <c r="P792" s="266"/>
      <c r="Q792" s="266"/>
      <c r="R792" s="266"/>
      <c r="S792" s="266"/>
      <c r="T792" s="267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8" t="s">
        <v>226</v>
      </c>
      <c r="AU792" s="268" t="s">
        <v>87</v>
      </c>
      <c r="AV792" s="14" t="s">
        <v>87</v>
      </c>
      <c r="AW792" s="14" t="s">
        <v>34</v>
      </c>
      <c r="AX792" s="14" t="s">
        <v>79</v>
      </c>
      <c r="AY792" s="268" t="s">
        <v>214</v>
      </c>
    </row>
    <row r="793" s="15" customFormat="1">
      <c r="A793" s="15"/>
      <c r="B793" s="269"/>
      <c r="C793" s="270"/>
      <c r="D793" s="243" t="s">
        <v>226</v>
      </c>
      <c r="E793" s="271" t="s">
        <v>1</v>
      </c>
      <c r="F793" s="272" t="s">
        <v>230</v>
      </c>
      <c r="G793" s="270"/>
      <c r="H793" s="273">
        <v>167.202</v>
      </c>
      <c r="I793" s="274"/>
      <c r="J793" s="270"/>
      <c r="K793" s="270"/>
      <c r="L793" s="275"/>
      <c r="M793" s="276"/>
      <c r="N793" s="277"/>
      <c r="O793" s="277"/>
      <c r="P793" s="277"/>
      <c r="Q793" s="277"/>
      <c r="R793" s="277"/>
      <c r="S793" s="277"/>
      <c r="T793" s="278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9" t="s">
        <v>226</v>
      </c>
      <c r="AU793" s="279" t="s">
        <v>87</v>
      </c>
      <c r="AV793" s="15" t="s">
        <v>117</v>
      </c>
      <c r="AW793" s="15" t="s">
        <v>34</v>
      </c>
      <c r="AX793" s="15" t="s">
        <v>85</v>
      </c>
      <c r="AY793" s="279" t="s">
        <v>214</v>
      </c>
    </row>
    <row r="794" s="2" customFormat="1" ht="37.8" customHeight="1">
      <c r="A794" s="39"/>
      <c r="B794" s="40"/>
      <c r="C794" s="280" t="s">
        <v>2200</v>
      </c>
      <c r="D794" s="280" t="s">
        <v>244</v>
      </c>
      <c r="E794" s="282" t="s">
        <v>2201</v>
      </c>
      <c r="F794" s="283" t="s">
        <v>2202</v>
      </c>
      <c r="G794" s="284" t="s">
        <v>221</v>
      </c>
      <c r="H794" s="285">
        <v>184.34</v>
      </c>
      <c r="I794" s="286"/>
      <c r="J794" s="287">
        <f>ROUND(I794*H794,2)</f>
        <v>0</v>
      </c>
      <c r="K794" s="283" t="s">
        <v>222</v>
      </c>
      <c r="L794" s="288"/>
      <c r="M794" s="289" t="s">
        <v>1</v>
      </c>
      <c r="N794" s="290" t="s">
        <v>44</v>
      </c>
      <c r="O794" s="92"/>
      <c r="P794" s="239">
        <f>O794*H794</f>
        <v>0</v>
      </c>
      <c r="Q794" s="239">
        <v>0.0023</v>
      </c>
      <c r="R794" s="239">
        <f>Q794*H794</f>
        <v>0.42398200000000003</v>
      </c>
      <c r="S794" s="239">
        <v>0</v>
      </c>
      <c r="T794" s="240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41" t="s">
        <v>299</v>
      </c>
      <c r="AT794" s="241" t="s">
        <v>244</v>
      </c>
      <c r="AU794" s="241" t="s">
        <v>87</v>
      </c>
      <c r="AY794" s="18" t="s">
        <v>214</v>
      </c>
      <c r="BE794" s="242">
        <f>IF(N794="základní",J794,0)</f>
        <v>0</v>
      </c>
      <c r="BF794" s="242">
        <f>IF(N794="snížená",J794,0)</f>
        <v>0</v>
      </c>
      <c r="BG794" s="242">
        <f>IF(N794="zákl. přenesená",J794,0)</f>
        <v>0</v>
      </c>
      <c r="BH794" s="242">
        <f>IF(N794="sníž. přenesená",J794,0)</f>
        <v>0</v>
      </c>
      <c r="BI794" s="242">
        <f>IF(N794="nulová",J794,0)</f>
        <v>0</v>
      </c>
      <c r="BJ794" s="18" t="s">
        <v>85</v>
      </c>
      <c r="BK794" s="242">
        <f>ROUND(I794*H794,2)</f>
        <v>0</v>
      </c>
      <c r="BL794" s="18" t="s">
        <v>293</v>
      </c>
      <c r="BM794" s="241" t="s">
        <v>2203</v>
      </c>
    </row>
    <row r="795" s="2" customFormat="1">
      <c r="A795" s="39"/>
      <c r="B795" s="40"/>
      <c r="C795" s="41"/>
      <c r="D795" s="243" t="s">
        <v>224</v>
      </c>
      <c r="E795" s="41"/>
      <c r="F795" s="244" t="s">
        <v>2202</v>
      </c>
      <c r="G795" s="41"/>
      <c r="H795" s="41"/>
      <c r="I795" s="245"/>
      <c r="J795" s="41"/>
      <c r="K795" s="41"/>
      <c r="L795" s="45"/>
      <c r="M795" s="246"/>
      <c r="N795" s="247"/>
      <c r="O795" s="92"/>
      <c r="P795" s="92"/>
      <c r="Q795" s="92"/>
      <c r="R795" s="92"/>
      <c r="S795" s="92"/>
      <c r="T795" s="93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224</v>
      </c>
      <c r="AU795" s="18" t="s">
        <v>87</v>
      </c>
    </row>
    <row r="796" s="14" customFormat="1">
      <c r="A796" s="14"/>
      <c r="B796" s="258"/>
      <c r="C796" s="259"/>
      <c r="D796" s="243" t="s">
        <v>226</v>
      </c>
      <c r="E796" s="260" t="s">
        <v>1</v>
      </c>
      <c r="F796" s="261" t="s">
        <v>2204</v>
      </c>
      <c r="G796" s="259"/>
      <c r="H796" s="262">
        <v>184.34</v>
      </c>
      <c r="I796" s="263"/>
      <c r="J796" s="259"/>
      <c r="K796" s="259"/>
      <c r="L796" s="264"/>
      <c r="M796" s="265"/>
      <c r="N796" s="266"/>
      <c r="O796" s="266"/>
      <c r="P796" s="266"/>
      <c r="Q796" s="266"/>
      <c r="R796" s="266"/>
      <c r="S796" s="266"/>
      <c r="T796" s="267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8" t="s">
        <v>226</v>
      </c>
      <c r="AU796" s="268" t="s">
        <v>87</v>
      </c>
      <c r="AV796" s="14" t="s">
        <v>87</v>
      </c>
      <c r="AW796" s="14" t="s">
        <v>34</v>
      </c>
      <c r="AX796" s="14" t="s">
        <v>85</v>
      </c>
      <c r="AY796" s="268" t="s">
        <v>214</v>
      </c>
    </row>
    <row r="797" s="2" customFormat="1" ht="21.75" customHeight="1">
      <c r="A797" s="39"/>
      <c r="B797" s="40"/>
      <c r="C797" s="229" t="s">
        <v>2205</v>
      </c>
      <c r="D797" s="229" t="s">
        <v>218</v>
      </c>
      <c r="E797" s="231" t="s">
        <v>2206</v>
      </c>
      <c r="F797" s="232" t="s">
        <v>2207</v>
      </c>
      <c r="G797" s="233" t="s">
        <v>354</v>
      </c>
      <c r="H797" s="234">
        <v>2</v>
      </c>
      <c r="I797" s="235"/>
      <c r="J797" s="236">
        <f>ROUND(I797*H797,2)</f>
        <v>0</v>
      </c>
      <c r="K797" s="232" t="s">
        <v>222</v>
      </c>
      <c r="L797" s="45"/>
      <c r="M797" s="237" t="s">
        <v>1</v>
      </c>
      <c r="N797" s="238" t="s">
        <v>44</v>
      </c>
      <c r="O797" s="92"/>
      <c r="P797" s="239">
        <f>O797*H797</f>
        <v>0</v>
      </c>
      <c r="Q797" s="239">
        <v>0</v>
      </c>
      <c r="R797" s="239">
        <f>Q797*H797</f>
        <v>0</v>
      </c>
      <c r="S797" s="239">
        <v>0</v>
      </c>
      <c r="T797" s="240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41" t="s">
        <v>293</v>
      </c>
      <c r="AT797" s="241" t="s">
        <v>218</v>
      </c>
      <c r="AU797" s="241" t="s">
        <v>87</v>
      </c>
      <c r="AY797" s="18" t="s">
        <v>214</v>
      </c>
      <c r="BE797" s="242">
        <f>IF(N797="základní",J797,0)</f>
        <v>0</v>
      </c>
      <c r="BF797" s="242">
        <f>IF(N797="snížená",J797,0)</f>
        <v>0</v>
      </c>
      <c r="BG797" s="242">
        <f>IF(N797="zákl. přenesená",J797,0)</f>
        <v>0</v>
      </c>
      <c r="BH797" s="242">
        <f>IF(N797="sníž. přenesená",J797,0)</f>
        <v>0</v>
      </c>
      <c r="BI797" s="242">
        <f>IF(N797="nulová",J797,0)</f>
        <v>0</v>
      </c>
      <c r="BJ797" s="18" t="s">
        <v>85</v>
      </c>
      <c r="BK797" s="242">
        <f>ROUND(I797*H797,2)</f>
        <v>0</v>
      </c>
      <c r="BL797" s="18" t="s">
        <v>293</v>
      </c>
      <c r="BM797" s="241" t="s">
        <v>2208</v>
      </c>
    </row>
    <row r="798" s="2" customFormat="1">
      <c r="A798" s="39"/>
      <c r="B798" s="40"/>
      <c r="C798" s="41"/>
      <c r="D798" s="243" t="s">
        <v>224</v>
      </c>
      <c r="E798" s="41"/>
      <c r="F798" s="244" t="s">
        <v>2209</v>
      </c>
      <c r="G798" s="41"/>
      <c r="H798" s="41"/>
      <c r="I798" s="245"/>
      <c r="J798" s="41"/>
      <c r="K798" s="41"/>
      <c r="L798" s="45"/>
      <c r="M798" s="246"/>
      <c r="N798" s="247"/>
      <c r="O798" s="92"/>
      <c r="P798" s="92"/>
      <c r="Q798" s="92"/>
      <c r="R798" s="92"/>
      <c r="S798" s="92"/>
      <c r="T798" s="93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224</v>
      </c>
      <c r="AU798" s="18" t="s">
        <v>87</v>
      </c>
    </row>
    <row r="799" s="2" customFormat="1" ht="24.15" customHeight="1">
      <c r="A799" s="39"/>
      <c r="B799" s="40"/>
      <c r="C799" s="280" t="s">
        <v>2210</v>
      </c>
      <c r="D799" s="280" t="s">
        <v>244</v>
      </c>
      <c r="E799" s="282" t="s">
        <v>2211</v>
      </c>
      <c r="F799" s="283" t="s">
        <v>2212</v>
      </c>
      <c r="G799" s="284" t="s">
        <v>354</v>
      </c>
      <c r="H799" s="285">
        <v>2</v>
      </c>
      <c r="I799" s="286"/>
      <c r="J799" s="287">
        <f>ROUND(I799*H799,2)</f>
        <v>0</v>
      </c>
      <c r="K799" s="283" t="s">
        <v>222</v>
      </c>
      <c r="L799" s="288"/>
      <c r="M799" s="289" t="s">
        <v>1</v>
      </c>
      <c r="N799" s="290" t="s">
        <v>44</v>
      </c>
      <c r="O799" s="92"/>
      <c r="P799" s="239">
        <f>O799*H799</f>
        <v>0</v>
      </c>
      <c r="Q799" s="239">
        <v>0.0025000000000000001</v>
      </c>
      <c r="R799" s="239">
        <f>Q799*H799</f>
        <v>0.0050000000000000001</v>
      </c>
      <c r="S799" s="239">
        <v>0</v>
      </c>
      <c r="T799" s="240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41" t="s">
        <v>299</v>
      </c>
      <c r="AT799" s="241" t="s">
        <v>244</v>
      </c>
      <c r="AU799" s="241" t="s">
        <v>87</v>
      </c>
      <c r="AY799" s="18" t="s">
        <v>214</v>
      </c>
      <c r="BE799" s="242">
        <f>IF(N799="základní",J799,0)</f>
        <v>0</v>
      </c>
      <c r="BF799" s="242">
        <f>IF(N799="snížená",J799,0)</f>
        <v>0</v>
      </c>
      <c r="BG799" s="242">
        <f>IF(N799="zákl. přenesená",J799,0)</f>
        <v>0</v>
      </c>
      <c r="BH799" s="242">
        <f>IF(N799="sníž. přenesená",J799,0)</f>
        <v>0</v>
      </c>
      <c r="BI799" s="242">
        <f>IF(N799="nulová",J799,0)</f>
        <v>0</v>
      </c>
      <c r="BJ799" s="18" t="s">
        <v>85</v>
      </c>
      <c r="BK799" s="242">
        <f>ROUND(I799*H799,2)</f>
        <v>0</v>
      </c>
      <c r="BL799" s="18" t="s">
        <v>293</v>
      </c>
      <c r="BM799" s="241" t="s">
        <v>2213</v>
      </c>
    </row>
    <row r="800" s="2" customFormat="1">
      <c r="A800" s="39"/>
      <c r="B800" s="40"/>
      <c r="C800" s="41"/>
      <c r="D800" s="243" t="s">
        <v>224</v>
      </c>
      <c r="E800" s="41"/>
      <c r="F800" s="244" t="s">
        <v>2212</v>
      </c>
      <c r="G800" s="41"/>
      <c r="H800" s="41"/>
      <c r="I800" s="245"/>
      <c r="J800" s="41"/>
      <c r="K800" s="41"/>
      <c r="L800" s="45"/>
      <c r="M800" s="246"/>
      <c r="N800" s="247"/>
      <c r="O800" s="92"/>
      <c r="P800" s="92"/>
      <c r="Q800" s="92"/>
      <c r="R800" s="92"/>
      <c r="S800" s="92"/>
      <c r="T800" s="93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224</v>
      </c>
      <c r="AU800" s="18" t="s">
        <v>87</v>
      </c>
    </row>
    <row r="801" s="2" customFormat="1" ht="24.15" customHeight="1">
      <c r="A801" s="39"/>
      <c r="B801" s="40"/>
      <c r="C801" s="229" t="s">
        <v>2214</v>
      </c>
      <c r="D801" s="229" t="s">
        <v>218</v>
      </c>
      <c r="E801" s="231" t="s">
        <v>2215</v>
      </c>
      <c r="F801" s="232" t="s">
        <v>2216</v>
      </c>
      <c r="G801" s="233" t="s">
        <v>221</v>
      </c>
      <c r="H801" s="234">
        <v>132.548</v>
      </c>
      <c r="I801" s="235"/>
      <c r="J801" s="236">
        <f>ROUND(I801*H801,2)</f>
        <v>0</v>
      </c>
      <c r="K801" s="232" t="s">
        <v>222</v>
      </c>
      <c r="L801" s="45"/>
      <c r="M801" s="237" t="s">
        <v>1</v>
      </c>
      <c r="N801" s="238" t="s">
        <v>44</v>
      </c>
      <c r="O801" s="92"/>
      <c r="P801" s="239">
        <f>O801*H801</f>
        <v>0</v>
      </c>
      <c r="Q801" s="239">
        <v>0</v>
      </c>
      <c r="R801" s="239">
        <f>Q801*H801</f>
        <v>0</v>
      </c>
      <c r="S801" s="239">
        <v>0</v>
      </c>
      <c r="T801" s="240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41" t="s">
        <v>293</v>
      </c>
      <c r="AT801" s="241" t="s">
        <v>218</v>
      </c>
      <c r="AU801" s="241" t="s">
        <v>87</v>
      </c>
      <c r="AY801" s="18" t="s">
        <v>214</v>
      </c>
      <c r="BE801" s="242">
        <f>IF(N801="základní",J801,0)</f>
        <v>0</v>
      </c>
      <c r="BF801" s="242">
        <f>IF(N801="snížená",J801,0)</f>
        <v>0</v>
      </c>
      <c r="BG801" s="242">
        <f>IF(N801="zákl. přenesená",J801,0)</f>
        <v>0</v>
      </c>
      <c r="BH801" s="242">
        <f>IF(N801="sníž. přenesená",J801,0)</f>
        <v>0</v>
      </c>
      <c r="BI801" s="242">
        <f>IF(N801="nulová",J801,0)</f>
        <v>0</v>
      </c>
      <c r="BJ801" s="18" t="s">
        <v>85</v>
      </c>
      <c r="BK801" s="242">
        <f>ROUND(I801*H801,2)</f>
        <v>0</v>
      </c>
      <c r="BL801" s="18" t="s">
        <v>293</v>
      </c>
      <c r="BM801" s="241" t="s">
        <v>2217</v>
      </c>
    </row>
    <row r="802" s="2" customFormat="1">
      <c r="A802" s="39"/>
      <c r="B802" s="40"/>
      <c r="C802" s="41"/>
      <c r="D802" s="243" t="s">
        <v>224</v>
      </c>
      <c r="E802" s="41"/>
      <c r="F802" s="244" t="s">
        <v>2218</v>
      </c>
      <c r="G802" s="41"/>
      <c r="H802" s="41"/>
      <c r="I802" s="245"/>
      <c r="J802" s="41"/>
      <c r="K802" s="41"/>
      <c r="L802" s="45"/>
      <c r="M802" s="246"/>
      <c r="N802" s="247"/>
      <c r="O802" s="92"/>
      <c r="P802" s="92"/>
      <c r="Q802" s="92"/>
      <c r="R802" s="92"/>
      <c r="S802" s="92"/>
      <c r="T802" s="93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224</v>
      </c>
      <c r="AU802" s="18" t="s">
        <v>87</v>
      </c>
    </row>
    <row r="803" s="2" customFormat="1" ht="16.5" customHeight="1">
      <c r="A803" s="39"/>
      <c r="B803" s="40"/>
      <c r="C803" s="280" t="s">
        <v>2219</v>
      </c>
      <c r="D803" s="280" t="s">
        <v>244</v>
      </c>
      <c r="E803" s="282" t="s">
        <v>2220</v>
      </c>
      <c r="F803" s="283" t="s">
        <v>2221</v>
      </c>
      <c r="G803" s="284" t="s">
        <v>710</v>
      </c>
      <c r="H803" s="285">
        <v>19.882000000000001</v>
      </c>
      <c r="I803" s="286"/>
      <c r="J803" s="287">
        <f>ROUND(I803*H803,2)</f>
        <v>0</v>
      </c>
      <c r="K803" s="283" t="s">
        <v>222</v>
      </c>
      <c r="L803" s="288"/>
      <c r="M803" s="289" t="s">
        <v>1</v>
      </c>
      <c r="N803" s="290" t="s">
        <v>44</v>
      </c>
      <c r="O803" s="92"/>
      <c r="P803" s="239">
        <f>O803*H803</f>
        <v>0</v>
      </c>
      <c r="Q803" s="239">
        <v>0.51000000000000001</v>
      </c>
      <c r="R803" s="239">
        <f>Q803*H803</f>
        <v>10.13982</v>
      </c>
      <c r="S803" s="239">
        <v>0</v>
      </c>
      <c r="T803" s="240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41" t="s">
        <v>299</v>
      </c>
      <c r="AT803" s="241" t="s">
        <v>244</v>
      </c>
      <c r="AU803" s="241" t="s">
        <v>87</v>
      </c>
      <c r="AY803" s="18" t="s">
        <v>214</v>
      </c>
      <c r="BE803" s="242">
        <f>IF(N803="základní",J803,0)</f>
        <v>0</v>
      </c>
      <c r="BF803" s="242">
        <f>IF(N803="snížená",J803,0)</f>
        <v>0</v>
      </c>
      <c r="BG803" s="242">
        <f>IF(N803="zákl. přenesená",J803,0)</f>
        <v>0</v>
      </c>
      <c r="BH803" s="242">
        <f>IF(N803="sníž. přenesená",J803,0)</f>
        <v>0</v>
      </c>
      <c r="BI803" s="242">
        <f>IF(N803="nulová",J803,0)</f>
        <v>0</v>
      </c>
      <c r="BJ803" s="18" t="s">
        <v>85</v>
      </c>
      <c r="BK803" s="242">
        <f>ROUND(I803*H803,2)</f>
        <v>0</v>
      </c>
      <c r="BL803" s="18" t="s">
        <v>293</v>
      </c>
      <c r="BM803" s="241" t="s">
        <v>2222</v>
      </c>
    </row>
    <row r="804" s="2" customFormat="1">
      <c r="A804" s="39"/>
      <c r="B804" s="40"/>
      <c r="C804" s="41"/>
      <c r="D804" s="243" t="s">
        <v>224</v>
      </c>
      <c r="E804" s="41"/>
      <c r="F804" s="244" t="s">
        <v>2221</v>
      </c>
      <c r="G804" s="41"/>
      <c r="H804" s="41"/>
      <c r="I804" s="245"/>
      <c r="J804" s="41"/>
      <c r="K804" s="41"/>
      <c r="L804" s="45"/>
      <c r="M804" s="246"/>
      <c r="N804" s="247"/>
      <c r="O804" s="92"/>
      <c r="P804" s="92"/>
      <c r="Q804" s="92"/>
      <c r="R804" s="92"/>
      <c r="S804" s="92"/>
      <c r="T804" s="93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224</v>
      </c>
      <c r="AU804" s="18" t="s">
        <v>87</v>
      </c>
    </row>
    <row r="805" s="14" customFormat="1">
      <c r="A805" s="14"/>
      <c r="B805" s="258"/>
      <c r="C805" s="259"/>
      <c r="D805" s="243" t="s">
        <v>226</v>
      </c>
      <c r="E805" s="260" t="s">
        <v>1</v>
      </c>
      <c r="F805" s="261" t="s">
        <v>2223</v>
      </c>
      <c r="G805" s="259"/>
      <c r="H805" s="262">
        <v>19.882000000000001</v>
      </c>
      <c r="I805" s="263"/>
      <c r="J805" s="259"/>
      <c r="K805" s="259"/>
      <c r="L805" s="264"/>
      <c r="M805" s="265"/>
      <c r="N805" s="266"/>
      <c r="O805" s="266"/>
      <c r="P805" s="266"/>
      <c r="Q805" s="266"/>
      <c r="R805" s="266"/>
      <c r="S805" s="266"/>
      <c r="T805" s="267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8" t="s">
        <v>226</v>
      </c>
      <c r="AU805" s="268" t="s">
        <v>87</v>
      </c>
      <c r="AV805" s="14" t="s">
        <v>87</v>
      </c>
      <c r="AW805" s="14" t="s">
        <v>34</v>
      </c>
      <c r="AX805" s="14" t="s">
        <v>85</v>
      </c>
      <c r="AY805" s="268" t="s">
        <v>214</v>
      </c>
    </row>
    <row r="806" s="2" customFormat="1" ht="24.15" customHeight="1">
      <c r="A806" s="39"/>
      <c r="B806" s="40"/>
      <c r="C806" s="229" t="s">
        <v>2224</v>
      </c>
      <c r="D806" s="229" t="s">
        <v>218</v>
      </c>
      <c r="E806" s="231" t="s">
        <v>2225</v>
      </c>
      <c r="F806" s="232" t="s">
        <v>2226</v>
      </c>
      <c r="G806" s="233" t="s">
        <v>221</v>
      </c>
      <c r="H806" s="234">
        <v>132.548</v>
      </c>
      <c r="I806" s="235"/>
      <c r="J806" s="236">
        <f>ROUND(I806*H806,2)</f>
        <v>0</v>
      </c>
      <c r="K806" s="232" t="s">
        <v>222</v>
      </c>
      <c r="L806" s="45"/>
      <c r="M806" s="237" t="s">
        <v>1</v>
      </c>
      <c r="N806" s="238" t="s">
        <v>44</v>
      </c>
      <c r="O806" s="92"/>
      <c r="P806" s="239">
        <f>O806*H806</f>
        <v>0</v>
      </c>
      <c r="Q806" s="239">
        <v>0</v>
      </c>
      <c r="R806" s="239">
        <f>Q806*H806</f>
        <v>0</v>
      </c>
      <c r="S806" s="239">
        <v>0</v>
      </c>
      <c r="T806" s="240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1" t="s">
        <v>293</v>
      </c>
      <c r="AT806" s="241" t="s">
        <v>218</v>
      </c>
      <c r="AU806" s="241" t="s">
        <v>87</v>
      </c>
      <c r="AY806" s="18" t="s">
        <v>214</v>
      </c>
      <c r="BE806" s="242">
        <f>IF(N806="základní",J806,0)</f>
        <v>0</v>
      </c>
      <c r="BF806" s="242">
        <f>IF(N806="snížená",J806,0)</f>
        <v>0</v>
      </c>
      <c r="BG806" s="242">
        <f>IF(N806="zákl. přenesená",J806,0)</f>
        <v>0</v>
      </c>
      <c r="BH806" s="242">
        <f>IF(N806="sníž. přenesená",J806,0)</f>
        <v>0</v>
      </c>
      <c r="BI806" s="242">
        <f>IF(N806="nulová",J806,0)</f>
        <v>0</v>
      </c>
      <c r="BJ806" s="18" t="s">
        <v>85</v>
      </c>
      <c r="BK806" s="242">
        <f>ROUND(I806*H806,2)</f>
        <v>0</v>
      </c>
      <c r="BL806" s="18" t="s">
        <v>293</v>
      </c>
      <c r="BM806" s="241" t="s">
        <v>2227</v>
      </c>
    </row>
    <row r="807" s="2" customFormat="1">
      <c r="A807" s="39"/>
      <c r="B807" s="40"/>
      <c r="C807" s="41"/>
      <c r="D807" s="243" t="s">
        <v>224</v>
      </c>
      <c r="E807" s="41"/>
      <c r="F807" s="244" t="s">
        <v>2228</v>
      </c>
      <c r="G807" s="41"/>
      <c r="H807" s="41"/>
      <c r="I807" s="245"/>
      <c r="J807" s="41"/>
      <c r="K807" s="41"/>
      <c r="L807" s="45"/>
      <c r="M807" s="246"/>
      <c r="N807" s="247"/>
      <c r="O807" s="92"/>
      <c r="P807" s="92"/>
      <c r="Q807" s="92"/>
      <c r="R807" s="92"/>
      <c r="S807" s="92"/>
      <c r="T807" s="93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224</v>
      </c>
      <c r="AU807" s="18" t="s">
        <v>87</v>
      </c>
    </row>
    <row r="808" s="2" customFormat="1" ht="16.5" customHeight="1">
      <c r="A808" s="39"/>
      <c r="B808" s="40"/>
      <c r="C808" s="280" t="s">
        <v>2229</v>
      </c>
      <c r="D808" s="280" t="s">
        <v>244</v>
      </c>
      <c r="E808" s="282" t="s">
        <v>2230</v>
      </c>
      <c r="F808" s="283" t="s">
        <v>2231</v>
      </c>
      <c r="G808" s="284" t="s">
        <v>221</v>
      </c>
      <c r="H808" s="285">
        <v>132.548</v>
      </c>
      <c r="I808" s="286"/>
      <c r="J808" s="287">
        <f>ROUND(I808*H808,2)</f>
        <v>0</v>
      </c>
      <c r="K808" s="283" t="s">
        <v>222</v>
      </c>
      <c r="L808" s="288"/>
      <c r="M808" s="289" t="s">
        <v>1</v>
      </c>
      <c r="N808" s="290" t="s">
        <v>44</v>
      </c>
      <c r="O808" s="92"/>
      <c r="P808" s="239">
        <f>O808*H808</f>
        <v>0</v>
      </c>
      <c r="Q808" s="239">
        <v>0.010999999999999999</v>
      </c>
      <c r="R808" s="239">
        <f>Q808*H808</f>
        <v>1.4580279999999999</v>
      </c>
      <c r="S808" s="239">
        <v>0</v>
      </c>
      <c r="T808" s="240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1" t="s">
        <v>299</v>
      </c>
      <c r="AT808" s="241" t="s">
        <v>244</v>
      </c>
      <c r="AU808" s="241" t="s">
        <v>87</v>
      </c>
      <c r="AY808" s="18" t="s">
        <v>214</v>
      </c>
      <c r="BE808" s="242">
        <f>IF(N808="základní",J808,0)</f>
        <v>0</v>
      </c>
      <c r="BF808" s="242">
        <f>IF(N808="snížená",J808,0)</f>
        <v>0</v>
      </c>
      <c r="BG808" s="242">
        <f>IF(N808="zákl. přenesená",J808,0)</f>
        <v>0</v>
      </c>
      <c r="BH808" s="242">
        <f>IF(N808="sníž. přenesená",J808,0)</f>
        <v>0</v>
      </c>
      <c r="BI808" s="242">
        <f>IF(N808="nulová",J808,0)</f>
        <v>0</v>
      </c>
      <c r="BJ808" s="18" t="s">
        <v>85</v>
      </c>
      <c r="BK808" s="242">
        <f>ROUND(I808*H808,2)</f>
        <v>0</v>
      </c>
      <c r="BL808" s="18" t="s">
        <v>293</v>
      </c>
      <c r="BM808" s="241" t="s">
        <v>2232</v>
      </c>
    </row>
    <row r="809" s="2" customFormat="1">
      <c r="A809" s="39"/>
      <c r="B809" s="40"/>
      <c r="C809" s="41"/>
      <c r="D809" s="243" t="s">
        <v>224</v>
      </c>
      <c r="E809" s="41"/>
      <c r="F809" s="244" t="s">
        <v>2231</v>
      </c>
      <c r="G809" s="41"/>
      <c r="H809" s="41"/>
      <c r="I809" s="245"/>
      <c r="J809" s="41"/>
      <c r="K809" s="41"/>
      <c r="L809" s="45"/>
      <c r="M809" s="246"/>
      <c r="N809" s="247"/>
      <c r="O809" s="92"/>
      <c r="P809" s="92"/>
      <c r="Q809" s="92"/>
      <c r="R809" s="92"/>
      <c r="S809" s="92"/>
      <c r="T809" s="93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224</v>
      </c>
      <c r="AU809" s="18" t="s">
        <v>87</v>
      </c>
    </row>
    <row r="810" s="2" customFormat="1" ht="24.15" customHeight="1">
      <c r="A810" s="39"/>
      <c r="B810" s="40"/>
      <c r="C810" s="229" t="s">
        <v>2233</v>
      </c>
      <c r="D810" s="229" t="s">
        <v>218</v>
      </c>
      <c r="E810" s="231" t="s">
        <v>2234</v>
      </c>
      <c r="F810" s="232" t="s">
        <v>2235</v>
      </c>
      <c r="G810" s="233" t="s">
        <v>283</v>
      </c>
      <c r="H810" s="234">
        <v>18.696000000000002</v>
      </c>
      <c r="I810" s="235"/>
      <c r="J810" s="236">
        <f>ROUND(I810*H810,2)</f>
        <v>0</v>
      </c>
      <c r="K810" s="232" t="s">
        <v>222</v>
      </c>
      <c r="L810" s="45"/>
      <c r="M810" s="237" t="s">
        <v>1</v>
      </c>
      <c r="N810" s="238" t="s">
        <v>44</v>
      </c>
      <c r="O810" s="92"/>
      <c r="P810" s="239">
        <f>O810*H810</f>
        <v>0</v>
      </c>
      <c r="Q810" s="239">
        <v>0</v>
      </c>
      <c r="R810" s="239">
        <f>Q810*H810</f>
        <v>0</v>
      </c>
      <c r="S810" s="239">
        <v>0</v>
      </c>
      <c r="T810" s="240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1" t="s">
        <v>293</v>
      </c>
      <c r="AT810" s="241" t="s">
        <v>218</v>
      </c>
      <c r="AU810" s="241" t="s">
        <v>87</v>
      </c>
      <c r="AY810" s="18" t="s">
        <v>214</v>
      </c>
      <c r="BE810" s="242">
        <f>IF(N810="základní",J810,0)</f>
        <v>0</v>
      </c>
      <c r="BF810" s="242">
        <f>IF(N810="snížená",J810,0)</f>
        <v>0</v>
      </c>
      <c r="BG810" s="242">
        <f>IF(N810="zákl. přenesená",J810,0)</f>
        <v>0</v>
      </c>
      <c r="BH810" s="242">
        <f>IF(N810="sníž. přenesená",J810,0)</f>
        <v>0</v>
      </c>
      <c r="BI810" s="242">
        <f>IF(N810="nulová",J810,0)</f>
        <v>0</v>
      </c>
      <c r="BJ810" s="18" t="s">
        <v>85</v>
      </c>
      <c r="BK810" s="242">
        <f>ROUND(I810*H810,2)</f>
        <v>0</v>
      </c>
      <c r="BL810" s="18" t="s">
        <v>293</v>
      </c>
      <c r="BM810" s="241" t="s">
        <v>2236</v>
      </c>
    </row>
    <row r="811" s="2" customFormat="1">
      <c r="A811" s="39"/>
      <c r="B811" s="40"/>
      <c r="C811" s="41"/>
      <c r="D811" s="243" t="s">
        <v>224</v>
      </c>
      <c r="E811" s="41"/>
      <c r="F811" s="244" t="s">
        <v>2237</v>
      </c>
      <c r="G811" s="41"/>
      <c r="H811" s="41"/>
      <c r="I811" s="245"/>
      <c r="J811" s="41"/>
      <c r="K811" s="41"/>
      <c r="L811" s="45"/>
      <c r="M811" s="246"/>
      <c r="N811" s="247"/>
      <c r="O811" s="92"/>
      <c r="P811" s="92"/>
      <c r="Q811" s="92"/>
      <c r="R811" s="92"/>
      <c r="S811" s="92"/>
      <c r="T811" s="93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224</v>
      </c>
      <c r="AU811" s="18" t="s">
        <v>87</v>
      </c>
    </row>
    <row r="812" s="12" customFormat="1" ht="22.8" customHeight="1">
      <c r="A812" s="12"/>
      <c r="B812" s="213"/>
      <c r="C812" s="214"/>
      <c r="D812" s="215" t="s">
        <v>78</v>
      </c>
      <c r="E812" s="227" t="s">
        <v>288</v>
      </c>
      <c r="F812" s="227" t="s">
        <v>289</v>
      </c>
      <c r="G812" s="214"/>
      <c r="H812" s="214"/>
      <c r="I812" s="217"/>
      <c r="J812" s="228">
        <f>BK812</f>
        <v>0</v>
      </c>
      <c r="K812" s="214"/>
      <c r="L812" s="219"/>
      <c r="M812" s="220"/>
      <c r="N812" s="221"/>
      <c r="O812" s="221"/>
      <c r="P812" s="222">
        <f>SUM(P813:P870)</f>
        <v>0</v>
      </c>
      <c r="Q812" s="221"/>
      <c r="R812" s="222">
        <f>SUM(R813:R870)</f>
        <v>2.304876374</v>
      </c>
      <c r="S812" s="221"/>
      <c r="T812" s="223">
        <f>SUM(T813:T870)</f>
        <v>0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224" t="s">
        <v>87</v>
      </c>
      <c r="AT812" s="225" t="s">
        <v>78</v>
      </c>
      <c r="AU812" s="225" t="s">
        <v>85</v>
      </c>
      <c r="AY812" s="224" t="s">
        <v>214</v>
      </c>
      <c r="BK812" s="226">
        <f>SUM(BK813:BK870)</f>
        <v>0</v>
      </c>
    </row>
    <row r="813" s="2" customFormat="1" ht="24.15" customHeight="1">
      <c r="A813" s="39"/>
      <c r="B813" s="40"/>
      <c r="C813" s="229" t="s">
        <v>290</v>
      </c>
      <c r="D813" s="230" t="s">
        <v>218</v>
      </c>
      <c r="E813" s="231" t="s">
        <v>291</v>
      </c>
      <c r="F813" s="232" t="s">
        <v>292</v>
      </c>
      <c r="G813" s="233" t="s">
        <v>221</v>
      </c>
      <c r="H813" s="234">
        <v>332.5</v>
      </c>
      <c r="I813" s="235"/>
      <c r="J813" s="236">
        <f>ROUND(I813*H813,2)</f>
        <v>0</v>
      </c>
      <c r="K813" s="232" t="s">
        <v>222</v>
      </c>
      <c r="L813" s="45"/>
      <c r="M813" s="237" t="s">
        <v>1</v>
      </c>
      <c r="N813" s="238" t="s">
        <v>44</v>
      </c>
      <c r="O813" s="92"/>
      <c r="P813" s="239">
        <f>O813*H813</f>
        <v>0</v>
      </c>
      <c r="Q813" s="239">
        <v>0</v>
      </c>
      <c r="R813" s="239">
        <f>Q813*H813</f>
        <v>0</v>
      </c>
      <c r="S813" s="239">
        <v>0</v>
      </c>
      <c r="T813" s="240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41" t="s">
        <v>293</v>
      </c>
      <c r="AT813" s="241" t="s">
        <v>218</v>
      </c>
      <c r="AU813" s="241" t="s">
        <v>87</v>
      </c>
      <c r="AY813" s="18" t="s">
        <v>214</v>
      </c>
      <c r="BE813" s="242">
        <f>IF(N813="základní",J813,0)</f>
        <v>0</v>
      </c>
      <c r="BF813" s="242">
        <f>IF(N813="snížená",J813,0)</f>
        <v>0</v>
      </c>
      <c r="BG813" s="242">
        <f>IF(N813="zákl. přenesená",J813,0)</f>
        <v>0</v>
      </c>
      <c r="BH813" s="242">
        <f>IF(N813="sníž. přenesená",J813,0)</f>
        <v>0</v>
      </c>
      <c r="BI813" s="242">
        <f>IF(N813="nulová",J813,0)</f>
        <v>0</v>
      </c>
      <c r="BJ813" s="18" t="s">
        <v>85</v>
      </c>
      <c r="BK813" s="242">
        <f>ROUND(I813*H813,2)</f>
        <v>0</v>
      </c>
      <c r="BL813" s="18" t="s">
        <v>293</v>
      </c>
      <c r="BM813" s="241" t="s">
        <v>294</v>
      </c>
    </row>
    <row r="814" s="2" customFormat="1">
      <c r="A814" s="39"/>
      <c r="B814" s="40"/>
      <c r="C814" s="41"/>
      <c r="D814" s="243" t="s">
        <v>224</v>
      </c>
      <c r="E814" s="41"/>
      <c r="F814" s="244" t="s">
        <v>295</v>
      </c>
      <c r="G814" s="41"/>
      <c r="H814" s="41"/>
      <c r="I814" s="245"/>
      <c r="J814" s="41"/>
      <c r="K814" s="41"/>
      <c r="L814" s="45"/>
      <c r="M814" s="246"/>
      <c r="N814" s="247"/>
      <c r="O814" s="92"/>
      <c r="P814" s="92"/>
      <c r="Q814" s="92"/>
      <c r="R814" s="92"/>
      <c r="S814" s="92"/>
      <c r="T814" s="93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224</v>
      </c>
      <c r="AU814" s="18" t="s">
        <v>87</v>
      </c>
    </row>
    <row r="815" s="14" customFormat="1">
      <c r="A815" s="14"/>
      <c r="B815" s="258"/>
      <c r="C815" s="259"/>
      <c r="D815" s="243" t="s">
        <v>226</v>
      </c>
      <c r="E815" s="260" t="s">
        <v>1</v>
      </c>
      <c r="F815" s="261" t="s">
        <v>2027</v>
      </c>
      <c r="G815" s="259"/>
      <c r="H815" s="262">
        <v>356.89999999999998</v>
      </c>
      <c r="I815" s="263"/>
      <c r="J815" s="259"/>
      <c r="K815" s="259"/>
      <c r="L815" s="264"/>
      <c r="M815" s="265"/>
      <c r="N815" s="266"/>
      <c r="O815" s="266"/>
      <c r="P815" s="266"/>
      <c r="Q815" s="266"/>
      <c r="R815" s="266"/>
      <c r="S815" s="266"/>
      <c r="T815" s="267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8" t="s">
        <v>226</v>
      </c>
      <c r="AU815" s="268" t="s">
        <v>87</v>
      </c>
      <c r="AV815" s="14" t="s">
        <v>87</v>
      </c>
      <c r="AW815" s="14" t="s">
        <v>34</v>
      </c>
      <c r="AX815" s="14" t="s">
        <v>79</v>
      </c>
      <c r="AY815" s="268" t="s">
        <v>214</v>
      </c>
    </row>
    <row r="816" s="14" customFormat="1">
      <c r="A816" s="14"/>
      <c r="B816" s="258"/>
      <c r="C816" s="259"/>
      <c r="D816" s="243" t="s">
        <v>226</v>
      </c>
      <c r="E816" s="260" t="s">
        <v>1</v>
      </c>
      <c r="F816" s="261" t="s">
        <v>1980</v>
      </c>
      <c r="G816" s="259"/>
      <c r="H816" s="262">
        <v>-24.399999999999999</v>
      </c>
      <c r="I816" s="263"/>
      <c r="J816" s="259"/>
      <c r="K816" s="259"/>
      <c r="L816" s="264"/>
      <c r="M816" s="265"/>
      <c r="N816" s="266"/>
      <c r="O816" s="266"/>
      <c r="P816" s="266"/>
      <c r="Q816" s="266"/>
      <c r="R816" s="266"/>
      <c r="S816" s="266"/>
      <c r="T816" s="267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8" t="s">
        <v>226</v>
      </c>
      <c r="AU816" s="268" t="s">
        <v>87</v>
      </c>
      <c r="AV816" s="14" t="s">
        <v>87</v>
      </c>
      <c r="AW816" s="14" t="s">
        <v>34</v>
      </c>
      <c r="AX816" s="14" t="s">
        <v>79</v>
      </c>
      <c r="AY816" s="268" t="s">
        <v>214</v>
      </c>
    </row>
    <row r="817" s="15" customFormat="1">
      <c r="A817" s="15"/>
      <c r="B817" s="269"/>
      <c r="C817" s="270"/>
      <c r="D817" s="243" t="s">
        <v>226</v>
      </c>
      <c r="E817" s="271" t="s">
        <v>1</v>
      </c>
      <c r="F817" s="272" t="s">
        <v>230</v>
      </c>
      <c r="G817" s="270"/>
      <c r="H817" s="273">
        <v>332.5</v>
      </c>
      <c r="I817" s="274"/>
      <c r="J817" s="270"/>
      <c r="K817" s="270"/>
      <c r="L817" s="275"/>
      <c r="M817" s="276"/>
      <c r="N817" s="277"/>
      <c r="O817" s="277"/>
      <c r="P817" s="277"/>
      <c r="Q817" s="277"/>
      <c r="R817" s="277"/>
      <c r="S817" s="277"/>
      <c r="T817" s="278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79" t="s">
        <v>226</v>
      </c>
      <c r="AU817" s="279" t="s">
        <v>87</v>
      </c>
      <c r="AV817" s="15" t="s">
        <v>117</v>
      </c>
      <c r="AW817" s="15" t="s">
        <v>34</v>
      </c>
      <c r="AX817" s="15" t="s">
        <v>85</v>
      </c>
      <c r="AY817" s="279" t="s">
        <v>214</v>
      </c>
    </row>
    <row r="818" s="2" customFormat="1" ht="24.15" customHeight="1">
      <c r="A818" s="39"/>
      <c r="B818" s="40"/>
      <c r="C818" s="280" t="s">
        <v>296</v>
      </c>
      <c r="D818" s="281" t="s">
        <v>244</v>
      </c>
      <c r="E818" s="282" t="s">
        <v>297</v>
      </c>
      <c r="F818" s="283" t="s">
        <v>298</v>
      </c>
      <c r="G818" s="284" t="s">
        <v>221</v>
      </c>
      <c r="H818" s="285">
        <v>44.777999999999999</v>
      </c>
      <c r="I818" s="286"/>
      <c r="J818" s="287">
        <f>ROUND(I818*H818,2)</f>
        <v>0</v>
      </c>
      <c r="K818" s="283" t="s">
        <v>222</v>
      </c>
      <c r="L818" s="288"/>
      <c r="M818" s="289" t="s">
        <v>1</v>
      </c>
      <c r="N818" s="290" t="s">
        <v>44</v>
      </c>
      <c r="O818" s="92"/>
      <c r="P818" s="239">
        <f>O818*H818</f>
        <v>0</v>
      </c>
      <c r="Q818" s="239">
        <v>0.0037499999999999999</v>
      </c>
      <c r="R818" s="239">
        <f>Q818*H818</f>
        <v>0.1679175</v>
      </c>
      <c r="S818" s="239">
        <v>0</v>
      </c>
      <c r="T818" s="240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41" t="s">
        <v>299</v>
      </c>
      <c r="AT818" s="241" t="s">
        <v>244</v>
      </c>
      <c r="AU818" s="241" t="s">
        <v>87</v>
      </c>
      <c r="AY818" s="18" t="s">
        <v>214</v>
      </c>
      <c r="BE818" s="242">
        <f>IF(N818="základní",J818,0)</f>
        <v>0</v>
      </c>
      <c r="BF818" s="242">
        <f>IF(N818="snížená",J818,0)</f>
        <v>0</v>
      </c>
      <c r="BG818" s="242">
        <f>IF(N818="zákl. přenesená",J818,0)</f>
        <v>0</v>
      </c>
      <c r="BH818" s="242">
        <f>IF(N818="sníž. přenesená",J818,0)</f>
        <v>0</v>
      </c>
      <c r="BI818" s="242">
        <f>IF(N818="nulová",J818,0)</f>
        <v>0</v>
      </c>
      <c r="BJ818" s="18" t="s">
        <v>85</v>
      </c>
      <c r="BK818" s="242">
        <f>ROUND(I818*H818,2)</f>
        <v>0</v>
      </c>
      <c r="BL818" s="18" t="s">
        <v>293</v>
      </c>
      <c r="BM818" s="241" t="s">
        <v>300</v>
      </c>
    </row>
    <row r="819" s="2" customFormat="1">
      <c r="A819" s="39"/>
      <c r="B819" s="40"/>
      <c r="C819" s="41"/>
      <c r="D819" s="243" t="s">
        <v>224</v>
      </c>
      <c r="E819" s="41"/>
      <c r="F819" s="244" t="s">
        <v>298</v>
      </c>
      <c r="G819" s="41"/>
      <c r="H819" s="41"/>
      <c r="I819" s="245"/>
      <c r="J819" s="41"/>
      <c r="K819" s="41"/>
      <c r="L819" s="45"/>
      <c r="M819" s="246"/>
      <c r="N819" s="247"/>
      <c r="O819" s="92"/>
      <c r="P819" s="92"/>
      <c r="Q819" s="92"/>
      <c r="R819" s="92"/>
      <c r="S819" s="92"/>
      <c r="T819" s="93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224</v>
      </c>
      <c r="AU819" s="18" t="s">
        <v>87</v>
      </c>
    </row>
    <row r="820" s="14" customFormat="1">
      <c r="A820" s="14"/>
      <c r="B820" s="258"/>
      <c r="C820" s="259"/>
      <c r="D820" s="243" t="s">
        <v>226</v>
      </c>
      <c r="E820" s="260" t="s">
        <v>1</v>
      </c>
      <c r="F820" s="261" t="s">
        <v>2238</v>
      </c>
      <c r="G820" s="259"/>
      <c r="H820" s="262">
        <v>43.899999999999999</v>
      </c>
      <c r="I820" s="263"/>
      <c r="J820" s="259"/>
      <c r="K820" s="259"/>
      <c r="L820" s="264"/>
      <c r="M820" s="265"/>
      <c r="N820" s="266"/>
      <c r="O820" s="266"/>
      <c r="P820" s="266"/>
      <c r="Q820" s="266"/>
      <c r="R820" s="266"/>
      <c r="S820" s="266"/>
      <c r="T820" s="267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8" t="s">
        <v>226</v>
      </c>
      <c r="AU820" s="268" t="s">
        <v>87</v>
      </c>
      <c r="AV820" s="14" t="s">
        <v>87</v>
      </c>
      <c r="AW820" s="14" t="s">
        <v>34</v>
      </c>
      <c r="AX820" s="14" t="s">
        <v>79</v>
      </c>
      <c r="AY820" s="268" t="s">
        <v>214</v>
      </c>
    </row>
    <row r="821" s="14" customFormat="1">
      <c r="A821" s="14"/>
      <c r="B821" s="258"/>
      <c r="C821" s="259"/>
      <c r="D821" s="243" t="s">
        <v>226</v>
      </c>
      <c r="E821" s="260" t="s">
        <v>1</v>
      </c>
      <c r="F821" s="261" t="s">
        <v>2239</v>
      </c>
      <c r="G821" s="259"/>
      <c r="H821" s="262">
        <v>44.777999999999999</v>
      </c>
      <c r="I821" s="263"/>
      <c r="J821" s="259"/>
      <c r="K821" s="259"/>
      <c r="L821" s="264"/>
      <c r="M821" s="265"/>
      <c r="N821" s="266"/>
      <c r="O821" s="266"/>
      <c r="P821" s="266"/>
      <c r="Q821" s="266"/>
      <c r="R821" s="266"/>
      <c r="S821" s="266"/>
      <c r="T821" s="267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8" t="s">
        <v>226</v>
      </c>
      <c r="AU821" s="268" t="s">
        <v>87</v>
      </c>
      <c r="AV821" s="14" t="s">
        <v>87</v>
      </c>
      <c r="AW821" s="14" t="s">
        <v>34</v>
      </c>
      <c r="AX821" s="14" t="s">
        <v>85</v>
      </c>
      <c r="AY821" s="268" t="s">
        <v>214</v>
      </c>
    </row>
    <row r="822" s="2" customFormat="1" ht="24.15" customHeight="1">
      <c r="A822" s="39"/>
      <c r="B822" s="40"/>
      <c r="C822" s="280" t="s">
        <v>2240</v>
      </c>
      <c r="D822" s="280" t="s">
        <v>244</v>
      </c>
      <c r="E822" s="282" t="s">
        <v>2241</v>
      </c>
      <c r="F822" s="283" t="s">
        <v>2242</v>
      </c>
      <c r="G822" s="284" t="s">
        <v>221</v>
      </c>
      <c r="H822" s="285">
        <v>294.37200000000001</v>
      </c>
      <c r="I822" s="286"/>
      <c r="J822" s="287">
        <f>ROUND(I822*H822,2)</f>
        <v>0</v>
      </c>
      <c r="K822" s="283" t="s">
        <v>222</v>
      </c>
      <c r="L822" s="288"/>
      <c r="M822" s="289" t="s">
        <v>1</v>
      </c>
      <c r="N822" s="290" t="s">
        <v>44</v>
      </c>
      <c r="O822" s="92"/>
      <c r="P822" s="239">
        <f>O822*H822</f>
        <v>0</v>
      </c>
      <c r="Q822" s="239">
        <v>0.0014</v>
      </c>
      <c r="R822" s="239">
        <f>Q822*H822</f>
        <v>0.41212080000000001</v>
      </c>
      <c r="S822" s="239">
        <v>0</v>
      </c>
      <c r="T822" s="240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41" t="s">
        <v>299</v>
      </c>
      <c r="AT822" s="241" t="s">
        <v>244</v>
      </c>
      <c r="AU822" s="241" t="s">
        <v>87</v>
      </c>
      <c r="AY822" s="18" t="s">
        <v>214</v>
      </c>
      <c r="BE822" s="242">
        <f>IF(N822="základní",J822,0)</f>
        <v>0</v>
      </c>
      <c r="BF822" s="242">
        <f>IF(N822="snížená",J822,0)</f>
        <v>0</v>
      </c>
      <c r="BG822" s="242">
        <f>IF(N822="zákl. přenesená",J822,0)</f>
        <v>0</v>
      </c>
      <c r="BH822" s="242">
        <f>IF(N822="sníž. přenesená",J822,0)</f>
        <v>0</v>
      </c>
      <c r="BI822" s="242">
        <f>IF(N822="nulová",J822,0)</f>
        <v>0</v>
      </c>
      <c r="BJ822" s="18" t="s">
        <v>85</v>
      </c>
      <c r="BK822" s="242">
        <f>ROUND(I822*H822,2)</f>
        <v>0</v>
      </c>
      <c r="BL822" s="18" t="s">
        <v>293</v>
      </c>
      <c r="BM822" s="241" t="s">
        <v>2243</v>
      </c>
    </row>
    <row r="823" s="2" customFormat="1">
      <c r="A823" s="39"/>
      <c r="B823" s="40"/>
      <c r="C823" s="41"/>
      <c r="D823" s="243" t="s">
        <v>224</v>
      </c>
      <c r="E823" s="41"/>
      <c r="F823" s="244" t="s">
        <v>2242</v>
      </c>
      <c r="G823" s="41"/>
      <c r="H823" s="41"/>
      <c r="I823" s="245"/>
      <c r="J823" s="41"/>
      <c r="K823" s="41"/>
      <c r="L823" s="45"/>
      <c r="M823" s="246"/>
      <c r="N823" s="247"/>
      <c r="O823" s="92"/>
      <c r="P823" s="92"/>
      <c r="Q823" s="92"/>
      <c r="R823" s="92"/>
      <c r="S823" s="92"/>
      <c r="T823" s="93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224</v>
      </c>
      <c r="AU823" s="18" t="s">
        <v>87</v>
      </c>
    </row>
    <row r="824" s="14" customFormat="1">
      <c r="A824" s="14"/>
      <c r="B824" s="258"/>
      <c r="C824" s="259"/>
      <c r="D824" s="243" t="s">
        <v>226</v>
      </c>
      <c r="E824" s="260" t="s">
        <v>1</v>
      </c>
      <c r="F824" s="261" t="s">
        <v>2244</v>
      </c>
      <c r="G824" s="259"/>
      <c r="H824" s="262">
        <v>288.60000000000002</v>
      </c>
      <c r="I824" s="263"/>
      <c r="J824" s="259"/>
      <c r="K824" s="259"/>
      <c r="L824" s="264"/>
      <c r="M824" s="265"/>
      <c r="N824" s="266"/>
      <c r="O824" s="266"/>
      <c r="P824" s="266"/>
      <c r="Q824" s="266"/>
      <c r="R824" s="266"/>
      <c r="S824" s="266"/>
      <c r="T824" s="267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8" t="s">
        <v>226</v>
      </c>
      <c r="AU824" s="268" t="s">
        <v>87</v>
      </c>
      <c r="AV824" s="14" t="s">
        <v>87</v>
      </c>
      <c r="AW824" s="14" t="s">
        <v>34</v>
      </c>
      <c r="AX824" s="14" t="s">
        <v>79</v>
      </c>
      <c r="AY824" s="268" t="s">
        <v>214</v>
      </c>
    </row>
    <row r="825" s="15" customFormat="1">
      <c r="A825" s="15"/>
      <c r="B825" s="269"/>
      <c r="C825" s="270"/>
      <c r="D825" s="243" t="s">
        <v>226</v>
      </c>
      <c r="E825" s="271" t="s">
        <v>1</v>
      </c>
      <c r="F825" s="272" t="s">
        <v>230</v>
      </c>
      <c r="G825" s="270"/>
      <c r="H825" s="273">
        <v>288.60000000000002</v>
      </c>
      <c r="I825" s="274"/>
      <c r="J825" s="270"/>
      <c r="K825" s="270"/>
      <c r="L825" s="275"/>
      <c r="M825" s="276"/>
      <c r="N825" s="277"/>
      <c r="O825" s="277"/>
      <c r="P825" s="277"/>
      <c r="Q825" s="277"/>
      <c r="R825" s="277"/>
      <c r="S825" s="277"/>
      <c r="T825" s="278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79" t="s">
        <v>226</v>
      </c>
      <c r="AU825" s="279" t="s">
        <v>87</v>
      </c>
      <c r="AV825" s="15" t="s">
        <v>117</v>
      </c>
      <c r="AW825" s="15" t="s">
        <v>34</v>
      </c>
      <c r="AX825" s="15" t="s">
        <v>79</v>
      </c>
      <c r="AY825" s="279" t="s">
        <v>214</v>
      </c>
    </row>
    <row r="826" s="14" customFormat="1">
      <c r="A826" s="14"/>
      <c r="B826" s="258"/>
      <c r="C826" s="259"/>
      <c r="D826" s="243" t="s">
        <v>226</v>
      </c>
      <c r="E826" s="260" t="s">
        <v>1</v>
      </c>
      <c r="F826" s="261" t="s">
        <v>2245</v>
      </c>
      <c r="G826" s="259"/>
      <c r="H826" s="262">
        <v>294.37200000000001</v>
      </c>
      <c r="I826" s="263"/>
      <c r="J826" s="259"/>
      <c r="K826" s="259"/>
      <c r="L826" s="264"/>
      <c r="M826" s="265"/>
      <c r="N826" s="266"/>
      <c r="O826" s="266"/>
      <c r="P826" s="266"/>
      <c r="Q826" s="266"/>
      <c r="R826" s="266"/>
      <c r="S826" s="266"/>
      <c r="T826" s="267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8" t="s">
        <v>226</v>
      </c>
      <c r="AU826" s="268" t="s">
        <v>87</v>
      </c>
      <c r="AV826" s="14" t="s">
        <v>87</v>
      </c>
      <c r="AW826" s="14" t="s">
        <v>34</v>
      </c>
      <c r="AX826" s="14" t="s">
        <v>85</v>
      </c>
      <c r="AY826" s="268" t="s">
        <v>214</v>
      </c>
    </row>
    <row r="827" s="2" customFormat="1" ht="24.15" customHeight="1">
      <c r="A827" s="39"/>
      <c r="B827" s="40"/>
      <c r="C827" s="229" t="s">
        <v>2246</v>
      </c>
      <c r="D827" s="229" t="s">
        <v>218</v>
      </c>
      <c r="E827" s="231" t="s">
        <v>2247</v>
      </c>
      <c r="F827" s="232" t="s">
        <v>2248</v>
      </c>
      <c r="G827" s="233" t="s">
        <v>221</v>
      </c>
      <c r="H827" s="234">
        <v>7.1630000000000003</v>
      </c>
      <c r="I827" s="235"/>
      <c r="J827" s="236">
        <f>ROUND(I827*H827,2)</f>
        <v>0</v>
      </c>
      <c r="K827" s="232" t="s">
        <v>222</v>
      </c>
      <c r="L827" s="45"/>
      <c r="M827" s="237" t="s">
        <v>1</v>
      </c>
      <c r="N827" s="238" t="s">
        <v>44</v>
      </c>
      <c r="O827" s="92"/>
      <c r="P827" s="239">
        <f>O827*H827</f>
        <v>0</v>
      </c>
      <c r="Q827" s="239">
        <v>0</v>
      </c>
      <c r="R827" s="239">
        <f>Q827*H827</f>
        <v>0</v>
      </c>
      <c r="S827" s="239">
        <v>0</v>
      </c>
      <c r="T827" s="240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1" t="s">
        <v>293</v>
      </c>
      <c r="AT827" s="241" t="s">
        <v>218</v>
      </c>
      <c r="AU827" s="241" t="s">
        <v>87</v>
      </c>
      <c r="AY827" s="18" t="s">
        <v>214</v>
      </c>
      <c r="BE827" s="242">
        <f>IF(N827="základní",J827,0)</f>
        <v>0</v>
      </c>
      <c r="BF827" s="242">
        <f>IF(N827="snížená",J827,0)</f>
        <v>0</v>
      </c>
      <c r="BG827" s="242">
        <f>IF(N827="zákl. přenesená",J827,0)</f>
        <v>0</v>
      </c>
      <c r="BH827" s="242">
        <f>IF(N827="sníž. přenesená",J827,0)</f>
        <v>0</v>
      </c>
      <c r="BI827" s="242">
        <f>IF(N827="nulová",J827,0)</f>
        <v>0</v>
      </c>
      <c r="BJ827" s="18" t="s">
        <v>85</v>
      </c>
      <c r="BK827" s="242">
        <f>ROUND(I827*H827,2)</f>
        <v>0</v>
      </c>
      <c r="BL827" s="18" t="s">
        <v>293</v>
      </c>
      <c r="BM827" s="241" t="s">
        <v>2249</v>
      </c>
    </row>
    <row r="828" s="2" customFormat="1">
      <c r="A828" s="39"/>
      <c r="B828" s="40"/>
      <c r="C828" s="41"/>
      <c r="D828" s="243" t="s">
        <v>224</v>
      </c>
      <c r="E828" s="41"/>
      <c r="F828" s="244" t="s">
        <v>2250</v>
      </c>
      <c r="G828" s="41"/>
      <c r="H828" s="41"/>
      <c r="I828" s="245"/>
      <c r="J828" s="41"/>
      <c r="K828" s="41"/>
      <c r="L828" s="45"/>
      <c r="M828" s="246"/>
      <c r="N828" s="247"/>
      <c r="O828" s="92"/>
      <c r="P828" s="92"/>
      <c r="Q828" s="92"/>
      <c r="R828" s="92"/>
      <c r="S828" s="92"/>
      <c r="T828" s="93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224</v>
      </c>
      <c r="AU828" s="18" t="s">
        <v>87</v>
      </c>
    </row>
    <row r="829" s="2" customFormat="1" ht="24.15" customHeight="1">
      <c r="A829" s="39"/>
      <c r="B829" s="40"/>
      <c r="C829" s="280" t="s">
        <v>2251</v>
      </c>
      <c r="D829" s="280" t="s">
        <v>244</v>
      </c>
      <c r="E829" s="282" t="s">
        <v>2252</v>
      </c>
      <c r="F829" s="283" t="s">
        <v>2253</v>
      </c>
      <c r="G829" s="284" t="s">
        <v>221</v>
      </c>
      <c r="H829" s="285">
        <v>7.4500000000000002</v>
      </c>
      <c r="I829" s="286"/>
      <c r="J829" s="287">
        <f>ROUND(I829*H829,2)</f>
        <v>0</v>
      </c>
      <c r="K829" s="283" t="s">
        <v>222</v>
      </c>
      <c r="L829" s="288"/>
      <c r="M829" s="289" t="s">
        <v>1</v>
      </c>
      <c r="N829" s="290" t="s">
        <v>44</v>
      </c>
      <c r="O829" s="92"/>
      <c r="P829" s="239">
        <f>O829*H829</f>
        <v>0</v>
      </c>
      <c r="Q829" s="239">
        <v>0.01337</v>
      </c>
      <c r="R829" s="239">
        <f>Q829*H829</f>
        <v>0.099606500000000001</v>
      </c>
      <c r="S829" s="239">
        <v>0</v>
      </c>
      <c r="T829" s="240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41" t="s">
        <v>299</v>
      </c>
      <c r="AT829" s="241" t="s">
        <v>244</v>
      </c>
      <c r="AU829" s="241" t="s">
        <v>87</v>
      </c>
      <c r="AY829" s="18" t="s">
        <v>214</v>
      </c>
      <c r="BE829" s="242">
        <f>IF(N829="základní",J829,0)</f>
        <v>0</v>
      </c>
      <c r="BF829" s="242">
        <f>IF(N829="snížená",J829,0)</f>
        <v>0</v>
      </c>
      <c r="BG829" s="242">
        <f>IF(N829="zákl. přenesená",J829,0)</f>
        <v>0</v>
      </c>
      <c r="BH829" s="242">
        <f>IF(N829="sníž. přenesená",J829,0)</f>
        <v>0</v>
      </c>
      <c r="BI829" s="242">
        <f>IF(N829="nulová",J829,0)</f>
        <v>0</v>
      </c>
      <c r="BJ829" s="18" t="s">
        <v>85</v>
      </c>
      <c r="BK829" s="242">
        <f>ROUND(I829*H829,2)</f>
        <v>0</v>
      </c>
      <c r="BL829" s="18" t="s">
        <v>293</v>
      </c>
      <c r="BM829" s="241" t="s">
        <v>2254</v>
      </c>
    </row>
    <row r="830" s="2" customFormat="1">
      <c r="A830" s="39"/>
      <c r="B830" s="40"/>
      <c r="C830" s="41"/>
      <c r="D830" s="243" t="s">
        <v>224</v>
      </c>
      <c r="E830" s="41"/>
      <c r="F830" s="244" t="s">
        <v>2253</v>
      </c>
      <c r="G830" s="41"/>
      <c r="H830" s="41"/>
      <c r="I830" s="245"/>
      <c r="J830" s="41"/>
      <c r="K830" s="41"/>
      <c r="L830" s="45"/>
      <c r="M830" s="246"/>
      <c r="N830" s="247"/>
      <c r="O830" s="92"/>
      <c r="P830" s="92"/>
      <c r="Q830" s="92"/>
      <c r="R830" s="92"/>
      <c r="S830" s="92"/>
      <c r="T830" s="93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224</v>
      </c>
      <c r="AU830" s="18" t="s">
        <v>87</v>
      </c>
    </row>
    <row r="831" s="14" customFormat="1">
      <c r="A831" s="14"/>
      <c r="B831" s="258"/>
      <c r="C831" s="259"/>
      <c r="D831" s="243" t="s">
        <v>226</v>
      </c>
      <c r="E831" s="260" t="s">
        <v>1</v>
      </c>
      <c r="F831" s="261" t="s">
        <v>2255</v>
      </c>
      <c r="G831" s="259"/>
      <c r="H831" s="262">
        <v>7.4500000000000002</v>
      </c>
      <c r="I831" s="263"/>
      <c r="J831" s="259"/>
      <c r="K831" s="259"/>
      <c r="L831" s="264"/>
      <c r="M831" s="265"/>
      <c r="N831" s="266"/>
      <c r="O831" s="266"/>
      <c r="P831" s="266"/>
      <c r="Q831" s="266"/>
      <c r="R831" s="266"/>
      <c r="S831" s="266"/>
      <c r="T831" s="267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8" t="s">
        <v>226</v>
      </c>
      <c r="AU831" s="268" t="s">
        <v>87</v>
      </c>
      <c r="AV831" s="14" t="s">
        <v>87</v>
      </c>
      <c r="AW831" s="14" t="s">
        <v>34</v>
      </c>
      <c r="AX831" s="14" t="s">
        <v>85</v>
      </c>
      <c r="AY831" s="268" t="s">
        <v>214</v>
      </c>
    </row>
    <row r="832" s="2" customFormat="1" ht="24.15" customHeight="1">
      <c r="A832" s="39"/>
      <c r="B832" s="40"/>
      <c r="C832" s="280" t="s">
        <v>2256</v>
      </c>
      <c r="D832" s="280" t="s">
        <v>244</v>
      </c>
      <c r="E832" s="282" t="s">
        <v>2257</v>
      </c>
      <c r="F832" s="283" t="s">
        <v>2258</v>
      </c>
      <c r="G832" s="284" t="s">
        <v>221</v>
      </c>
      <c r="H832" s="285">
        <v>7.4500000000000002</v>
      </c>
      <c r="I832" s="286"/>
      <c r="J832" s="287">
        <f>ROUND(I832*H832,2)</f>
        <v>0</v>
      </c>
      <c r="K832" s="283" t="s">
        <v>222</v>
      </c>
      <c r="L832" s="288"/>
      <c r="M832" s="289" t="s">
        <v>1</v>
      </c>
      <c r="N832" s="290" t="s">
        <v>44</v>
      </c>
      <c r="O832" s="92"/>
      <c r="P832" s="239">
        <f>O832*H832</f>
        <v>0</v>
      </c>
      <c r="Q832" s="239">
        <v>0.016039999999999999</v>
      </c>
      <c r="R832" s="239">
        <f>Q832*H832</f>
        <v>0.11949799999999999</v>
      </c>
      <c r="S832" s="239">
        <v>0</v>
      </c>
      <c r="T832" s="240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41" t="s">
        <v>299</v>
      </c>
      <c r="AT832" s="241" t="s">
        <v>244</v>
      </c>
      <c r="AU832" s="241" t="s">
        <v>87</v>
      </c>
      <c r="AY832" s="18" t="s">
        <v>214</v>
      </c>
      <c r="BE832" s="242">
        <f>IF(N832="základní",J832,0)</f>
        <v>0</v>
      </c>
      <c r="BF832" s="242">
        <f>IF(N832="snížená",J832,0)</f>
        <v>0</v>
      </c>
      <c r="BG832" s="242">
        <f>IF(N832="zákl. přenesená",J832,0)</f>
        <v>0</v>
      </c>
      <c r="BH832" s="242">
        <f>IF(N832="sníž. přenesená",J832,0)</f>
        <v>0</v>
      </c>
      <c r="BI832" s="242">
        <f>IF(N832="nulová",J832,0)</f>
        <v>0</v>
      </c>
      <c r="BJ832" s="18" t="s">
        <v>85</v>
      </c>
      <c r="BK832" s="242">
        <f>ROUND(I832*H832,2)</f>
        <v>0</v>
      </c>
      <c r="BL832" s="18" t="s">
        <v>293</v>
      </c>
      <c r="BM832" s="241" t="s">
        <v>2259</v>
      </c>
    </row>
    <row r="833" s="2" customFormat="1">
      <c r="A833" s="39"/>
      <c r="B833" s="40"/>
      <c r="C833" s="41"/>
      <c r="D833" s="243" t="s">
        <v>224</v>
      </c>
      <c r="E833" s="41"/>
      <c r="F833" s="244" t="s">
        <v>2258</v>
      </c>
      <c r="G833" s="41"/>
      <c r="H833" s="41"/>
      <c r="I833" s="245"/>
      <c r="J833" s="41"/>
      <c r="K833" s="41"/>
      <c r="L833" s="45"/>
      <c r="M833" s="246"/>
      <c r="N833" s="247"/>
      <c r="O833" s="92"/>
      <c r="P833" s="92"/>
      <c r="Q833" s="92"/>
      <c r="R833" s="92"/>
      <c r="S833" s="92"/>
      <c r="T833" s="93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224</v>
      </c>
      <c r="AU833" s="18" t="s">
        <v>87</v>
      </c>
    </row>
    <row r="834" s="14" customFormat="1">
      <c r="A834" s="14"/>
      <c r="B834" s="258"/>
      <c r="C834" s="259"/>
      <c r="D834" s="243" t="s">
        <v>226</v>
      </c>
      <c r="E834" s="260" t="s">
        <v>1</v>
      </c>
      <c r="F834" s="261" t="s">
        <v>2255</v>
      </c>
      <c r="G834" s="259"/>
      <c r="H834" s="262">
        <v>7.4500000000000002</v>
      </c>
      <c r="I834" s="263"/>
      <c r="J834" s="259"/>
      <c r="K834" s="259"/>
      <c r="L834" s="264"/>
      <c r="M834" s="265"/>
      <c r="N834" s="266"/>
      <c r="O834" s="266"/>
      <c r="P834" s="266"/>
      <c r="Q834" s="266"/>
      <c r="R834" s="266"/>
      <c r="S834" s="266"/>
      <c r="T834" s="267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8" t="s">
        <v>226</v>
      </c>
      <c r="AU834" s="268" t="s">
        <v>87</v>
      </c>
      <c r="AV834" s="14" t="s">
        <v>87</v>
      </c>
      <c r="AW834" s="14" t="s">
        <v>34</v>
      </c>
      <c r="AX834" s="14" t="s">
        <v>85</v>
      </c>
      <c r="AY834" s="268" t="s">
        <v>214</v>
      </c>
    </row>
    <row r="835" s="2" customFormat="1" ht="24.15" customHeight="1">
      <c r="A835" s="39"/>
      <c r="B835" s="40"/>
      <c r="C835" s="229" t="s">
        <v>2260</v>
      </c>
      <c r="D835" s="229" t="s">
        <v>218</v>
      </c>
      <c r="E835" s="231" t="s">
        <v>2261</v>
      </c>
      <c r="F835" s="232" t="s">
        <v>2262</v>
      </c>
      <c r="G835" s="233" t="s">
        <v>221</v>
      </c>
      <c r="H835" s="234">
        <v>41.896999999999998</v>
      </c>
      <c r="I835" s="235"/>
      <c r="J835" s="236">
        <f>ROUND(I835*H835,2)</f>
        <v>0</v>
      </c>
      <c r="K835" s="232" t="s">
        <v>222</v>
      </c>
      <c r="L835" s="45"/>
      <c r="M835" s="237" t="s">
        <v>1</v>
      </c>
      <c r="N835" s="238" t="s">
        <v>44</v>
      </c>
      <c r="O835" s="92"/>
      <c r="P835" s="239">
        <f>O835*H835</f>
        <v>0</v>
      </c>
      <c r="Q835" s="239">
        <v>0.00029999999999999997</v>
      </c>
      <c r="R835" s="239">
        <f>Q835*H835</f>
        <v>0.012569099999999998</v>
      </c>
      <c r="S835" s="239">
        <v>0</v>
      </c>
      <c r="T835" s="240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41" t="s">
        <v>293</v>
      </c>
      <c r="AT835" s="241" t="s">
        <v>218</v>
      </c>
      <c r="AU835" s="241" t="s">
        <v>87</v>
      </c>
      <c r="AY835" s="18" t="s">
        <v>214</v>
      </c>
      <c r="BE835" s="242">
        <f>IF(N835="základní",J835,0)</f>
        <v>0</v>
      </c>
      <c r="BF835" s="242">
        <f>IF(N835="snížená",J835,0)</f>
        <v>0</v>
      </c>
      <c r="BG835" s="242">
        <f>IF(N835="zákl. přenesená",J835,0)</f>
        <v>0</v>
      </c>
      <c r="BH835" s="242">
        <f>IF(N835="sníž. přenesená",J835,0)</f>
        <v>0</v>
      </c>
      <c r="BI835" s="242">
        <f>IF(N835="nulová",J835,0)</f>
        <v>0</v>
      </c>
      <c r="BJ835" s="18" t="s">
        <v>85</v>
      </c>
      <c r="BK835" s="242">
        <f>ROUND(I835*H835,2)</f>
        <v>0</v>
      </c>
      <c r="BL835" s="18" t="s">
        <v>293</v>
      </c>
      <c r="BM835" s="241" t="s">
        <v>2263</v>
      </c>
    </row>
    <row r="836" s="2" customFormat="1">
      <c r="A836" s="39"/>
      <c r="B836" s="40"/>
      <c r="C836" s="41"/>
      <c r="D836" s="243" t="s">
        <v>224</v>
      </c>
      <c r="E836" s="41"/>
      <c r="F836" s="244" t="s">
        <v>2264</v>
      </c>
      <c r="G836" s="41"/>
      <c r="H836" s="41"/>
      <c r="I836" s="245"/>
      <c r="J836" s="41"/>
      <c r="K836" s="41"/>
      <c r="L836" s="45"/>
      <c r="M836" s="246"/>
      <c r="N836" s="247"/>
      <c r="O836" s="92"/>
      <c r="P836" s="92"/>
      <c r="Q836" s="92"/>
      <c r="R836" s="92"/>
      <c r="S836" s="92"/>
      <c r="T836" s="93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224</v>
      </c>
      <c r="AU836" s="18" t="s">
        <v>87</v>
      </c>
    </row>
    <row r="837" s="13" customFormat="1">
      <c r="A837" s="13"/>
      <c r="B837" s="248"/>
      <c r="C837" s="249"/>
      <c r="D837" s="243" t="s">
        <v>226</v>
      </c>
      <c r="E837" s="250" t="s">
        <v>1</v>
      </c>
      <c r="F837" s="251" t="s">
        <v>2265</v>
      </c>
      <c r="G837" s="249"/>
      <c r="H837" s="250" t="s">
        <v>1</v>
      </c>
      <c r="I837" s="252"/>
      <c r="J837" s="249"/>
      <c r="K837" s="249"/>
      <c r="L837" s="253"/>
      <c r="M837" s="254"/>
      <c r="N837" s="255"/>
      <c r="O837" s="255"/>
      <c r="P837" s="255"/>
      <c r="Q837" s="255"/>
      <c r="R837" s="255"/>
      <c r="S837" s="255"/>
      <c r="T837" s="256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7" t="s">
        <v>226</v>
      </c>
      <c r="AU837" s="257" t="s">
        <v>87</v>
      </c>
      <c r="AV837" s="13" t="s">
        <v>85</v>
      </c>
      <c r="AW837" s="13" t="s">
        <v>34</v>
      </c>
      <c r="AX837" s="13" t="s">
        <v>79</v>
      </c>
      <c r="AY837" s="257" t="s">
        <v>214</v>
      </c>
    </row>
    <row r="838" s="14" customFormat="1">
      <c r="A838" s="14"/>
      <c r="B838" s="258"/>
      <c r="C838" s="259"/>
      <c r="D838" s="243" t="s">
        <v>226</v>
      </c>
      <c r="E838" s="260" t="s">
        <v>1</v>
      </c>
      <c r="F838" s="261" t="s">
        <v>2266</v>
      </c>
      <c r="G838" s="259"/>
      <c r="H838" s="262">
        <v>40.5</v>
      </c>
      <c r="I838" s="263"/>
      <c r="J838" s="259"/>
      <c r="K838" s="259"/>
      <c r="L838" s="264"/>
      <c r="M838" s="265"/>
      <c r="N838" s="266"/>
      <c r="O838" s="266"/>
      <c r="P838" s="266"/>
      <c r="Q838" s="266"/>
      <c r="R838" s="266"/>
      <c r="S838" s="266"/>
      <c r="T838" s="267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8" t="s">
        <v>226</v>
      </c>
      <c r="AU838" s="268" t="s">
        <v>87</v>
      </c>
      <c r="AV838" s="14" t="s">
        <v>87</v>
      </c>
      <c r="AW838" s="14" t="s">
        <v>34</v>
      </c>
      <c r="AX838" s="14" t="s">
        <v>79</v>
      </c>
      <c r="AY838" s="268" t="s">
        <v>214</v>
      </c>
    </row>
    <row r="839" s="14" customFormat="1">
      <c r="A839" s="14"/>
      <c r="B839" s="258"/>
      <c r="C839" s="259"/>
      <c r="D839" s="243" t="s">
        <v>226</v>
      </c>
      <c r="E839" s="260" t="s">
        <v>1</v>
      </c>
      <c r="F839" s="261" t="s">
        <v>2267</v>
      </c>
      <c r="G839" s="259"/>
      <c r="H839" s="262">
        <v>1.397</v>
      </c>
      <c r="I839" s="263"/>
      <c r="J839" s="259"/>
      <c r="K839" s="259"/>
      <c r="L839" s="264"/>
      <c r="M839" s="265"/>
      <c r="N839" s="266"/>
      <c r="O839" s="266"/>
      <c r="P839" s="266"/>
      <c r="Q839" s="266"/>
      <c r="R839" s="266"/>
      <c r="S839" s="266"/>
      <c r="T839" s="267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8" t="s">
        <v>226</v>
      </c>
      <c r="AU839" s="268" t="s">
        <v>87</v>
      </c>
      <c r="AV839" s="14" t="s">
        <v>87</v>
      </c>
      <c r="AW839" s="14" t="s">
        <v>34</v>
      </c>
      <c r="AX839" s="14" t="s">
        <v>79</v>
      </c>
      <c r="AY839" s="268" t="s">
        <v>214</v>
      </c>
    </row>
    <row r="840" s="15" customFormat="1">
      <c r="A840" s="15"/>
      <c r="B840" s="269"/>
      <c r="C840" s="270"/>
      <c r="D840" s="243" t="s">
        <v>226</v>
      </c>
      <c r="E840" s="271" t="s">
        <v>1</v>
      </c>
      <c r="F840" s="272" t="s">
        <v>230</v>
      </c>
      <c r="G840" s="270"/>
      <c r="H840" s="273">
        <v>41.896999999999998</v>
      </c>
      <c r="I840" s="274"/>
      <c r="J840" s="270"/>
      <c r="K840" s="270"/>
      <c r="L840" s="275"/>
      <c r="M840" s="276"/>
      <c r="N840" s="277"/>
      <c r="O840" s="277"/>
      <c r="P840" s="277"/>
      <c r="Q840" s="277"/>
      <c r="R840" s="277"/>
      <c r="S840" s="277"/>
      <c r="T840" s="278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79" t="s">
        <v>226</v>
      </c>
      <c r="AU840" s="279" t="s">
        <v>87</v>
      </c>
      <c r="AV840" s="15" t="s">
        <v>117</v>
      </c>
      <c r="AW840" s="15" t="s">
        <v>34</v>
      </c>
      <c r="AX840" s="15" t="s">
        <v>85</v>
      </c>
      <c r="AY840" s="279" t="s">
        <v>214</v>
      </c>
    </row>
    <row r="841" s="2" customFormat="1" ht="16.5" customHeight="1">
      <c r="A841" s="39"/>
      <c r="B841" s="40"/>
      <c r="C841" s="280" t="s">
        <v>2268</v>
      </c>
      <c r="D841" s="280" t="s">
        <v>244</v>
      </c>
      <c r="E841" s="282" t="s">
        <v>2269</v>
      </c>
      <c r="F841" s="283" t="s">
        <v>2270</v>
      </c>
      <c r="G841" s="284" t="s">
        <v>221</v>
      </c>
      <c r="H841" s="285">
        <v>42.329999999999998</v>
      </c>
      <c r="I841" s="286"/>
      <c r="J841" s="287">
        <f>ROUND(I841*H841,2)</f>
        <v>0</v>
      </c>
      <c r="K841" s="283" t="s">
        <v>222</v>
      </c>
      <c r="L841" s="288"/>
      <c r="M841" s="289" t="s">
        <v>1</v>
      </c>
      <c r="N841" s="290" t="s">
        <v>44</v>
      </c>
      <c r="O841" s="92"/>
      <c r="P841" s="239">
        <f>O841*H841</f>
        <v>0</v>
      </c>
      <c r="Q841" s="239">
        <v>0.0023</v>
      </c>
      <c r="R841" s="239">
        <f>Q841*H841</f>
        <v>0.097359000000000001</v>
      </c>
      <c r="S841" s="239">
        <v>0</v>
      </c>
      <c r="T841" s="240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1" t="s">
        <v>299</v>
      </c>
      <c r="AT841" s="241" t="s">
        <v>244</v>
      </c>
      <c r="AU841" s="241" t="s">
        <v>87</v>
      </c>
      <c r="AY841" s="18" t="s">
        <v>214</v>
      </c>
      <c r="BE841" s="242">
        <f>IF(N841="základní",J841,0)</f>
        <v>0</v>
      </c>
      <c r="BF841" s="242">
        <f>IF(N841="snížená",J841,0)</f>
        <v>0</v>
      </c>
      <c r="BG841" s="242">
        <f>IF(N841="zákl. přenesená",J841,0)</f>
        <v>0</v>
      </c>
      <c r="BH841" s="242">
        <f>IF(N841="sníž. přenesená",J841,0)</f>
        <v>0</v>
      </c>
      <c r="BI841" s="242">
        <f>IF(N841="nulová",J841,0)</f>
        <v>0</v>
      </c>
      <c r="BJ841" s="18" t="s">
        <v>85</v>
      </c>
      <c r="BK841" s="242">
        <f>ROUND(I841*H841,2)</f>
        <v>0</v>
      </c>
      <c r="BL841" s="18" t="s">
        <v>293</v>
      </c>
      <c r="BM841" s="241" t="s">
        <v>2271</v>
      </c>
    </row>
    <row r="842" s="2" customFormat="1">
      <c r="A842" s="39"/>
      <c r="B842" s="40"/>
      <c r="C842" s="41"/>
      <c r="D842" s="243" t="s">
        <v>224</v>
      </c>
      <c r="E842" s="41"/>
      <c r="F842" s="244" t="s">
        <v>2270</v>
      </c>
      <c r="G842" s="41"/>
      <c r="H842" s="41"/>
      <c r="I842" s="245"/>
      <c r="J842" s="41"/>
      <c r="K842" s="41"/>
      <c r="L842" s="45"/>
      <c r="M842" s="246"/>
      <c r="N842" s="247"/>
      <c r="O842" s="92"/>
      <c r="P842" s="92"/>
      <c r="Q842" s="92"/>
      <c r="R842" s="92"/>
      <c r="S842" s="92"/>
      <c r="T842" s="93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224</v>
      </c>
      <c r="AU842" s="18" t="s">
        <v>87</v>
      </c>
    </row>
    <row r="843" s="2" customFormat="1" ht="24.15" customHeight="1">
      <c r="A843" s="39"/>
      <c r="B843" s="40"/>
      <c r="C843" s="280" t="s">
        <v>2272</v>
      </c>
      <c r="D843" s="280" t="s">
        <v>244</v>
      </c>
      <c r="E843" s="282" t="s">
        <v>2273</v>
      </c>
      <c r="F843" s="283" t="s">
        <v>2274</v>
      </c>
      <c r="G843" s="284" t="s">
        <v>221</v>
      </c>
      <c r="H843" s="285">
        <v>1.4670000000000001</v>
      </c>
      <c r="I843" s="286"/>
      <c r="J843" s="287">
        <f>ROUND(I843*H843,2)</f>
        <v>0</v>
      </c>
      <c r="K843" s="283" t="s">
        <v>222</v>
      </c>
      <c r="L843" s="288"/>
      <c r="M843" s="289" t="s">
        <v>1</v>
      </c>
      <c r="N843" s="290" t="s">
        <v>44</v>
      </c>
      <c r="O843" s="92"/>
      <c r="P843" s="239">
        <f>O843*H843</f>
        <v>0</v>
      </c>
      <c r="Q843" s="239">
        <v>0.01</v>
      </c>
      <c r="R843" s="239">
        <f>Q843*H843</f>
        <v>0.014670000000000001</v>
      </c>
      <c r="S843" s="239">
        <v>0</v>
      </c>
      <c r="T843" s="240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41" t="s">
        <v>299</v>
      </c>
      <c r="AT843" s="241" t="s">
        <v>244</v>
      </c>
      <c r="AU843" s="241" t="s">
        <v>87</v>
      </c>
      <c r="AY843" s="18" t="s">
        <v>214</v>
      </c>
      <c r="BE843" s="242">
        <f>IF(N843="základní",J843,0)</f>
        <v>0</v>
      </c>
      <c r="BF843" s="242">
        <f>IF(N843="snížená",J843,0)</f>
        <v>0</v>
      </c>
      <c r="BG843" s="242">
        <f>IF(N843="zákl. přenesená",J843,0)</f>
        <v>0</v>
      </c>
      <c r="BH843" s="242">
        <f>IF(N843="sníž. přenesená",J843,0)</f>
        <v>0</v>
      </c>
      <c r="BI843" s="242">
        <f>IF(N843="nulová",J843,0)</f>
        <v>0</v>
      </c>
      <c r="BJ843" s="18" t="s">
        <v>85</v>
      </c>
      <c r="BK843" s="242">
        <f>ROUND(I843*H843,2)</f>
        <v>0</v>
      </c>
      <c r="BL843" s="18" t="s">
        <v>293</v>
      </c>
      <c r="BM843" s="241" t="s">
        <v>2275</v>
      </c>
    </row>
    <row r="844" s="2" customFormat="1">
      <c r="A844" s="39"/>
      <c r="B844" s="40"/>
      <c r="C844" s="41"/>
      <c r="D844" s="243" t="s">
        <v>224</v>
      </c>
      <c r="E844" s="41"/>
      <c r="F844" s="244" t="s">
        <v>2274</v>
      </c>
      <c r="G844" s="41"/>
      <c r="H844" s="41"/>
      <c r="I844" s="245"/>
      <c r="J844" s="41"/>
      <c r="K844" s="41"/>
      <c r="L844" s="45"/>
      <c r="M844" s="246"/>
      <c r="N844" s="247"/>
      <c r="O844" s="92"/>
      <c r="P844" s="92"/>
      <c r="Q844" s="92"/>
      <c r="R844" s="92"/>
      <c r="S844" s="92"/>
      <c r="T844" s="93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224</v>
      </c>
      <c r="AU844" s="18" t="s">
        <v>87</v>
      </c>
    </row>
    <row r="845" s="14" customFormat="1">
      <c r="A845" s="14"/>
      <c r="B845" s="258"/>
      <c r="C845" s="259"/>
      <c r="D845" s="243" t="s">
        <v>226</v>
      </c>
      <c r="E845" s="260" t="s">
        <v>1</v>
      </c>
      <c r="F845" s="261" t="s">
        <v>2276</v>
      </c>
      <c r="G845" s="259"/>
      <c r="H845" s="262">
        <v>1.4670000000000001</v>
      </c>
      <c r="I845" s="263"/>
      <c r="J845" s="259"/>
      <c r="K845" s="259"/>
      <c r="L845" s="264"/>
      <c r="M845" s="265"/>
      <c r="N845" s="266"/>
      <c r="O845" s="266"/>
      <c r="P845" s="266"/>
      <c r="Q845" s="266"/>
      <c r="R845" s="266"/>
      <c r="S845" s="266"/>
      <c r="T845" s="267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8" t="s">
        <v>226</v>
      </c>
      <c r="AU845" s="268" t="s">
        <v>87</v>
      </c>
      <c r="AV845" s="14" t="s">
        <v>87</v>
      </c>
      <c r="AW845" s="14" t="s">
        <v>34</v>
      </c>
      <c r="AX845" s="14" t="s">
        <v>85</v>
      </c>
      <c r="AY845" s="268" t="s">
        <v>214</v>
      </c>
    </row>
    <row r="846" s="2" customFormat="1" ht="33" customHeight="1">
      <c r="A846" s="39"/>
      <c r="B846" s="40"/>
      <c r="C846" s="229" t="s">
        <v>2277</v>
      </c>
      <c r="D846" s="229" t="s">
        <v>218</v>
      </c>
      <c r="E846" s="231" t="s">
        <v>2278</v>
      </c>
      <c r="F846" s="232" t="s">
        <v>2279</v>
      </c>
      <c r="G846" s="233" t="s">
        <v>221</v>
      </c>
      <c r="H846" s="234">
        <v>151.643</v>
      </c>
      <c r="I846" s="235"/>
      <c r="J846" s="236">
        <f>ROUND(I846*H846,2)</f>
        <v>0</v>
      </c>
      <c r="K846" s="232" t="s">
        <v>222</v>
      </c>
      <c r="L846" s="45"/>
      <c r="M846" s="237" t="s">
        <v>1</v>
      </c>
      <c r="N846" s="238" t="s">
        <v>44</v>
      </c>
      <c r="O846" s="92"/>
      <c r="P846" s="239">
        <f>O846*H846</f>
        <v>0</v>
      </c>
      <c r="Q846" s="239">
        <v>0.0011590000000000001</v>
      </c>
      <c r="R846" s="239">
        <f>Q846*H846</f>
        <v>0.17575423700000001</v>
      </c>
      <c r="S846" s="239">
        <v>0</v>
      </c>
      <c r="T846" s="240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1" t="s">
        <v>293</v>
      </c>
      <c r="AT846" s="241" t="s">
        <v>218</v>
      </c>
      <c r="AU846" s="241" t="s">
        <v>87</v>
      </c>
      <c r="AY846" s="18" t="s">
        <v>214</v>
      </c>
      <c r="BE846" s="242">
        <f>IF(N846="základní",J846,0)</f>
        <v>0</v>
      </c>
      <c r="BF846" s="242">
        <f>IF(N846="snížená",J846,0)</f>
        <v>0</v>
      </c>
      <c r="BG846" s="242">
        <f>IF(N846="zákl. přenesená",J846,0)</f>
        <v>0</v>
      </c>
      <c r="BH846" s="242">
        <f>IF(N846="sníž. přenesená",J846,0)</f>
        <v>0</v>
      </c>
      <c r="BI846" s="242">
        <f>IF(N846="nulová",J846,0)</f>
        <v>0</v>
      </c>
      <c r="BJ846" s="18" t="s">
        <v>85</v>
      </c>
      <c r="BK846" s="242">
        <f>ROUND(I846*H846,2)</f>
        <v>0</v>
      </c>
      <c r="BL846" s="18" t="s">
        <v>293</v>
      </c>
      <c r="BM846" s="241" t="s">
        <v>2280</v>
      </c>
    </row>
    <row r="847" s="2" customFormat="1">
      <c r="A847" s="39"/>
      <c r="B847" s="40"/>
      <c r="C847" s="41"/>
      <c r="D847" s="243" t="s">
        <v>224</v>
      </c>
      <c r="E847" s="41"/>
      <c r="F847" s="244" t="s">
        <v>2281</v>
      </c>
      <c r="G847" s="41"/>
      <c r="H847" s="41"/>
      <c r="I847" s="245"/>
      <c r="J847" s="41"/>
      <c r="K847" s="41"/>
      <c r="L847" s="45"/>
      <c r="M847" s="246"/>
      <c r="N847" s="247"/>
      <c r="O847" s="92"/>
      <c r="P847" s="92"/>
      <c r="Q847" s="92"/>
      <c r="R847" s="92"/>
      <c r="S847" s="92"/>
      <c r="T847" s="93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T847" s="18" t="s">
        <v>224</v>
      </c>
      <c r="AU847" s="18" t="s">
        <v>87</v>
      </c>
    </row>
    <row r="848" s="14" customFormat="1">
      <c r="A848" s="14"/>
      <c r="B848" s="258"/>
      <c r="C848" s="259"/>
      <c r="D848" s="243" t="s">
        <v>226</v>
      </c>
      <c r="E848" s="260" t="s">
        <v>1</v>
      </c>
      <c r="F848" s="261" t="s">
        <v>2282</v>
      </c>
      <c r="G848" s="259"/>
      <c r="H848" s="262">
        <v>151.643</v>
      </c>
      <c r="I848" s="263"/>
      <c r="J848" s="259"/>
      <c r="K848" s="259"/>
      <c r="L848" s="264"/>
      <c r="M848" s="265"/>
      <c r="N848" s="266"/>
      <c r="O848" s="266"/>
      <c r="P848" s="266"/>
      <c r="Q848" s="266"/>
      <c r="R848" s="266"/>
      <c r="S848" s="266"/>
      <c r="T848" s="267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8" t="s">
        <v>226</v>
      </c>
      <c r="AU848" s="268" t="s">
        <v>87</v>
      </c>
      <c r="AV848" s="14" t="s">
        <v>87</v>
      </c>
      <c r="AW848" s="14" t="s">
        <v>34</v>
      </c>
      <c r="AX848" s="14" t="s">
        <v>79</v>
      </c>
      <c r="AY848" s="268" t="s">
        <v>214</v>
      </c>
    </row>
    <row r="849" s="15" customFormat="1">
      <c r="A849" s="15"/>
      <c r="B849" s="269"/>
      <c r="C849" s="270"/>
      <c r="D849" s="243" t="s">
        <v>226</v>
      </c>
      <c r="E849" s="271" t="s">
        <v>1</v>
      </c>
      <c r="F849" s="272" t="s">
        <v>230</v>
      </c>
      <c r="G849" s="270"/>
      <c r="H849" s="273">
        <v>151.643</v>
      </c>
      <c r="I849" s="274"/>
      <c r="J849" s="270"/>
      <c r="K849" s="270"/>
      <c r="L849" s="275"/>
      <c r="M849" s="276"/>
      <c r="N849" s="277"/>
      <c r="O849" s="277"/>
      <c r="P849" s="277"/>
      <c r="Q849" s="277"/>
      <c r="R849" s="277"/>
      <c r="S849" s="277"/>
      <c r="T849" s="278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79" t="s">
        <v>226</v>
      </c>
      <c r="AU849" s="279" t="s">
        <v>87</v>
      </c>
      <c r="AV849" s="15" t="s">
        <v>117</v>
      </c>
      <c r="AW849" s="15" t="s">
        <v>34</v>
      </c>
      <c r="AX849" s="15" t="s">
        <v>85</v>
      </c>
      <c r="AY849" s="279" t="s">
        <v>214</v>
      </c>
    </row>
    <row r="850" s="2" customFormat="1" ht="24.15" customHeight="1">
      <c r="A850" s="39"/>
      <c r="B850" s="40"/>
      <c r="C850" s="280" t="s">
        <v>2283</v>
      </c>
      <c r="D850" s="280" t="s">
        <v>244</v>
      </c>
      <c r="E850" s="282" t="s">
        <v>2284</v>
      </c>
      <c r="F850" s="283" t="s">
        <v>2285</v>
      </c>
      <c r="G850" s="284" t="s">
        <v>221</v>
      </c>
      <c r="H850" s="285">
        <v>154.67599999999999</v>
      </c>
      <c r="I850" s="286"/>
      <c r="J850" s="287">
        <f>ROUND(I850*H850,2)</f>
        <v>0</v>
      </c>
      <c r="K850" s="283" t="s">
        <v>222</v>
      </c>
      <c r="L850" s="288"/>
      <c r="M850" s="289" t="s">
        <v>1</v>
      </c>
      <c r="N850" s="290" t="s">
        <v>44</v>
      </c>
      <c r="O850" s="92"/>
      <c r="P850" s="239">
        <f>O850*H850</f>
        <v>0</v>
      </c>
      <c r="Q850" s="239">
        <v>0.0050000000000000001</v>
      </c>
      <c r="R850" s="239">
        <f>Q850*H850</f>
        <v>0.77337999999999996</v>
      </c>
      <c r="S850" s="239">
        <v>0</v>
      </c>
      <c r="T850" s="240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1" t="s">
        <v>299</v>
      </c>
      <c r="AT850" s="241" t="s">
        <v>244</v>
      </c>
      <c r="AU850" s="241" t="s">
        <v>87</v>
      </c>
      <c r="AY850" s="18" t="s">
        <v>214</v>
      </c>
      <c r="BE850" s="242">
        <f>IF(N850="základní",J850,0)</f>
        <v>0</v>
      </c>
      <c r="BF850" s="242">
        <f>IF(N850="snížená",J850,0)</f>
        <v>0</v>
      </c>
      <c r="BG850" s="242">
        <f>IF(N850="zákl. přenesená",J850,0)</f>
        <v>0</v>
      </c>
      <c r="BH850" s="242">
        <f>IF(N850="sníž. přenesená",J850,0)</f>
        <v>0</v>
      </c>
      <c r="BI850" s="242">
        <f>IF(N850="nulová",J850,0)</f>
        <v>0</v>
      </c>
      <c r="BJ850" s="18" t="s">
        <v>85</v>
      </c>
      <c r="BK850" s="242">
        <f>ROUND(I850*H850,2)</f>
        <v>0</v>
      </c>
      <c r="BL850" s="18" t="s">
        <v>293</v>
      </c>
      <c r="BM850" s="241" t="s">
        <v>2286</v>
      </c>
    </row>
    <row r="851" s="2" customFormat="1">
      <c r="A851" s="39"/>
      <c r="B851" s="40"/>
      <c r="C851" s="41"/>
      <c r="D851" s="243" t="s">
        <v>224</v>
      </c>
      <c r="E851" s="41"/>
      <c r="F851" s="244" t="s">
        <v>2285</v>
      </c>
      <c r="G851" s="41"/>
      <c r="H851" s="41"/>
      <c r="I851" s="245"/>
      <c r="J851" s="41"/>
      <c r="K851" s="41"/>
      <c r="L851" s="45"/>
      <c r="M851" s="246"/>
      <c r="N851" s="247"/>
      <c r="O851" s="92"/>
      <c r="P851" s="92"/>
      <c r="Q851" s="92"/>
      <c r="R851" s="92"/>
      <c r="S851" s="92"/>
      <c r="T851" s="93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18" t="s">
        <v>224</v>
      </c>
      <c r="AU851" s="18" t="s">
        <v>87</v>
      </c>
    </row>
    <row r="852" s="14" customFormat="1">
      <c r="A852" s="14"/>
      <c r="B852" s="258"/>
      <c r="C852" s="259"/>
      <c r="D852" s="243" t="s">
        <v>226</v>
      </c>
      <c r="E852" s="260" t="s">
        <v>1</v>
      </c>
      <c r="F852" s="261" t="s">
        <v>2287</v>
      </c>
      <c r="G852" s="259"/>
      <c r="H852" s="262">
        <v>154.67599999999999</v>
      </c>
      <c r="I852" s="263"/>
      <c r="J852" s="259"/>
      <c r="K852" s="259"/>
      <c r="L852" s="264"/>
      <c r="M852" s="265"/>
      <c r="N852" s="266"/>
      <c r="O852" s="266"/>
      <c r="P852" s="266"/>
      <c r="Q852" s="266"/>
      <c r="R852" s="266"/>
      <c r="S852" s="266"/>
      <c r="T852" s="267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8" t="s">
        <v>226</v>
      </c>
      <c r="AU852" s="268" t="s">
        <v>87</v>
      </c>
      <c r="AV852" s="14" t="s">
        <v>87</v>
      </c>
      <c r="AW852" s="14" t="s">
        <v>34</v>
      </c>
      <c r="AX852" s="14" t="s">
        <v>85</v>
      </c>
      <c r="AY852" s="268" t="s">
        <v>214</v>
      </c>
    </row>
    <row r="853" s="2" customFormat="1" ht="24.15" customHeight="1">
      <c r="A853" s="39"/>
      <c r="B853" s="40"/>
      <c r="C853" s="229" t="s">
        <v>2288</v>
      </c>
      <c r="D853" s="229" t="s">
        <v>218</v>
      </c>
      <c r="E853" s="231" t="s">
        <v>2289</v>
      </c>
      <c r="F853" s="232" t="s">
        <v>2290</v>
      </c>
      <c r="G853" s="233" t="s">
        <v>221</v>
      </c>
      <c r="H853" s="234">
        <v>151.643</v>
      </c>
      <c r="I853" s="235"/>
      <c r="J853" s="236">
        <f>ROUND(I853*H853,2)</f>
        <v>0</v>
      </c>
      <c r="K853" s="232" t="s">
        <v>222</v>
      </c>
      <c r="L853" s="45"/>
      <c r="M853" s="237" t="s">
        <v>1</v>
      </c>
      <c r="N853" s="238" t="s">
        <v>44</v>
      </c>
      <c r="O853" s="92"/>
      <c r="P853" s="239">
        <f>O853*H853</f>
        <v>0</v>
      </c>
      <c r="Q853" s="239">
        <v>0.0011590000000000001</v>
      </c>
      <c r="R853" s="239">
        <f>Q853*H853</f>
        <v>0.17575423700000001</v>
      </c>
      <c r="S853" s="239">
        <v>0</v>
      </c>
      <c r="T853" s="240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1" t="s">
        <v>293</v>
      </c>
      <c r="AT853" s="241" t="s">
        <v>218</v>
      </c>
      <c r="AU853" s="241" t="s">
        <v>87</v>
      </c>
      <c r="AY853" s="18" t="s">
        <v>214</v>
      </c>
      <c r="BE853" s="242">
        <f>IF(N853="základní",J853,0)</f>
        <v>0</v>
      </c>
      <c r="BF853" s="242">
        <f>IF(N853="snížená",J853,0)</f>
        <v>0</v>
      </c>
      <c r="BG853" s="242">
        <f>IF(N853="zákl. přenesená",J853,0)</f>
        <v>0</v>
      </c>
      <c r="BH853" s="242">
        <f>IF(N853="sníž. přenesená",J853,0)</f>
        <v>0</v>
      </c>
      <c r="BI853" s="242">
        <f>IF(N853="nulová",J853,0)</f>
        <v>0</v>
      </c>
      <c r="BJ853" s="18" t="s">
        <v>85</v>
      </c>
      <c r="BK853" s="242">
        <f>ROUND(I853*H853,2)</f>
        <v>0</v>
      </c>
      <c r="BL853" s="18" t="s">
        <v>293</v>
      </c>
      <c r="BM853" s="241" t="s">
        <v>2291</v>
      </c>
    </row>
    <row r="854" s="2" customFormat="1">
      <c r="A854" s="39"/>
      <c r="B854" s="40"/>
      <c r="C854" s="41"/>
      <c r="D854" s="243" t="s">
        <v>224</v>
      </c>
      <c r="E854" s="41"/>
      <c r="F854" s="244" t="s">
        <v>2292</v>
      </c>
      <c r="G854" s="41"/>
      <c r="H854" s="41"/>
      <c r="I854" s="245"/>
      <c r="J854" s="41"/>
      <c r="K854" s="41"/>
      <c r="L854" s="45"/>
      <c r="M854" s="246"/>
      <c r="N854" s="247"/>
      <c r="O854" s="92"/>
      <c r="P854" s="92"/>
      <c r="Q854" s="92"/>
      <c r="R854" s="92"/>
      <c r="S854" s="92"/>
      <c r="T854" s="93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224</v>
      </c>
      <c r="AU854" s="18" t="s">
        <v>87</v>
      </c>
    </row>
    <row r="855" s="2" customFormat="1" ht="24.15" customHeight="1">
      <c r="A855" s="39"/>
      <c r="B855" s="40"/>
      <c r="C855" s="280" t="s">
        <v>2293</v>
      </c>
      <c r="D855" s="280" t="s">
        <v>244</v>
      </c>
      <c r="E855" s="282" t="s">
        <v>2294</v>
      </c>
      <c r="F855" s="283" t="s">
        <v>2295</v>
      </c>
      <c r="G855" s="284" t="s">
        <v>710</v>
      </c>
      <c r="H855" s="285">
        <v>12.616</v>
      </c>
      <c r="I855" s="286"/>
      <c r="J855" s="287">
        <f>ROUND(I855*H855,2)</f>
        <v>0</v>
      </c>
      <c r="K855" s="283" t="s">
        <v>222</v>
      </c>
      <c r="L855" s="288"/>
      <c r="M855" s="289" t="s">
        <v>1</v>
      </c>
      <c r="N855" s="290" t="s">
        <v>44</v>
      </c>
      <c r="O855" s="92"/>
      <c r="P855" s="239">
        <f>O855*H855</f>
        <v>0</v>
      </c>
      <c r="Q855" s="239">
        <v>0.02</v>
      </c>
      <c r="R855" s="239">
        <f>Q855*H855</f>
        <v>0.25231999999999999</v>
      </c>
      <c r="S855" s="239">
        <v>0</v>
      </c>
      <c r="T855" s="240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41" t="s">
        <v>299</v>
      </c>
      <c r="AT855" s="241" t="s">
        <v>244</v>
      </c>
      <c r="AU855" s="241" t="s">
        <v>87</v>
      </c>
      <c r="AY855" s="18" t="s">
        <v>214</v>
      </c>
      <c r="BE855" s="242">
        <f>IF(N855="základní",J855,0)</f>
        <v>0</v>
      </c>
      <c r="BF855" s="242">
        <f>IF(N855="snížená",J855,0)</f>
        <v>0</v>
      </c>
      <c r="BG855" s="242">
        <f>IF(N855="zákl. přenesená",J855,0)</f>
        <v>0</v>
      </c>
      <c r="BH855" s="242">
        <f>IF(N855="sníž. přenesená",J855,0)</f>
        <v>0</v>
      </c>
      <c r="BI855" s="242">
        <f>IF(N855="nulová",J855,0)</f>
        <v>0</v>
      </c>
      <c r="BJ855" s="18" t="s">
        <v>85</v>
      </c>
      <c r="BK855" s="242">
        <f>ROUND(I855*H855,2)</f>
        <v>0</v>
      </c>
      <c r="BL855" s="18" t="s">
        <v>293</v>
      </c>
      <c r="BM855" s="241" t="s">
        <v>2296</v>
      </c>
    </row>
    <row r="856" s="2" customFormat="1">
      <c r="A856" s="39"/>
      <c r="B856" s="40"/>
      <c r="C856" s="41"/>
      <c r="D856" s="243" t="s">
        <v>224</v>
      </c>
      <c r="E856" s="41"/>
      <c r="F856" s="244" t="s">
        <v>2295</v>
      </c>
      <c r="G856" s="41"/>
      <c r="H856" s="41"/>
      <c r="I856" s="245"/>
      <c r="J856" s="41"/>
      <c r="K856" s="41"/>
      <c r="L856" s="45"/>
      <c r="M856" s="246"/>
      <c r="N856" s="247"/>
      <c r="O856" s="92"/>
      <c r="P856" s="92"/>
      <c r="Q856" s="92"/>
      <c r="R856" s="92"/>
      <c r="S856" s="92"/>
      <c r="T856" s="93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18" t="s">
        <v>224</v>
      </c>
      <c r="AU856" s="18" t="s">
        <v>87</v>
      </c>
    </row>
    <row r="857" s="14" customFormat="1">
      <c r="A857" s="14"/>
      <c r="B857" s="258"/>
      <c r="C857" s="259"/>
      <c r="D857" s="243" t="s">
        <v>226</v>
      </c>
      <c r="E857" s="260" t="s">
        <v>1</v>
      </c>
      <c r="F857" s="261" t="s">
        <v>2297</v>
      </c>
      <c r="G857" s="259"/>
      <c r="H857" s="262">
        <v>12.131</v>
      </c>
      <c r="I857" s="263"/>
      <c r="J857" s="259"/>
      <c r="K857" s="259"/>
      <c r="L857" s="264"/>
      <c r="M857" s="265"/>
      <c r="N857" s="266"/>
      <c r="O857" s="266"/>
      <c r="P857" s="266"/>
      <c r="Q857" s="266"/>
      <c r="R857" s="266"/>
      <c r="S857" s="266"/>
      <c r="T857" s="267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8" t="s">
        <v>226</v>
      </c>
      <c r="AU857" s="268" t="s">
        <v>87</v>
      </c>
      <c r="AV857" s="14" t="s">
        <v>87</v>
      </c>
      <c r="AW857" s="14" t="s">
        <v>34</v>
      </c>
      <c r="AX857" s="14" t="s">
        <v>79</v>
      </c>
      <c r="AY857" s="268" t="s">
        <v>214</v>
      </c>
    </row>
    <row r="858" s="14" customFormat="1">
      <c r="A858" s="14"/>
      <c r="B858" s="258"/>
      <c r="C858" s="259"/>
      <c r="D858" s="243" t="s">
        <v>226</v>
      </c>
      <c r="E858" s="260" t="s">
        <v>1</v>
      </c>
      <c r="F858" s="261" t="s">
        <v>2298</v>
      </c>
      <c r="G858" s="259"/>
      <c r="H858" s="262">
        <v>12.616</v>
      </c>
      <c r="I858" s="263"/>
      <c r="J858" s="259"/>
      <c r="K858" s="259"/>
      <c r="L858" s="264"/>
      <c r="M858" s="265"/>
      <c r="N858" s="266"/>
      <c r="O858" s="266"/>
      <c r="P858" s="266"/>
      <c r="Q858" s="266"/>
      <c r="R858" s="266"/>
      <c r="S858" s="266"/>
      <c r="T858" s="267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8" t="s">
        <v>226</v>
      </c>
      <c r="AU858" s="268" t="s">
        <v>87</v>
      </c>
      <c r="AV858" s="14" t="s">
        <v>87</v>
      </c>
      <c r="AW858" s="14" t="s">
        <v>34</v>
      </c>
      <c r="AX858" s="14" t="s">
        <v>85</v>
      </c>
      <c r="AY858" s="268" t="s">
        <v>214</v>
      </c>
    </row>
    <row r="859" s="2" customFormat="1" ht="33" customHeight="1">
      <c r="A859" s="39"/>
      <c r="B859" s="40"/>
      <c r="C859" s="229" t="s">
        <v>2299</v>
      </c>
      <c r="D859" s="229" t="s">
        <v>218</v>
      </c>
      <c r="E859" s="231" t="s">
        <v>2300</v>
      </c>
      <c r="F859" s="232" t="s">
        <v>2301</v>
      </c>
      <c r="G859" s="233" t="s">
        <v>239</v>
      </c>
      <c r="H859" s="234">
        <v>6.5999999999999996</v>
      </c>
      <c r="I859" s="235"/>
      <c r="J859" s="236">
        <f>ROUND(I859*H859,2)</f>
        <v>0</v>
      </c>
      <c r="K859" s="232" t="s">
        <v>222</v>
      </c>
      <c r="L859" s="45"/>
      <c r="M859" s="237" t="s">
        <v>1</v>
      </c>
      <c r="N859" s="238" t="s">
        <v>44</v>
      </c>
      <c r="O859" s="92"/>
      <c r="P859" s="239">
        <f>O859*H859</f>
        <v>0</v>
      </c>
      <c r="Q859" s="239">
        <v>9.5000000000000005E-05</v>
      </c>
      <c r="R859" s="239">
        <f>Q859*H859</f>
        <v>0.00062699999999999995</v>
      </c>
      <c r="S859" s="239">
        <v>0</v>
      </c>
      <c r="T859" s="240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1" t="s">
        <v>293</v>
      </c>
      <c r="AT859" s="241" t="s">
        <v>218</v>
      </c>
      <c r="AU859" s="241" t="s">
        <v>87</v>
      </c>
      <c r="AY859" s="18" t="s">
        <v>214</v>
      </c>
      <c r="BE859" s="242">
        <f>IF(N859="základní",J859,0)</f>
        <v>0</v>
      </c>
      <c r="BF859" s="242">
        <f>IF(N859="snížená",J859,0)</f>
        <v>0</v>
      </c>
      <c r="BG859" s="242">
        <f>IF(N859="zákl. přenesená",J859,0)</f>
        <v>0</v>
      </c>
      <c r="BH859" s="242">
        <f>IF(N859="sníž. přenesená",J859,0)</f>
        <v>0</v>
      </c>
      <c r="BI859" s="242">
        <f>IF(N859="nulová",J859,0)</f>
        <v>0</v>
      </c>
      <c r="BJ859" s="18" t="s">
        <v>85</v>
      </c>
      <c r="BK859" s="242">
        <f>ROUND(I859*H859,2)</f>
        <v>0</v>
      </c>
      <c r="BL859" s="18" t="s">
        <v>293</v>
      </c>
      <c r="BM859" s="241" t="s">
        <v>2302</v>
      </c>
    </row>
    <row r="860" s="2" customFormat="1">
      <c r="A860" s="39"/>
      <c r="B860" s="40"/>
      <c r="C860" s="41"/>
      <c r="D860" s="243" t="s">
        <v>224</v>
      </c>
      <c r="E860" s="41"/>
      <c r="F860" s="244" t="s">
        <v>2303</v>
      </c>
      <c r="G860" s="41"/>
      <c r="H860" s="41"/>
      <c r="I860" s="245"/>
      <c r="J860" s="41"/>
      <c r="K860" s="41"/>
      <c r="L860" s="45"/>
      <c r="M860" s="246"/>
      <c r="N860" s="247"/>
      <c r="O860" s="92"/>
      <c r="P860" s="92"/>
      <c r="Q860" s="92"/>
      <c r="R860" s="92"/>
      <c r="S860" s="92"/>
      <c r="T860" s="93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224</v>
      </c>
      <c r="AU860" s="18" t="s">
        <v>87</v>
      </c>
    </row>
    <row r="861" s="14" customFormat="1">
      <c r="A861" s="14"/>
      <c r="B861" s="258"/>
      <c r="C861" s="259"/>
      <c r="D861" s="243" t="s">
        <v>226</v>
      </c>
      <c r="E861" s="260" t="s">
        <v>1</v>
      </c>
      <c r="F861" s="261" t="s">
        <v>2304</v>
      </c>
      <c r="G861" s="259"/>
      <c r="H861" s="262">
        <v>6.5999999999999996</v>
      </c>
      <c r="I861" s="263"/>
      <c r="J861" s="259"/>
      <c r="K861" s="259"/>
      <c r="L861" s="264"/>
      <c r="M861" s="265"/>
      <c r="N861" s="266"/>
      <c r="O861" s="266"/>
      <c r="P861" s="266"/>
      <c r="Q861" s="266"/>
      <c r="R861" s="266"/>
      <c r="S861" s="266"/>
      <c r="T861" s="267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8" t="s">
        <v>226</v>
      </c>
      <c r="AU861" s="268" t="s">
        <v>87</v>
      </c>
      <c r="AV861" s="14" t="s">
        <v>87</v>
      </c>
      <c r="AW861" s="14" t="s">
        <v>34</v>
      </c>
      <c r="AX861" s="14" t="s">
        <v>85</v>
      </c>
      <c r="AY861" s="268" t="s">
        <v>214</v>
      </c>
    </row>
    <row r="862" s="2" customFormat="1" ht="24.15" customHeight="1">
      <c r="A862" s="39"/>
      <c r="B862" s="40"/>
      <c r="C862" s="280" t="s">
        <v>2305</v>
      </c>
      <c r="D862" s="280" t="s">
        <v>244</v>
      </c>
      <c r="E862" s="282" t="s">
        <v>2306</v>
      </c>
      <c r="F862" s="283" t="s">
        <v>2307</v>
      </c>
      <c r="G862" s="284" t="s">
        <v>221</v>
      </c>
      <c r="H862" s="285">
        <v>3.2999999999999998</v>
      </c>
      <c r="I862" s="286"/>
      <c r="J862" s="287">
        <f>ROUND(I862*H862,2)</f>
        <v>0</v>
      </c>
      <c r="K862" s="283" t="s">
        <v>222</v>
      </c>
      <c r="L862" s="288"/>
      <c r="M862" s="289" t="s">
        <v>1</v>
      </c>
      <c r="N862" s="290" t="s">
        <v>44</v>
      </c>
      <c r="O862" s="92"/>
      <c r="P862" s="239">
        <f>O862*H862</f>
        <v>0</v>
      </c>
      <c r="Q862" s="239">
        <v>0.001</v>
      </c>
      <c r="R862" s="239">
        <f>Q862*H862</f>
        <v>0.0033</v>
      </c>
      <c r="S862" s="239">
        <v>0</v>
      </c>
      <c r="T862" s="240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1" t="s">
        <v>299</v>
      </c>
      <c r="AT862" s="241" t="s">
        <v>244</v>
      </c>
      <c r="AU862" s="241" t="s">
        <v>87</v>
      </c>
      <c r="AY862" s="18" t="s">
        <v>214</v>
      </c>
      <c r="BE862" s="242">
        <f>IF(N862="základní",J862,0)</f>
        <v>0</v>
      </c>
      <c r="BF862" s="242">
        <f>IF(N862="snížená",J862,0)</f>
        <v>0</v>
      </c>
      <c r="BG862" s="242">
        <f>IF(N862="zákl. přenesená",J862,0)</f>
        <v>0</v>
      </c>
      <c r="BH862" s="242">
        <f>IF(N862="sníž. přenesená",J862,0)</f>
        <v>0</v>
      </c>
      <c r="BI862" s="242">
        <f>IF(N862="nulová",J862,0)</f>
        <v>0</v>
      </c>
      <c r="BJ862" s="18" t="s">
        <v>85</v>
      </c>
      <c r="BK862" s="242">
        <f>ROUND(I862*H862,2)</f>
        <v>0</v>
      </c>
      <c r="BL862" s="18" t="s">
        <v>293</v>
      </c>
      <c r="BM862" s="241" t="s">
        <v>2308</v>
      </c>
    </row>
    <row r="863" s="2" customFormat="1">
      <c r="A863" s="39"/>
      <c r="B863" s="40"/>
      <c r="C863" s="41"/>
      <c r="D863" s="243" t="s">
        <v>224</v>
      </c>
      <c r="E863" s="41"/>
      <c r="F863" s="244" t="s">
        <v>2307</v>
      </c>
      <c r="G863" s="41"/>
      <c r="H863" s="41"/>
      <c r="I863" s="245"/>
      <c r="J863" s="41"/>
      <c r="K863" s="41"/>
      <c r="L863" s="45"/>
      <c r="M863" s="246"/>
      <c r="N863" s="247"/>
      <c r="O863" s="92"/>
      <c r="P863" s="92"/>
      <c r="Q863" s="92"/>
      <c r="R863" s="92"/>
      <c r="S863" s="92"/>
      <c r="T863" s="93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18" t="s">
        <v>224</v>
      </c>
      <c r="AU863" s="18" t="s">
        <v>87</v>
      </c>
    </row>
    <row r="864" s="14" customFormat="1">
      <c r="A864" s="14"/>
      <c r="B864" s="258"/>
      <c r="C864" s="259"/>
      <c r="D864" s="243" t="s">
        <v>226</v>
      </c>
      <c r="E864" s="260" t="s">
        <v>1</v>
      </c>
      <c r="F864" s="261" t="s">
        <v>2309</v>
      </c>
      <c r="G864" s="259"/>
      <c r="H864" s="262">
        <v>3.2999999999999998</v>
      </c>
      <c r="I864" s="263"/>
      <c r="J864" s="259"/>
      <c r="K864" s="259"/>
      <c r="L864" s="264"/>
      <c r="M864" s="265"/>
      <c r="N864" s="266"/>
      <c r="O864" s="266"/>
      <c r="P864" s="266"/>
      <c r="Q864" s="266"/>
      <c r="R864" s="266"/>
      <c r="S864" s="266"/>
      <c r="T864" s="267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8" t="s">
        <v>226</v>
      </c>
      <c r="AU864" s="268" t="s">
        <v>87</v>
      </c>
      <c r="AV864" s="14" t="s">
        <v>87</v>
      </c>
      <c r="AW864" s="14" t="s">
        <v>34</v>
      </c>
      <c r="AX864" s="14" t="s">
        <v>85</v>
      </c>
      <c r="AY864" s="268" t="s">
        <v>214</v>
      </c>
    </row>
    <row r="865" s="2" customFormat="1" ht="16.5" customHeight="1">
      <c r="A865" s="39"/>
      <c r="B865" s="40"/>
      <c r="C865" s="229" t="s">
        <v>2310</v>
      </c>
      <c r="D865" s="229" t="s">
        <v>218</v>
      </c>
      <c r="E865" s="231" t="s">
        <v>2311</v>
      </c>
      <c r="F865" s="232" t="s">
        <v>2312</v>
      </c>
      <c r="G865" s="233" t="s">
        <v>634</v>
      </c>
      <c r="H865" s="234">
        <v>1</v>
      </c>
      <c r="I865" s="235"/>
      <c r="J865" s="236">
        <f>ROUND(I865*H865,2)</f>
        <v>0</v>
      </c>
      <c r="K865" s="232" t="s">
        <v>1</v>
      </c>
      <c r="L865" s="45"/>
      <c r="M865" s="237" t="s">
        <v>1</v>
      </c>
      <c r="N865" s="238" t="s">
        <v>44</v>
      </c>
      <c r="O865" s="92"/>
      <c r="P865" s="239">
        <f>O865*H865</f>
        <v>0</v>
      </c>
      <c r="Q865" s="239">
        <v>0</v>
      </c>
      <c r="R865" s="239">
        <f>Q865*H865</f>
        <v>0</v>
      </c>
      <c r="S865" s="239">
        <v>0</v>
      </c>
      <c r="T865" s="240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1" t="s">
        <v>293</v>
      </c>
      <c r="AT865" s="241" t="s">
        <v>218</v>
      </c>
      <c r="AU865" s="241" t="s">
        <v>87</v>
      </c>
      <c r="AY865" s="18" t="s">
        <v>214</v>
      </c>
      <c r="BE865" s="242">
        <f>IF(N865="základní",J865,0)</f>
        <v>0</v>
      </c>
      <c r="BF865" s="242">
        <f>IF(N865="snížená",J865,0)</f>
        <v>0</v>
      </c>
      <c r="BG865" s="242">
        <f>IF(N865="zákl. přenesená",J865,0)</f>
        <v>0</v>
      </c>
      <c r="BH865" s="242">
        <f>IF(N865="sníž. přenesená",J865,0)</f>
        <v>0</v>
      </c>
      <c r="BI865" s="242">
        <f>IF(N865="nulová",J865,0)</f>
        <v>0</v>
      </c>
      <c r="BJ865" s="18" t="s">
        <v>85</v>
      </c>
      <c r="BK865" s="242">
        <f>ROUND(I865*H865,2)</f>
        <v>0</v>
      </c>
      <c r="BL865" s="18" t="s">
        <v>293</v>
      </c>
      <c r="BM865" s="241" t="s">
        <v>2313</v>
      </c>
    </row>
    <row r="866" s="2" customFormat="1">
      <c r="A866" s="39"/>
      <c r="B866" s="40"/>
      <c r="C866" s="41"/>
      <c r="D866" s="243" t="s">
        <v>224</v>
      </c>
      <c r="E866" s="41"/>
      <c r="F866" s="244" t="s">
        <v>2312</v>
      </c>
      <c r="G866" s="41"/>
      <c r="H866" s="41"/>
      <c r="I866" s="245"/>
      <c r="J866" s="41"/>
      <c r="K866" s="41"/>
      <c r="L866" s="45"/>
      <c r="M866" s="246"/>
      <c r="N866" s="247"/>
      <c r="O866" s="92"/>
      <c r="P866" s="92"/>
      <c r="Q866" s="92"/>
      <c r="R866" s="92"/>
      <c r="S866" s="92"/>
      <c r="T866" s="93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224</v>
      </c>
      <c r="AU866" s="18" t="s">
        <v>87</v>
      </c>
    </row>
    <row r="867" s="2" customFormat="1" ht="24.15" customHeight="1">
      <c r="A867" s="39"/>
      <c r="B867" s="40"/>
      <c r="C867" s="229" t="s">
        <v>302</v>
      </c>
      <c r="D867" s="230" t="s">
        <v>218</v>
      </c>
      <c r="E867" s="231" t="s">
        <v>303</v>
      </c>
      <c r="F867" s="232" t="s">
        <v>304</v>
      </c>
      <c r="G867" s="233" t="s">
        <v>283</v>
      </c>
      <c r="H867" s="234">
        <v>2.2919999999999998</v>
      </c>
      <c r="I867" s="235"/>
      <c r="J867" s="236">
        <f>ROUND(I867*H867,2)</f>
        <v>0</v>
      </c>
      <c r="K867" s="232" t="s">
        <v>222</v>
      </c>
      <c r="L867" s="45"/>
      <c r="M867" s="237" t="s">
        <v>1</v>
      </c>
      <c r="N867" s="238" t="s">
        <v>44</v>
      </c>
      <c r="O867" s="92"/>
      <c r="P867" s="239">
        <f>O867*H867</f>
        <v>0</v>
      </c>
      <c r="Q867" s="239">
        <v>0</v>
      </c>
      <c r="R867" s="239">
        <f>Q867*H867</f>
        <v>0</v>
      </c>
      <c r="S867" s="239">
        <v>0</v>
      </c>
      <c r="T867" s="240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1" t="s">
        <v>293</v>
      </c>
      <c r="AT867" s="241" t="s">
        <v>218</v>
      </c>
      <c r="AU867" s="241" t="s">
        <v>87</v>
      </c>
      <c r="AY867" s="18" t="s">
        <v>214</v>
      </c>
      <c r="BE867" s="242">
        <f>IF(N867="základní",J867,0)</f>
        <v>0</v>
      </c>
      <c r="BF867" s="242">
        <f>IF(N867="snížená",J867,0)</f>
        <v>0</v>
      </c>
      <c r="BG867" s="242">
        <f>IF(N867="zákl. přenesená",J867,0)</f>
        <v>0</v>
      </c>
      <c r="BH867" s="242">
        <f>IF(N867="sníž. přenesená",J867,0)</f>
        <v>0</v>
      </c>
      <c r="BI867" s="242">
        <f>IF(N867="nulová",J867,0)</f>
        <v>0</v>
      </c>
      <c r="BJ867" s="18" t="s">
        <v>85</v>
      </c>
      <c r="BK867" s="242">
        <f>ROUND(I867*H867,2)</f>
        <v>0</v>
      </c>
      <c r="BL867" s="18" t="s">
        <v>293</v>
      </c>
      <c r="BM867" s="241" t="s">
        <v>305</v>
      </c>
    </row>
    <row r="868" s="2" customFormat="1">
      <c r="A868" s="39"/>
      <c r="B868" s="40"/>
      <c r="C868" s="41"/>
      <c r="D868" s="243" t="s">
        <v>224</v>
      </c>
      <c r="E868" s="41"/>
      <c r="F868" s="244" t="s">
        <v>306</v>
      </c>
      <c r="G868" s="41"/>
      <c r="H868" s="41"/>
      <c r="I868" s="245"/>
      <c r="J868" s="41"/>
      <c r="K868" s="41"/>
      <c r="L868" s="45"/>
      <c r="M868" s="246"/>
      <c r="N868" s="247"/>
      <c r="O868" s="92"/>
      <c r="P868" s="92"/>
      <c r="Q868" s="92"/>
      <c r="R868" s="92"/>
      <c r="S868" s="92"/>
      <c r="T868" s="93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T868" s="18" t="s">
        <v>224</v>
      </c>
      <c r="AU868" s="18" t="s">
        <v>87</v>
      </c>
    </row>
    <row r="869" s="14" customFormat="1">
      <c r="A869" s="14"/>
      <c r="B869" s="258"/>
      <c r="C869" s="259"/>
      <c r="D869" s="243" t="s">
        <v>226</v>
      </c>
      <c r="E869" s="260" t="s">
        <v>1</v>
      </c>
      <c r="F869" s="261" t="s">
        <v>2314</v>
      </c>
      <c r="G869" s="259"/>
      <c r="H869" s="262">
        <v>2.2919999999999998</v>
      </c>
      <c r="I869" s="263"/>
      <c r="J869" s="259"/>
      <c r="K869" s="259"/>
      <c r="L869" s="264"/>
      <c r="M869" s="265"/>
      <c r="N869" s="266"/>
      <c r="O869" s="266"/>
      <c r="P869" s="266"/>
      <c r="Q869" s="266"/>
      <c r="R869" s="266"/>
      <c r="S869" s="266"/>
      <c r="T869" s="267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8" t="s">
        <v>226</v>
      </c>
      <c r="AU869" s="268" t="s">
        <v>87</v>
      </c>
      <c r="AV869" s="14" t="s">
        <v>87</v>
      </c>
      <c r="AW869" s="14" t="s">
        <v>34</v>
      </c>
      <c r="AX869" s="14" t="s">
        <v>79</v>
      </c>
      <c r="AY869" s="268" t="s">
        <v>214</v>
      </c>
    </row>
    <row r="870" s="15" customFormat="1">
      <c r="A870" s="15"/>
      <c r="B870" s="269"/>
      <c r="C870" s="270"/>
      <c r="D870" s="243" t="s">
        <v>226</v>
      </c>
      <c r="E870" s="271" t="s">
        <v>1</v>
      </c>
      <c r="F870" s="272" t="s">
        <v>230</v>
      </c>
      <c r="G870" s="270"/>
      <c r="H870" s="273">
        <v>2.2919999999999998</v>
      </c>
      <c r="I870" s="274"/>
      <c r="J870" s="270"/>
      <c r="K870" s="270"/>
      <c r="L870" s="275"/>
      <c r="M870" s="276"/>
      <c r="N870" s="277"/>
      <c r="O870" s="277"/>
      <c r="P870" s="277"/>
      <c r="Q870" s="277"/>
      <c r="R870" s="277"/>
      <c r="S870" s="277"/>
      <c r="T870" s="278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9" t="s">
        <v>226</v>
      </c>
      <c r="AU870" s="279" t="s">
        <v>87</v>
      </c>
      <c r="AV870" s="15" t="s">
        <v>117</v>
      </c>
      <c r="AW870" s="15" t="s">
        <v>34</v>
      </c>
      <c r="AX870" s="15" t="s">
        <v>85</v>
      </c>
      <c r="AY870" s="279" t="s">
        <v>214</v>
      </c>
    </row>
    <row r="871" s="12" customFormat="1" ht="22.8" customHeight="1">
      <c r="A871" s="12"/>
      <c r="B871" s="213"/>
      <c r="C871" s="214"/>
      <c r="D871" s="215" t="s">
        <v>78</v>
      </c>
      <c r="E871" s="227" t="s">
        <v>2315</v>
      </c>
      <c r="F871" s="227" t="s">
        <v>2316</v>
      </c>
      <c r="G871" s="214"/>
      <c r="H871" s="214"/>
      <c r="I871" s="217"/>
      <c r="J871" s="228">
        <f>BK871</f>
        <v>0</v>
      </c>
      <c r="K871" s="214"/>
      <c r="L871" s="219"/>
      <c r="M871" s="220"/>
      <c r="N871" s="221"/>
      <c r="O871" s="221"/>
      <c r="P871" s="222">
        <f>SUM(P872:P892)</f>
        <v>0</v>
      </c>
      <c r="Q871" s="221"/>
      <c r="R871" s="222">
        <f>SUM(R872:R892)</f>
        <v>0.6009584</v>
      </c>
      <c r="S871" s="221"/>
      <c r="T871" s="223">
        <f>SUM(T872:T892)</f>
        <v>0</v>
      </c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R871" s="224" t="s">
        <v>87</v>
      </c>
      <c r="AT871" s="225" t="s">
        <v>78</v>
      </c>
      <c r="AU871" s="225" t="s">
        <v>85</v>
      </c>
      <c r="AY871" s="224" t="s">
        <v>214</v>
      </c>
      <c r="BK871" s="226">
        <f>SUM(BK872:BK892)</f>
        <v>0</v>
      </c>
    </row>
    <row r="872" s="2" customFormat="1" ht="24.15" customHeight="1">
      <c r="A872" s="39"/>
      <c r="B872" s="40"/>
      <c r="C872" s="229" t="s">
        <v>2317</v>
      </c>
      <c r="D872" s="229" t="s">
        <v>218</v>
      </c>
      <c r="E872" s="231" t="s">
        <v>2318</v>
      </c>
      <c r="F872" s="232" t="s">
        <v>2319</v>
      </c>
      <c r="G872" s="233" t="s">
        <v>221</v>
      </c>
      <c r="H872" s="234">
        <v>166.59999999999999</v>
      </c>
      <c r="I872" s="235"/>
      <c r="J872" s="236">
        <f>ROUND(I872*H872,2)</f>
        <v>0</v>
      </c>
      <c r="K872" s="232" t="s">
        <v>222</v>
      </c>
      <c r="L872" s="45"/>
      <c r="M872" s="237" t="s">
        <v>1</v>
      </c>
      <c r="N872" s="238" t="s">
        <v>44</v>
      </c>
      <c r="O872" s="92"/>
      <c r="P872" s="239">
        <f>O872*H872</f>
        <v>0</v>
      </c>
      <c r="Q872" s="239">
        <v>0.0013190000000000001</v>
      </c>
      <c r="R872" s="239">
        <f>Q872*H872</f>
        <v>0.21974540000000001</v>
      </c>
      <c r="S872" s="239">
        <v>0</v>
      </c>
      <c r="T872" s="240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41" t="s">
        <v>293</v>
      </c>
      <c r="AT872" s="241" t="s">
        <v>218</v>
      </c>
      <c r="AU872" s="241" t="s">
        <v>87</v>
      </c>
      <c r="AY872" s="18" t="s">
        <v>214</v>
      </c>
      <c r="BE872" s="242">
        <f>IF(N872="základní",J872,0)</f>
        <v>0</v>
      </c>
      <c r="BF872" s="242">
        <f>IF(N872="snížená",J872,0)</f>
        <v>0</v>
      </c>
      <c r="BG872" s="242">
        <f>IF(N872="zákl. přenesená",J872,0)</f>
        <v>0</v>
      </c>
      <c r="BH872" s="242">
        <f>IF(N872="sníž. přenesená",J872,0)</f>
        <v>0</v>
      </c>
      <c r="BI872" s="242">
        <f>IF(N872="nulová",J872,0)</f>
        <v>0</v>
      </c>
      <c r="BJ872" s="18" t="s">
        <v>85</v>
      </c>
      <c r="BK872" s="242">
        <f>ROUND(I872*H872,2)</f>
        <v>0</v>
      </c>
      <c r="BL872" s="18" t="s">
        <v>293</v>
      </c>
      <c r="BM872" s="241" t="s">
        <v>2320</v>
      </c>
    </row>
    <row r="873" s="2" customFormat="1">
      <c r="A873" s="39"/>
      <c r="B873" s="40"/>
      <c r="C873" s="41"/>
      <c r="D873" s="243" t="s">
        <v>224</v>
      </c>
      <c r="E873" s="41"/>
      <c r="F873" s="244" t="s">
        <v>2321</v>
      </c>
      <c r="G873" s="41"/>
      <c r="H873" s="41"/>
      <c r="I873" s="245"/>
      <c r="J873" s="41"/>
      <c r="K873" s="41"/>
      <c r="L873" s="45"/>
      <c r="M873" s="246"/>
      <c r="N873" s="247"/>
      <c r="O873" s="92"/>
      <c r="P873" s="92"/>
      <c r="Q873" s="92"/>
      <c r="R873" s="92"/>
      <c r="S873" s="92"/>
      <c r="T873" s="93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224</v>
      </c>
      <c r="AU873" s="18" t="s">
        <v>87</v>
      </c>
    </row>
    <row r="874" s="14" customFormat="1">
      <c r="A874" s="14"/>
      <c r="B874" s="258"/>
      <c r="C874" s="259"/>
      <c r="D874" s="243" t="s">
        <v>226</v>
      </c>
      <c r="E874" s="260" t="s">
        <v>1</v>
      </c>
      <c r="F874" s="261" t="s">
        <v>2322</v>
      </c>
      <c r="G874" s="259"/>
      <c r="H874" s="262">
        <v>44.200000000000003</v>
      </c>
      <c r="I874" s="263"/>
      <c r="J874" s="259"/>
      <c r="K874" s="259"/>
      <c r="L874" s="264"/>
      <c r="M874" s="265"/>
      <c r="N874" s="266"/>
      <c r="O874" s="266"/>
      <c r="P874" s="266"/>
      <c r="Q874" s="266"/>
      <c r="R874" s="266"/>
      <c r="S874" s="266"/>
      <c r="T874" s="267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8" t="s">
        <v>226</v>
      </c>
      <c r="AU874" s="268" t="s">
        <v>87</v>
      </c>
      <c r="AV874" s="14" t="s">
        <v>87</v>
      </c>
      <c r="AW874" s="14" t="s">
        <v>34</v>
      </c>
      <c r="AX874" s="14" t="s">
        <v>79</v>
      </c>
      <c r="AY874" s="268" t="s">
        <v>214</v>
      </c>
    </row>
    <row r="875" s="14" customFormat="1">
      <c r="A875" s="14"/>
      <c r="B875" s="258"/>
      <c r="C875" s="259"/>
      <c r="D875" s="243" t="s">
        <v>226</v>
      </c>
      <c r="E875" s="260" t="s">
        <v>1</v>
      </c>
      <c r="F875" s="261" t="s">
        <v>2323</v>
      </c>
      <c r="G875" s="259"/>
      <c r="H875" s="262">
        <v>122.40000000000001</v>
      </c>
      <c r="I875" s="263"/>
      <c r="J875" s="259"/>
      <c r="K875" s="259"/>
      <c r="L875" s="264"/>
      <c r="M875" s="265"/>
      <c r="N875" s="266"/>
      <c r="O875" s="266"/>
      <c r="P875" s="266"/>
      <c r="Q875" s="266"/>
      <c r="R875" s="266"/>
      <c r="S875" s="266"/>
      <c r="T875" s="267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8" t="s">
        <v>226</v>
      </c>
      <c r="AU875" s="268" t="s">
        <v>87</v>
      </c>
      <c r="AV875" s="14" t="s">
        <v>87</v>
      </c>
      <c r="AW875" s="14" t="s">
        <v>34</v>
      </c>
      <c r="AX875" s="14" t="s">
        <v>79</v>
      </c>
      <c r="AY875" s="268" t="s">
        <v>214</v>
      </c>
    </row>
    <row r="876" s="15" customFormat="1">
      <c r="A876" s="15"/>
      <c r="B876" s="269"/>
      <c r="C876" s="270"/>
      <c r="D876" s="243" t="s">
        <v>226</v>
      </c>
      <c r="E876" s="271" t="s">
        <v>1</v>
      </c>
      <c r="F876" s="272" t="s">
        <v>230</v>
      </c>
      <c r="G876" s="270"/>
      <c r="H876" s="273">
        <v>166.59999999999999</v>
      </c>
      <c r="I876" s="274"/>
      <c r="J876" s="270"/>
      <c r="K876" s="270"/>
      <c r="L876" s="275"/>
      <c r="M876" s="276"/>
      <c r="N876" s="277"/>
      <c r="O876" s="277"/>
      <c r="P876" s="277"/>
      <c r="Q876" s="277"/>
      <c r="R876" s="277"/>
      <c r="S876" s="277"/>
      <c r="T876" s="278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79" t="s">
        <v>226</v>
      </c>
      <c r="AU876" s="279" t="s">
        <v>87</v>
      </c>
      <c r="AV876" s="15" t="s">
        <v>117</v>
      </c>
      <c r="AW876" s="15" t="s">
        <v>34</v>
      </c>
      <c r="AX876" s="15" t="s">
        <v>85</v>
      </c>
      <c r="AY876" s="279" t="s">
        <v>214</v>
      </c>
    </row>
    <row r="877" s="2" customFormat="1" ht="24.15" customHeight="1">
      <c r="A877" s="39"/>
      <c r="B877" s="40"/>
      <c r="C877" s="280" t="s">
        <v>2324</v>
      </c>
      <c r="D877" s="280" t="s">
        <v>244</v>
      </c>
      <c r="E877" s="282" t="s">
        <v>2325</v>
      </c>
      <c r="F877" s="283" t="s">
        <v>2326</v>
      </c>
      <c r="G877" s="284" t="s">
        <v>221</v>
      </c>
      <c r="H877" s="285">
        <v>174.93000000000001</v>
      </c>
      <c r="I877" s="286"/>
      <c r="J877" s="287">
        <f>ROUND(I877*H877,2)</f>
        <v>0</v>
      </c>
      <c r="K877" s="283" t="s">
        <v>222</v>
      </c>
      <c r="L877" s="288"/>
      <c r="M877" s="289" t="s">
        <v>1</v>
      </c>
      <c r="N877" s="290" t="s">
        <v>44</v>
      </c>
      <c r="O877" s="92"/>
      <c r="P877" s="239">
        <f>O877*H877</f>
        <v>0</v>
      </c>
      <c r="Q877" s="239">
        <v>0.00132</v>
      </c>
      <c r="R877" s="239">
        <f>Q877*H877</f>
        <v>0.23090760000000002</v>
      </c>
      <c r="S877" s="239">
        <v>0</v>
      </c>
      <c r="T877" s="240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41" t="s">
        <v>299</v>
      </c>
      <c r="AT877" s="241" t="s">
        <v>244</v>
      </c>
      <c r="AU877" s="241" t="s">
        <v>87</v>
      </c>
      <c r="AY877" s="18" t="s">
        <v>214</v>
      </c>
      <c r="BE877" s="242">
        <f>IF(N877="základní",J877,0)</f>
        <v>0</v>
      </c>
      <c r="BF877" s="242">
        <f>IF(N877="snížená",J877,0)</f>
        <v>0</v>
      </c>
      <c r="BG877" s="242">
        <f>IF(N877="zákl. přenesená",J877,0)</f>
        <v>0</v>
      </c>
      <c r="BH877" s="242">
        <f>IF(N877="sníž. přenesená",J877,0)</f>
        <v>0</v>
      </c>
      <c r="BI877" s="242">
        <f>IF(N877="nulová",J877,0)</f>
        <v>0</v>
      </c>
      <c r="BJ877" s="18" t="s">
        <v>85</v>
      </c>
      <c r="BK877" s="242">
        <f>ROUND(I877*H877,2)</f>
        <v>0</v>
      </c>
      <c r="BL877" s="18" t="s">
        <v>293</v>
      </c>
      <c r="BM877" s="241" t="s">
        <v>2327</v>
      </c>
    </row>
    <row r="878" s="2" customFormat="1">
      <c r="A878" s="39"/>
      <c r="B878" s="40"/>
      <c r="C878" s="41"/>
      <c r="D878" s="243" t="s">
        <v>224</v>
      </c>
      <c r="E878" s="41"/>
      <c r="F878" s="244" t="s">
        <v>2326</v>
      </c>
      <c r="G878" s="41"/>
      <c r="H878" s="41"/>
      <c r="I878" s="245"/>
      <c r="J878" s="41"/>
      <c r="K878" s="41"/>
      <c r="L878" s="45"/>
      <c r="M878" s="246"/>
      <c r="N878" s="247"/>
      <c r="O878" s="92"/>
      <c r="P878" s="92"/>
      <c r="Q878" s="92"/>
      <c r="R878" s="92"/>
      <c r="S878" s="92"/>
      <c r="T878" s="93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T878" s="18" t="s">
        <v>224</v>
      </c>
      <c r="AU878" s="18" t="s">
        <v>87</v>
      </c>
    </row>
    <row r="879" s="14" customFormat="1">
      <c r="A879" s="14"/>
      <c r="B879" s="258"/>
      <c r="C879" s="259"/>
      <c r="D879" s="243" t="s">
        <v>226</v>
      </c>
      <c r="E879" s="259"/>
      <c r="F879" s="261" t="s">
        <v>2328</v>
      </c>
      <c r="G879" s="259"/>
      <c r="H879" s="262">
        <v>174.93000000000001</v>
      </c>
      <c r="I879" s="263"/>
      <c r="J879" s="259"/>
      <c r="K879" s="259"/>
      <c r="L879" s="264"/>
      <c r="M879" s="265"/>
      <c r="N879" s="266"/>
      <c r="O879" s="266"/>
      <c r="P879" s="266"/>
      <c r="Q879" s="266"/>
      <c r="R879" s="266"/>
      <c r="S879" s="266"/>
      <c r="T879" s="267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8" t="s">
        <v>226</v>
      </c>
      <c r="AU879" s="268" t="s">
        <v>87</v>
      </c>
      <c r="AV879" s="14" t="s">
        <v>87</v>
      </c>
      <c r="AW879" s="14" t="s">
        <v>4</v>
      </c>
      <c r="AX879" s="14" t="s">
        <v>85</v>
      </c>
      <c r="AY879" s="268" t="s">
        <v>214</v>
      </c>
    </row>
    <row r="880" s="2" customFormat="1" ht="24.15" customHeight="1">
      <c r="A880" s="39"/>
      <c r="B880" s="40"/>
      <c r="C880" s="229" t="s">
        <v>2329</v>
      </c>
      <c r="D880" s="229" t="s">
        <v>218</v>
      </c>
      <c r="E880" s="231" t="s">
        <v>2330</v>
      </c>
      <c r="F880" s="232" t="s">
        <v>2331</v>
      </c>
      <c r="G880" s="233" t="s">
        <v>221</v>
      </c>
      <c r="H880" s="234">
        <v>27.18</v>
      </c>
      <c r="I880" s="235"/>
      <c r="J880" s="236">
        <f>ROUND(I880*H880,2)</f>
        <v>0</v>
      </c>
      <c r="K880" s="232" t="s">
        <v>222</v>
      </c>
      <c r="L880" s="45"/>
      <c r="M880" s="237" t="s">
        <v>1</v>
      </c>
      <c r="N880" s="238" t="s">
        <v>44</v>
      </c>
      <c r="O880" s="92"/>
      <c r="P880" s="239">
        <f>O880*H880</f>
        <v>0</v>
      </c>
      <c r="Q880" s="239">
        <v>0.00091</v>
      </c>
      <c r="R880" s="239">
        <f>Q880*H880</f>
        <v>0.0247338</v>
      </c>
      <c r="S880" s="239">
        <v>0</v>
      </c>
      <c r="T880" s="240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1" t="s">
        <v>293</v>
      </c>
      <c r="AT880" s="241" t="s">
        <v>218</v>
      </c>
      <c r="AU880" s="241" t="s">
        <v>87</v>
      </c>
      <c r="AY880" s="18" t="s">
        <v>214</v>
      </c>
      <c r="BE880" s="242">
        <f>IF(N880="základní",J880,0)</f>
        <v>0</v>
      </c>
      <c r="BF880" s="242">
        <f>IF(N880="snížená",J880,0)</f>
        <v>0</v>
      </c>
      <c r="BG880" s="242">
        <f>IF(N880="zákl. přenesená",J880,0)</f>
        <v>0</v>
      </c>
      <c r="BH880" s="242">
        <f>IF(N880="sníž. přenesená",J880,0)</f>
        <v>0</v>
      </c>
      <c r="BI880" s="242">
        <f>IF(N880="nulová",J880,0)</f>
        <v>0</v>
      </c>
      <c r="BJ880" s="18" t="s">
        <v>85</v>
      </c>
      <c r="BK880" s="242">
        <f>ROUND(I880*H880,2)</f>
        <v>0</v>
      </c>
      <c r="BL880" s="18" t="s">
        <v>293</v>
      </c>
      <c r="BM880" s="241" t="s">
        <v>2332</v>
      </c>
    </row>
    <row r="881" s="2" customFormat="1">
      <c r="A881" s="39"/>
      <c r="B881" s="40"/>
      <c r="C881" s="41"/>
      <c r="D881" s="243" t="s">
        <v>224</v>
      </c>
      <c r="E881" s="41"/>
      <c r="F881" s="244" t="s">
        <v>2333</v>
      </c>
      <c r="G881" s="41"/>
      <c r="H881" s="41"/>
      <c r="I881" s="245"/>
      <c r="J881" s="41"/>
      <c r="K881" s="41"/>
      <c r="L881" s="45"/>
      <c r="M881" s="246"/>
      <c r="N881" s="247"/>
      <c r="O881" s="92"/>
      <c r="P881" s="92"/>
      <c r="Q881" s="92"/>
      <c r="R881" s="92"/>
      <c r="S881" s="92"/>
      <c r="T881" s="93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224</v>
      </c>
      <c r="AU881" s="18" t="s">
        <v>87</v>
      </c>
    </row>
    <row r="882" s="13" customFormat="1">
      <c r="A882" s="13"/>
      <c r="B882" s="248"/>
      <c r="C882" s="249"/>
      <c r="D882" s="243" t="s">
        <v>226</v>
      </c>
      <c r="E882" s="250" t="s">
        <v>1</v>
      </c>
      <c r="F882" s="251" t="s">
        <v>2334</v>
      </c>
      <c r="G882" s="249"/>
      <c r="H882" s="250" t="s">
        <v>1</v>
      </c>
      <c r="I882" s="252"/>
      <c r="J882" s="249"/>
      <c r="K882" s="249"/>
      <c r="L882" s="253"/>
      <c r="M882" s="254"/>
      <c r="N882" s="255"/>
      <c r="O882" s="255"/>
      <c r="P882" s="255"/>
      <c r="Q882" s="255"/>
      <c r="R882" s="255"/>
      <c r="S882" s="255"/>
      <c r="T882" s="256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7" t="s">
        <v>226</v>
      </c>
      <c r="AU882" s="257" t="s">
        <v>87</v>
      </c>
      <c r="AV882" s="13" t="s">
        <v>85</v>
      </c>
      <c r="AW882" s="13" t="s">
        <v>34</v>
      </c>
      <c r="AX882" s="13" t="s">
        <v>79</v>
      </c>
      <c r="AY882" s="257" t="s">
        <v>214</v>
      </c>
    </row>
    <row r="883" s="14" customFormat="1">
      <c r="A883" s="14"/>
      <c r="B883" s="258"/>
      <c r="C883" s="259"/>
      <c r="D883" s="243" t="s">
        <v>226</v>
      </c>
      <c r="E883" s="260" t="s">
        <v>1</v>
      </c>
      <c r="F883" s="261" t="s">
        <v>2335</v>
      </c>
      <c r="G883" s="259"/>
      <c r="H883" s="262">
        <v>6.4800000000000004</v>
      </c>
      <c r="I883" s="263"/>
      <c r="J883" s="259"/>
      <c r="K883" s="259"/>
      <c r="L883" s="264"/>
      <c r="M883" s="265"/>
      <c r="N883" s="266"/>
      <c r="O883" s="266"/>
      <c r="P883" s="266"/>
      <c r="Q883" s="266"/>
      <c r="R883" s="266"/>
      <c r="S883" s="266"/>
      <c r="T883" s="267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8" t="s">
        <v>226</v>
      </c>
      <c r="AU883" s="268" t="s">
        <v>87</v>
      </c>
      <c r="AV883" s="14" t="s">
        <v>87</v>
      </c>
      <c r="AW883" s="14" t="s">
        <v>34</v>
      </c>
      <c r="AX883" s="14" t="s">
        <v>79</v>
      </c>
      <c r="AY883" s="268" t="s">
        <v>214</v>
      </c>
    </row>
    <row r="884" s="14" customFormat="1">
      <c r="A884" s="14"/>
      <c r="B884" s="258"/>
      <c r="C884" s="259"/>
      <c r="D884" s="243" t="s">
        <v>226</v>
      </c>
      <c r="E884" s="260" t="s">
        <v>1</v>
      </c>
      <c r="F884" s="261" t="s">
        <v>2336</v>
      </c>
      <c r="G884" s="259"/>
      <c r="H884" s="262">
        <v>12.960000000000001</v>
      </c>
      <c r="I884" s="263"/>
      <c r="J884" s="259"/>
      <c r="K884" s="259"/>
      <c r="L884" s="264"/>
      <c r="M884" s="265"/>
      <c r="N884" s="266"/>
      <c r="O884" s="266"/>
      <c r="P884" s="266"/>
      <c r="Q884" s="266"/>
      <c r="R884" s="266"/>
      <c r="S884" s="266"/>
      <c r="T884" s="267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8" t="s">
        <v>226</v>
      </c>
      <c r="AU884" s="268" t="s">
        <v>87</v>
      </c>
      <c r="AV884" s="14" t="s">
        <v>87</v>
      </c>
      <c r="AW884" s="14" t="s">
        <v>34</v>
      </c>
      <c r="AX884" s="14" t="s">
        <v>79</v>
      </c>
      <c r="AY884" s="268" t="s">
        <v>214</v>
      </c>
    </row>
    <row r="885" s="14" customFormat="1">
      <c r="A885" s="14"/>
      <c r="B885" s="258"/>
      <c r="C885" s="259"/>
      <c r="D885" s="243" t="s">
        <v>226</v>
      </c>
      <c r="E885" s="260" t="s">
        <v>1</v>
      </c>
      <c r="F885" s="261" t="s">
        <v>2337</v>
      </c>
      <c r="G885" s="259"/>
      <c r="H885" s="262">
        <v>4.8600000000000003</v>
      </c>
      <c r="I885" s="263"/>
      <c r="J885" s="259"/>
      <c r="K885" s="259"/>
      <c r="L885" s="264"/>
      <c r="M885" s="265"/>
      <c r="N885" s="266"/>
      <c r="O885" s="266"/>
      <c r="P885" s="266"/>
      <c r="Q885" s="266"/>
      <c r="R885" s="266"/>
      <c r="S885" s="266"/>
      <c r="T885" s="267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8" t="s">
        <v>226</v>
      </c>
      <c r="AU885" s="268" t="s">
        <v>87</v>
      </c>
      <c r="AV885" s="14" t="s">
        <v>87</v>
      </c>
      <c r="AW885" s="14" t="s">
        <v>34</v>
      </c>
      <c r="AX885" s="14" t="s">
        <v>79</v>
      </c>
      <c r="AY885" s="268" t="s">
        <v>214</v>
      </c>
    </row>
    <row r="886" s="14" customFormat="1">
      <c r="A886" s="14"/>
      <c r="B886" s="258"/>
      <c r="C886" s="259"/>
      <c r="D886" s="243" t="s">
        <v>226</v>
      </c>
      <c r="E886" s="260" t="s">
        <v>1</v>
      </c>
      <c r="F886" s="261" t="s">
        <v>2338</v>
      </c>
      <c r="G886" s="259"/>
      <c r="H886" s="262">
        <v>2.8799999999999999</v>
      </c>
      <c r="I886" s="263"/>
      <c r="J886" s="259"/>
      <c r="K886" s="259"/>
      <c r="L886" s="264"/>
      <c r="M886" s="265"/>
      <c r="N886" s="266"/>
      <c r="O886" s="266"/>
      <c r="P886" s="266"/>
      <c r="Q886" s="266"/>
      <c r="R886" s="266"/>
      <c r="S886" s="266"/>
      <c r="T886" s="267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8" t="s">
        <v>226</v>
      </c>
      <c r="AU886" s="268" t="s">
        <v>87</v>
      </c>
      <c r="AV886" s="14" t="s">
        <v>87</v>
      </c>
      <c r="AW886" s="14" t="s">
        <v>34</v>
      </c>
      <c r="AX886" s="14" t="s">
        <v>79</v>
      </c>
      <c r="AY886" s="268" t="s">
        <v>214</v>
      </c>
    </row>
    <row r="887" s="15" customFormat="1">
      <c r="A887" s="15"/>
      <c r="B887" s="269"/>
      <c r="C887" s="270"/>
      <c r="D887" s="243" t="s">
        <v>226</v>
      </c>
      <c r="E887" s="271" t="s">
        <v>1</v>
      </c>
      <c r="F887" s="272" t="s">
        <v>230</v>
      </c>
      <c r="G887" s="270"/>
      <c r="H887" s="273">
        <v>27.18</v>
      </c>
      <c r="I887" s="274"/>
      <c r="J887" s="270"/>
      <c r="K887" s="270"/>
      <c r="L887" s="275"/>
      <c r="M887" s="276"/>
      <c r="N887" s="277"/>
      <c r="O887" s="277"/>
      <c r="P887" s="277"/>
      <c r="Q887" s="277"/>
      <c r="R887" s="277"/>
      <c r="S887" s="277"/>
      <c r="T887" s="278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79" t="s">
        <v>226</v>
      </c>
      <c r="AU887" s="279" t="s">
        <v>87</v>
      </c>
      <c r="AV887" s="15" t="s">
        <v>117</v>
      </c>
      <c r="AW887" s="15" t="s">
        <v>34</v>
      </c>
      <c r="AX887" s="15" t="s">
        <v>85</v>
      </c>
      <c r="AY887" s="279" t="s">
        <v>214</v>
      </c>
    </row>
    <row r="888" s="2" customFormat="1" ht="24.15" customHeight="1">
      <c r="A888" s="39"/>
      <c r="B888" s="40"/>
      <c r="C888" s="280" t="s">
        <v>2339</v>
      </c>
      <c r="D888" s="280" t="s">
        <v>244</v>
      </c>
      <c r="E888" s="282" t="s">
        <v>2340</v>
      </c>
      <c r="F888" s="283" t="s">
        <v>2341</v>
      </c>
      <c r="G888" s="284" t="s">
        <v>221</v>
      </c>
      <c r="H888" s="285">
        <v>28.539000000000001</v>
      </c>
      <c r="I888" s="286"/>
      <c r="J888" s="287">
        <f>ROUND(I888*H888,2)</f>
        <v>0</v>
      </c>
      <c r="K888" s="283" t="s">
        <v>222</v>
      </c>
      <c r="L888" s="288"/>
      <c r="M888" s="289" t="s">
        <v>1</v>
      </c>
      <c r="N888" s="290" t="s">
        <v>44</v>
      </c>
      <c r="O888" s="92"/>
      <c r="P888" s="239">
        <f>O888*H888</f>
        <v>0</v>
      </c>
      <c r="Q888" s="239">
        <v>0.0044000000000000003</v>
      </c>
      <c r="R888" s="239">
        <f>Q888*H888</f>
        <v>0.12557160000000001</v>
      </c>
      <c r="S888" s="239">
        <v>0</v>
      </c>
      <c r="T888" s="240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41" t="s">
        <v>299</v>
      </c>
      <c r="AT888" s="241" t="s">
        <v>244</v>
      </c>
      <c r="AU888" s="241" t="s">
        <v>87</v>
      </c>
      <c r="AY888" s="18" t="s">
        <v>214</v>
      </c>
      <c r="BE888" s="242">
        <f>IF(N888="základní",J888,0)</f>
        <v>0</v>
      </c>
      <c r="BF888" s="242">
        <f>IF(N888="snížená",J888,0)</f>
        <v>0</v>
      </c>
      <c r="BG888" s="242">
        <f>IF(N888="zákl. přenesená",J888,0)</f>
        <v>0</v>
      </c>
      <c r="BH888" s="242">
        <f>IF(N888="sníž. přenesená",J888,0)</f>
        <v>0</v>
      </c>
      <c r="BI888" s="242">
        <f>IF(N888="nulová",J888,0)</f>
        <v>0</v>
      </c>
      <c r="BJ888" s="18" t="s">
        <v>85</v>
      </c>
      <c r="BK888" s="242">
        <f>ROUND(I888*H888,2)</f>
        <v>0</v>
      </c>
      <c r="BL888" s="18" t="s">
        <v>293</v>
      </c>
      <c r="BM888" s="241" t="s">
        <v>2342</v>
      </c>
    </row>
    <row r="889" s="2" customFormat="1">
      <c r="A889" s="39"/>
      <c r="B889" s="40"/>
      <c r="C889" s="41"/>
      <c r="D889" s="243" t="s">
        <v>224</v>
      </c>
      <c r="E889" s="41"/>
      <c r="F889" s="244" t="s">
        <v>2341</v>
      </c>
      <c r="G889" s="41"/>
      <c r="H889" s="41"/>
      <c r="I889" s="245"/>
      <c r="J889" s="41"/>
      <c r="K889" s="41"/>
      <c r="L889" s="45"/>
      <c r="M889" s="246"/>
      <c r="N889" s="247"/>
      <c r="O889" s="92"/>
      <c r="P889" s="92"/>
      <c r="Q889" s="92"/>
      <c r="R889" s="92"/>
      <c r="S889" s="92"/>
      <c r="T889" s="93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18" t="s">
        <v>224</v>
      </c>
      <c r="AU889" s="18" t="s">
        <v>87</v>
      </c>
    </row>
    <row r="890" s="14" customFormat="1">
      <c r="A890" s="14"/>
      <c r="B890" s="258"/>
      <c r="C890" s="259"/>
      <c r="D890" s="243" t="s">
        <v>226</v>
      </c>
      <c r="E890" s="259"/>
      <c r="F890" s="261" t="s">
        <v>2343</v>
      </c>
      <c r="G890" s="259"/>
      <c r="H890" s="262">
        <v>28.539000000000001</v>
      </c>
      <c r="I890" s="263"/>
      <c r="J890" s="259"/>
      <c r="K890" s="259"/>
      <c r="L890" s="264"/>
      <c r="M890" s="265"/>
      <c r="N890" s="266"/>
      <c r="O890" s="266"/>
      <c r="P890" s="266"/>
      <c r="Q890" s="266"/>
      <c r="R890" s="266"/>
      <c r="S890" s="266"/>
      <c r="T890" s="267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8" t="s">
        <v>226</v>
      </c>
      <c r="AU890" s="268" t="s">
        <v>87</v>
      </c>
      <c r="AV890" s="14" t="s">
        <v>87</v>
      </c>
      <c r="AW890" s="14" t="s">
        <v>4</v>
      </c>
      <c r="AX890" s="14" t="s">
        <v>85</v>
      </c>
      <c r="AY890" s="268" t="s">
        <v>214</v>
      </c>
    </row>
    <row r="891" s="2" customFormat="1" ht="24.15" customHeight="1">
      <c r="A891" s="39"/>
      <c r="B891" s="40"/>
      <c r="C891" s="229" t="s">
        <v>2344</v>
      </c>
      <c r="D891" s="229" t="s">
        <v>218</v>
      </c>
      <c r="E891" s="231" t="s">
        <v>2345</v>
      </c>
      <c r="F891" s="232" t="s">
        <v>2346</v>
      </c>
      <c r="G891" s="233" t="s">
        <v>283</v>
      </c>
      <c r="H891" s="234">
        <v>0.60099999999999998</v>
      </c>
      <c r="I891" s="235"/>
      <c r="J891" s="236">
        <f>ROUND(I891*H891,2)</f>
        <v>0</v>
      </c>
      <c r="K891" s="232" t="s">
        <v>222</v>
      </c>
      <c r="L891" s="45"/>
      <c r="M891" s="237" t="s">
        <v>1</v>
      </c>
      <c r="N891" s="238" t="s">
        <v>44</v>
      </c>
      <c r="O891" s="92"/>
      <c r="P891" s="239">
        <f>O891*H891</f>
        <v>0</v>
      </c>
      <c r="Q891" s="239">
        <v>0</v>
      </c>
      <c r="R891" s="239">
        <f>Q891*H891</f>
        <v>0</v>
      </c>
      <c r="S891" s="239">
        <v>0</v>
      </c>
      <c r="T891" s="240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41" t="s">
        <v>293</v>
      </c>
      <c r="AT891" s="241" t="s">
        <v>218</v>
      </c>
      <c r="AU891" s="241" t="s">
        <v>87</v>
      </c>
      <c r="AY891" s="18" t="s">
        <v>214</v>
      </c>
      <c r="BE891" s="242">
        <f>IF(N891="základní",J891,0)</f>
        <v>0</v>
      </c>
      <c r="BF891" s="242">
        <f>IF(N891="snížená",J891,0)</f>
        <v>0</v>
      </c>
      <c r="BG891" s="242">
        <f>IF(N891="zákl. přenesená",J891,0)</f>
        <v>0</v>
      </c>
      <c r="BH891" s="242">
        <f>IF(N891="sníž. přenesená",J891,0)</f>
        <v>0</v>
      </c>
      <c r="BI891" s="242">
        <f>IF(N891="nulová",J891,0)</f>
        <v>0</v>
      </c>
      <c r="BJ891" s="18" t="s">
        <v>85</v>
      </c>
      <c r="BK891" s="242">
        <f>ROUND(I891*H891,2)</f>
        <v>0</v>
      </c>
      <c r="BL891" s="18" t="s">
        <v>293</v>
      </c>
      <c r="BM891" s="241" t="s">
        <v>2347</v>
      </c>
    </row>
    <row r="892" s="2" customFormat="1">
      <c r="A892" s="39"/>
      <c r="B892" s="40"/>
      <c r="C892" s="41"/>
      <c r="D892" s="243" t="s">
        <v>224</v>
      </c>
      <c r="E892" s="41"/>
      <c r="F892" s="244" t="s">
        <v>2348</v>
      </c>
      <c r="G892" s="41"/>
      <c r="H892" s="41"/>
      <c r="I892" s="245"/>
      <c r="J892" s="41"/>
      <c r="K892" s="41"/>
      <c r="L892" s="45"/>
      <c r="M892" s="246"/>
      <c r="N892" s="247"/>
      <c r="O892" s="92"/>
      <c r="P892" s="92"/>
      <c r="Q892" s="92"/>
      <c r="R892" s="92"/>
      <c r="S892" s="92"/>
      <c r="T892" s="93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224</v>
      </c>
      <c r="AU892" s="18" t="s">
        <v>87</v>
      </c>
    </row>
    <row r="893" s="12" customFormat="1" ht="22.8" customHeight="1">
      <c r="A893" s="12"/>
      <c r="B893" s="213"/>
      <c r="C893" s="214"/>
      <c r="D893" s="215" t="s">
        <v>78</v>
      </c>
      <c r="E893" s="227" t="s">
        <v>2349</v>
      </c>
      <c r="F893" s="227" t="s">
        <v>173</v>
      </c>
      <c r="G893" s="214"/>
      <c r="H893" s="214"/>
      <c r="I893" s="217"/>
      <c r="J893" s="228">
        <f>BK893</f>
        <v>0</v>
      </c>
      <c r="K893" s="214"/>
      <c r="L893" s="219"/>
      <c r="M893" s="220"/>
      <c r="N893" s="221"/>
      <c r="O893" s="221"/>
      <c r="P893" s="222">
        <f>SUM(P894:P900)</f>
        <v>0</v>
      </c>
      <c r="Q893" s="221"/>
      <c r="R893" s="222">
        <f>SUM(R894:R900)</f>
        <v>0.0025999999999999999</v>
      </c>
      <c r="S893" s="221"/>
      <c r="T893" s="223">
        <f>SUM(T894:T900)</f>
        <v>0</v>
      </c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R893" s="224" t="s">
        <v>87</v>
      </c>
      <c r="AT893" s="225" t="s">
        <v>78</v>
      </c>
      <c r="AU893" s="225" t="s">
        <v>85</v>
      </c>
      <c r="AY893" s="224" t="s">
        <v>214</v>
      </c>
      <c r="BK893" s="226">
        <f>SUM(BK894:BK900)</f>
        <v>0</v>
      </c>
    </row>
    <row r="894" s="2" customFormat="1" ht="21.75" customHeight="1">
      <c r="A894" s="39"/>
      <c r="B894" s="40"/>
      <c r="C894" s="229" t="s">
        <v>2350</v>
      </c>
      <c r="D894" s="229" t="s">
        <v>218</v>
      </c>
      <c r="E894" s="231" t="s">
        <v>2351</v>
      </c>
      <c r="F894" s="232" t="s">
        <v>2352</v>
      </c>
      <c r="G894" s="233" t="s">
        <v>354</v>
      </c>
      <c r="H894" s="234">
        <v>2</v>
      </c>
      <c r="I894" s="235"/>
      <c r="J894" s="236">
        <f>ROUND(I894*H894,2)</f>
        <v>0</v>
      </c>
      <c r="K894" s="232" t="s">
        <v>222</v>
      </c>
      <c r="L894" s="45"/>
      <c r="M894" s="237" t="s">
        <v>1</v>
      </c>
      <c r="N894" s="238" t="s">
        <v>44</v>
      </c>
      <c r="O894" s="92"/>
      <c r="P894" s="239">
        <f>O894*H894</f>
        <v>0</v>
      </c>
      <c r="Q894" s="239">
        <v>0</v>
      </c>
      <c r="R894" s="239">
        <f>Q894*H894</f>
        <v>0</v>
      </c>
      <c r="S894" s="239">
        <v>0</v>
      </c>
      <c r="T894" s="240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41" t="s">
        <v>293</v>
      </c>
      <c r="AT894" s="241" t="s">
        <v>218</v>
      </c>
      <c r="AU894" s="241" t="s">
        <v>87</v>
      </c>
      <c r="AY894" s="18" t="s">
        <v>214</v>
      </c>
      <c r="BE894" s="242">
        <f>IF(N894="základní",J894,0)</f>
        <v>0</v>
      </c>
      <c r="BF894" s="242">
        <f>IF(N894="snížená",J894,0)</f>
        <v>0</v>
      </c>
      <c r="BG894" s="242">
        <f>IF(N894="zákl. přenesená",J894,0)</f>
        <v>0</v>
      </c>
      <c r="BH894" s="242">
        <f>IF(N894="sníž. přenesená",J894,0)</f>
        <v>0</v>
      </c>
      <c r="BI894" s="242">
        <f>IF(N894="nulová",J894,0)</f>
        <v>0</v>
      </c>
      <c r="BJ894" s="18" t="s">
        <v>85</v>
      </c>
      <c r="BK894" s="242">
        <f>ROUND(I894*H894,2)</f>
        <v>0</v>
      </c>
      <c r="BL894" s="18" t="s">
        <v>293</v>
      </c>
      <c r="BM894" s="241" t="s">
        <v>2353</v>
      </c>
    </row>
    <row r="895" s="2" customFormat="1">
      <c r="A895" s="39"/>
      <c r="B895" s="40"/>
      <c r="C895" s="41"/>
      <c r="D895" s="243" t="s">
        <v>224</v>
      </c>
      <c r="E895" s="41"/>
      <c r="F895" s="244" t="s">
        <v>2354</v>
      </c>
      <c r="G895" s="41"/>
      <c r="H895" s="41"/>
      <c r="I895" s="245"/>
      <c r="J895" s="41"/>
      <c r="K895" s="41"/>
      <c r="L895" s="45"/>
      <c r="M895" s="246"/>
      <c r="N895" s="247"/>
      <c r="O895" s="92"/>
      <c r="P895" s="92"/>
      <c r="Q895" s="92"/>
      <c r="R895" s="92"/>
      <c r="S895" s="92"/>
      <c r="T895" s="93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T895" s="18" t="s">
        <v>224</v>
      </c>
      <c r="AU895" s="18" t="s">
        <v>87</v>
      </c>
    </row>
    <row r="896" s="13" customFormat="1">
      <c r="A896" s="13"/>
      <c r="B896" s="248"/>
      <c r="C896" s="249"/>
      <c r="D896" s="243" t="s">
        <v>226</v>
      </c>
      <c r="E896" s="250" t="s">
        <v>1</v>
      </c>
      <c r="F896" s="251" t="s">
        <v>2355</v>
      </c>
      <c r="G896" s="249"/>
      <c r="H896" s="250" t="s">
        <v>1</v>
      </c>
      <c r="I896" s="252"/>
      <c r="J896" s="249"/>
      <c r="K896" s="249"/>
      <c r="L896" s="253"/>
      <c r="M896" s="254"/>
      <c r="N896" s="255"/>
      <c r="O896" s="255"/>
      <c r="P896" s="255"/>
      <c r="Q896" s="255"/>
      <c r="R896" s="255"/>
      <c r="S896" s="255"/>
      <c r="T896" s="256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7" t="s">
        <v>226</v>
      </c>
      <c r="AU896" s="257" t="s">
        <v>87</v>
      </c>
      <c r="AV896" s="13" t="s">
        <v>85</v>
      </c>
      <c r="AW896" s="13" t="s">
        <v>34</v>
      </c>
      <c r="AX896" s="13" t="s">
        <v>79</v>
      </c>
      <c r="AY896" s="257" t="s">
        <v>214</v>
      </c>
    </row>
    <row r="897" s="14" customFormat="1">
      <c r="A897" s="14"/>
      <c r="B897" s="258"/>
      <c r="C897" s="259"/>
      <c r="D897" s="243" t="s">
        <v>226</v>
      </c>
      <c r="E897" s="260" t="s">
        <v>1</v>
      </c>
      <c r="F897" s="261" t="s">
        <v>87</v>
      </c>
      <c r="G897" s="259"/>
      <c r="H897" s="262">
        <v>2</v>
      </c>
      <c r="I897" s="263"/>
      <c r="J897" s="259"/>
      <c r="K897" s="259"/>
      <c r="L897" s="264"/>
      <c r="M897" s="265"/>
      <c r="N897" s="266"/>
      <c r="O897" s="266"/>
      <c r="P897" s="266"/>
      <c r="Q897" s="266"/>
      <c r="R897" s="266"/>
      <c r="S897" s="266"/>
      <c r="T897" s="267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8" t="s">
        <v>226</v>
      </c>
      <c r="AU897" s="268" t="s">
        <v>87</v>
      </c>
      <c r="AV897" s="14" t="s">
        <v>87</v>
      </c>
      <c r="AW897" s="14" t="s">
        <v>34</v>
      </c>
      <c r="AX897" s="14" t="s">
        <v>79</v>
      </c>
      <c r="AY897" s="268" t="s">
        <v>214</v>
      </c>
    </row>
    <row r="898" s="15" customFormat="1">
      <c r="A898" s="15"/>
      <c r="B898" s="269"/>
      <c r="C898" s="270"/>
      <c r="D898" s="243" t="s">
        <v>226</v>
      </c>
      <c r="E898" s="271" t="s">
        <v>1</v>
      </c>
      <c r="F898" s="272" t="s">
        <v>230</v>
      </c>
      <c r="G898" s="270"/>
      <c r="H898" s="273">
        <v>2</v>
      </c>
      <c r="I898" s="274"/>
      <c r="J898" s="270"/>
      <c r="K898" s="270"/>
      <c r="L898" s="275"/>
      <c r="M898" s="276"/>
      <c r="N898" s="277"/>
      <c r="O898" s="277"/>
      <c r="P898" s="277"/>
      <c r="Q898" s="277"/>
      <c r="R898" s="277"/>
      <c r="S898" s="277"/>
      <c r="T898" s="278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79" t="s">
        <v>226</v>
      </c>
      <c r="AU898" s="279" t="s">
        <v>87</v>
      </c>
      <c r="AV898" s="15" t="s">
        <v>117</v>
      </c>
      <c r="AW898" s="15" t="s">
        <v>34</v>
      </c>
      <c r="AX898" s="15" t="s">
        <v>85</v>
      </c>
      <c r="AY898" s="279" t="s">
        <v>214</v>
      </c>
    </row>
    <row r="899" s="2" customFormat="1" ht="24.15" customHeight="1">
      <c r="A899" s="39"/>
      <c r="B899" s="40"/>
      <c r="C899" s="280" t="s">
        <v>2356</v>
      </c>
      <c r="D899" s="280" t="s">
        <v>244</v>
      </c>
      <c r="E899" s="282" t="s">
        <v>2357</v>
      </c>
      <c r="F899" s="283" t="s">
        <v>2358</v>
      </c>
      <c r="G899" s="284" t="s">
        <v>354</v>
      </c>
      <c r="H899" s="285">
        <v>2</v>
      </c>
      <c r="I899" s="286"/>
      <c r="J899" s="287">
        <f>ROUND(I899*H899,2)</f>
        <v>0</v>
      </c>
      <c r="K899" s="283" t="s">
        <v>222</v>
      </c>
      <c r="L899" s="288"/>
      <c r="M899" s="289" t="s">
        <v>1</v>
      </c>
      <c r="N899" s="290" t="s">
        <v>44</v>
      </c>
      <c r="O899" s="92"/>
      <c r="P899" s="239">
        <f>O899*H899</f>
        <v>0</v>
      </c>
      <c r="Q899" s="239">
        <v>0.0012999999999999999</v>
      </c>
      <c r="R899" s="239">
        <f>Q899*H899</f>
        <v>0.0025999999999999999</v>
      </c>
      <c r="S899" s="239">
        <v>0</v>
      </c>
      <c r="T899" s="240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41" t="s">
        <v>299</v>
      </c>
      <c r="AT899" s="241" t="s">
        <v>244</v>
      </c>
      <c r="AU899" s="241" t="s">
        <v>87</v>
      </c>
      <c r="AY899" s="18" t="s">
        <v>214</v>
      </c>
      <c r="BE899" s="242">
        <f>IF(N899="základní",J899,0)</f>
        <v>0</v>
      </c>
      <c r="BF899" s="242">
        <f>IF(N899="snížená",J899,0)</f>
        <v>0</v>
      </c>
      <c r="BG899" s="242">
        <f>IF(N899="zákl. přenesená",J899,0)</f>
        <v>0</v>
      </c>
      <c r="BH899" s="242">
        <f>IF(N899="sníž. přenesená",J899,0)</f>
        <v>0</v>
      </c>
      <c r="BI899" s="242">
        <f>IF(N899="nulová",J899,0)</f>
        <v>0</v>
      </c>
      <c r="BJ899" s="18" t="s">
        <v>85</v>
      </c>
      <c r="BK899" s="242">
        <f>ROUND(I899*H899,2)</f>
        <v>0</v>
      </c>
      <c r="BL899" s="18" t="s">
        <v>293</v>
      </c>
      <c r="BM899" s="241" t="s">
        <v>2359</v>
      </c>
    </row>
    <row r="900" s="2" customFormat="1">
      <c r="A900" s="39"/>
      <c r="B900" s="40"/>
      <c r="C900" s="41"/>
      <c r="D900" s="243" t="s">
        <v>224</v>
      </c>
      <c r="E900" s="41"/>
      <c r="F900" s="244" t="s">
        <v>2358</v>
      </c>
      <c r="G900" s="41"/>
      <c r="H900" s="41"/>
      <c r="I900" s="245"/>
      <c r="J900" s="41"/>
      <c r="K900" s="41"/>
      <c r="L900" s="45"/>
      <c r="M900" s="246"/>
      <c r="N900" s="247"/>
      <c r="O900" s="92"/>
      <c r="P900" s="92"/>
      <c r="Q900" s="92"/>
      <c r="R900" s="92"/>
      <c r="S900" s="92"/>
      <c r="T900" s="93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T900" s="18" t="s">
        <v>224</v>
      </c>
      <c r="AU900" s="18" t="s">
        <v>87</v>
      </c>
    </row>
    <row r="901" s="12" customFormat="1" ht="22.8" customHeight="1">
      <c r="A901" s="12"/>
      <c r="B901" s="213"/>
      <c r="C901" s="214"/>
      <c r="D901" s="215" t="s">
        <v>78</v>
      </c>
      <c r="E901" s="227" t="s">
        <v>754</v>
      </c>
      <c r="F901" s="227" t="s">
        <v>755</v>
      </c>
      <c r="G901" s="214"/>
      <c r="H901" s="214"/>
      <c r="I901" s="217"/>
      <c r="J901" s="228">
        <f>BK901</f>
        <v>0</v>
      </c>
      <c r="K901" s="214"/>
      <c r="L901" s="219"/>
      <c r="M901" s="220"/>
      <c r="N901" s="221"/>
      <c r="O901" s="221"/>
      <c r="P901" s="222">
        <f>SUM(P902:P942)</f>
        <v>0</v>
      </c>
      <c r="Q901" s="221"/>
      <c r="R901" s="222">
        <f>SUM(R902:R942)</f>
        <v>0.78560473040000001</v>
      </c>
      <c r="S901" s="221"/>
      <c r="T901" s="223">
        <f>SUM(T902:T942)</f>
        <v>0</v>
      </c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R901" s="224" t="s">
        <v>87</v>
      </c>
      <c r="AT901" s="225" t="s">
        <v>78</v>
      </c>
      <c r="AU901" s="225" t="s">
        <v>85</v>
      </c>
      <c r="AY901" s="224" t="s">
        <v>214</v>
      </c>
      <c r="BK901" s="226">
        <f>SUM(BK902:BK942)</f>
        <v>0</v>
      </c>
    </row>
    <row r="902" s="2" customFormat="1" ht="24.15" customHeight="1">
      <c r="A902" s="39"/>
      <c r="B902" s="40"/>
      <c r="C902" s="229" t="s">
        <v>2360</v>
      </c>
      <c r="D902" s="229" t="s">
        <v>218</v>
      </c>
      <c r="E902" s="231" t="s">
        <v>2361</v>
      </c>
      <c r="F902" s="232" t="s">
        <v>2362</v>
      </c>
      <c r="G902" s="233" t="s">
        <v>710</v>
      </c>
      <c r="H902" s="234">
        <v>0.58899999999999997</v>
      </c>
      <c r="I902" s="235"/>
      <c r="J902" s="236">
        <f>ROUND(I902*H902,2)</f>
        <v>0</v>
      </c>
      <c r="K902" s="232" t="s">
        <v>222</v>
      </c>
      <c r="L902" s="45"/>
      <c r="M902" s="237" t="s">
        <v>1</v>
      </c>
      <c r="N902" s="238" t="s">
        <v>44</v>
      </c>
      <c r="O902" s="92"/>
      <c r="P902" s="239">
        <f>O902*H902</f>
        <v>0</v>
      </c>
      <c r="Q902" s="239">
        <v>0.0012149999999999999</v>
      </c>
      <c r="R902" s="239">
        <f>Q902*H902</f>
        <v>0.00071563499999999995</v>
      </c>
      <c r="S902" s="239">
        <v>0</v>
      </c>
      <c r="T902" s="240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41" t="s">
        <v>293</v>
      </c>
      <c r="AT902" s="241" t="s">
        <v>218</v>
      </c>
      <c r="AU902" s="241" t="s">
        <v>87</v>
      </c>
      <c r="AY902" s="18" t="s">
        <v>214</v>
      </c>
      <c r="BE902" s="242">
        <f>IF(N902="základní",J902,0)</f>
        <v>0</v>
      </c>
      <c r="BF902" s="242">
        <f>IF(N902="snížená",J902,0)</f>
        <v>0</v>
      </c>
      <c r="BG902" s="242">
        <f>IF(N902="zákl. přenesená",J902,0)</f>
        <v>0</v>
      </c>
      <c r="BH902" s="242">
        <f>IF(N902="sníž. přenesená",J902,0)</f>
        <v>0</v>
      </c>
      <c r="BI902" s="242">
        <f>IF(N902="nulová",J902,0)</f>
        <v>0</v>
      </c>
      <c r="BJ902" s="18" t="s">
        <v>85</v>
      </c>
      <c r="BK902" s="242">
        <f>ROUND(I902*H902,2)</f>
        <v>0</v>
      </c>
      <c r="BL902" s="18" t="s">
        <v>293</v>
      </c>
      <c r="BM902" s="241" t="s">
        <v>2363</v>
      </c>
    </row>
    <row r="903" s="2" customFormat="1">
      <c r="A903" s="39"/>
      <c r="B903" s="40"/>
      <c r="C903" s="41"/>
      <c r="D903" s="243" t="s">
        <v>224</v>
      </c>
      <c r="E903" s="41"/>
      <c r="F903" s="244" t="s">
        <v>2364</v>
      </c>
      <c r="G903" s="41"/>
      <c r="H903" s="41"/>
      <c r="I903" s="245"/>
      <c r="J903" s="41"/>
      <c r="K903" s="41"/>
      <c r="L903" s="45"/>
      <c r="M903" s="246"/>
      <c r="N903" s="247"/>
      <c r="O903" s="92"/>
      <c r="P903" s="92"/>
      <c r="Q903" s="92"/>
      <c r="R903" s="92"/>
      <c r="S903" s="92"/>
      <c r="T903" s="93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T903" s="18" t="s">
        <v>224</v>
      </c>
      <c r="AU903" s="18" t="s">
        <v>87</v>
      </c>
    </row>
    <row r="904" s="2" customFormat="1" ht="24.15" customHeight="1">
      <c r="A904" s="39"/>
      <c r="B904" s="40"/>
      <c r="C904" s="229" t="s">
        <v>2365</v>
      </c>
      <c r="D904" s="229" t="s">
        <v>218</v>
      </c>
      <c r="E904" s="231" t="s">
        <v>2366</v>
      </c>
      <c r="F904" s="232" t="s">
        <v>2367</v>
      </c>
      <c r="G904" s="233" t="s">
        <v>221</v>
      </c>
      <c r="H904" s="234">
        <v>9.0679999999999996</v>
      </c>
      <c r="I904" s="235"/>
      <c r="J904" s="236">
        <f>ROUND(I904*H904,2)</f>
        <v>0</v>
      </c>
      <c r="K904" s="232" t="s">
        <v>222</v>
      </c>
      <c r="L904" s="45"/>
      <c r="M904" s="237" t="s">
        <v>1</v>
      </c>
      <c r="N904" s="238" t="s">
        <v>44</v>
      </c>
      <c r="O904" s="92"/>
      <c r="P904" s="239">
        <f>O904*H904</f>
        <v>0</v>
      </c>
      <c r="Q904" s="239">
        <v>0</v>
      </c>
      <c r="R904" s="239">
        <f>Q904*H904</f>
        <v>0</v>
      </c>
      <c r="S904" s="239">
        <v>0</v>
      </c>
      <c r="T904" s="240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41" t="s">
        <v>293</v>
      </c>
      <c r="AT904" s="241" t="s">
        <v>218</v>
      </c>
      <c r="AU904" s="241" t="s">
        <v>87</v>
      </c>
      <c r="AY904" s="18" t="s">
        <v>214</v>
      </c>
      <c r="BE904" s="242">
        <f>IF(N904="základní",J904,0)</f>
        <v>0</v>
      </c>
      <c r="BF904" s="242">
        <f>IF(N904="snížená",J904,0)</f>
        <v>0</v>
      </c>
      <c r="BG904" s="242">
        <f>IF(N904="zákl. přenesená",J904,0)</f>
        <v>0</v>
      </c>
      <c r="BH904" s="242">
        <f>IF(N904="sníž. přenesená",J904,0)</f>
        <v>0</v>
      </c>
      <c r="BI904" s="242">
        <f>IF(N904="nulová",J904,0)</f>
        <v>0</v>
      </c>
      <c r="BJ904" s="18" t="s">
        <v>85</v>
      </c>
      <c r="BK904" s="242">
        <f>ROUND(I904*H904,2)</f>
        <v>0</v>
      </c>
      <c r="BL904" s="18" t="s">
        <v>293</v>
      </c>
      <c r="BM904" s="241" t="s">
        <v>2368</v>
      </c>
    </row>
    <row r="905" s="2" customFormat="1">
      <c r="A905" s="39"/>
      <c r="B905" s="40"/>
      <c r="C905" s="41"/>
      <c r="D905" s="243" t="s">
        <v>224</v>
      </c>
      <c r="E905" s="41"/>
      <c r="F905" s="244" t="s">
        <v>2369</v>
      </c>
      <c r="G905" s="41"/>
      <c r="H905" s="41"/>
      <c r="I905" s="245"/>
      <c r="J905" s="41"/>
      <c r="K905" s="41"/>
      <c r="L905" s="45"/>
      <c r="M905" s="246"/>
      <c r="N905" s="247"/>
      <c r="O905" s="92"/>
      <c r="P905" s="92"/>
      <c r="Q905" s="92"/>
      <c r="R905" s="92"/>
      <c r="S905" s="92"/>
      <c r="T905" s="93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T905" s="18" t="s">
        <v>224</v>
      </c>
      <c r="AU905" s="18" t="s">
        <v>87</v>
      </c>
    </row>
    <row r="906" s="14" customFormat="1">
      <c r="A906" s="14"/>
      <c r="B906" s="258"/>
      <c r="C906" s="259"/>
      <c r="D906" s="243" t="s">
        <v>226</v>
      </c>
      <c r="E906" s="260" t="s">
        <v>1</v>
      </c>
      <c r="F906" s="261" t="s">
        <v>2128</v>
      </c>
      <c r="G906" s="259"/>
      <c r="H906" s="262">
        <v>7.1630000000000003</v>
      </c>
      <c r="I906" s="263"/>
      <c r="J906" s="259"/>
      <c r="K906" s="259"/>
      <c r="L906" s="264"/>
      <c r="M906" s="265"/>
      <c r="N906" s="266"/>
      <c r="O906" s="266"/>
      <c r="P906" s="266"/>
      <c r="Q906" s="266"/>
      <c r="R906" s="266"/>
      <c r="S906" s="266"/>
      <c r="T906" s="267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8" t="s">
        <v>226</v>
      </c>
      <c r="AU906" s="268" t="s">
        <v>87</v>
      </c>
      <c r="AV906" s="14" t="s">
        <v>87</v>
      </c>
      <c r="AW906" s="14" t="s">
        <v>34</v>
      </c>
      <c r="AX906" s="14" t="s">
        <v>79</v>
      </c>
      <c r="AY906" s="268" t="s">
        <v>214</v>
      </c>
    </row>
    <row r="907" s="14" customFormat="1">
      <c r="A907" s="14"/>
      <c r="B907" s="258"/>
      <c r="C907" s="259"/>
      <c r="D907" s="243" t="s">
        <v>226</v>
      </c>
      <c r="E907" s="260" t="s">
        <v>1</v>
      </c>
      <c r="F907" s="261" t="s">
        <v>2129</v>
      </c>
      <c r="G907" s="259"/>
      <c r="H907" s="262">
        <v>1.905</v>
      </c>
      <c r="I907" s="263"/>
      <c r="J907" s="259"/>
      <c r="K907" s="259"/>
      <c r="L907" s="264"/>
      <c r="M907" s="265"/>
      <c r="N907" s="266"/>
      <c r="O907" s="266"/>
      <c r="P907" s="266"/>
      <c r="Q907" s="266"/>
      <c r="R907" s="266"/>
      <c r="S907" s="266"/>
      <c r="T907" s="267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8" t="s">
        <v>226</v>
      </c>
      <c r="AU907" s="268" t="s">
        <v>87</v>
      </c>
      <c r="AV907" s="14" t="s">
        <v>87</v>
      </c>
      <c r="AW907" s="14" t="s">
        <v>34</v>
      </c>
      <c r="AX907" s="14" t="s">
        <v>79</v>
      </c>
      <c r="AY907" s="268" t="s">
        <v>214</v>
      </c>
    </row>
    <row r="908" s="15" customFormat="1">
      <c r="A908" s="15"/>
      <c r="B908" s="269"/>
      <c r="C908" s="270"/>
      <c r="D908" s="243" t="s">
        <v>226</v>
      </c>
      <c r="E908" s="271" t="s">
        <v>1</v>
      </c>
      <c r="F908" s="272" t="s">
        <v>230</v>
      </c>
      <c r="G908" s="270"/>
      <c r="H908" s="273">
        <v>9.0679999999999996</v>
      </c>
      <c r="I908" s="274"/>
      <c r="J908" s="270"/>
      <c r="K908" s="270"/>
      <c r="L908" s="275"/>
      <c r="M908" s="276"/>
      <c r="N908" s="277"/>
      <c r="O908" s="277"/>
      <c r="P908" s="277"/>
      <c r="Q908" s="277"/>
      <c r="R908" s="277"/>
      <c r="S908" s="277"/>
      <c r="T908" s="278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79" t="s">
        <v>226</v>
      </c>
      <c r="AU908" s="279" t="s">
        <v>87</v>
      </c>
      <c r="AV908" s="15" t="s">
        <v>117</v>
      </c>
      <c r="AW908" s="15" t="s">
        <v>34</v>
      </c>
      <c r="AX908" s="15" t="s">
        <v>85</v>
      </c>
      <c r="AY908" s="279" t="s">
        <v>214</v>
      </c>
    </row>
    <row r="909" s="2" customFormat="1" ht="16.5" customHeight="1">
      <c r="A909" s="39"/>
      <c r="B909" s="40"/>
      <c r="C909" s="280" t="s">
        <v>2370</v>
      </c>
      <c r="D909" s="280" t="s">
        <v>244</v>
      </c>
      <c r="E909" s="282" t="s">
        <v>2371</v>
      </c>
      <c r="F909" s="283" t="s">
        <v>2372</v>
      </c>
      <c r="G909" s="284" t="s">
        <v>710</v>
      </c>
      <c r="H909" s="285">
        <v>0.27200000000000002</v>
      </c>
      <c r="I909" s="286"/>
      <c r="J909" s="287">
        <f>ROUND(I909*H909,2)</f>
        <v>0</v>
      </c>
      <c r="K909" s="283" t="s">
        <v>222</v>
      </c>
      <c r="L909" s="288"/>
      <c r="M909" s="289" t="s">
        <v>1</v>
      </c>
      <c r="N909" s="290" t="s">
        <v>44</v>
      </c>
      <c r="O909" s="92"/>
      <c r="P909" s="239">
        <f>O909*H909</f>
        <v>0</v>
      </c>
      <c r="Q909" s="239">
        <v>0.55000000000000004</v>
      </c>
      <c r="R909" s="239">
        <f>Q909*H909</f>
        <v>0.14960000000000001</v>
      </c>
      <c r="S909" s="239">
        <v>0</v>
      </c>
      <c r="T909" s="240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41" t="s">
        <v>299</v>
      </c>
      <c r="AT909" s="241" t="s">
        <v>244</v>
      </c>
      <c r="AU909" s="241" t="s">
        <v>87</v>
      </c>
      <c r="AY909" s="18" t="s">
        <v>214</v>
      </c>
      <c r="BE909" s="242">
        <f>IF(N909="základní",J909,0)</f>
        <v>0</v>
      </c>
      <c r="BF909" s="242">
        <f>IF(N909="snížená",J909,0)</f>
        <v>0</v>
      </c>
      <c r="BG909" s="242">
        <f>IF(N909="zákl. přenesená",J909,0)</f>
        <v>0</v>
      </c>
      <c r="BH909" s="242">
        <f>IF(N909="sníž. přenesená",J909,0)</f>
        <v>0</v>
      </c>
      <c r="BI909" s="242">
        <f>IF(N909="nulová",J909,0)</f>
        <v>0</v>
      </c>
      <c r="BJ909" s="18" t="s">
        <v>85</v>
      </c>
      <c r="BK909" s="242">
        <f>ROUND(I909*H909,2)</f>
        <v>0</v>
      </c>
      <c r="BL909" s="18" t="s">
        <v>293</v>
      </c>
      <c r="BM909" s="241" t="s">
        <v>2373</v>
      </c>
    </row>
    <row r="910" s="2" customFormat="1">
      <c r="A910" s="39"/>
      <c r="B910" s="40"/>
      <c r="C910" s="41"/>
      <c r="D910" s="243" t="s">
        <v>224</v>
      </c>
      <c r="E910" s="41"/>
      <c r="F910" s="244" t="s">
        <v>2372</v>
      </c>
      <c r="G910" s="41"/>
      <c r="H910" s="41"/>
      <c r="I910" s="245"/>
      <c r="J910" s="41"/>
      <c r="K910" s="41"/>
      <c r="L910" s="45"/>
      <c r="M910" s="246"/>
      <c r="N910" s="247"/>
      <c r="O910" s="92"/>
      <c r="P910" s="92"/>
      <c r="Q910" s="92"/>
      <c r="R910" s="92"/>
      <c r="S910" s="92"/>
      <c r="T910" s="93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18" t="s">
        <v>224</v>
      </c>
      <c r="AU910" s="18" t="s">
        <v>87</v>
      </c>
    </row>
    <row r="911" s="14" customFormat="1">
      <c r="A911" s="14"/>
      <c r="B911" s="258"/>
      <c r="C911" s="259"/>
      <c r="D911" s="243" t="s">
        <v>226</v>
      </c>
      <c r="E911" s="260" t="s">
        <v>1</v>
      </c>
      <c r="F911" s="261" t="s">
        <v>2374</v>
      </c>
      <c r="G911" s="259"/>
      <c r="H911" s="262">
        <v>0.22700000000000001</v>
      </c>
      <c r="I911" s="263"/>
      <c r="J911" s="259"/>
      <c r="K911" s="259"/>
      <c r="L911" s="264"/>
      <c r="M911" s="265"/>
      <c r="N911" s="266"/>
      <c r="O911" s="266"/>
      <c r="P911" s="266"/>
      <c r="Q911" s="266"/>
      <c r="R911" s="266"/>
      <c r="S911" s="266"/>
      <c r="T911" s="267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8" t="s">
        <v>226</v>
      </c>
      <c r="AU911" s="268" t="s">
        <v>87</v>
      </c>
      <c r="AV911" s="14" t="s">
        <v>87</v>
      </c>
      <c r="AW911" s="14" t="s">
        <v>34</v>
      </c>
      <c r="AX911" s="14" t="s">
        <v>79</v>
      </c>
      <c r="AY911" s="268" t="s">
        <v>214</v>
      </c>
    </row>
    <row r="912" s="14" customFormat="1">
      <c r="A912" s="14"/>
      <c r="B912" s="258"/>
      <c r="C912" s="259"/>
      <c r="D912" s="243" t="s">
        <v>226</v>
      </c>
      <c r="E912" s="260" t="s">
        <v>1</v>
      </c>
      <c r="F912" s="261" t="s">
        <v>2375</v>
      </c>
      <c r="G912" s="259"/>
      <c r="H912" s="262">
        <v>0.27200000000000002</v>
      </c>
      <c r="I912" s="263"/>
      <c r="J912" s="259"/>
      <c r="K912" s="259"/>
      <c r="L912" s="264"/>
      <c r="M912" s="265"/>
      <c r="N912" s="266"/>
      <c r="O912" s="266"/>
      <c r="P912" s="266"/>
      <c r="Q912" s="266"/>
      <c r="R912" s="266"/>
      <c r="S912" s="266"/>
      <c r="T912" s="267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8" t="s">
        <v>226</v>
      </c>
      <c r="AU912" s="268" t="s">
        <v>87</v>
      </c>
      <c r="AV912" s="14" t="s">
        <v>87</v>
      </c>
      <c r="AW912" s="14" t="s">
        <v>34</v>
      </c>
      <c r="AX912" s="14" t="s">
        <v>85</v>
      </c>
      <c r="AY912" s="268" t="s">
        <v>214</v>
      </c>
    </row>
    <row r="913" s="2" customFormat="1" ht="24.15" customHeight="1">
      <c r="A913" s="39"/>
      <c r="B913" s="40"/>
      <c r="C913" s="229" t="s">
        <v>2376</v>
      </c>
      <c r="D913" s="229" t="s">
        <v>218</v>
      </c>
      <c r="E913" s="231" t="s">
        <v>2377</v>
      </c>
      <c r="F913" s="232" t="s">
        <v>2378</v>
      </c>
      <c r="G913" s="233" t="s">
        <v>221</v>
      </c>
      <c r="H913" s="234">
        <v>0.63800000000000001</v>
      </c>
      <c r="I913" s="235"/>
      <c r="J913" s="236">
        <f>ROUND(I913*H913,2)</f>
        <v>0</v>
      </c>
      <c r="K913" s="232" t="s">
        <v>222</v>
      </c>
      <c r="L913" s="45"/>
      <c r="M913" s="237" t="s">
        <v>1</v>
      </c>
      <c r="N913" s="238" t="s">
        <v>44</v>
      </c>
      <c r="O913" s="92"/>
      <c r="P913" s="239">
        <f>O913*H913</f>
        <v>0</v>
      </c>
      <c r="Q913" s="239">
        <v>0</v>
      </c>
      <c r="R913" s="239">
        <f>Q913*H913</f>
        <v>0</v>
      </c>
      <c r="S913" s="239">
        <v>0</v>
      </c>
      <c r="T913" s="240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41" t="s">
        <v>293</v>
      </c>
      <c r="AT913" s="241" t="s">
        <v>218</v>
      </c>
      <c r="AU913" s="241" t="s">
        <v>87</v>
      </c>
      <c r="AY913" s="18" t="s">
        <v>214</v>
      </c>
      <c r="BE913" s="242">
        <f>IF(N913="základní",J913,0)</f>
        <v>0</v>
      </c>
      <c r="BF913" s="242">
        <f>IF(N913="snížená",J913,0)</f>
        <v>0</v>
      </c>
      <c r="BG913" s="242">
        <f>IF(N913="zákl. přenesená",J913,0)</f>
        <v>0</v>
      </c>
      <c r="BH913" s="242">
        <f>IF(N913="sníž. přenesená",J913,0)</f>
        <v>0</v>
      </c>
      <c r="BI913" s="242">
        <f>IF(N913="nulová",J913,0)</f>
        <v>0</v>
      </c>
      <c r="BJ913" s="18" t="s">
        <v>85</v>
      </c>
      <c r="BK913" s="242">
        <f>ROUND(I913*H913,2)</f>
        <v>0</v>
      </c>
      <c r="BL913" s="18" t="s">
        <v>293</v>
      </c>
      <c r="BM913" s="241" t="s">
        <v>2379</v>
      </c>
    </row>
    <row r="914" s="2" customFormat="1">
      <c r="A914" s="39"/>
      <c r="B914" s="40"/>
      <c r="C914" s="41"/>
      <c r="D914" s="243" t="s">
        <v>224</v>
      </c>
      <c r="E914" s="41"/>
      <c r="F914" s="244" t="s">
        <v>2380</v>
      </c>
      <c r="G914" s="41"/>
      <c r="H914" s="41"/>
      <c r="I914" s="245"/>
      <c r="J914" s="41"/>
      <c r="K914" s="41"/>
      <c r="L914" s="45"/>
      <c r="M914" s="246"/>
      <c r="N914" s="247"/>
      <c r="O914" s="92"/>
      <c r="P914" s="92"/>
      <c r="Q914" s="92"/>
      <c r="R914" s="92"/>
      <c r="S914" s="92"/>
      <c r="T914" s="93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T914" s="18" t="s">
        <v>224</v>
      </c>
      <c r="AU914" s="18" t="s">
        <v>87</v>
      </c>
    </row>
    <row r="915" s="14" customFormat="1">
      <c r="A915" s="14"/>
      <c r="B915" s="258"/>
      <c r="C915" s="259"/>
      <c r="D915" s="243" t="s">
        <v>226</v>
      </c>
      <c r="E915" s="260" t="s">
        <v>1</v>
      </c>
      <c r="F915" s="261" t="s">
        <v>2381</v>
      </c>
      <c r="G915" s="259"/>
      <c r="H915" s="262">
        <v>0.63800000000000001</v>
      </c>
      <c r="I915" s="263"/>
      <c r="J915" s="259"/>
      <c r="K915" s="259"/>
      <c r="L915" s="264"/>
      <c r="M915" s="265"/>
      <c r="N915" s="266"/>
      <c r="O915" s="266"/>
      <c r="P915" s="266"/>
      <c r="Q915" s="266"/>
      <c r="R915" s="266"/>
      <c r="S915" s="266"/>
      <c r="T915" s="267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8" t="s">
        <v>226</v>
      </c>
      <c r="AU915" s="268" t="s">
        <v>87</v>
      </c>
      <c r="AV915" s="14" t="s">
        <v>87</v>
      </c>
      <c r="AW915" s="14" t="s">
        <v>34</v>
      </c>
      <c r="AX915" s="14" t="s">
        <v>79</v>
      </c>
      <c r="AY915" s="268" t="s">
        <v>214</v>
      </c>
    </row>
    <row r="916" s="15" customFormat="1">
      <c r="A916" s="15"/>
      <c r="B916" s="269"/>
      <c r="C916" s="270"/>
      <c r="D916" s="243" t="s">
        <v>226</v>
      </c>
      <c r="E916" s="271" t="s">
        <v>1</v>
      </c>
      <c r="F916" s="272" t="s">
        <v>230</v>
      </c>
      <c r="G916" s="270"/>
      <c r="H916" s="273">
        <v>0.63800000000000001</v>
      </c>
      <c r="I916" s="274"/>
      <c r="J916" s="270"/>
      <c r="K916" s="270"/>
      <c r="L916" s="275"/>
      <c r="M916" s="276"/>
      <c r="N916" s="277"/>
      <c r="O916" s="277"/>
      <c r="P916" s="277"/>
      <c r="Q916" s="277"/>
      <c r="R916" s="277"/>
      <c r="S916" s="277"/>
      <c r="T916" s="278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79" t="s">
        <v>226</v>
      </c>
      <c r="AU916" s="279" t="s">
        <v>87</v>
      </c>
      <c r="AV916" s="15" t="s">
        <v>117</v>
      </c>
      <c r="AW916" s="15" t="s">
        <v>34</v>
      </c>
      <c r="AX916" s="15" t="s">
        <v>85</v>
      </c>
      <c r="AY916" s="279" t="s">
        <v>214</v>
      </c>
    </row>
    <row r="917" s="2" customFormat="1" ht="16.5" customHeight="1">
      <c r="A917" s="39"/>
      <c r="B917" s="40"/>
      <c r="C917" s="280" t="s">
        <v>2382</v>
      </c>
      <c r="D917" s="280" t="s">
        <v>244</v>
      </c>
      <c r="E917" s="282" t="s">
        <v>2383</v>
      </c>
      <c r="F917" s="283" t="s">
        <v>2384</v>
      </c>
      <c r="G917" s="284" t="s">
        <v>710</v>
      </c>
      <c r="H917" s="285">
        <v>0.01</v>
      </c>
      <c r="I917" s="286"/>
      <c r="J917" s="287">
        <f>ROUND(I917*H917,2)</f>
        <v>0</v>
      </c>
      <c r="K917" s="283" t="s">
        <v>222</v>
      </c>
      <c r="L917" s="288"/>
      <c r="M917" s="289" t="s">
        <v>1</v>
      </c>
      <c r="N917" s="290" t="s">
        <v>44</v>
      </c>
      <c r="O917" s="92"/>
      <c r="P917" s="239">
        <f>O917*H917</f>
        <v>0</v>
      </c>
      <c r="Q917" s="239">
        <v>0.55000000000000004</v>
      </c>
      <c r="R917" s="239">
        <f>Q917*H917</f>
        <v>0.0055000000000000005</v>
      </c>
      <c r="S917" s="239">
        <v>0</v>
      </c>
      <c r="T917" s="240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41" t="s">
        <v>299</v>
      </c>
      <c r="AT917" s="241" t="s">
        <v>244</v>
      </c>
      <c r="AU917" s="241" t="s">
        <v>87</v>
      </c>
      <c r="AY917" s="18" t="s">
        <v>214</v>
      </c>
      <c r="BE917" s="242">
        <f>IF(N917="základní",J917,0)</f>
        <v>0</v>
      </c>
      <c r="BF917" s="242">
        <f>IF(N917="snížená",J917,0)</f>
        <v>0</v>
      </c>
      <c r="BG917" s="242">
        <f>IF(N917="zákl. přenesená",J917,0)</f>
        <v>0</v>
      </c>
      <c r="BH917" s="242">
        <f>IF(N917="sníž. přenesená",J917,0)</f>
        <v>0</v>
      </c>
      <c r="BI917" s="242">
        <f>IF(N917="nulová",J917,0)</f>
        <v>0</v>
      </c>
      <c r="BJ917" s="18" t="s">
        <v>85</v>
      </c>
      <c r="BK917" s="242">
        <f>ROUND(I917*H917,2)</f>
        <v>0</v>
      </c>
      <c r="BL917" s="18" t="s">
        <v>293</v>
      </c>
      <c r="BM917" s="241" t="s">
        <v>2385</v>
      </c>
    </row>
    <row r="918" s="2" customFormat="1">
      <c r="A918" s="39"/>
      <c r="B918" s="40"/>
      <c r="C918" s="41"/>
      <c r="D918" s="243" t="s">
        <v>224</v>
      </c>
      <c r="E918" s="41"/>
      <c r="F918" s="244" t="s">
        <v>2384</v>
      </c>
      <c r="G918" s="41"/>
      <c r="H918" s="41"/>
      <c r="I918" s="245"/>
      <c r="J918" s="41"/>
      <c r="K918" s="41"/>
      <c r="L918" s="45"/>
      <c r="M918" s="246"/>
      <c r="N918" s="247"/>
      <c r="O918" s="92"/>
      <c r="P918" s="92"/>
      <c r="Q918" s="92"/>
      <c r="R918" s="92"/>
      <c r="S918" s="92"/>
      <c r="T918" s="93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T918" s="18" t="s">
        <v>224</v>
      </c>
      <c r="AU918" s="18" t="s">
        <v>87</v>
      </c>
    </row>
    <row r="919" s="14" customFormat="1">
      <c r="A919" s="14"/>
      <c r="B919" s="258"/>
      <c r="C919" s="259"/>
      <c r="D919" s="243" t="s">
        <v>226</v>
      </c>
      <c r="E919" s="260" t="s">
        <v>1</v>
      </c>
      <c r="F919" s="261" t="s">
        <v>2386</v>
      </c>
      <c r="G919" s="259"/>
      <c r="H919" s="262">
        <v>0.01</v>
      </c>
      <c r="I919" s="263"/>
      <c r="J919" s="259"/>
      <c r="K919" s="259"/>
      <c r="L919" s="264"/>
      <c r="M919" s="265"/>
      <c r="N919" s="266"/>
      <c r="O919" s="266"/>
      <c r="P919" s="266"/>
      <c r="Q919" s="266"/>
      <c r="R919" s="266"/>
      <c r="S919" s="266"/>
      <c r="T919" s="267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8" t="s">
        <v>226</v>
      </c>
      <c r="AU919" s="268" t="s">
        <v>87</v>
      </c>
      <c r="AV919" s="14" t="s">
        <v>87</v>
      </c>
      <c r="AW919" s="14" t="s">
        <v>34</v>
      </c>
      <c r="AX919" s="14" t="s">
        <v>79</v>
      </c>
      <c r="AY919" s="268" t="s">
        <v>214</v>
      </c>
    </row>
    <row r="920" s="15" customFormat="1">
      <c r="A920" s="15"/>
      <c r="B920" s="269"/>
      <c r="C920" s="270"/>
      <c r="D920" s="243" t="s">
        <v>226</v>
      </c>
      <c r="E920" s="271" t="s">
        <v>1</v>
      </c>
      <c r="F920" s="272" t="s">
        <v>230</v>
      </c>
      <c r="G920" s="270"/>
      <c r="H920" s="273">
        <v>0.01</v>
      </c>
      <c r="I920" s="274"/>
      <c r="J920" s="270"/>
      <c r="K920" s="270"/>
      <c r="L920" s="275"/>
      <c r="M920" s="276"/>
      <c r="N920" s="277"/>
      <c r="O920" s="277"/>
      <c r="P920" s="277"/>
      <c r="Q920" s="277"/>
      <c r="R920" s="277"/>
      <c r="S920" s="277"/>
      <c r="T920" s="278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9" t="s">
        <v>226</v>
      </c>
      <c r="AU920" s="279" t="s">
        <v>87</v>
      </c>
      <c r="AV920" s="15" t="s">
        <v>117</v>
      </c>
      <c r="AW920" s="15" t="s">
        <v>34</v>
      </c>
      <c r="AX920" s="15" t="s">
        <v>85</v>
      </c>
      <c r="AY920" s="279" t="s">
        <v>214</v>
      </c>
    </row>
    <row r="921" s="2" customFormat="1" ht="24.15" customHeight="1">
      <c r="A921" s="39"/>
      <c r="B921" s="40"/>
      <c r="C921" s="229" t="s">
        <v>2387</v>
      </c>
      <c r="D921" s="229" t="s">
        <v>218</v>
      </c>
      <c r="E921" s="231" t="s">
        <v>1366</v>
      </c>
      <c r="F921" s="232" t="s">
        <v>2388</v>
      </c>
      <c r="G921" s="233" t="s">
        <v>221</v>
      </c>
      <c r="H921" s="234">
        <v>31.600999999999999</v>
      </c>
      <c r="I921" s="235"/>
      <c r="J921" s="236">
        <f>ROUND(I921*H921,2)</f>
        <v>0</v>
      </c>
      <c r="K921" s="232" t="s">
        <v>222</v>
      </c>
      <c r="L921" s="45"/>
      <c r="M921" s="237" t="s">
        <v>1</v>
      </c>
      <c r="N921" s="238" t="s">
        <v>44</v>
      </c>
      <c r="O921" s="92"/>
      <c r="P921" s="239">
        <f>O921*H921</f>
        <v>0</v>
      </c>
      <c r="Q921" s="239">
        <v>0.013956</v>
      </c>
      <c r="R921" s="239">
        <f>Q921*H921</f>
        <v>0.44102355599999998</v>
      </c>
      <c r="S921" s="239">
        <v>0</v>
      </c>
      <c r="T921" s="240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41" t="s">
        <v>293</v>
      </c>
      <c r="AT921" s="241" t="s">
        <v>218</v>
      </c>
      <c r="AU921" s="241" t="s">
        <v>87</v>
      </c>
      <c r="AY921" s="18" t="s">
        <v>214</v>
      </c>
      <c r="BE921" s="242">
        <f>IF(N921="základní",J921,0)</f>
        <v>0</v>
      </c>
      <c r="BF921" s="242">
        <f>IF(N921="snížená",J921,0)</f>
        <v>0</v>
      </c>
      <c r="BG921" s="242">
        <f>IF(N921="zákl. přenesená",J921,0)</f>
        <v>0</v>
      </c>
      <c r="BH921" s="242">
        <f>IF(N921="sníž. přenesená",J921,0)</f>
        <v>0</v>
      </c>
      <c r="BI921" s="242">
        <f>IF(N921="nulová",J921,0)</f>
        <v>0</v>
      </c>
      <c r="BJ921" s="18" t="s">
        <v>85</v>
      </c>
      <c r="BK921" s="242">
        <f>ROUND(I921*H921,2)</f>
        <v>0</v>
      </c>
      <c r="BL921" s="18" t="s">
        <v>293</v>
      </c>
      <c r="BM921" s="241" t="s">
        <v>2389</v>
      </c>
    </row>
    <row r="922" s="2" customFormat="1">
      <c r="A922" s="39"/>
      <c r="B922" s="40"/>
      <c r="C922" s="41"/>
      <c r="D922" s="243" t="s">
        <v>224</v>
      </c>
      <c r="E922" s="41"/>
      <c r="F922" s="244" t="s">
        <v>1369</v>
      </c>
      <c r="G922" s="41"/>
      <c r="H922" s="41"/>
      <c r="I922" s="245"/>
      <c r="J922" s="41"/>
      <c r="K922" s="41"/>
      <c r="L922" s="45"/>
      <c r="M922" s="246"/>
      <c r="N922" s="247"/>
      <c r="O922" s="92"/>
      <c r="P922" s="92"/>
      <c r="Q922" s="92"/>
      <c r="R922" s="92"/>
      <c r="S922" s="92"/>
      <c r="T922" s="93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T922" s="18" t="s">
        <v>224</v>
      </c>
      <c r="AU922" s="18" t="s">
        <v>87</v>
      </c>
    </row>
    <row r="923" s="13" customFormat="1">
      <c r="A923" s="13"/>
      <c r="B923" s="248"/>
      <c r="C923" s="249"/>
      <c r="D923" s="243" t="s">
        <v>226</v>
      </c>
      <c r="E923" s="250" t="s">
        <v>1</v>
      </c>
      <c r="F923" s="251" t="s">
        <v>1598</v>
      </c>
      <c r="G923" s="249"/>
      <c r="H923" s="250" t="s">
        <v>1</v>
      </c>
      <c r="I923" s="252"/>
      <c r="J923" s="249"/>
      <c r="K923" s="249"/>
      <c r="L923" s="253"/>
      <c r="M923" s="254"/>
      <c r="N923" s="255"/>
      <c r="O923" s="255"/>
      <c r="P923" s="255"/>
      <c r="Q923" s="255"/>
      <c r="R923" s="255"/>
      <c r="S923" s="255"/>
      <c r="T923" s="256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7" t="s">
        <v>226</v>
      </c>
      <c r="AU923" s="257" t="s">
        <v>87</v>
      </c>
      <c r="AV923" s="13" t="s">
        <v>85</v>
      </c>
      <c r="AW923" s="13" t="s">
        <v>34</v>
      </c>
      <c r="AX923" s="13" t="s">
        <v>79</v>
      </c>
      <c r="AY923" s="257" t="s">
        <v>214</v>
      </c>
    </row>
    <row r="924" s="14" customFormat="1">
      <c r="A924" s="14"/>
      <c r="B924" s="258"/>
      <c r="C924" s="259"/>
      <c r="D924" s="243" t="s">
        <v>226</v>
      </c>
      <c r="E924" s="260" t="s">
        <v>1</v>
      </c>
      <c r="F924" s="261" t="s">
        <v>2390</v>
      </c>
      <c r="G924" s="259"/>
      <c r="H924" s="262">
        <v>30.579999999999998</v>
      </c>
      <c r="I924" s="263"/>
      <c r="J924" s="259"/>
      <c r="K924" s="259"/>
      <c r="L924" s="264"/>
      <c r="M924" s="265"/>
      <c r="N924" s="266"/>
      <c r="O924" s="266"/>
      <c r="P924" s="266"/>
      <c r="Q924" s="266"/>
      <c r="R924" s="266"/>
      <c r="S924" s="266"/>
      <c r="T924" s="267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8" t="s">
        <v>226</v>
      </c>
      <c r="AU924" s="268" t="s">
        <v>87</v>
      </c>
      <c r="AV924" s="14" t="s">
        <v>87</v>
      </c>
      <c r="AW924" s="14" t="s">
        <v>34</v>
      </c>
      <c r="AX924" s="14" t="s">
        <v>79</v>
      </c>
      <c r="AY924" s="268" t="s">
        <v>214</v>
      </c>
    </row>
    <row r="925" s="13" customFormat="1">
      <c r="A925" s="13"/>
      <c r="B925" s="248"/>
      <c r="C925" s="249"/>
      <c r="D925" s="243" t="s">
        <v>226</v>
      </c>
      <c r="E925" s="250" t="s">
        <v>1</v>
      </c>
      <c r="F925" s="251" t="s">
        <v>2391</v>
      </c>
      <c r="G925" s="249"/>
      <c r="H925" s="250" t="s">
        <v>1</v>
      </c>
      <c r="I925" s="252"/>
      <c r="J925" s="249"/>
      <c r="K925" s="249"/>
      <c r="L925" s="253"/>
      <c r="M925" s="254"/>
      <c r="N925" s="255"/>
      <c r="O925" s="255"/>
      <c r="P925" s="255"/>
      <c r="Q925" s="255"/>
      <c r="R925" s="255"/>
      <c r="S925" s="255"/>
      <c r="T925" s="256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7" t="s">
        <v>226</v>
      </c>
      <c r="AU925" s="257" t="s">
        <v>87</v>
      </c>
      <c r="AV925" s="13" t="s">
        <v>85</v>
      </c>
      <c r="AW925" s="13" t="s">
        <v>34</v>
      </c>
      <c r="AX925" s="13" t="s">
        <v>79</v>
      </c>
      <c r="AY925" s="257" t="s">
        <v>214</v>
      </c>
    </row>
    <row r="926" s="14" customFormat="1">
      <c r="A926" s="14"/>
      <c r="B926" s="258"/>
      <c r="C926" s="259"/>
      <c r="D926" s="243" t="s">
        <v>226</v>
      </c>
      <c r="E926" s="260" t="s">
        <v>1</v>
      </c>
      <c r="F926" s="261" t="s">
        <v>2392</v>
      </c>
      <c r="G926" s="259"/>
      <c r="H926" s="262">
        <v>0.64600000000000002</v>
      </c>
      <c r="I926" s="263"/>
      <c r="J926" s="259"/>
      <c r="K926" s="259"/>
      <c r="L926" s="264"/>
      <c r="M926" s="265"/>
      <c r="N926" s="266"/>
      <c r="O926" s="266"/>
      <c r="P926" s="266"/>
      <c r="Q926" s="266"/>
      <c r="R926" s="266"/>
      <c r="S926" s="266"/>
      <c r="T926" s="267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8" t="s">
        <v>226</v>
      </c>
      <c r="AU926" s="268" t="s">
        <v>87</v>
      </c>
      <c r="AV926" s="14" t="s">
        <v>87</v>
      </c>
      <c r="AW926" s="14" t="s">
        <v>34</v>
      </c>
      <c r="AX926" s="14" t="s">
        <v>79</v>
      </c>
      <c r="AY926" s="268" t="s">
        <v>214</v>
      </c>
    </row>
    <row r="927" s="13" customFormat="1">
      <c r="A927" s="13"/>
      <c r="B927" s="248"/>
      <c r="C927" s="249"/>
      <c r="D927" s="243" t="s">
        <v>226</v>
      </c>
      <c r="E927" s="250" t="s">
        <v>1</v>
      </c>
      <c r="F927" s="251" t="s">
        <v>2393</v>
      </c>
      <c r="G927" s="249"/>
      <c r="H927" s="250" t="s">
        <v>1</v>
      </c>
      <c r="I927" s="252"/>
      <c r="J927" s="249"/>
      <c r="K927" s="249"/>
      <c r="L927" s="253"/>
      <c r="M927" s="254"/>
      <c r="N927" s="255"/>
      <c r="O927" s="255"/>
      <c r="P927" s="255"/>
      <c r="Q927" s="255"/>
      <c r="R927" s="255"/>
      <c r="S927" s="255"/>
      <c r="T927" s="256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7" t="s">
        <v>226</v>
      </c>
      <c r="AU927" s="257" t="s">
        <v>87</v>
      </c>
      <c r="AV927" s="13" t="s">
        <v>85</v>
      </c>
      <c r="AW927" s="13" t="s">
        <v>34</v>
      </c>
      <c r="AX927" s="13" t="s">
        <v>79</v>
      </c>
      <c r="AY927" s="257" t="s">
        <v>214</v>
      </c>
    </row>
    <row r="928" s="14" customFormat="1">
      <c r="A928" s="14"/>
      <c r="B928" s="258"/>
      <c r="C928" s="259"/>
      <c r="D928" s="243" t="s">
        <v>226</v>
      </c>
      <c r="E928" s="260" t="s">
        <v>1</v>
      </c>
      <c r="F928" s="261" t="s">
        <v>2394</v>
      </c>
      <c r="G928" s="259"/>
      <c r="H928" s="262">
        <v>0.375</v>
      </c>
      <c r="I928" s="263"/>
      <c r="J928" s="259"/>
      <c r="K928" s="259"/>
      <c r="L928" s="264"/>
      <c r="M928" s="265"/>
      <c r="N928" s="266"/>
      <c r="O928" s="266"/>
      <c r="P928" s="266"/>
      <c r="Q928" s="266"/>
      <c r="R928" s="266"/>
      <c r="S928" s="266"/>
      <c r="T928" s="267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8" t="s">
        <v>226</v>
      </c>
      <c r="AU928" s="268" t="s">
        <v>87</v>
      </c>
      <c r="AV928" s="14" t="s">
        <v>87</v>
      </c>
      <c r="AW928" s="14" t="s">
        <v>34</v>
      </c>
      <c r="AX928" s="14" t="s">
        <v>79</v>
      </c>
      <c r="AY928" s="268" t="s">
        <v>214</v>
      </c>
    </row>
    <row r="929" s="15" customFormat="1">
      <c r="A929" s="15"/>
      <c r="B929" s="269"/>
      <c r="C929" s="270"/>
      <c r="D929" s="243" t="s">
        <v>226</v>
      </c>
      <c r="E929" s="271" t="s">
        <v>1</v>
      </c>
      <c r="F929" s="272" t="s">
        <v>230</v>
      </c>
      <c r="G929" s="270"/>
      <c r="H929" s="273">
        <v>31.600999999999999</v>
      </c>
      <c r="I929" s="274"/>
      <c r="J929" s="270"/>
      <c r="K929" s="270"/>
      <c r="L929" s="275"/>
      <c r="M929" s="276"/>
      <c r="N929" s="277"/>
      <c r="O929" s="277"/>
      <c r="P929" s="277"/>
      <c r="Q929" s="277"/>
      <c r="R929" s="277"/>
      <c r="S929" s="277"/>
      <c r="T929" s="278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79" t="s">
        <v>226</v>
      </c>
      <c r="AU929" s="279" t="s">
        <v>87</v>
      </c>
      <c r="AV929" s="15" t="s">
        <v>117</v>
      </c>
      <c r="AW929" s="15" t="s">
        <v>34</v>
      </c>
      <c r="AX929" s="15" t="s">
        <v>85</v>
      </c>
      <c r="AY929" s="279" t="s">
        <v>214</v>
      </c>
    </row>
    <row r="930" s="2" customFormat="1" ht="24.15" customHeight="1">
      <c r="A930" s="39"/>
      <c r="B930" s="40"/>
      <c r="C930" s="229" t="s">
        <v>2395</v>
      </c>
      <c r="D930" s="229" t="s">
        <v>218</v>
      </c>
      <c r="E930" s="231" t="s">
        <v>2396</v>
      </c>
      <c r="F930" s="232" t="s">
        <v>2397</v>
      </c>
      <c r="G930" s="233" t="s">
        <v>239</v>
      </c>
      <c r="H930" s="234">
        <v>5.0800000000000001</v>
      </c>
      <c r="I930" s="235"/>
      <c r="J930" s="236">
        <f>ROUND(I930*H930,2)</f>
        <v>0</v>
      </c>
      <c r="K930" s="232" t="s">
        <v>222</v>
      </c>
      <c r="L930" s="45"/>
      <c r="M930" s="237" t="s">
        <v>1</v>
      </c>
      <c r="N930" s="238" t="s">
        <v>44</v>
      </c>
      <c r="O930" s="92"/>
      <c r="P930" s="239">
        <f>O930*H930</f>
        <v>0</v>
      </c>
      <c r="Q930" s="239">
        <v>0</v>
      </c>
      <c r="R930" s="239">
        <f>Q930*H930</f>
        <v>0</v>
      </c>
      <c r="S930" s="239">
        <v>0</v>
      </c>
      <c r="T930" s="240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41" t="s">
        <v>293</v>
      </c>
      <c r="AT930" s="241" t="s">
        <v>218</v>
      </c>
      <c r="AU930" s="241" t="s">
        <v>87</v>
      </c>
      <c r="AY930" s="18" t="s">
        <v>214</v>
      </c>
      <c r="BE930" s="242">
        <f>IF(N930="základní",J930,0)</f>
        <v>0</v>
      </c>
      <c r="BF930" s="242">
        <f>IF(N930="snížená",J930,0)</f>
        <v>0</v>
      </c>
      <c r="BG930" s="242">
        <f>IF(N930="zákl. přenesená",J930,0)</f>
        <v>0</v>
      </c>
      <c r="BH930" s="242">
        <f>IF(N930="sníž. přenesená",J930,0)</f>
        <v>0</v>
      </c>
      <c r="BI930" s="242">
        <f>IF(N930="nulová",J930,0)</f>
        <v>0</v>
      </c>
      <c r="BJ930" s="18" t="s">
        <v>85</v>
      </c>
      <c r="BK930" s="242">
        <f>ROUND(I930*H930,2)</f>
        <v>0</v>
      </c>
      <c r="BL930" s="18" t="s">
        <v>293</v>
      </c>
      <c r="BM930" s="241" t="s">
        <v>2398</v>
      </c>
    </row>
    <row r="931" s="2" customFormat="1">
      <c r="A931" s="39"/>
      <c r="B931" s="40"/>
      <c r="C931" s="41"/>
      <c r="D931" s="243" t="s">
        <v>224</v>
      </c>
      <c r="E931" s="41"/>
      <c r="F931" s="244" t="s">
        <v>2399</v>
      </c>
      <c r="G931" s="41"/>
      <c r="H931" s="41"/>
      <c r="I931" s="245"/>
      <c r="J931" s="41"/>
      <c r="K931" s="41"/>
      <c r="L931" s="45"/>
      <c r="M931" s="246"/>
      <c r="N931" s="247"/>
      <c r="O931" s="92"/>
      <c r="P931" s="92"/>
      <c r="Q931" s="92"/>
      <c r="R931" s="92"/>
      <c r="S931" s="92"/>
      <c r="T931" s="93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T931" s="18" t="s">
        <v>224</v>
      </c>
      <c r="AU931" s="18" t="s">
        <v>87</v>
      </c>
    </row>
    <row r="932" s="14" customFormat="1">
      <c r="A932" s="14"/>
      <c r="B932" s="258"/>
      <c r="C932" s="259"/>
      <c r="D932" s="243" t="s">
        <v>226</v>
      </c>
      <c r="E932" s="260" t="s">
        <v>1</v>
      </c>
      <c r="F932" s="261" t="s">
        <v>2400</v>
      </c>
      <c r="G932" s="259"/>
      <c r="H932" s="262">
        <v>5.0800000000000001</v>
      </c>
      <c r="I932" s="263"/>
      <c r="J932" s="259"/>
      <c r="K932" s="259"/>
      <c r="L932" s="264"/>
      <c r="M932" s="265"/>
      <c r="N932" s="266"/>
      <c r="O932" s="266"/>
      <c r="P932" s="266"/>
      <c r="Q932" s="266"/>
      <c r="R932" s="266"/>
      <c r="S932" s="266"/>
      <c r="T932" s="267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8" t="s">
        <v>226</v>
      </c>
      <c r="AU932" s="268" t="s">
        <v>87</v>
      </c>
      <c r="AV932" s="14" t="s">
        <v>87</v>
      </c>
      <c r="AW932" s="14" t="s">
        <v>34</v>
      </c>
      <c r="AX932" s="14" t="s">
        <v>85</v>
      </c>
      <c r="AY932" s="268" t="s">
        <v>214</v>
      </c>
    </row>
    <row r="933" s="2" customFormat="1" ht="21.75" customHeight="1">
      <c r="A933" s="39"/>
      <c r="B933" s="40"/>
      <c r="C933" s="280" t="s">
        <v>2401</v>
      </c>
      <c r="D933" s="280" t="s">
        <v>244</v>
      </c>
      <c r="E933" s="282" t="s">
        <v>2402</v>
      </c>
      <c r="F933" s="283" t="s">
        <v>2403</v>
      </c>
      <c r="G933" s="284" t="s">
        <v>710</v>
      </c>
      <c r="H933" s="285">
        <v>0.317</v>
      </c>
      <c r="I933" s="286"/>
      <c r="J933" s="287">
        <f>ROUND(I933*H933,2)</f>
        <v>0</v>
      </c>
      <c r="K933" s="283" t="s">
        <v>222</v>
      </c>
      <c r="L933" s="288"/>
      <c r="M933" s="289" t="s">
        <v>1</v>
      </c>
      <c r="N933" s="290" t="s">
        <v>44</v>
      </c>
      <c r="O933" s="92"/>
      <c r="P933" s="239">
        <f>O933*H933</f>
        <v>0</v>
      </c>
      <c r="Q933" s="239">
        <v>0.55000000000000004</v>
      </c>
      <c r="R933" s="239">
        <f>Q933*H933</f>
        <v>0.17435000000000001</v>
      </c>
      <c r="S933" s="239">
        <v>0</v>
      </c>
      <c r="T933" s="240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41" t="s">
        <v>299</v>
      </c>
      <c r="AT933" s="241" t="s">
        <v>244</v>
      </c>
      <c r="AU933" s="241" t="s">
        <v>87</v>
      </c>
      <c r="AY933" s="18" t="s">
        <v>214</v>
      </c>
      <c r="BE933" s="242">
        <f>IF(N933="základní",J933,0)</f>
        <v>0</v>
      </c>
      <c r="BF933" s="242">
        <f>IF(N933="snížená",J933,0)</f>
        <v>0</v>
      </c>
      <c r="BG933" s="242">
        <f>IF(N933="zákl. přenesená",J933,0)</f>
        <v>0</v>
      </c>
      <c r="BH933" s="242">
        <f>IF(N933="sníž. přenesená",J933,0)</f>
        <v>0</v>
      </c>
      <c r="BI933" s="242">
        <f>IF(N933="nulová",J933,0)</f>
        <v>0</v>
      </c>
      <c r="BJ933" s="18" t="s">
        <v>85</v>
      </c>
      <c r="BK933" s="242">
        <f>ROUND(I933*H933,2)</f>
        <v>0</v>
      </c>
      <c r="BL933" s="18" t="s">
        <v>293</v>
      </c>
      <c r="BM933" s="241" t="s">
        <v>2404</v>
      </c>
    </row>
    <row r="934" s="2" customFormat="1">
      <c r="A934" s="39"/>
      <c r="B934" s="40"/>
      <c r="C934" s="41"/>
      <c r="D934" s="243" t="s">
        <v>224</v>
      </c>
      <c r="E934" s="41"/>
      <c r="F934" s="244" t="s">
        <v>2403</v>
      </c>
      <c r="G934" s="41"/>
      <c r="H934" s="41"/>
      <c r="I934" s="245"/>
      <c r="J934" s="41"/>
      <c r="K934" s="41"/>
      <c r="L934" s="45"/>
      <c r="M934" s="246"/>
      <c r="N934" s="247"/>
      <c r="O934" s="92"/>
      <c r="P934" s="92"/>
      <c r="Q934" s="92"/>
      <c r="R934" s="92"/>
      <c r="S934" s="92"/>
      <c r="T934" s="93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T934" s="18" t="s">
        <v>224</v>
      </c>
      <c r="AU934" s="18" t="s">
        <v>87</v>
      </c>
    </row>
    <row r="935" s="14" customFormat="1">
      <c r="A935" s="14"/>
      <c r="B935" s="258"/>
      <c r="C935" s="259"/>
      <c r="D935" s="243" t="s">
        <v>226</v>
      </c>
      <c r="E935" s="260" t="s">
        <v>1</v>
      </c>
      <c r="F935" s="261" t="s">
        <v>2405</v>
      </c>
      <c r="G935" s="259"/>
      <c r="H935" s="262">
        <v>0.26400000000000001</v>
      </c>
      <c r="I935" s="263"/>
      <c r="J935" s="259"/>
      <c r="K935" s="259"/>
      <c r="L935" s="264"/>
      <c r="M935" s="265"/>
      <c r="N935" s="266"/>
      <c r="O935" s="266"/>
      <c r="P935" s="266"/>
      <c r="Q935" s="266"/>
      <c r="R935" s="266"/>
      <c r="S935" s="266"/>
      <c r="T935" s="267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8" t="s">
        <v>226</v>
      </c>
      <c r="AU935" s="268" t="s">
        <v>87</v>
      </c>
      <c r="AV935" s="14" t="s">
        <v>87</v>
      </c>
      <c r="AW935" s="14" t="s">
        <v>34</v>
      </c>
      <c r="AX935" s="14" t="s">
        <v>79</v>
      </c>
      <c r="AY935" s="268" t="s">
        <v>214</v>
      </c>
    </row>
    <row r="936" s="15" customFormat="1">
      <c r="A936" s="15"/>
      <c r="B936" s="269"/>
      <c r="C936" s="270"/>
      <c r="D936" s="243" t="s">
        <v>226</v>
      </c>
      <c r="E936" s="271" t="s">
        <v>1</v>
      </c>
      <c r="F936" s="272" t="s">
        <v>230</v>
      </c>
      <c r="G936" s="270"/>
      <c r="H936" s="273">
        <v>0.26400000000000001</v>
      </c>
      <c r="I936" s="274"/>
      <c r="J936" s="270"/>
      <c r="K936" s="270"/>
      <c r="L936" s="275"/>
      <c r="M936" s="276"/>
      <c r="N936" s="277"/>
      <c r="O936" s="277"/>
      <c r="P936" s="277"/>
      <c r="Q936" s="277"/>
      <c r="R936" s="277"/>
      <c r="S936" s="277"/>
      <c r="T936" s="278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9" t="s">
        <v>226</v>
      </c>
      <c r="AU936" s="279" t="s">
        <v>87</v>
      </c>
      <c r="AV936" s="15" t="s">
        <v>117</v>
      </c>
      <c r="AW936" s="15" t="s">
        <v>34</v>
      </c>
      <c r="AX936" s="15" t="s">
        <v>79</v>
      </c>
      <c r="AY936" s="279" t="s">
        <v>214</v>
      </c>
    </row>
    <row r="937" s="14" customFormat="1">
      <c r="A937" s="14"/>
      <c r="B937" s="258"/>
      <c r="C937" s="259"/>
      <c r="D937" s="243" t="s">
        <v>226</v>
      </c>
      <c r="E937" s="260" t="s">
        <v>1</v>
      </c>
      <c r="F937" s="261" t="s">
        <v>2406</v>
      </c>
      <c r="G937" s="259"/>
      <c r="H937" s="262">
        <v>0.317</v>
      </c>
      <c r="I937" s="263"/>
      <c r="J937" s="259"/>
      <c r="K937" s="259"/>
      <c r="L937" s="264"/>
      <c r="M937" s="265"/>
      <c r="N937" s="266"/>
      <c r="O937" s="266"/>
      <c r="P937" s="266"/>
      <c r="Q937" s="266"/>
      <c r="R937" s="266"/>
      <c r="S937" s="266"/>
      <c r="T937" s="267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8" t="s">
        <v>226</v>
      </c>
      <c r="AU937" s="268" t="s">
        <v>87</v>
      </c>
      <c r="AV937" s="14" t="s">
        <v>87</v>
      </c>
      <c r="AW937" s="14" t="s">
        <v>34</v>
      </c>
      <c r="AX937" s="14" t="s">
        <v>85</v>
      </c>
      <c r="AY937" s="268" t="s">
        <v>214</v>
      </c>
    </row>
    <row r="938" s="2" customFormat="1" ht="24.15" customHeight="1">
      <c r="A938" s="39"/>
      <c r="B938" s="40"/>
      <c r="C938" s="229" t="s">
        <v>2407</v>
      </c>
      <c r="D938" s="229" t="s">
        <v>218</v>
      </c>
      <c r="E938" s="231" t="s">
        <v>2408</v>
      </c>
      <c r="F938" s="232" t="s">
        <v>2409</v>
      </c>
      <c r="G938" s="233" t="s">
        <v>710</v>
      </c>
      <c r="H938" s="234">
        <v>0.58899999999999997</v>
      </c>
      <c r="I938" s="235"/>
      <c r="J938" s="236">
        <f>ROUND(I938*H938,2)</f>
        <v>0</v>
      </c>
      <c r="K938" s="232" t="s">
        <v>222</v>
      </c>
      <c r="L938" s="45"/>
      <c r="M938" s="237" t="s">
        <v>1</v>
      </c>
      <c r="N938" s="238" t="s">
        <v>44</v>
      </c>
      <c r="O938" s="92"/>
      <c r="P938" s="239">
        <f>O938*H938</f>
        <v>0</v>
      </c>
      <c r="Q938" s="239">
        <v>0.024474599999999999</v>
      </c>
      <c r="R938" s="239">
        <f>Q938*H938</f>
        <v>0.014415539399999998</v>
      </c>
      <c r="S938" s="239">
        <v>0</v>
      </c>
      <c r="T938" s="240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1" t="s">
        <v>293</v>
      </c>
      <c r="AT938" s="241" t="s">
        <v>218</v>
      </c>
      <c r="AU938" s="241" t="s">
        <v>87</v>
      </c>
      <c r="AY938" s="18" t="s">
        <v>214</v>
      </c>
      <c r="BE938" s="242">
        <f>IF(N938="základní",J938,0)</f>
        <v>0</v>
      </c>
      <c r="BF938" s="242">
        <f>IF(N938="snížená",J938,0)</f>
        <v>0</v>
      </c>
      <c r="BG938" s="242">
        <f>IF(N938="zákl. přenesená",J938,0)</f>
        <v>0</v>
      </c>
      <c r="BH938" s="242">
        <f>IF(N938="sníž. přenesená",J938,0)</f>
        <v>0</v>
      </c>
      <c r="BI938" s="242">
        <f>IF(N938="nulová",J938,0)</f>
        <v>0</v>
      </c>
      <c r="BJ938" s="18" t="s">
        <v>85</v>
      </c>
      <c r="BK938" s="242">
        <f>ROUND(I938*H938,2)</f>
        <v>0</v>
      </c>
      <c r="BL938" s="18" t="s">
        <v>293</v>
      </c>
      <c r="BM938" s="241" t="s">
        <v>2410</v>
      </c>
    </row>
    <row r="939" s="2" customFormat="1">
      <c r="A939" s="39"/>
      <c r="B939" s="40"/>
      <c r="C939" s="41"/>
      <c r="D939" s="243" t="s">
        <v>224</v>
      </c>
      <c r="E939" s="41"/>
      <c r="F939" s="244" t="s">
        <v>2411</v>
      </c>
      <c r="G939" s="41"/>
      <c r="H939" s="41"/>
      <c r="I939" s="245"/>
      <c r="J939" s="41"/>
      <c r="K939" s="41"/>
      <c r="L939" s="45"/>
      <c r="M939" s="246"/>
      <c r="N939" s="247"/>
      <c r="O939" s="92"/>
      <c r="P939" s="92"/>
      <c r="Q939" s="92"/>
      <c r="R939" s="92"/>
      <c r="S939" s="92"/>
      <c r="T939" s="93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T939" s="18" t="s">
        <v>224</v>
      </c>
      <c r="AU939" s="18" t="s">
        <v>87</v>
      </c>
    </row>
    <row r="940" s="14" customFormat="1">
      <c r="A940" s="14"/>
      <c r="B940" s="258"/>
      <c r="C940" s="259"/>
      <c r="D940" s="243" t="s">
        <v>226</v>
      </c>
      <c r="E940" s="260" t="s">
        <v>1</v>
      </c>
      <c r="F940" s="261" t="s">
        <v>2412</v>
      </c>
      <c r="G940" s="259"/>
      <c r="H940" s="262">
        <v>0.58899999999999997</v>
      </c>
      <c r="I940" s="263"/>
      <c r="J940" s="259"/>
      <c r="K940" s="259"/>
      <c r="L940" s="264"/>
      <c r="M940" s="265"/>
      <c r="N940" s="266"/>
      <c r="O940" s="266"/>
      <c r="P940" s="266"/>
      <c r="Q940" s="266"/>
      <c r="R940" s="266"/>
      <c r="S940" s="266"/>
      <c r="T940" s="267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8" t="s">
        <v>226</v>
      </c>
      <c r="AU940" s="268" t="s">
        <v>87</v>
      </c>
      <c r="AV940" s="14" t="s">
        <v>87</v>
      </c>
      <c r="AW940" s="14" t="s">
        <v>34</v>
      </c>
      <c r="AX940" s="14" t="s">
        <v>85</v>
      </c>
      <c r="AY940" s="268" t="s">
        <v>214</v>
      </c>
    </row>
    <row r="941" s="2" customFormat="1" ht="24.15" customHeight="1">
      <c r="A941" s="39"/>
      <c r="B941" s="40"/>
      <c r="C941" s="229" t="s">
        <v>2413</v>
      </c>
      <c r="D941" s="229" t="s">
        <v>218</v>
      </c>
      <c r="E941" s="231" t="s">
        <v>2414</v>
      </c>
      <c r="F941" s="232" t="s">
        <v>2415</v>
      </c>
      <c r="G941" s="233" t="s">
        <v>283</v>
      </c>
      <c r="H941" s="234">
        <v>0.33900000000000002</v>
      </c>
      <c r="I941" s="235"/>
      <c r="J941" s="236">
        <f>ROUND(I941*H941,2)</f>
        <v>0</v>
      </c>
      <c r="K941" s="232" t="s">
        <v>222</v>
      </c>
      <c r="L941" s="45"/>
      <c r="M941" s="237" t="s">
        <v>1</v>
      </c>
      <c r="N941" s="238" t="s">
        <v>44</v>
      </c>
      <c r="O941" s="92"/>
      <c r="P941" s="239">
        <f>O941*H941</f>
        <v>0</v>
      </c>
      <c r="Q941" s="239">
        <v>0</v>
      </c>
      <c r="R941" s="239">
        <f>Q941*H941</f>
        <v>0</v>
      </c>
      <c r="S941" s="239">
        <v>0</v>
      </c>
      <c r="T941" s="240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41" t="s">
        <v>293</v>
      </c>
      <c r="AT941" s="241" t="s">
        <v>218</v>
      </c>
      <c r="AU941" s="241" t="s">
        <v>87</v>
      </c>
      <c r="AY941" s="18" t="s">
        <v>214</v>
      </c>
      <c r="BE941" s="242">
        <f>IF(N941="základní",J941,0)</f>
        <v>0</v>
      </c>
      <c r="BF941" s="242">
        <f>IF(N941="snížená",J941,0)</f>
        <v>0</v>
      </c>
      <c r="BG941" s="242">
        <f>IF(N941="zákl. přenesená",J941,0)</f>
        <v>0</v>
      </c>
      <c r="BH941" s="242">
        <f>IF(N941="sníž. přenesená",J941,0)</f>
        <v>0</v>
      </c>
      <c r="BI941" s="242">
        <f>IF(N941="nulová",J941,0)</f>
        <v>0</v>
      </c>
      <c r="BJ941" s="18" t="s">
        <v>85</v>
      </c>
      <c r="BK941" s="242">
        <f>ROUND(I941*H941,2)</f>
        <v>0</v>
      </c>
      <c r="BL941" s="18" t="s">
        <v>293</v>
      </c>
      <c r="BM941" s="241" t="s">
        <v>2416</v>
      </c>
    </row>
    <row r="942" s="2" customFormat="1">
      <c r="A942" s="39"/>
      <c r="B942" s="40"/>
      <c r="C942" s="41"/>
      <c r="D942" s="243" t="s">
        <v>224</v>
      </c>
      <c r="E942" s="41"/>
      <c r="F942" s="244" t="s">
        <v>2417</v>
      </c>
      <c r="G942" s="41"/>
      <c r="H942" s="41"/>
      <c r="I942" s="245"/>
      <c r="J942" s="41"/>
      <c r="K942" s="41"/>
      <c r="L942" s="45"/>
      <c r="M942" s="246"/>
      <c r="N942" s="247"/>
      <c r="O942" s="92"/>
      <c r="P942" s="92"/>
      <c r="Q942" s="92"/>
      <c r="R942" s="92"/>
      <c r="S942" s="92"/>
      <c r="T942" s="93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T942" s="18" t="s">
        <v>224</v>
      </c>
      <c r="AU942" s="18" t="s">
        <v>87</v>
      </c>
    </row>
    <row r="943" s="12" customFormat="1" ht="22.8" customHeight="1">
      <c r="A943" s="12"/>
      <c r="B943" s="213"/>
      <c r="C943" s="214"/>
      <c r="D943" s="215" t="s">
        <v>78</v>
      </c>
      <c r="E943" s="227" t="s">
        <v>307</v>
      </c>
      <c r="F943" s="227" t="s">
        <v>308</v>
      </c>
      <c r="G943" s="214"/>
      <c r="H943" s="214"/>
      <c r="I943" s="217"/>
      <c r="J943" s="228">
        <f>BK943</f>
        <v>0</v>
      </c>
      <c r="K943" s="214"/>
      <c r="L943" s="219"/>
      <c r="M943" s="220"/>
      <c r="N943" s="221"/>
      <c r="O943" s="221"/>
      <c r="P943" s="222">
        <f>SUM(P944:P1016)</f>
        <v>0</v>
      </c>
      <c r="Q943" s="221"/>
      <c r="R943" s="222">
        <f>SUM(R944:R1016)</f>
        <v>5.1663880945800011</v>
      </c>
      <c r="S943" s="221"/>
      <c r="T943" s="223">
        <f>SUM(T944:T1016)</f>
        <v>0</v>
      </c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R943" s="224" t="s">
        <v>87</v>
      </c>
      <c r="AT943" s="225" t="s">
        <v>78</v>
      </c>
      <c r="AU943" s="225" t="s">
        <v>85</v>
      </c>
      <c r="AY943" s="224" t="s">
        <v>214</v>
      </c>
      <c r="BK943" s="226">
        <f>SUM(BK944:BK1016)</f>
        <v>0</v>
      </c>
    </row>
    <row r="944" s="2" customFormat="1" ht="24.15" customHeight="1">
      <c r="A944" s="39"/>
      <c r="B944" s="40"/>
      <c r="C944" s="229" t="s">
        <v>2418</v>
      </c>
      <c r="D944" s="229" t="s">
        <v>218</v>
      </c>
      <c r="E944" s="231" t="s">
        <v>2419</v>
      </c>
      <c r="F944" s="232" t="s">
        <v>2420</v>
      </c>
      <c r="G944" s="233" t="s">
        <v>221</v>
      </c>
      <c r="H944" s="234">
        <v>9.4179999999999993</v>
      </c>
      <c r="I944" s="235"/>
      <c r="J944" s="236">
        <f>ROUND(I944*H944,2)</f>
        <v>0</v>
      </c>
      <c r="K944" s="232" t="s">
        <v>222</v>
      </c>
      <c r="L944" s="45"/>
      <c r="M944" s="237" t="s">
        <v>1</v>
      </c>
      <c r="N944" s="238" t="s">
        <v>44</v>
      </c>
      <c r="O944" s="92"/>
      <c r="P944" s="239">
        <f>O944*H944</f>
        <v>0</v>
      </c>
      <c r="Q944" s="239">
        <v>0.027951</v>
      </c>
      <c r="R944" s="239">
        <f>Q944*H944</f>
        <v>0.26324251799999998</v>
      </c>
      <c r="S944" s="239">
        <v>0</v>
      </c>
      <c r="T944" s="240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41" t="s">
        <v>293</v>
      </c>
      <c r="AT944" s="241" t="s">
        <v>218</v>
      </c>
      <c r="AU944" s="241" t="s">
        <v>87</v>
      </c>
      <c r="AY944" s="18" t="s">
        <v>214</v>
      </c>
      <c r="BE944" s="242">
        <f>IF(N944="základní",J944,0)</f>
        <v>0</v>
      </c>
      <c r="BF944" s="242">
        <f>IF(N944="snížená",J944,0)</f>
        <v>0</v>
      </c>
      <c r="BG944" s="242">
        <f>IF(N944="zákl. přenesená",J944,0)</f>
        <v>0</v>
      </c>
      <c r="BH944" s="242">
        <f>IF(N944="sníž. přenesená",J944,0)</f>
        <v>0</v>
      </c>
      <c r="BI944" s="242">
        <f>IF(N944="nulová",J944,0)</f>
        <v>0</v>
      </c>
      <c r="BJ944" s="18" t="s">
        <v>85</v>
      </c>
      <c r="BK944" s="242">
        <f>ROUND(I944*H944,2)</f>
        <v>0</v>
      </c>
      <c r="BL944" s="18" t="s">
        <v>293</v>
      </c>
      <c r="BM944" s="241" t="s">
        <v>2421</v>
      </c>
    </row>
    <row r="945" s="2" customFormat="1">
      <c r="A945" s="39"/>
      <c r="B945" s="40"/>
      <c r="C945" s="41"/>
      <c r="D945" s="243" t="s">
        <v>224</v>
      </c>
      <c r="E945" s="41"/>
      <c r="F945" s="244" t="s">
        <v>2422</v>
      </c>
      <c r="G945" s="41"/>
      <c r="H945" s="41"/>
      <c r="I945" s="245"/>
      <c r="J945" s="41"/>
      <c r="K945" s="41"/>
      <c r="L945" s="45"/>
      <c r="M945" s="246"/>
      <c r="N945" s="247"/>
      <c r="O945" s="92"/>
      <c r="P945" s="92"/>
      <c r="Q945" s="92"/>
      <c r="R945" s="92"/>
      <c r="S945" s="92"/>
      <c r="T945" s="93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T945" s="18" t="s">
        <v>224</v>
      </c>
      <c r="AU945" s="18" t="s">
        <v>87</v>
      </c>
    </row>
    <row r="946" s="14" customFormat="1">
      <c r="A946" s="14"/>
      <c r="B946" s="258"/>
      <c r="C946" s="259"/>
      <c r="D946" s="243" t="s">
        <v>226</v>
      </c>
      <c r="E946" s="260" t="s">
        <v>1</v>
      </c>
      <c r="F946" s="261" t="s">
        <v>2423</v>
      </c>
      <c r="G946" s="259"/>
      <c r="H946" s="262">
        <v>9.4179999999999993</v>
      </c>
      <c r="I946" s="263"/>
      <c r="J946" s="259"/>
      <c r="K946" s="259"/>
      <c r="L946" s="264"/>
      <c r="M946" s="265"/>
      <c r="N946" s="266"/>
      <c r="O946" s="266"/>
      <c r="P946" s="266"/>
      <c r="Q946" s="266"/>
      <c r="R946" s="266"/>
      <c r="S946" s="266"/>
      <c r="T946" s="267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8" t="s">
        <v>226</v>
      </c>
      <c r="AU946" s="268" t="s">
        <v>87</v>
      </c>
      <c r="AV946" s="14" t="s">
        <v>87</v>
      </c>
      <c r="AW946" s="14" t="s">
        <v>34</v>
      </c>
      <c r="AX946" s="14" t="s">
        <v>79</v>
      </c>
      <c r="AY946" s="268" t="s">
        <v>214</v>
      </c>
    </row>
    <row r="947" s="15" customFormat="1">
      <c r="A947" s="15"/>
      <c r="B947" s="269"/>
      <c r="C947" s="270"/>
      <c r="D947" s="243" t="s">
        <v>226</v>
      </c>
      <c r="E947" s="271" t="s">
        <v>1</v>
      </c>
      <c r="F947" s="272" t="s">
        <v>230</v>
      </c>
      <c r="G947" s="270"/>
      <c r="H947" s="273">
        <v>9.4179999999999993</v>
      </c>
      <c r="I947" s="274"/>
      <c r="J947" s="270"/>
      <c r="K947" s="270"/>
      <c r="L947" s="275"/>
      <c r="M947" s="276"/>
      <c r="N947" s="277"/>
      <c r="O947" s="277"/>
      <c r="P947" s="277"/>
      <c r="Q947" s="277"/>
      <c r="R947" s="277"/>
      <c r="S947" s="277"/>
      <c r="T947" s="278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79" t="s">
        <v>226</v>
      </c>
      <c r="AU947" s="279" t="s">
        <v>87</v>
      </c>
      <c r="AV947" s="15" t="s">
        <v>117</v>
      </c>
      <c r="AW947" s="15" t="s">
        <v>34</v>
      </c>
      <c r="AX947" s="15" t="s">
        <v>85</v>
      </c>
      <c r="AY947" s="279" t="s">
        <v>214</v>
      </c>
    </row>
    <row r="948" s="2" customFormat="1" ht="21.75" customHeight="1">
      <c r="A948" s="39"/>
      <c r="B948" s="40"/>
      <c r="C948" s="229" t="s">
        <v>2424</v>
      </c>
      <c r="D948" s="229" t="s">
        <v>218</v>
      </c>
      <c r="E948" s="231" t="s">
        <v>2425</v>
      </c>
      <c r="F948" s="232" t="s">
        <v>2426</v>
      </c>
      <c r="G948" s="233" t="s">
        <v>221</v>
      </c>
      <c r="H948" s="234">
        <v>9.4179999999999993</v>
      </c>
      <c r="I948" s="235"/>
      <c r="J948" s="236">
        <f>ROUND(I948*H948,2)</f>
        <v>0</v>
      </c>
      <c r="K948" s="232" t="s">
        <v>222</v>
      </c>
      <c r="L948" s="45"/>
      <c r="M948" s="237" t="s">
        <v>1</v>
      </c>
      <c r="N948" s="238" t="s">
        <v>44</v>
      </c>
      <c r="O948" s="92"/>
      <c r="P948" s="239">
        <f>O948*H948</f>
        <v>0</v>
      </c>
      <c r="Q948" s="239">
        <v>0.00020000000000000001</v>
      </c>
      <c r="R948" s="239">
        <f>Q948*H948</f>
        <v>0.0018836</v>
      </c>
      <c r="S948" s="239">
        <v>0</v>
      </c>
      <c r="T948" s="240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41" t="s">
        <v>293</v>
      </c>
      <c r="AT948" s="241" t="s">
        <v>218</v>
      </c>
      <c r="AU948" s="241" t="s">
        <v>87</v>
      </c>
      <c r="AY948" s="18" t="s">
        <v>214</v>
      </c>
      <c r="BE948" s="242">
        <f>IF(N948="základní",J948,0)</f>
        <v>0</v>
      </c>
      <c r="BF948" s="242">
        <f>IF(N948="snížená",J948,0)</f>
        <v>0</v>
      </c>
      <c r="BG948" s="242">
        <f>IF(N948="zákl. přenesená",J948,0)</f>
        <v>0</v>
      </c>
      <c r="BH948" s="242">
        <f>IF(N948="sníž. přenesená",J948,0)</f>
        <v>0</v>
      </c>
      <c r="BI948" s="242">
        <f>IF(N948="nulová",J948,0)</f>
        <v>0</v>
      </c>
      <c r="BJ948" s="18" t="s">
        <v>85</v>
      </c>
      <c r="BK948" s="242">
        <f>ROUND(I948*H948,2)</f>
        <v>0</v>
      </c>
      <c r="BL948" s="18" t="s">
        <v>293</v>
      </c>
      <c r="BM948" s="241" t="s">
        <v>2427</v>
      </c>
    </row>
    <row r="949" s="2" customFormat="1">
      <c r="A949" s="39"/>
      <c r="B949" s="40"/>
      <c r="C949" s="41"/>
      <c r="D949" s="243" t="s">
        <v>224</v>
      </c>
      <c r="E949" s="41"/>
      <c r="F949" s="244" t="s">
        <v>2428</v>
      </c>
      <c r="G949" s="41"/>
      <c r="H949" s="41"/>
      <c r="I949" s="245"/>
      <c r="J949" s="41"/>
      <c r="K949" s="41"/>
      <c r="L949" s="45"/>
      <c r="M949" s="246"/>
      <c r="N949" s="247"/>
      <c r="O949" s="92"/>
      <c r="P949" s="92"/>
      <c r="Q949" s="92"/>
      <c r="R949" s="92"/>
      <c r="S949" s="92"/>
      <c r="T949" s="93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T949" s="18" t="s">
        <v>224</v>
      </c>
      <c r="AU949" s="18" t="s">
        <v>87</v>
      </c>
    </row>
    <row r="950" s="2" customFormat="1" ht="16.5" customHeight="1">
      <c r="A950" s="39"/>
      <c r="B950" s="40"/>
      <c r="C950" s="229" t="s">
        <v>2429</v>
      </c>
      <c r="D950" s="229" t="s">
        <v>218</v>
      </c>
      <c r="E950" s="231" t="s">
        <v>2430</v>
      </c>
      <c r="F950" s="232" t="s">
        <v>2431</v>
      </c>
      <c r="G950" s="233" t="s">
        <v>221</v>
      </c>
      <c r="H950" s="234">
        <v>9.4179999999999993</v>
      </c>
      <c r="I950" s="235"/>
      <c r="J950" s="236">
        <f>ROUND(I950*H950,2)</f>
        <v>0</v>
      </c>
      <c r="K950" s="232" t="s">
        <v>222</v>
      </c>
      <c r="L950" s="45"/>
      <c r="M950" s="237" t="s">
        <v>1</v>
      </c>
      <c r="N950" s="238" t="s">
        <v>44</v>
      </c>
      <c r="O950" s="92"/>
      <c r="P950" s="239">
        <f>O950*H950</f>
        <v>0</v>
      </c>
      <c r="Q950" s="239">
        <v>0.0014</v>
      </c>
      <c r="R950" s="239">
        <f>Q950*H950</f>
        <v>0.013185199999999999</v>
      </c>
      <c r="S950" s="239">
        <v>0</v>
      </c>
      <c r="T950" s="240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41" t="s">
        <v>293</v>
      </c>
      <c r="AT950" s="241" t="s">
        <v>218</v>
      </c>
      <c r="AU950" s="241" t="s">
        <v>87</v>
      </c>
      <c r="AY950" s="18" t="s">
        <v>214</v>
      </c>
      <c r="BE950" s="242">
        <f>IF(N950="základní",J950,0)</f>
        <v>0</v>
      </c>
      <c r="BF950" s="242">
        <f>IF(N950="snížená",J950,0)</f>
        <v>0</v>
      </c>
      <c r="BG950" s="242">
        <f>IF(N950="zákl. přenesená",J950,0)</f>
        <v>0</v>
      </c>
      <c r="BH950" s="242">
        <f>IF(N950="sníž. přenesená",J950,0)</f>
        <v>0</v>
      </c>
      <c r="BI950" s="242">
        <f>IF(N950="nulová",J950,0)</f>
        <v>0</v>
      </c>
      <c r="BJ950" s="18" t="s">
        <v>85</v>
      </c>
      <c r="BK950" s="242">
        <f>ROUND(I950*H950,2)</f>
        <v>0</v>
      </c>
      <c r="BL950" s="18" t="s">
        <v>293</v>
      </c>
      <c r="BM950" s="241" t="s">
        <v>2432</v>
      </c>
    </row>
    <row r="951" s="2" customFormat="1">
      <c r="A951" s="39"/>
      <c r="B951" s="40"/>
      <c r="C951" s="41"/>
      <c r="D951" s="243" t="s">
        <v>224</v>
      </c>
      <c r="E951" s="41"/>
      <c r="F951" s="244" t="s">
        <v>2433</v>
      </c>
      <c r="G951" s="41"/>
      <c r="H951" s="41"/>
      <c r="I951" s="245"/>
      <c r="J951" s="41"/>
      <c r="K951" s="41"/>
      <c r="L951" s="45"/>
      <c r="M951" s="246"/>
      <c r="N951" s="247"/>
      <c r="O951" s="92"/>
      <c r="P951" s="92"/>
      <c r="Q951" s="92"/>
      <c r="R951" s="92"/>
      <c r="S951" s="92"/>
      <c r="T951" s="93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T951" s="18" t="s">
        <v>224</v>
      </c>
      <c r="AU951" s="18" t="s">
        <v>87</v>
      </c>
    </row>
    <row r="952" s="2" customFormat="1" ht="37.8" customHeight="1">
      <c r="A952" s="39"/>
      <c r="B952" s="40"/>
      <c r="C952" s="229" t="s">
        <v>2434</v>
      </c>
      <c r="D952" s="229" t="s">
        <v>218</v>
      </c>
      <c r="E952" s="231" t="s">
        <v>2435</v>
      </c>
      <c r="F952" s="232" t="s">
        <v>2436</v>
      </c>
      <c r="G952" s="233" t="s">
        <v>221</v>
      </c>
      <c r="H952" s="234">
        <v>19.821999999999999</v>
      </c>
      <c r="I952" s="235"/>
      <c r="J952" s="236">
        <f>ROUND(I952*H952,2)</f>
        <v>0</v>
      </c>
      <c r="K952" s="232" t="s">
        <v>222</v>
      </c>
      <c r="L952" s="45"/>
      <c r="M952" s="237" t="s">
        <v>1</v>
      </c>
      <c r="N952" s="238" t="s">
        <v>44</v>
      </c>
      <c r="O952" s="92"/>
      <c r="P952" s="239">
        <f>O952*H952</f>
        <v>0</v>
      </c>
      <c r="Q952" s="239">
        <v>0.055253200000000002</v>
      </c>
      <c r="R952" s="239">
        <f>Q952*H952</f>
        <v>1.0952289304</v>
      </c>
      <c r="S952" s="239">
        <v>0</v>
      </c>
      <c r="T952" s="240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41" t="s">
        <v>293</v>
      </c>
      <c r="AT952" s="241" t="s">
        <v>218</v>
      </c>
      <c r="AU952" s="241" t="s">
        <v>87</v>
      </c>
      <c r="AY952" s="18" t="s">
        <v>214</v>
      </c>
      <c r="BE952" s="242">
        <f>IF(N952="základní",J952,0)</f>
        <v>0</v>
      </c>
      <c r="BF952" s="242">
        <f>IF(N952="snížená",J952,0)</f>
        <v>0</v>
      </c>
      <c r="BG952" s="242">
        <f>IF(N952="zákl. přenesená",J952,0)</f>
        <v>0</v>
      </c>
      <c r="BH952" s="242">
        <f>IF(N952="sníž. přenesená",J952,0)</f>
        <v>0</v>
      </c>
      <c r="BI952" s="242">
        <f>IF(N952="nulová",J952,0)</f>
        <v>0</v>
      </c>
      <c r="BJ952" s="18" t="s">
        <v>85</v>
      </c>
      <c r="BK952" s="242">
        <f>ROUND(I952*H952,2)</f>
        <v>0</v>
      </c>
      <c r="BL952" s="18" t="s">
        <v>293</v>
      </c>
      <c r="BM952" s="241" t="s">
        <v>2437</v>
      </c>
    </row>
    <row r="953" s="2" customFormat="1">
      <c r="A953" s="39"/>
      <c r="B953" s="40"/>
      <c r="C953" s="41"/>
      <c r="D953" s="243" t="s">
        <v>224</v>
      </c>
      <c r="E953" s="41"/>
      <c r="F953" s="244" t="s">
        <v>2438</v>
      </c>
      <c r="G953" s="41"/>
      <c r="H953" s="41"/>
      <c r="I953" s="245"/>
      <c r="J953" s="41"/>
      <c r="K953" s="41"/>
      <c r="L953" s="45"/>
      <c r="M953" s="246"/>
      <c r="N953" s="247"/>
      <c r="O953" s="92"/>
      <c r="P953" s="92"/>
      <c r="Q953" s="92"/>
      <c r="R953" s="92"/>
      <c r="S953" s="92"/>
      <c r="T953" s="93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T953" s="18" t="s">
        <v>224</v>
      </c>
      <c r="AU953" s="18" t="s">
        <v>87</v>
      </c>
    </row>
    <row r="954" s="14" customFormat="1">
      <c r="A954" s="14"/>
      <c r="B954" s="258"/>
      <c r="C954" s="259"/>
      <c r="D954" s="243" t="s">
        <v>226</v>
      </c>
      <c r="E954" s="260" t="s">
        <v>1</v>
      </c>
      <c r="F954" s="261" t="s">
        <v>2439</v>
      </c>
      <c r="G954" s="259"/>
      <c r="H954" s="262">
        <v>1.7</v>
      </c>
      <c r="I954" s="263"/>
      <c r="J954" s="259"/>
      <c r="K954" s="259"/>
      <c r="L954" s="264"/>
      <c r="M954" s="265"/>
      <c r="N954" s="266"/>
      <c r="O954" s="266"/>
      <c r="P954" s="266"/>
      <c r="Q954" s="266"/>
      <c r="R954" s="266"/>
      <c r="S954" s="266"/>
      <c r="T954" s="267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8" t="s">
        <v>226</v>
      </c>
      <c r="AU954" s="268" t="s">
        <v>87</v>
      </c>
      <c r="AV954" s="14" t="s">
        <v>87</v>
      </c>
      <c r="AW954" s="14" t="s">
        <v>34</v>
      </c>
      <c r="AX954" s="14" t="s">
        <v>79</v>
      </c>
      <c r="AY954" s="268" t="s">
        <v>214</v>
      </c>
    </row>
    <row r="955" s="14" customFormat="1">
      <c r="A955" s="14"/>
      <c r="B955" s="258"/>
      <c r="C955" s="259"/>
      <c r="D955" s="243" t="s">
        <v>226</v>
      </c>
      <c r="E955" s="260" t="s">
        <v>1</v>
      </c>
      <c r="F955" s="261" t="s">
        <v>2440</v>
      </c>
      <c r="G955" s="259"/>
      <c r="H955" s="262">
        <v>10.268000000000001</v>
      </c>
      <c r="I955" s="263"/>
      <c r="J955" s="259"/>
      <c r="K955" s="259"/>
      <c r="L955" s="264"/>
      <c r="M955" s="265"/>
      <c r="N955" s="266"/>
      <c r="O955" s="266"/>
      <c r="P955" s="266"/>
      <c r="Q955" s="266"/>
      <c r="R955" s="266"/>
      <c r="S955" s="266"/>
      <c r="T955" s="267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8" t="s">
        <v>226</v>
      </c>
      <c r="AU955" s="268" t="s">
        <v>87</v>
      </c>
      <c r="AV955" s="14" t="s">
        <v>87</v>
      </c>
      <c r="AW955" s="14" t="s">
        <v>34</v>
      </c>
      <c r="AX955" s="14" t="s">
        <v>79</v>
      </c>
      <c r="AY955" s="268" t="s">
        <v>214</v>
      </c>
    </row>
    <row r="956" s="14" customFormat="1">
      <c r="A956" s="14"/>
      <c r="B956" s="258"/>
      <c r="C956" s="259"/>
      <c r="D956" s="243" t="s">
        <v>226</v>
      </c>
      <c r="E956" s="260" t="s">
        <v>1</v>
      </c>
      <c r="F956" s="261" t="s">
        <v>2441</v>
      </c>
      <c r="G956" s="259"/>
      <c r="H956" s="262">
        <v>7.8540000000000001</v>
      </c>
      <c r="I956" s="263"/>
      <c r="J956" s="259"/>
      <c r="K956" s="259"/>
      <c r="L956" s="264"/>
      <c r="M956" s="265"/>
      <c r="N956" s="266"/>
      <c r="O956" s="266"/>
      <c r="P956" s="266"/>
      <c r="Q956" s="266"/>
      <c r="R956" s="266"/>
      <c r="S956" s="266"/>
      <c r="T956" s="267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8" t="s">
        <v>226</v>
      </c>
      <c r="AU956" s="268" t="s">
        <v>87</v>
      </c>
      <c r="AV956" s="14" t="s">
        <v>87</v>
      </c>
      <c r="AW956" s="14" t="s">
        <v>34</v>
      </c>
      <c r="AX956" s="14" t="s">
        <v>79</v>
      </c>
      <c r="AY956" s="268" t="s">
        <v>214</v>
      </c>
    </row>
    <row r="957" s="15" customFormat="1">
      <c r="A957" s="15"/>
      <c r="B957" s="269"/>
      <c r="C957" s="270"/>
      <c r="D957" s="243" t="s">
        <v>226</v>
      </c>
      <c r="E957" s="271" t="s">
        <v>1</v>
      </c>
      <c r="F957" s="272" t="s">
        <v>230</v>
      </c>
      <c r="G957" s="270"/>
      <c r="H957" s="273">
        <v>19.821999999999999</v>
      </c>
      <c r="I957" s="274"/>
      <c r="J957" s="270"/>
      <c r="K957" s="270"/>
      <c r="L957" s="275"/>
      <c r="M957" s="276"/>
      <c r="N957" s="277"/>
      <c r="O957" s="277"/>
      <c r="P957" s="277"/>
      <c r="Q957" s="277"/>
      <c r="R957" s="277"/>
      <c r="S957" s="277"/>
      <c r="T957" s="278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79" t="s">
        <v>226</v>
      </c>
      <c r="AU957" s="279" t="s">
        <v>87</v>
      </c>
      <c r="AV957" s="15" t="s">
        <v>117</v>
      </c>
      <c r="AW957" s="15" t="s">
        <v>34</v>
      </c>
      <c r="AX957" s="15" t="s">
        <v>85</v>
      </c>
      <c r="AY957" s="279" t="s">
        <v>214</v>
      </c>
    </row>
    <row r="958" s="2" customFormat="1" ht="24.15" customHeight="1">
      <c r="A958" s="39"/>
      <c r="B958" s="40"/>
      <c r="C958" s="229" t="s">
        <v>309</v>
      </c>
      <c r="D958" s="230" t="s">
        <v>218</v>
      </c>
      <c r="E958" s="231" t="s">
        <v>310</v>
      </c>
      <c r="F958" s="232" t="s">
        <v>311</v>
      </c>
      <c r="G958" s="233" t="s">
        <v>221</v>
      </c>
      <c r="H958" s="234">
        <v>156.40600000000001</v>
      </c>
      <c r="I958" s="235"/>
      <c r="J958" s="236">
        <f>ROUND(I958*H958,2)</f>
        <v>0</v>
      </c>
      <c r="K958" s="232" t="s">
        <v>1</v>
      </c>
      <c r="L958" s="45"/>
      <c r="M958" s="237" t="s">
        <v>1</v>
      </c>
      <c r="N958" s="238" t="s">
        <v>44</v>
      </c>
      <c r="O958" s="92"/>
      <c r="P958" s="239">
        <f>O958*H958</f>
        <v>0</v>
      </c>
      <c r="Q958" s="239">
        <v>0.011820000000000001</v>
      </c>
      <c r="R958" s="239">
        <f>Q958*H958</f>
        <v>1.8487189200000003</v>
      </c>
      <c r="S958" s="239">
        <v>0</v>
      </c>
      <c r="T958" s="240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41" t="s">
        <v>293</v>
      </c>
      <c r="AT958" s="241" t="s">
        <v>218</v>
      </c>
      <c r="AU958" s="241" t="s">
        <v>87</v>
      </c>
      <c r="AY958" s="18" t="s">
        <v>214</v>
      </c>
      <c r="BE958" s="242">
        <f>IF(N958="základní",J958,0)</f>
        <v>0</v>
      </c>
      <c r="BF958" s="242">
        <f>IF(N958="snížená",J958,0)</f>
        <v>0</v>
      </c>
      <c r="BG958" s="242">
        <f>IF(N958="zákl. přenesená",J958,0)</f>
        <v>0</v>
      </c>
      <c r="BH958" s="242">
        <f>IF(N958="sníž. přenesená",J958,0)</f>
        <v>0</v>
      </c>
      <c r="BI958" s="242">
        <f>IF(N958="nulová",J958,0)</f>
        <v>0</v>
      </c>
      <c r="BJ958" s="18" t="s">
        <v>85</v>
      </c>
      <c r="BK958" s="242">
        <f>ROUND(I958*H958,2)</f>
        <v>0</v>
      </c>
      <c r="BL958" s="18" t="s">
        <v>293</v>
      </c>
      <c r="BM958" s="241" t="s">
        <v>312</v>
      </c>
    </row>
    <row r="959" s="2" customFormat="1">
      <c r="A959" s="39"/>
      <c r="B959" s="40"/>
      <c r="C959" s="41"/>
      <c r="D959" s="243" t="s">
        <v>224</v>
      </c>
      <c r="E959" s="41"/>
      <c r="F959" s="244" t="s">
        <v>311</v>
      </c>
      <c r="G959" s="41"/>
      <c r="H959" s="41"/>
      <c r="I959" s="245"/>
      <c r="J959" s="41"/>
      <c r="K959" s="41"/>
      <c r="L959" s="45"/>
      <c r="M959" s="246"/>
      <c r="N959" s="247"/>
      <c r="O959" s="92"/>
      <c r="P959" s="92"/>
      <c r="Q959" s="92"/>
      <c r="R959" s="92"/>
      <c r="S959" s="92"/>
      <c r="T959" s="93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T959" s="18" t="s">
        <v>224</v>
      </c>
      <c r="AU959" s="18" t="s">
        <v>87</v>
      </c>
    </row>
    <row r="960" s="14" customFormat="1">
      <c r="A960" s="14"/>
      <c r="B960" s="258"/>
      <c r="C960" s="259"/>
      <c r="D960" s="243" t="s">
        <v>226</v>
      </c>
      <c r="E960" s="260" t="s">
        <v>1</v>
      </c>
      <c r="F960" s="261" t="s">
        <v>2442</v>
      </c>
      <c r="G960" s="259"/>
      <c r="H960" s="262">
        <v>49.875</v>
      </c>
      <c r="I960" s="263"/>
      <c r="J960" s="259"/>
      <c r="K960" s="259"/>
      <c r="L960" s="264"/>
      <c r="M960" s="265"/>
      <c r="N960" s="266"/>
      <c r="O960" s="266"/>
      <c r="P960" s="266"/>
      <c r="Q960" s="266"/>
      <c r="R960" s="266"/>
      <c r="S960" s="266"/>
      <c r="T960" s="267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8" t="s">
        <v>226</v>
      </c>
      <c r="AU960" s="268" t="s">
        <v>87</v>
      </c>
      <c r="AV960" s="14" t="s">
        <v>87</v>
      </c>
      <c r="AW960" s="14" t="s">
        <v>34</v>
      </c>
      <c r="AX960" s="14" t="s">
        <v>79</v>
      </c>
      <c r="AY960" s="268" t="s">
        <v>214</v>
      </c>
    </row>
    <row r="961" s="14" customFormat="1">
      <c r="A961" s="14"/>
      <c r="B961" s="258"/>
      <c r="C961" s="259"/>
      <c r="D961" s="243" t="s">
        <v>226</v>
      </c>
      <c r="E961" s="260" t="s">
        <v>1</v>
      </c>
      <c r="F961" s="261" t="s">
        <v>1607</v>
      </c>
      <c r="G961" s="259"/>
      <c r="H961" s="262">
        <v>-7.5</v>
      </c>
      <c r="I961" s="263"/>
      <c r="J961" s="259"/>
      <c r="K961" s="259"/>
      <c r="L961" s="264"/>
      <c r="M961" s="265"/>
      <c r="N961" s="266"/>
      <c r="O961" s="266"/>
      <c r="P961" s="266"/>
      <c r="Q961" s="266"/>
      <c r="R961" s="266"/>
      <c r="S961" s="266"/>
      <c r="T961" s="267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8" t="s">
        <v>226</v>
      </c>
      <c r="AU961" s="268" t="s">
        <v>87</v>
      </c>
      <c r="AV961" s="14" t="s">
        <v>87</v>
      </c>
      <c r="AW961" s="14" t="s">
        <v>34</v>
      </c>
      <c r="AX961" s="14" t="s">
        <v>79</v>
      </c>
      <c r="AY961" s="268" t="s">
        <v>214</v>
      </c>
    </row>
    <row r="962" s="14" customFormat="1">
      <c r="A962" s="14"/>
      <c r="B962" s="258"/>
      <c r="C962" s="259"/>
      <c r="D962" s="243" t="s">
        <v>226</v>
      </c>
      <c r="E962" s="260" t="s">
        <v>1</v>
      </c>
      <c r="F962" s="261" t="s">
        <v>2443</v>
      </c>
      <c r="G962" s="259"/>
      <c r="H962" s="262">
        <v>127.568</v>
      </c>
      <c r="I962" s="263"/>
      <c r="J962" s="259"/>
      <c r="K962" s="259"/>
      <c r="L962" s="264"/>
      <c r="M962" s="265"/>
      <c r="N962" s="266"/>
      <c r="O962" s="266"/>
      <c r="P962" s="266"/>
      <c r="Q962" s="266"/>
      <c r="R962" s="266"/>
      <c r="S962" s="266"/>
      <c r="T962" s="267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8" t="s">
        <v>226</v>
      </c>
      <c r="AU962" s="268" t="s">
        <v>87</v>
      </c>
      <c r="AV962" s="14" t="s">
        <v>87</v>
      </c>
      <c r="AW962" s="14" t="s">
        <v>34</v>
      </c>
      <c r="AX962" s="14" t="s">
        <v>79</v>
      </c>
      <c r="AY962" s="268" t="s">
        <v>214</v>
      </c>
    </row>
    <row r="963" s="14" customFormat="1">
      <c r="A963" s="14"/>
      <c r="B963" s="258"/>
      <c r="C963" s="259"/>
      <c r="D963" s="243" t="s">
        <v>226</v>
      </c>
      <c r="E963" s="260" t="s">
        <v>1</v>
      </c>
      <c r="F963" s="261" t="s">
        <v>2444</v>
      </c>
      <c r="G963" s="259"/>
      <c r="H963" s="262">
        <v>-7.2000000000000002</v>
      </c>
      <c r="I963" s="263"/>
      <c r="J963" s="259"/>
      <c r="K963" s="259"/>
      <c r="L963" s="264"/>
      <c r="M963" s="265"/>
      <c r="N963" s="266"/>
      <c r="O963" s="266"/>
      <c r="P963" s="266"/>
      <c r="Q963" s="266"/>
      <c r="R963" s="266"/>
      <c r="S963" s="266"/>
      <c r="T963" s="267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8" t="s">
        <v>226</v>
      </c>
      <c r="AU963" s="268" t="s">
        <v>87</v>
      </c>
      <c r="AV963" s="14" t="s">
        <v>87</v>
      </c>
      <c r="AW963" s="14" t="s">
        <v>34</v>
      </c>
      <c r="AX963" s="14" t="s">
        <v>79</v>
      </c>
      <c r="AY963" s="268" t="s">
        <v>214</v>
      </c>
    </row>
    <row r="964" s="14" customFormat="1">
      <c r="A964" s="14"/>
      <c r="B964" s="258"/>
      <c r="C964" s="259"/>
      <c r="D964" s="243" t="s">
        <v>226</v>
      </c>
      <c r="E964" s="260" t="s">
        <v>1</v>
      </c>
      <c r="F964" s="261" t="s">
        <v>2445</v>
      </c>
      <c r="G964" s="259"/>
      <c r="H964" s="262">
        <v>-4.0999999999999996</v>
      </c>
      <c r="I964" s="263"/>
      <c r="J964" s="259"/>
      <c r="K964" s="259"/>
      <c r="L964" s="264"/>
      <c r="M964" s="265"/>
      <c r="N964" s="266"/>
      <c r="O964" s="266"/>
      <c r="P964" s="266"/>
      <c r="Q964" s="266"/>
      <c r="R964" s="266"/>
      <c r="S964" s="266"/>
      <c r="T964" s="267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8" t="s">
        <v>226</v>
      </c>
      <c r="AU964" s="268" t="s">
        <v>87</v>
      </c>
      <c r="AV964" s="14" t="s">
        <v>87</v>
      </c>
      <c r="AW964" s="14" t="s">
        <v>34</v>
      </c>
      <c r="AX964" s="14" t="s">
        <v>79</v>
      </c>
      <c r="AY964" s="268" t="s">
        <v>214</v>
      </c>
    </row>
    <row r="965" s="14" customFormat="1">
      <c r="A965" s="14"/>
      <c r="B965" s="258"/>
      <c r="C965" s="259"/>
      <c r="D965" s="243" t="s">
        <v>226</v>
      </c>
      <c r="E965" s="260" t="s">
        <v>1</v>
      </c>
      <c r="F965" s="261" t="s">
        <v>2446</v>
      </c>
      <c r="G965" s="259"/>
      <c r="H965" s="262">
        <v>-37.200000000000003</v>
      </c>
      <c r="I965" s="263"/>
      <c r="J965" s="259"/>
      <c r="K965" s="259"/>
      <c r="L965" s="264"/>
      <c r="M965" s="265"/>
      <c r="N965" s="266"/>
      <c r="O965" s="266"/>
      <c r="P965" s="266"/>
      <c r="Q965" s="266"/>
      <c r="R965" s="266"/>
      <c r="S965" s="266"/>
      <c r="T965" s="267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8" t="s">
        <v>226</v>
      </c>
      <c r="AU965" s="268" t="s">
        <v>87</v>
      </c>
      <c r="AV965" s="14" t="s">
        <v>87</v>
      </c>
      <c r="AW965" s="14" t="s">
        <v>34</v>
      </c>
      <c r="AX965" s="14" t="s">
        <v>79</v>
      </c>
      <c r="AY965" s="268" t="s">
        <v>214</v>
      </c>
    </row>
    <row r="966" s="14" customFormat="1">
      <c r="A966" s="14"/>
      <c r="B966" s="258"/>
      <c r="C966" s="259"/>
      <c r="D966" s="243" t="s">
        <v>226</v>
      </c>
      <c r="E966" s="260" t="s">
        <v>1</v>
      </c>
      <c r="F966" s="261" t="s">
        <v>2447</v>
      </c>
      <c r="G966" s="259"/>
      <c r="H966" s="262">
        <v>109.446</v>
      </c>
      <c r="I966" s="263"/>
      <c r="J966" s="259"/>
      <c r="K966" s="259"/>
      <c r="L966" s="264"/>
      <c r="M966" s="265"/>
      <c r="N966" s="266"/>
      <c r="O966" s="266"/>
      <c r="P966" s="266"/>
      <c r="Q966" s="266"/>
      <c r="R966" s="266"/>
      <c r="S966" s="266"/>
      <c r="T966" s="267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8" t="s">
        <v>226</v>
      </c>
      <c r="AU966" s="268" t="s">
        <v>87</v>
      </c>
      <c r="AV966" s="14" t="s">
        <v>87</v>
      </c>
      <c r="AW966" s="14" t="s">
        <v>34</v>
      </c>
      <c r="AX966" s="14" t="s">
        <v>79</v>
      </c>
      <c r="AY966" s="268" t="s">
        <v>214</v>
      </c>
    </row>
    <row r="967" s="14" customFormat="1">
      <c r="A967" s="14"/>
      <c r="B967" s="258"/>
      <c r="C967" s="259"/>
      <c r="D967" s="243" t="s">
        <v>226</v>
      </c>
      <c r="E967" s="260" t="s">
        <v>1</v>
      </c>
      <c r="F967" s="261" t="s">
        <v>2446</v>
      </c>
      <c r="G967" s="259"/>
      <c r="H967" s="262">
        <v>-37.200000000000003</v>
      </c>
      <c r="I967" s="263"/>
      <c r="J967" s="259"/>
      <c r="K967" s="259"/>
      <c r="L967" s="264"/>
      <c r="M967" s="265"/>
      <c r="N967" s="266"/>
      <c r="O967" s="266"/>
      <c r="P967" s="266"/>
      <c r="Q967" s="266"/>
      <c r="R967" s="266"/>
      <c r="S967" s="266"/>
      <c r="T967" s="267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8" t="s">
        <v>226</v>
      </c>
      <c r="AU967" s="268" t="s">
        <v>87</v>
      </c>
      <c r="AV967" s="14" t="s">
        <v>87</v>
      </c>
      <c r="AW967" s="14" t="s">
        <v>34</v>
      </c>
      <c r="AX967" s="14" t="s">
        <v>79</v>
      </c>
      <c r="AY967" s="268" t="s">
        <v>214</v>
      </c>
    </row>
    <row r="968" s="14" customFormat="1">
      <c r="A968" s="14"/>
      <c r="B968" s="258"/>
      <c r="C968" s="259"/>
      <c r="D968" s="243" t="s">
        <v>226</v>
      </c>
      <c r="E968" s="260" t="s">
        <v>1</v>
      </c>
      <c r="F968" s="261" t="s">
        <v>2444</v>
      </c>
      <c r="G968" s="259"/>
      <c r="H968" s="262">
        <v>-7.2000000000000002</v>
      </c>
      <c r="I968" s="263"/>
      <c r="J968" s="259"/>
      <c r="K968" s="259"/>
      <c r="L968" s="264"/>
      <c r="M968" s="265"/>
      <c r="N968" s="266"/>
      <c r="O968" s="266"/>
      <c r="P968" s="266"/>
      <c r="Q968" s="266"/>
      <c r="R968" s="266"/>
      <c r="S968" s="266"/>
      <c r="T968" s="267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8" t="s">
        <v>226</v>
      </c>
      <c r="AU968" s="268" t="s">
        <v>87</v>
      </c>
      <c r="AV968" s="14" t="s">
        <v>87</v>
      </c>
      <c r="AW968" s="14" t="s">
        <v>34</v>
      </c>
      <c r="AX968" s="14" t="s">
        <v>79</v>
      </c>
      <c r="AY968" s="268" t="s">
        <v>214</v>
      </c>
    </row>
    <row r="969" s="14" customFormat="1">
      <c r="A969" s="14"/>
      <c r="B969" s="258"/>
      <c r="C969" s="259"/>
      <c r="D969" s="243" t="s">
        <v>226</v>
      </c>
      <c r="E969" s="260" t="s">
        <v>1</v>
      </c>
      <c r="F969" s="261" t="s">
        <v>2448</v>
      </c>
      <c r="G969" s="259"/>
      <c r="H969" s="262">
        <v>-30.082999999999998</v>
      </c>
      <c r="I969" s="263"/>
      <c r="J969" s="259"/>
      <c r="K969" s="259"/>
      <c r="L969" s="264"/>
      <c r="M969" s="265"/>
      <c r="N969" s="266"/>
      <c r="O969" s="266"/>
      <c r="P969" s="266"/>
      <c r="Q969" s="266"/>
      <c r="R969" s="266"/>
      <c r="S969" s="266"/>
      <c r="T969" s="267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8" t="s">
        <v>226</v>
      </c>
      <c r="AU969" s="268" t="s">
        <v>87</v>
      </c>
      <c r="AV969" s="14" t="s">
        <v>87</v>
      </c>
      <c r="AW969" s="14" t="s">
        <v>34</v>
      </c>
      <c r="AX969" s="14" t="s">
        <v>79</v>
      </c>
      <c r="AY969" s="268" t="s">
        <v>214</v>
      </c>
    </row>
    <row r="970" s="15" customFormat="1">
      <c r="A970" s="15"/>
      <c r="B970" s="269"/>
      <c r="C970" s="270"/>
      <c r="D970" s="243" t="s">
        <v>226</v>
      </c>
      <c r="E970" s="271" t="s">
        <v>1</v>
      </c>
      <c r="F970" s="272" t="s">
        <v>230</v>
      </c>
      <c r="G970" s="270"/>
      <c r="H970" s="273">
        <v>156.40600000000001</v>
      </c>
      <c r="I970" s="274"/>
      <c r="J970" s="270"/>
      <c r="K970" s="270"/>
      <c r="L970" s="275"/>
      <c r="M970" s="276"/>
      <c r="N970" s="277"/>
      <c r="O970" s="277"/>
      <c r="P970" s="277"/>
      <c r="Q970" s="277"/>
      <c r="R970" s="277"/>
      <c r="S970" s="277"/>
      <c r="T970" s="278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79" t="s">
        <v>226</v>
      </c>
      <c r="AU970" s="279" t="s">
        <v>87</v>
      </c>
      <c r="AV970" s="15" t="s">
        <v>117</v>
      </c>
      <c r="AW970" s="15" t="s">
        <v>34</v>
      </c>
      <c r="AX970" s="15" t="s">
        <v>85</v>
      </c>
      <c r="AY970" s="279" t="s">
        <v>214</v>
      </c>
    </row>
    <row r="971" s="2" customFormat="1" ht="16.5" customHeight="1">
      <c r="A971" s="39"/>
      <c r="B971" s="40"/>
      <c r="C971" s="229" t="s">
        <v>314</v>
      </c>
      <c r="D971" s="230" t="s">
        <v>218</v>
      </c>
      <c r="E971" s="231" t="s">
        <v>315</v>
      </c>
      <c r="F971" s="232" t="s">
        <v>316</v>
      </c>
      <c r="G971" s="233" t="s">
        <v>221</v>
      </c>
      <c r="H971" s="234">
        <v>176.22800000000001</v>
      </c>
      <c r="I971" s="235"/>
      <c r="J971" s="236">
        <f>ROUND(I971*H971,2)</f>
        <v>0</v>
      </c>
      <c r="K971" s="232" t="s">
        <v>222</v>
      </c>
      <c r="L971" s="45"/>
      <c r="M971" s="237" t="s">
        <v>1</v>
      </c>
      <c r="N971" s="238" t="s">
        <v>44</v>
      </c>
      <c r="O971" s="92"/>
      <c r="P971" s="239">
        <f>O971*H971</f>
        <v>0</v>
      </c>
      <c r="Q971" s="239">
        <v>0.00010000000000000001</v>
      </c>
      <c r="R971" s="239">
        <f>Q971*H971</f>
        <v>0.017622800000000001</v>
      </c>
      <c r="S971" s="239">
        <v>0</v>
      </c>
      <c r="T971" s="240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41" t="s">
        <v>293</v>
      </c>
      <c r="AT971" s="241" t="s">
        <v>218</v>
      </c>
      <c r="AU971" s="241" t="s">
        <v>87</v>
      </c>
      <c r="AY971" s="18" t="s">
        <v>214</v>
      </c>
      <c r="BE971" s="242">
        <f>IF(N971="základní",J971,0)</f>
        <v>0</v>
      </c>
      <c r="BF971" s="242">
        <f>IF(N971="snížená",J971,0)</f>
        <v>0</v>
      </c>
      <c r="BG971" s="242">
        <f>IF(N971="zákl. přenesená",J971,0)</f>
        <v>0</v>
      </c>
      <c r="BH971" s="242">
        <f>IF(N971="sníž. přenesená",J971,0)</f>
        <v>0</v>
      </c>
      <c r="BI971" s="242">
        <f>IF(N971="nulová",J971,0)</f>
        <v>0</v>
      </c>
      <c r="BJ971" s="18" t="s">
        <v>85</v>
      </c>
      <c r="BK971" s="242">
        <f>ROUND(I971*H971,2)</f>
        <v>0</v>
      </c>
      <c r="BL971" s="18" t="s">
        <v>293</v>
      </c>
      <c r="BM971" s="241" t="s">
        <v>317</v>
      </c>
    </row>
    <row r="972" s="2" customFormat="1">
      <c r="A972" s="39"/>
      <c r="B972" s="40"/>
      <c r="C972" s="41"/>
      <c r="D972" s="243" t="s">
        <v>224</v>
      </c>
      <c r="E972" s="41"/>
      <c r="F972" s="244" t="s">
        <v>318</v>
      </c>
      <c r="G972" s="41"/>
      <c r="H972" s="41"/>
      <c r="I972" s="245"/>
      <c r="J972" s="41"/>
      <c r="K972" s="41"/>
      <c r="L972" s="45"/>
      <c r="M972" s="246"/>
      <c r="N972" s="247"/>
      <c r="O972" s="92"/>
      <c r="P972" s="92"/>
      <c r="Q972" s="92"/>
      <c r="R972" s="92"/>
      <c r="S972" s="92"/>
      <c r="T972" s="93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T972" s="18" t="s">
        <v>224</v>
      </c>
      <c r="AU972" s="18" t="s">
        <v>87</v>
      </c>
    </row>
    <row r="973" s="14" customFormat="1">
      <c r="A973" s="14"/>
      <c r="B973" s="258"/>
      <c r="C973" s="259"/>
      <c r="D973" s="243" t="s">
        <v>226</v>
      </c>
      <c r="E973" s="260" t="s">
        <v>1</v>
      </c>
      <c r="F973" s="261" t="s">
        <v>2449</v>
      </c>
      <c r="G973" s="259"/>
      <c r="H973" s="262">
        <v>206.31100000000001</v>
      </c>
      <c r="I973" s="263"/>
      <c r="J973" s="259"/>
      <c r="K973" s="259"/>
      <c r="L973" s="264"/>
      <c r="M973" s="265"/>
      <c r="N973" s="266"/>
      <c r="O973" s="266"/>
      <c r="P973" s="266"/>
      <c r="Q973" s="266"/>
      <c r="R973" s="266"/>
      <c r="S973" s="266"/>
      <c r="T973" s="267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8" t="s">
        <v>226</v>
      </c>
      <c r="AU973" s="268" t="s">
        <v>87</v>
      </c>
      <c r="AV973" s="14" t="s">
        <v>87</v>
      </c>
      <c r="AW973" s="14" t="s">
        <v>34</v>
      </c>
      <c r="AX973" s="14" t="s">
        <v>79</v>
      </c>
      <c r="AY973" s="268" t="s">
        <v>214</v>
      </c>
    </row>
    <row r="974" s="14" customFormat="1">
      <c r="A974" s="14"/>
      <c r="B974" s="258"/>
      <c r="C974" s="259"/>
      <c r="D974" s="243" t="s">
        <v>226</v>
      </c>
      <c r="E974" s="260" t="s">
        <v>1</v>
      </c>
      <c r="F974" s="261" t="s">
        <v>2448</v>
      </c>
      <c r="G974" s="259"/>
      <c r="H974" s="262">
        <v>-30.082999999999998</v>
      </c>
      <c r="I974" s="263"/>
      <c r="J974" s="259"/>
      <c r="K974" s="259"/>
      <c r="L974" s="264"/>
      <c r="M974" s="265"/>
      <c r="N974" s="266"/>
      <c r="O974" s="266"/>
      <c r="P974" s="266"/>
      <c r="Q974" s="266"/>
      <c r="R974" s="266"/>
      <c r="S974" s="266"/>
      <c r="T974" s="267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8" t="s">
        <v>226</v>
      </c>
      <c r="AU974" s="268" t="s">
        <v>87</v>
      </c>
      <c r="AV974" s="14" t="s">
        <v>87</v>
      </c>
      <c r="AW974" s="14" t="s">
        <v>34</v>
      </c>
      <c r="AX974" s="14" t="s">
        <v>79</v>
      </c>
      <c r="AY974" s="268" t="s">
        <v>214</v>
      </c>
    </row>
    <row r="975" s="15" customFormat="1">
      <c r="A975" s="15"/>
      <c r="B975" s="269"/>
      <c r="C975" s="270"/>
      <c r="D975" s="243" t="s">
        <v>226</v>
      </c>
      <c r="E975" s="271" t="s">
        <v>1</v>
      </c>
      <c r="F975" s="272" t="s">
        <v>230</v>
      </c>
      <c r="G975" s="270"/>
      <c r="H975" s="273">
        <v>176.22800000000001</v>
      </c>
      <c r="I975" s="274"/>
      <c r="J975" s="270"/>
      <c r="K975" s="270"/>
      <c r="L975" s="275"/>
      <c r="M975" s="276"/>
      <c r="N975" s="277"/>
      <c r="O975" s="277"/>
      <c r="P975" s="277"/>
      <c r="Q975" s="277"/>
      <c r="R975" s="277"/>
      <c r="S975" s="277"/>
      <c r="T975" s="278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79" t="s">
        <v>226</v>
      </c>
      <c r="AU975" s="279" t="s">
        <v>87</v>
      </c>
      <c r="AV975" s="15" t="s">
        <v>117</v>
      </c>
      <c r="AW975" s="15" t="s">
        <v>34</v>
      </c>
      <c r="AX975" s="15" t="s">
        <v>85</v>
      </c>
      <c r="AY975" s="279" t="s">
        <v>214</v>
      </c>
    </row>
    <row r="976" s="2" customFormat="1" ht="24.15" customHeight="1">
      <c r="A976" s="39"/>
      <c r="B976" s="40"/>
      <c r="C976" s="229" t="s">
        <v>320</v>
      </c>
      <c r="D976" s="230" t="s">
        <v>218</v>
      </c>
      <c r="E976" s="231" t="s">
        <v>321</v>
      </c>
      <c r="F976" s="232" t="s">
        <v>322</v>
      </c>
      <c r="G976" s="233" t="s">
        <v>221</v>
      </c>
      <c r="H976" s="234">
        <v>176.22800000000001</v>
      </c>
      <c r="I976" s="235"/>
      <c r="J976" s="236">
        <f>ROUND(I976*H976,2)</f>
        <v>0</v>
      </c>
      <c r="K976" s="232" t="s">
        <v>222</v>
      </c>
      <c r="L976" s="45"/>
      <c r="M976" s="237" t="s">
        <v>1</v>
      </c>
      <c r="N976" s="238" t="s">
        <v>44</v>
      </c>
      <c r="O976" s="92"/>
      <c r="P976" s="239">
        <f>O976*H976</f>
        <v>0</v>
      </c>
      <c r="Q976" s="239">
        <v>0.00069999999999999999</v>
      </c>
      <c r="R976" s="239">
        <f>Q976*H976</f>
        <v>0.1233596</v>
      </c>
      <c r="S976" s="239">
        <v>0</v>
      </c>
      <c r="T976" s="240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41" t="s">
        <v>293</v>
      </c>
      <c r="AT976" s="241" t="s">
        <v>218</v>
      </c>
      <c r="AU976" s="241" t="s">
        <v>87</v>
      </c>
      <c r="AY976" s="18" t="s">
        <v>214</v>
      </c>
      <c r="BE976" s="242">
        <f>IF(N976="základní",J976,0)</f>
        <v>0</v>
      </c>
      <c r="BF976" s="242">
        <f>IF(N976="snížená",J976,0)</f>
        <v>0</v>
      </c>
      <c r="BG976" s="242">
        <f>IF(N976="zákl. přenesená",J976,0)</f>
        <v>0</v>
      </c>
      <c r="BH976" s="242">
        <f>IF(N976="sníž. přenesená",J976,0)</f>
        <v>0</v>
      </c>
      <c r="BI976" s="242">
        <f>IF(N976="nulová",J976,0)</f>
        <v>0</v>
      </c>
      <c r="BJ976" s="18" t="s">
        <v>85</v>
      </c>
      <c r="BK976" s="242">
        <f>ROUND(I976*H976,2)</f>
        <v>0</v>
      </c>
      <c r="BL976" s="18" t="s">
        <v>293</v>
      </c>
      <c r="BM976" s="241" t="s">
        <v>323</v>
      </c>
    </row>
    <row r="977" s="2" customFormat="1">
      <c r="A977" s="39"/>
      <c r="B977" s="40"/>
      <c r="C977" s="41"/>
      <c r="D977" s="243" t="s">
        <v>224</v>
      </c>
      <c r="E977" s="41"/>
      <c r="F977" s="244" t="s">
        <v>324</v>
      </c>
      <c r="G977" s="41"/>
      <c r="H977" s="41"/>
      <c r="I977" s="245"/>
      <c r="J977" s="41"/>
      <c r="K977" s="41"/>
      <c r="L977" s="45"/>
      <c r="M977" s="246"/>
      <c r="N977" s="247"/>
      <c r="O977" s="92"/>
      <c r="P977" s="92"/>
      <c r="Q977" s="92"/>
      <c r="R977" s="92"/>
      <c r="S977" s="92"/>
      <c r="T977" s="93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T977" s="18" t="s">
        <v>224</v>
      </c>
      <c r="AU977" s="18" t="s">
        <v>87</v>
      </c>
    </row>
    <row r="978" s="2" customFormat="1" ht="24.15" customHeight="1">
      <c r="A978" s="39"/>
      <c r="B978" s="40"/>
      <c r="C978" s="229" t="s">
        <v>325</v>
      </c>
      <c r="D978" s="230" t="s">
        <v>218</v>
      </c>
      <c r="E978" s="231" t="s">
        <v>326</v>
      </c>
      <c r="F978" s="232" t="s">
        <v>327</v>
      </c>
      <c r="G978" s="233" t="s">
        <v>221</v>
      </c>
      <c r="H978" s="234">
        <v>80.200000000000003</v>
      </c>
      <c r="I978" s="235"/>
      <c r="J978" s="236">
        <f>ROUND(I978*H978,2)</f>
        <v>0</v>
      </c>
      <c r="K978" s="232" t="s">
        <v>222</v>
      </c>
      <c r="L978" s="45"/>
      <c r="M978" s="237" t="s">
        <v>1</v>
      </c>
      <c r="N978" s="238" t="s">
        <v>44</v>
      </c>
      <c r="O978" s="92"/>
      <c r="P978" s="239">
        <f>O978*H978</f>
        <v>0</v>
      </c>
      <c r="Q978" s="239">
        <v>0.012201490900000001</v>
      </c>
      <c r="R978" s="239">
        <f>Q978*H978</f>
        <v>0.97855957018000006</v>
      </c>
      <c r="S978" s="239">
        <v>0</v>
      </c>
      <c r="T978" s="240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41" t="s">
        <v>293</v>
      </c>
      <c r="AT978" s="241" t="s">
        <v>218</v>
      </c>
      <c r="AU978" s="241" t="s">
        <v>87</v>
      </c>
      <c r="AY978" s="18" t="s">
        <v>214</v>
      </c>
      <c r="BE978" s="242">
        <f>IF(N978="základní",J978,0)</f>
        <v>0</v>
      </c>
      <c r="BF978" s="242">
        <f>IF(N978="snížená",J978,0)</f>
        <v>0</v>
      </c>
      <c r="BG978" s="242">
        <f>IF(N978="zákl. přenesená",J978,0)</f>
        <v>0</v>
      </c>
      <c r="BH978" s="242">
        <f>IF(N978="sníž. přenesená",J978,0)</f>
        <v>0</v>
      </c>
      <c r="BI978" s="242">
        <f>IF(N978="nulová",J978,0)</f>
        <v>0</v>
      </c>
      <c r="BJ978" s="18" t="s">
        <v>85</v>
      </c>
      <c r="BK978" s="242">
        <f>ROUND(I978*H978,2)</f>
        <v>0</v>
      </c>
      <c r="BL978" s="18" t="s">
        <v>293</v>
      </c>
      <c r="BM978" s="241" t="s">
        <v>328</v>
      </c>
    </row>
    <row r="979" s="2" customFormat="1">
      <c r="A979" s="39"/>
      <c r="B979" s="40"/>
      <c r="C979" s="41"/>
      <c r="D979" s="243" t="s">
        <v>224</v>
      </c>
      <c r="E979" s="41"/>
      <c r="F979" s="244" t="s">
        <v>329</v>
      </c>
      <c r="G979" s="41"/>
      <c r="H979" s="41"/>
      <c r="I979" s="245"/>
      <c r="J979" s="41"/>
      <c r="K979" s="41"/>
      <c r="L979" s="45"/>
      <c r="M979" s="246"/>
      <c r="N979" s="247"/>
      <c r="O979" s="92"/>
      <c r="P979" s="92"/>
      <c r="Q979" s="92"/>
      <c r="R979" s="92"/>
      <c r="S979" s="92"/>
      <c r="T979" s="93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T979" s="18" t="s">
        <v>224</v>
      </c>
      <c r="AU979" s="18" t="s">
        <v>87</v>
      </c>
    </row>
    <row r="980" s="14" customFormat="1">
      <c r="A980" s="14"/>
      <c r="B980" s="258"/>
      <c r="C980" s="259"/>
      <c r="D980" s="243" t="s">
        <v>226</v>
      </c>
      <c r="E980" s="260" t="s">
        <v>1</v>
      </c>
      <c r="F980" s="261" t="s">
        <v>2450</v>
      </c>
      <c r="G980" s="259"/>
      <c r="H980" s="262">
        <v>29.199999999999999</v>
      </c>
      <c r="I980" s="263"/>
      <c r="J980" s="259"/>
      <c r="K980" s="259"/>
      <c r="L980" s="264"/>
      <c r="M980" s="265"/>
      <c r="N980" s="266"/>
      <c r="O980" s="266"/>
      <c r="P980" s="266"/>
      <c r="Q980" s="266"/>
      <c r="R980" s="266"/>
      <c r="S980" s="266"/>
      <c r="T980" s="267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8" t="s">
        <v>226</v>
      </c>
      <c r="AU980" s="268" t="s">
        <v>87</v>
      </c>
      <c r="AV980" s="14" t="s">
        <v>87</v>
      </c>
      <c r="AW980" s="14" t="s">
        <v>34</v>
      </c>
      <c r="AX980" s="14" t="s">
        <v>79</v>
      </c>
      <c r="AY980" s="268" t="s">
        <v>214</v>
      </c>
    </row>
    <row r="981" s="14" customFormat="1">
      <c r="A981" s="14"/>
      <c r="B981" s="258"/>
      <c r="C981" s="259"/>
      <c r="D981" s="243" t="s">
        <v>226</v>
      </c>
      <c r="E981" s="260" t="s">
        <v>1</v>
      </c>
      <c r="F981" s="261" t="s">
        <v>2451</v>
      </c>
      <c r="G981" s="259"/>
      <c r="H981" s="262">
        <v>50.899999999999999</v>
      </c>
      <c r="I981" s="263"/>
      <c r="J981" s="259"/>
      <c r="K981" s="259"/>
      <c r="L981" s="264"/>
      <c r="M981" s="265"/>
      <c r="N981" s="266"/>
      <c r="O981" s="266"/>
      <c r="P981" s="266"/>
      <c r="Q981" s="266"/>
      <c r="R981" s="266"/>
      <c r="S981" s="266"/>
      <c r="T981" s="267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8" t="s">
        <v>226</v>
      </c>
      <c r="AU981" s="268" t="s">
        <v>87</v>
      </c>
      <c r="AV981" s="14" t="s">
        <v>87</v>
      </c>
      <c r="AW981" s="14" t="s">
        <v>34</v>
      </c>
      <c r="AX981" s="14" t="s">
        <v>79</v>
      </c>
      <c r="AY981" s="268" t="s">
        <v>214</v>
      </c>
    </row>
    <row r="982" s="14" customFormat="1">
      <c r="A982" s="14"/>
      <c r="B982" s="258"/>
      <c r="C982" s="259"/>
      <c r="D982" s="243" t="s">
        <v>226</v>
      </c>
      <c r="E982" s="260" t="s">
        <v>1</v>
      </c>
      <c r="F982" s="261" t="s">
        <v>2452</v>
      </c>
      <c r="G982" s="259"/>
      <c r="H982" s="262">
        <v>24.5</v>
      </c>
      <c r="I982" s="263"/>
      <c r="J982" s="259"/>
      <c r="K982" s="259"/>
      <c r="L982" s="264"/>
      <c r="M982" s="265"/>
      <c r="N982" s="266"/>
      <c r="O982" s="266"/>
      <c r="P982" s="266"/>
      <c r="Q982" s="266"/>
      <c r="R982" s="266"/>
      <c r="S982" s="266"/>
      <c r="T982" s="267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8" t="s">
        <v>226</v>
      </c>
      <c r="AU982" s="268" t="s">
        <v>87</v>
      </c>
      <c r="AV982" s="14" t="s">
        <v>87</v>
      </c>
      <c r="AW982" s="14" t="s">
        <v>34</v>
      </c>
      <c r="AX982" s="14" t="s">
        <v>79</v>
      </c>
      <c r="AY982" s="268" t="s">
        <v>214</v>
      </c>
    </row>
    <row r="983" s="14" customFormat="1">
      <c r="A983" s="14"/>
      <c r="B983" s="258"/>
      <c r="C983" s="259"/>
      <c r="D983" s="243" t="s">
        <v>226</v>
      </c>
      <c r="E983" s="260" t="s">
        <v>1</v>
      </c>
      <c r="F983" s="261" t="s">
        <v>1980</v>
      </c>
      <c r="G983" s="259"/>
      <c r="H983" s="262">
        <v>-24.399999999999999</v>
      </c>
      <c r="I983" s="263"/>
      <c r="J983" s="259"/>
      <c r="K983" s="259"/>
      <c r="L983" s="264"/>
      <c r="M983" s="265"/>
      <c r="N983" s="266"/>
      <c r="O983" s="266"/>
      <c r="P983" s="266"/>
      <c r="Q983" s="266"/>
      <c r="R983" s="266"/>
      <c r="S983" s="266"/>
      <c r="T983" s="267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8" t="s">
        <v>226</v>
      </c>
      <c r="AU983" s="268" t="s">
        <v>87</v>
      </c>
      <c r="AV983" s="14" t="s">
        <v>87</v>
      </c>
      <c r="AW983" s="14" t="s">
        <v>34</v>
      </c>
      <c r="AX983" s="14" t="s">
        <v>79</v>
      </c>
      <c r="AY983" s="268" t="s">
        <v>214</v>
      </c>
    </row>
    <row r="984" s="15" customFormat="1">
      <c r="A984" s="15"/>
      <c r="B984" s="269"/>
      <c r="C984" s="270"/>
      <c r="D984" s="243" t="s">
        <v>226</v>
      </c>
      <c r="E984" s="271" t="s">
        <v>1</v>
      </c>
      <c r="F984" s="272" t="s">
        <v>230</v>
      </c>
      <c r="G984" s="270"/>
      <c r="H984" s="273">
        <v>80.200000000000003</v>
      </c>
      <c r="I984" s="274"/>
      <c r="J984" s="270"/>
      <c r="K984" s="270"/>
      <c r="L984" s="275"/>
      <c r="M984" s="276"/>
      <c r="N984" s="277"/>
      <c r="O984" s="277"/>
      <c r="P984" s="277"/>
      <c r="Q984" s="277"/>
      <c r="R984" s="277"/>
      <c r="S984" s="277"/>
      <c r="T984" s="278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79" t="s">
        <v>226</v>
      </c>
      <c r="AU984" s="279" t="s">
        <v>87</v>
      </c>
      <c r="AV984" s="15" t="s">
        <v>117</v>
      </c>
      <c r="AW984" s="15" t="s">
        <v>34</v>
      </c>
      <c r="AX984" s="15" t="s">
        <v>85</v>
      </c>
      <c r="AY984" s="279" t="s">
        <v>214</v>
      </c>
    </row>
    <row r="985" s="2" customFormat="1" ht="16.5" customHeight="1">
      <c r="A985" s="39"/>
      <c r="B985" s="40"/>
      <c r="C985" s="229" t="s">
        <v>330</v>
      </c>
      <c r="D985" s="230" t="s">
        <v>218</v>
      </c>
      <c r="E985" s="231" t="s">
        <v>331</v>
      </c>
      <c r="F985" s="232" t="s">
        <v>332</v>
      </c>
      <c r="G985" s="233" t="s">
        <v>221</v>
      </c>
      <c r="H985" s="234">
        <v>80.200000000000003</v>
      </c>
      <c r="I985" s="235"/>
      <c r="J985" s="236">
        <f>ROUND(I985*H985,2)</f>
        <v>0</v>
      </c>
      <c r="K985" s="232" t="s">
        <v>222</v>
      </c>
      <c r="L985" s="45"/>
      <c r="M985" s="237" t="s">
        <v>1</v>
      </c>
      <c r="N985" s="238" t="s">
        <v>44</v>
      </c>
      <c r="O985" s="92"/>
      <c r="P985" s="239">
        <f>O985*H985</f>
        <v>0</v>
      </c>
      <c r="Q985" s="239">
        <v>0.00010000000000000001</v>
      </c>
      <c r="R985" s="239">
        <f>Q985*H985</f>
        <v>0.0080200000000000011</v>
      </c>
      <c r="S985" s="239">
        <v>0</v>
      </c>
      <c r="T985" s="240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41" t="s">
        <v>293</v>
      </c>
      <c r="AT985" s="241" t="s">
        <v>218</v>
      </c>
      <c r="AU985" s="241" t="s">
        <v>87</v>
      </c>
      <c r="AY985" s="18" t="s">
        <v>214</v>
      </c>
      <c r="BE985" s="242">
        <f>IF(N985="základní",J985,0)</f>
        <v>0</v>
      </c>
      <c r="BF985" s="242">
        <f>IF(N985="snížená",J985,0)</f>
        <v>0</v>
      </c>
      <c r="BG985" s="242">
        <f>IF(N985="zákl. přenesená",J985,0)</f>
        <v>0</v>
      </c>
      <c r="BH985" s="242">
        <f>IF(N985="sníž. přenesená",J985,0)</f>
        <v>0</v>
      </c>
      <c r="BI985" s="242">
        <f>IF(N985="nulová",J985,0)</f>
        <v>0</v>
      </c>
      <c r="BJ985" s="18" t="s">
        <v>85</v>
      </c>
      <c r="BK985" s="242">
        <f>ROUND(I985*H985,2)</f>
        <v>0</v>
      </c>
      <c r="BL985" s="18" t="s">
        <v>293</v>
      </c>
      <c r="BM985" s="241" t="s">
        <v>333</v>
      </c>
    </row>
    <row r="986" s="2" customFormat="1">
      <c r="A986" s="39"/>
      <c r="B986" s="40"/>
      <c r="C986" s="41"/>
      <c r="D986" s="243" t="s">
        <v>224</v>
      </c>
      <c r="E986" s="41"/>
      <c r="F986" s="244" t="s">
        <v>334</v>
      </c>
      <c r="G986" s="41"/>
      <c r="H986" s="41"/>
      <c r="I986" s="245"/>
      <c r="J986" s="41"/>
      <c r="K986" s="41"/>
      <c r="L986" s="45"/>
      <c r="M986" s="246"/>
      <c r="N986" s="247"/>
      <c r="O986" s="92"/>
      <c r="P986" s="92"/>
      <c r="Q986" s="92"/>
      <c r="R986" s="92"/>
      <c r="S986" s="92"/>
      <c r="T986" s="93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T986" s="18" t="s">
        <v>224</v>
      </c>
      <c r="AU986" s="18" t="s">
        <v>87</v>
      </c>
    </row>
    <row r="987" s="14" customFormat="1">
      <c r="A987" s="14"/>
      <c r="B987" s="258"/>
      <c r="C987" s="259"/>
      <c r="D987" s="243" t="s">
        <v>226</v>
      </c>
      <c r="E987" s="260" t="s">
        <v>1</v>
      </c>
      <c r="F987" s="261" t="s">
        <v>2453</v>
      </c>
      <c r="G987" s="259"/>
      <c r="H987" s="262">
        <v>80.200000000000003</v>
      </c>
      <c r="I987" s="263"/>
      <c r="J987" s="259"/>
      <c r="K987" s="259"/>
      <c r="L987" s="264"/>
      <c r="M987" s="265"/>
      <c r="N987" s="266"/>
      <c r="O987" s="266"/>
      <c r="P987" s="266"/>
      <c r="Q987" s="266"/>
      <c r="R987" s="266"/>
      <c r="S987" s="266"/>
      <c r="T987" s="267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8" t="s">
        <v>226</v>
      </c>
      <c r="AU987" s="268" t="s">
        <v>87</v>
      </c>
      <c r="AV987" s="14" t="s">
        <v>87</v>
      </c>
      <c r="AW987" s="14" t="s">
        <v>34</v>
      </c>
      <c r="AX987" s="14" t="s">
        <v>85</v>
      </c>
      <c r="AY987" s="268" t="s">
        <v>214</v>
      </c>
    </row>
    <row r="988" s="2" customFormat="1" ht="24.15" customHeight="1">
      <c r="A988" s="39"/>
      <c r="B988" s="40"/>
      <c r="C988" s="229" t="s">
        <v>335</v>
      </c>
      <c r="D988" s="230" t="s">
        <v>218</v>
      </c>
      <c r="E988" s="231" t="s">
        <v>336</v>
      </c>
      <c r="F988" s="232" t="s">
        <v>337</v>
      </c>
      <c r="G988" s="233" t="s">
        <v>221</v>
      </c>
      <c r="H988" s="234">
        <v>80.200000000000003</v>
      </c>
      <c r="I988" s="235"/>
      <c r="J988" s="236">
        <f>ROUND(I988*H988,2)</f>
        <v>0</v>
      </c>
      <c r="K988" s="232" t="s">
        <v>222</v>
      </c>
      <c r="L988" s="45"/>
      <c r="M988" s="237" t="s">
        <v>1</v>
      </c>
      <c r="N988" s="238" t="s">
        <v>44</v>
      </c>
      <c r="O988" s="92"/>
      <c r="P988" s="239">
        <f>O988*H988</f>
        <v>0</v>
      </c>
      <c r="Q988" s="239">
        <v>9.8999999999999994E-05</v>
      </c>
      <c r="R988" s="239">
        <f>Q988*H988</f>
        <v>0.0079398000000000003</v>
      </c>
      <c r="S988" s="239">
        <v>0</v>
      </c>
      <c r="T988" s="240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41" t="s">
        <v>293</v>
      </c>
      <c r="AT988" s="241" t="s">
        <v>218</v>
      </c>
      <c r="AU988" s="241" t="s">
        <v>87</v>
      </c>
      <c r="AY988" s="18" t="s">
        <v>214</v>
      </c>
      <c r="BE988" s="242">
        <f>IF(N988="základní",J988,0)</f>
        <v>0</v>
      </c>
      <c r="BF988" s="242">
        <f>IF(N988="snížená",J988,0)</f>
        <v>0</v>
      </c>
      <c r="BG988" s="242">
        <f>IF(N988="zákl. přenesená",J988,0)</f>
        <v>0</v>
      </c>
      <c r="BH988" s="242">
        <f>IF(N988="sníž. přenesená",J988,0)</f>
        <v>0</v>
      </c>
      <c r="BI988" s="242">
        <f>IF(N988="nulová",J988,0)</f>
        <v>0</v>
      </c>
      <c r="BJ988" s="18" t="s">
        <v>85</v>
      </c>
      <c r="BK988" s="242">
        <f>ROUND(I988*H988,2)</f>
        <v>0</v>
      </c>
      <c r="BL988" s="18" t="s">
        <v>293</v>
      </c>
      <c r="BM988" s="241" t="s">
        <v>338</v>
      </c>
    </row>
    <row r="989" s="2" customFormat="1">
      <c r="A989" s="39"/>
      <c r="B989" s="40"/>
      <c r="C989" s="41"/>
      <c r="D989" s="243" t="s">
        <v>224</v>
      </c>
      <c r="E989" s="41"/>
      <c r="F989" s="244" t="s">
        <v>339</v>
      </c>
      <c r="G989" s="41"/>
      <c r="H989" s="41"/>
      <c r="I989" s="245"/>
      <c r="J989" s="41"/>
      <c r="K989" s="41"/>
      <c r="L989" s="45"/>
      <c r="M989" s="246"/>
      <c r="N989" s="247"/>
      <c r="O989" s="92"/>
      <c r="P989" s="92"/>
      <c r="Q989" s="92"/>
      <c r="R989" s="92"/>
      <c r="S989" s="92"/>
      <c r="T989" s="93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224</v>
      </c>
      <c r="AU989" s="18" t="s">
        <v>87</v>
      </c>
    </row>
    <row r="990" s="2" customFormat="1" ht="21.75" customHeight="1">
      <c r="A990" s="39"/>
      <c r="B990" s="40"/>
      <c r="C990" s="229" t="s">
        <v>340</v>
      </c>
      <c r="D990" s="230" t="s">
        <v>218</v>
      </c>
      <c r="E990" s="231" t="s">
        <v>341</v>
      </c>
      <c r="F990" s="232" t="s">
        <v>342</v>
      </c>
      <c r="G990" s="233" t="s">
        <v>221</v>
      </c>
      <c r="H990" s="234">
        <v>80.200000000000003</v>
      </c>
      <c r="I990" s="235"/>
      <c r="J990" s="236">
        <f>ROUND(I990*H990,2)</f>
        <v>0</v>
      </c>
      <c r="K990" s="232" t="s">
        <v>222</v>
      </c>
      <c r="L990" s="45"/>
      <c r="M990" s="237" t="s">
        <v>1</v>
      </c>
      <c r="N990" s="238" t="s">
        <v>44</v>
      </c>
      <c r="O990" s="92"/>
      <c r="P990" s="239">
        <f>O990*H990</f>
        <v>0</v>
      </c>
      <c r="Q990" s="239">
        <v>0.00069999999999999999</v>
      </c>
      <c r="R990" s="239">
        <f>Q990*H990</f>
        <v>0.056140000000000002</v>
      </c>
      <c r="S990" s="239">
        <v>0</v>
      </c>
      <c r="T990" s="240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41" t="s">
        <v>293</v>
      </c>
      <c r="AT990" s="241" t="s">
        <v>218</v>
      </c>
      <c r="AU990" s="241" t="s">
        <v>87</v>
      </c>
      <c r="AY990" s="18" t="s">
        <v>214</v>
      </c>
      <c r="BE990" s="242">
        <f>IF(N990="základní",J990,0)</f>
        <v>0</v>
      </c>
      <c r="BF990" s="242">
        <f>IF(N990="snížená",J990,0)</f>
        <v>0</v>
      </c>
      <c r="BG990" s="242">
        <f>IF(N990="zákl. přenesená",J990,0)</f>
        <v>0</v>
      </c>
      <c r="BH990" s="242">
        <f>IF(N990="sníž. přenesená",J990,0)</f>
        <v>0</v>
      </c>
      <c r="BI990" s="242">
        <f>IF(N990="nulová",J990,0)</f>
        <v>0</v>
      </c>
      <c r="BJ990" s="18" t="s">
        <v>85</v>
      </c>
      <c r="BK990" s="242">
        <f>ROUND(I990*H990,2)</f>
        <v>0</v>
      </c>
      <c r="BL990" s="18" t="s">
        <v>293</v>
      </c>
      <c r="BM990" s="241" t="s">
        <v>343</v>
      </c>
    </row>
    <row r="991" s="2" customFormat="1">
      <c r="A991" s="39"/>
      <c r="B991" s="40"/>
      <c r="C991" s="41"/>
      <c r="D991" s="243" t="s">
        <v>224</v>
      </c>
      <c r="E991" s="41"/>
      <c r="F991" s="244" t="s">
        <v>344</v>
      </c>
      <c r="G991" s="41"/>
      <c r="H991" s="41"/>
      <c r="I991" s="245"/>
      <c r="J991" s="41"/>
      <c r="K991" s="41"/>
      <c r="L991" s="45"/>
      <c r="M991" s="246"/>
      <c r="N991" s="247"/>
      <c r="O991" s="92"/>
      <c r="P991" s="92"/>
      <c r="Q991" s="92"/>
      <c r="R991" s="92"/>
      <c r="S991" s="92"/>
      <c r="T991" s="93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T991" s="18" t="s">
        <v>224</v>
      </c>
      <c r="AU991" s="18" t="s">
        <v>87</v>
      </c>
    </row>
    <row r="992" s="2" customFormat="1" ht="33" customHeight="1">
      <c r="A992" s="39"/>
      <c r="B992" s="40"/>
      <c r="C992" s="229" t="s">
        <v>2454</v>
      </c>
      <c r="D992" s="229" t="s">
        <v>218</v>
      </c>
      <c r="E992" s="231" t="s">
        <v>2455</v>
      </c>
      <c r="F992" s="232" t="s">
        <v>2456</v>
      </c>
      <c r="G992" s="233" t="s">
        <v>221</v>
      </c>
      <c r="H992" s="234">
        <v>55.399999999999999</v>
      </c>
      <c r="I992" s="235"/>
      <c r="J992" s="236">
        <f>ROUND(I992*H992,2)</f>
        <v>0</v>
      </c>
      <c r="K992" s="232" t="s">
        <v>222</v>
      </c>
      <c r="L992" s="45"/>
      <c r="M992" s="237" t="s">
        <v>1</v>
      </c>
      <c r="N992" s="238" t="s">
        <v>44</v>
      </c>
      <c r="O992" s="92"/>
      <c r="P992" s="239">
        <f>O992*H992</f>
        <v>0</v>
      </c>
      <c r="Q992" s="239">
        <v>0.00125314</v>
      </c>
      <c r="R992" s="239">
        <f>Q992*H992</f>
        <v>0.069423955999999995</v>
      </c>
      <c r="S992" s="239">
        <v>0</v>
      </c>
      <c r="T992" s="240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41" t="s">
        <v>293</v>
      </c>
      <c r="AT992" s="241" t="s">
        <v>218</v>
      </c>
      <c r="AU992" s="241" t="s">
        <v>87</v>
      </c>
      <c r="AY992" s="18" t="s">
        <v>214</v>
      </c>
      <c r="BE992" s="242">
        <f>IF(N992="základní",J992,0)</f>
        <v>0</v>
      </c>
      <c r="BF992" s="242">
        <f>IF(N992="snížená",J992,0)</f>
        <v>0</v>
      </c>
      <c r="BG992" s="242">
        <f>IF(N992="zákl. přenesená",J992,0)</f>
        <v>0</v>
      </c>
      <c r="BH992" s="242">
        <f>IF(N992="sníž. přenesená",J992,0)</f>
        <v>0</v>
      </c>
      <c r="BI992" s="242">
        <f>IF(N992="nulová",J992,0)</f>
        <v>0</v>
      </c>
      <c r="BJ992" s="18" t="s">
        <v>85</v>
      </c>
      <c r="BK992" s="242">
        <f>ROUND(I992*H992,2)</f>
        <v>0</v>
      </c>
      <c r="BL992" s="18" t="s">
        <v>293</v>
      </c>
      <c r="BM992" s="241" t="s">
        <v>2457</v>
      </c>
    </row>
    <row r="993" s="2" customFormat="1">
      <c r="A993" s="39"/>
      <c r="B993" s="40"/>
      <c r="C993" s="41"/>
      <c r="D993" s="243" t="s">
        <v>224</v>
      </c>
      <c r="E993" s="41"/>
      <c r="F993" s="244" t="s">
        <v>2458</v>
      </c>
      <c r="G993" s="41"/>
      <c r="H993" s="41"/>
      <c r="I993" s="245"/>
      <c r="J993" s="41"/>
      <c r="K993" s="41"/>
      <c r="L993" s="45"/>
      <c r="M993" s="246"/>
      <c r="N993" s="247"/>
      <c r="O993" s="92"/>
      <c r="P993" s="92"/>
      <c r="Q993" s="92"/>
      <c r="R993" s="92"/>
      <c r="S993" s="92"/>
      <c r="T993" s="93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T993" s="18" t="s">
        <v>224</v>
      </c>
      <c r="AU993" s="18" t="s">
        <v>87</v>
      </c>
    </row>
    <row r="994" s="14" customFormat="1">
      <c r="A994" s="14"/>
      <c r="B994" s="258"/>
      <c r="C994" s="259"/>
      <c r="D994" s="243" t="s">
        <v>226</v>
      </c>
      <c r="E994" s="260" t="s">
        <v>1</v>
      </c>
      <c r="F994" s="261" t="s">
        <v>2459</v>
      </c>
      <c r="G994" s="259"/>
      <c r="H994" s="262">
        <v>39</v>
      </c>
      <c r="I994" s="263"/>
      <c r="J994" s="259"/>
      <c r="K994" s="259"/>
      <c r="L994" s="264"/>
      <c r="M994" s="265"/>
      <c r="N994" s="266"/>
      <c r="O994" s="266"/>
      <c r="P994" s="266"/>
      <c r="Q994" s="266"/>
      <c r="R994" s="266"/>
      <c r="S994" s="266"/>
      <c r="T994" s="267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8" t="s">
        <v>226</v>
      </c>
      <c r="AU994" s="268" t="s">
        <v>87</v>
      </c>
      <c r="AV994" s="14" t="s">
        <v>87</v>
      </c>
      <c r="AW994" s="14" t="s">
        <v>34</v>
      </c>
      <c r="AX994" s="14" t="s">
        <v>79</v>
      </c>
      <c r="AY994" s="268" t="s">
        <v>214</v>
      </c>
    </row>
    <row r="995" s="14" customFormat="1">
      <c r="A995" s="14"/>
      <c r="B995" s="258"/>
      <c r="C995" s="259"/>
      <c r="D995" s="243" t="s">
        <v>226</v>
      </c>
      <c r="E995" s="260" t="s">
        <v>1</v>
      </c>
      <c r="F995" s="261" t="s">
        <v>2460</v>
      </c>
      <c r="G995" s="259"/>
      <c r="H995" s="262">
        <v>16.399999999999999</v>
      </c>
      <c r="I995" s="263"/>
      <c r="J995" s="259"/>
      <c r="K995" s="259"/>
      <c r="L995" s="264"/>
      <c r="M995" s="265"/>
      <c r="N995" s="266"/>
      <c r="O995" s="266"/>
      <c r="P995" s="266"/>
      <c r="Q995" s="266"/>
      <c r="R995" s="266"/>
      <c r="S995" s="266"/>
      <c r="T995" s="267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8" t="s">
        <v>226</v>
      </c>
      <c r="AU995" s="268" t="s">
        <v>87</v>
      </c>
      <c r="AV995" s="14" t="s">
        <v>87</v>
      </c>
      <c r="AW995" s="14" t="s">
        <v>34</v>
      </c>
      <c r="AX995" s="14" t="s">
        <v>79</v>
      </c>
      <c r="AY995" s="268" t="s">
        <v>214</v>
      </c>
    </row>
    <row r="996" s="15" customFormat="1">
      <c r="A996" s="15"/>
      <c r="B996" s="269"/>
      <c r="C996" s="270"/>
      <c r="D996" s="243" t="s">
        <v>226</v>
      </c>
      <c r="E996" s="271" t="s">
        <v>1</v>
      </c>
      <c r="F996" s="272" t="s">
        <v>230</v>
      </c>
      <c r="G996" s="270"/>
      <c r="H996" s="273">
        <v>55.399999999999999</v>
      </c>
      <c r="I996" s="274"/>
      <c r="J996" s="270"/>
      <c r="K996" s="270"/>
      <c r="L996" s="275"/>
      <c r="M996" s="276"/>
      <c r="N996" s="277"/>
      <c r="O996" s="277"/>
      <c r="P996" s="277"/>
      <c r="Q996" s="277"/>
      <c r="R996" s="277"/>
      <c r="S996" s="277"/>
      <c r="T996" s="278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79" t="s">
        <v>226</v>
      </c>
      <c r="AU996" s="279" t="s">
        <v>87</v>
      </c>
      <c r="AV996" s="15" t="s">
        <v>117</v>
      </c>
      <c r="AW996" s="15" t="s">
        <v>34</v>
      </c>
      <c r="AX996" s="15" t="s">
        <v>85</v>
      </c>
      <c r="AY996" s="279" t="s">
        <v>214</v>
      </c>
    </row>
    <row r="997" s="2" customFormat="1" ht="24.15" customHeight="1">
      <c r="A997" s="39"/>
      <c r="B997" s="40"/>
      <c r="C997" s="280" t="s">
        <v>2461</v>
      </c>
      <c r="D997" s="280" t="s">
        <v>244</v>
      </c>
      <c r="E997" s="282" t="s">
        <v>2462</v>
      </c>
      <c r="F997" s="283" t="s">
        <v>2463</v>
      </c>
      <c r="G997" s="284" t="s">
        <v>221</v>
      </c>
      <c r="H997" s="285">
        <v>58.433</v>
      </c>
      <c r="I997" s="286"/>
      <c r="J997" s="287">
        <f>ROUND(I997*H997,2)</f>
        <v>0</v>
      </c>
      <c r="K997" s="283" t="s">
        <v>222</v>
      </c>
      <c r="L997" s="288"/>
      <c r="M997" s="289" t="s">
        <v>1</v>
      </c>
      <c r="N997" s="290" t="s">
        <v>44</v>
      </c>
      <c r="O997" s="92"/>
      <c r="P997" s="239">
        <f>O997*H997</f>
        <v>0</v>
      </c>
      <c r="Q997" s="239">
        <v>0.0070000000000000001</v>
      </c>
      <c r="R997" s="239">
        <f>Q997*H997</f>
        <v>0.40903100000000003</v>
      </c>
      <c r="S997" s="239">
        <v>0</v>
      </c>
      <c r="T997" s="240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41" t="s">
        <v>299</v>
      </c>
      <c r="AT997" s="241" t="s">
        <v>244</v>
      </c>
      <c r="AU997" s="241" t="s">
        <v>87</v>
      </c>
      <c r="AY997" s="18" t="s">
        <v>214</v>
      </c>
      <c r="BE997" s="242">
        <f>IF(N997="základní",J997,0)</f>
        <v>0</v>
      </c>
      <c r="BF997" s="242">
        <f>IF(N997="snížená",J997,0)</f>
        <v>0</v>
      </c>
      <c r="BG997" s="242">
        <f>IF(N997="zákl. přenesená",J997,0)</f>
        <v>0</v>
      </c>
      <c r="BH997" s="242">
        <f>IF(N997="sníž. přenesená",J997,0)</f>
        <v>0</v>
      </c>
      <c r="BI997" s="242">
        <f>IF(N997="nulová",J997,0)</f>
        <v>0</v>
      </c>
      <c r="BJ997" s="18" t="s">
        <v>85</v>
      </c>
      <c r="BK997" s="242">
        <f>ROUND(I997*H997,2)</f>
        <v>0</v>
      </c>
      <c r="BL997" s="18" t="s">
        <v>293</v>
      </c>
      <c r="BM997" s="241" t="s">
        <v>2464</v>
      </c>
    </row>
    <row r="998" s="2" customFormat="1">
      <c r="A998" s="39"/>
      <c r="B998" s="40"/>
      <c r="C998" s="41"/>
      <c r="D998" s="243" t="s">
        <v>224</v>
      </c>
      <c r="E998" s="41"/>
      <c r="F998" s="244" t="s">
        <v>2463</v>
      </c>
      <c r="G998" s="41"/>
      <c r="H998" s="41"/>
      <c r="I998" s="245"/>
      <c r="J998" s="41"/>
      <c r="K998" s="41"/>
      <c r="L998" s="45"/>
      <c r="M998" s="246"/>
      <c r="N998" s="247"/>
      <c r="O998" s="92"/>
      <c r="P998" s="92"/>
      <c r="Q998" s="92"/>
      <c r="R998" s="92"/>
      <c r="S998" s="92"/>
      <c r="T998" s="93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T998" s="18" t="s">
        <v>224</v>
      </c>
      <c r="AU998" s="18" t="s">
        <v>87</v>
      </c>
    </row>
    <row r="999" s="14" customFormat="1">
      <c r="A999" s="14"/>
      <c r="B999" s="258"/>
      <c r="C999" s="259"/>
      <c r="D999" s="243" t="s">
        <v>226</v>
      </c>
      <c r="E999" s="260" t="s">
        <v>1</v>
      </c>
      <c r="F999" s="261" t="s">
        <v>2465</v>
      </c>
      <c r="G999" s="259"/>
      <c r="H999" s="262">
        <v>58.433</v>
      </c>
      <c r="I999" s="263"/>
      <c r="J999" s="259"/>
      <c r="K999" s="259"/>
      <c r="L999" s="264"/>
      <c r="M999" s="265"/>
      <c r="N999" s="266"/>
      <c r="O999" s="266"/>
      <c r="P999" s="266"/>
      <c r="Q999" s="266"/>
      <c r="R999" s="266"/>
      <c r="S999" s="266"/>
      <c r="T999" s="267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8" t="s">
        <v>226</v>
      </c>
      <c r="AU999" s="268" t="s">
        <v>87</v>
      </c>
      <c r="AV999" s="14" t="s">
        <v>87</v>
      </c>
      <c r="AW999" s="14" t="s">
        <v>34</v>
      </c>
      <c r="AX999" s="14" t="s">
        <v>85</v>
      </c>
      <c r="AY999" s="268" t="s">
        <v>214</v>
      </c>
    </row>
    <row r="1000" s="2" customFormat="1" ht="24.15" customHeight="1">
      <c r="A1000" s="39"/>
      <c r="B1000" s="40"/>
      <c r="C1000" s="229" t="s">
        <v>345</v>
      </c>
      <c r="D1000" s="230" t="s">
        <v>218</v>
      </c>
      <c r="E1000" s="231" t="s">
        <v>346</v>
      </c>
      <c r="F1000" s="232" t="s">
        <v>347</v>
      </c>
      <c r="G1000" s="233" t="s">
        <v>221</v>
      </c>
      <c r="H1000" s="234">
        <v>21.699999999999999</v>
      </c>
      <c r="I1000" s="235"/>
      <c r="J1000" s="236">
        <f>ROUND(I1000*H1000,2)</f>
        <v>0</v>
      </c>
      <c r="K1000" s="232" t="s">
        <v>222</v>
      </c>
      <c r="L1000" s="45"/>
      <c r="M1000" s="237" t="s">
        <v>1</v>
      </c>
      <c r="N1000" s="238" t="s">
        <v>44</v>
      </c>
      <c r="O1000" s="92"/>
      <c r="P1000" s="239">
        <f>O1000*H1000</f>
        <v>0</v>
      </c>
      <c r="Q1000" s="239">
        <v>0.011846000000000001</v>
      </c>
      <c r="R1000" s="239">
        <f>Q1000*H1000</f>
        <v>0.25705820000000001</v>
      </c>
      <c r="S1000" s="239">
        <v>0</v>
      </c>
      <c r="T1000" s="240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41" t="s">
        <v>293</v>
      </c>
      <c r="AT1000" s="241" t="s">
        <v>218</v>
      </c>
      <c r="AU1000" s="241" t="s">
        <v>87</v>
      </c>
      <c r="AY1000" s="18" t="s">
        <v>214</v>
      </c>
      <c r="BE1000" s="242">
        <f>IF(N1000="základní",J1000,0)</f>
        <v>0</v>
      </c>
      <c r="BF1000" s="242">
        <f>IF(N1000="snížená",J1000,0)</f>
        <v>0</v>
      </c>
      <c r="BG1000" s="242">
        <f>IF(N1000="zákl. přenesená",J1000,0)</f>
        <v>0</v>
      </c>
      <c r="BH1000" s="242">
        <f>IF(N1000="sníž. přenesená",J1000,0)</f>
        <v>0</v>
      </c>
      <c r="BI1000" s="242">
        <f>IF(N1000="nulová",J1000,0)</f>
        <v>0</v>
      </c>
      <c r="BJ1000" s="18" t="s">
        <v>85</v>
      </c>
      <c r="BK1000" s="242">
        <f>ROUND(I1000*H1000,2)</f>
        <v>0</v>
      </c>
      <c r="BL1000" s="18" t="s">
        <v>293</v>
      </c>
      <c r="BM1000" s="241" t="s">
        <v>348</v>
      </c>
    </row>
    <row r="1001" s="2" customFormat="1">
      <c r="A1001" s="39"/>
      <c r="B1001" s="40"/>
      <c r="C1001" s="41"/>
      <c r="D1001" s="243" t="s">
        <v>224</v>
      </c>
      <c r="E1001" s="41"/>
      <c r="F1001" s="244" t="s">
        <v>349</v>
      </c>
      <c r="G1001" s="41"/>
      <c r="H1001" s="41"/>
      <c r="I1001" s="245"/>
      <c r="J1001" s="41"/>
      <c r="K1001" s="41"/>
      <c r="L1001" s="45"/>
      <c r="M1001" s="246"/>
      <c r="N1001" s="247"/>
      <c r="O1001" s="92"/>
      <c r="P1001" s="92"/>
      <c r="Q1001" s="92"/>
      <c r="R1001" s="92"/>
      <c r="S1001" s="92"/>
      <c r="T1001" s="93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T1001" s="18" t="s">
        <v>224</v>
      </c>
      <c r="AU1001" s="18" t="s">
        <v>87</v>
      </c>
    </row>
    <row r="1002" s="14" customFormat="1">
      <c r="A1002" s="14"/>
      <c r="B1002" s="258"/>
      <c r="C1002" s="259"/>
      <c r="D1002" s="243" t="s">
        <v>226</v>
      </c>
      <c r="E1002" s="260" t="s">
        <v>1</v>
      </c>
      <c r="F1002" s="261" t="s">
        <v>2466</v>
      </c>
      <c r="G1002" s="259"/>
      <c r="H1002" s="262">
        <v>22.399999999999999</v>
      </c>
      <c r="I1002" s="263"/>
      <c r="J1002" s="259"/>
      <c r="K1002" s="259"/>
      <c r="L1002" s="264"/>
      <c r="M1002" s="265"/>
      <c r="N1002" s="266"/>
      <c r="O1002" s="266"/>
      <c r="P1002" s="266"/>
      <c r="Q1002" s="266"/>
      <c r="R1002" s="266"/>
      <c r="S1002" s="266"/>
      <c r="T1002" s="267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8" t="s">
        <v>226</v>
      </c>
      <c r="AU1002" s="268" t="s">
        <v>87</v>
      </c>
      <c r="AV1002" s="14" t="s">
        <v>87</v>
      </c>
      <c r="AW1002" s="14" t="s">
        <v>34</v>
      </c>
      <c r="AX1002" s="14" t="s">
        <v>79</v>
      </c>
      <c r="AY1002" s="268" t="s">
        <v>214</v>
      </c>
    </row>
    <row r="1003" s="14" customFormat="1">
      <c r="A1003" s="14"/>
      <c r="B1003" s="258"/>
      <c r="C1003" s="259"/>
      <c r="D1003" s="243" t="s">
        <v>226</v>
      </c>
      <c r="E1003" s="260" t="s">
        <v>1</v>
      </c>
      <c r="F1003" s="261" t="s">
        <v>2467</v>
      </c>
      <c r="G1003" s="259"/>
      <c r="H1003" s="262">
        <v>-0.69999999999999996</v>
      </c>
      <c r="I1003" s="263"/>
      <c r="J1003" s="259"/>
      <c r="K1003" s="259"/>
      <c r="L1003" s="264"/>
      <c r="M1003" s="265"/>
      <c r="N1003" s="266"/>
      <c r="O1003" s="266"/>
      <c r="P1003" s="266"/>
      <c r="Q1003" s="266"/>
      <c r="R1003" s="266"/>
      <c r="S1003" s="266"/>
      <c r="T1003" s="267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8" t="s">
        <v>226</v>
      </c>
      <c r="AU1003" s="268" t="s">
        <v>87</v>
      </c>
      <c r="AV1003" s="14" t="s">
        <v>87</v>
      </c>
      <c r="AW1003" s="14" t="s">
        <v>34</v>
      </c>
      <c r="AX1003" s="14" t="s">
        <v>79</v>
      </c>
      <c r="AY1003" s="268" t="s">
        <v>214</v>
      </c>
    </row>
    <row r="1004" s="15" customFormat="1">
      <c r="A1004" s="15"/>
      <c r="B1004" s="269"/>
      <c r="C1004" s="270"/>
      <c r="D1004" s="243" t="s">
        <v>226</v>
      </c>
      <c r="E1004" s="271" t="s">
        <v>1</v>
      </c>
      <c r="F1004" s="272" t="s">
        <v>230</v>
      </c>
      <c r="G1004" s="270"/>
      <c r="H1004" s="273">
        <v>21.699999999999999</v>
      </c>
      <c r="I1004" s="274"/>
      <c r="J1004" s="270"/>
      <c r="K1004" s="270"/>
      <c r="L1004" s="275"/>
      <c r="M1004" s="276"/>
      <c r="N1004" s="277"/>
      <c r="O1004" s="277"/>
      <c r="P1004" s="277"/>
      <c r="Q1004" s="277"/>
      <c r="R1004" s="277"/>
      <c r="S1004" s="277"/>
      <c r="T1004" s="278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79" t="s">
        <v>226</v>
      </c>
      <c r="AU1004" s="279" t="s">
        <v>87</v>
      </c>
      <c r="AV1004" s="15" t="s">
        <v>117</v>
      </c>
      <c r="AW1004" s="15" t="s">
        <v>34</v>
      </c>
      <c r="AX1004" s="15" t="s">
        <v>85</v>
      </c>
      <c r="AY1004" s="279" t="s">
        <v>214</v>
      </c>
    </row>
    <row r="1005" s="2" customFormat="1" ht="24.15" customHeight="1">
      <c r="A1005" s="39"/>
      <c r="B1005" s="40"/>
      <c r="C1005" s="229" t="s">
        <v>351</v>
      </c>
      <c r="D1005" s="230" t="s">
        <v>218</v>
      </c>
      <c r="E1005" s="231" t="s">
        <v>352</v>
      </c>
      <c r="F1005" s="232" t="s">
        <v>353</v>
      </c>
      <c r="G1005" s="233" t="s">
        <v>354</v>
      </c>
      <c r="H1005" s="234">
        <v>3</v>
      </c>
      <c r="I1005" s="235"/>
      <c r="J1005" s="236">
        <f>ROUND(I1005*H1005,2)</f>
        <v>0</v>
      </c>
      <c r="K1005" s="232" t="s">
        <v>222</v>
      </c>
      <c r="L1005" s="45"/>
      <c r="M1005" s="237" t="s">
        <v>1</v>
      </c>
      <c r="N1005" s="238" t="s">
        <v>44</v>
      </c>
      <c r="O1005" s="92"/>
      <c r="P1005" s="239">
        <f>O1005*H1005</f>
        <v>0</v>
      </c>
      <c r="Q1005" s="239">
        <v>2.5999999999999998E-05</v>
      </c>
      <c r="R1005" s="239">
        <f>Q1005*H1005</f>
        <v>7.7999999999999999E-05</v>
      </c>
      <c r="S1005" s="239">
        <v>0</v>
      </c>
      <c r="T1005" s="240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41" t="s">
        <v>293</v>
      </c>
      <c r="AT1005" s="241" t="s">
        <v>218</v>
      </c>
      <c r="AU1005" s="241" t="s">
        <v>87</v>
      </c>
      <c r="AY1005" s="18" t="s">
        <v>214</v>
      </c>
      <c r="BE1005" s="242">
        <f>IF(N1005="základní",J1005,0)</f>
        <v>0</v>
      </c>
      <c r="BF1005" s="242">
        <f>IF(N1005="snížená",J1005,0)</f>
        <v>0</v>
      </c>
      <c r="BG1005" s="242">
        <f>IF(N1005="zákl. přenesená",J1005,0)</f>
        <v>0</v>
      </c>
      <c r="BH1005" s="242">
        <f>IF(N1005="sníž. přenesená",J1005,0)</f>
        <v>0</v>
      </c>
      <c r="BI1005" s="242">
        <f>IF(N1005="nulová",J1005,0)</f>
        <v>0</v>
      </c>
      <c r="BJ1005" s="18" t="s">
        <v>85</v>
      </c>
      <c r="BK1005" s="242">
        <f>ROUND(I1005*H1005,2)</f>
        <v>0</v>
      </c>
      <c r="BL1005" s="18" t="s">
        <v>293</v>
      </c>
      <c r="BM1005" s="241" t="s">
        <v>355</v>
      </c>
    </row>
    <row r="1006" s="2" customFormat="1">
      <c r="A1006" s="39"/>
      <c r="B1006" s="40"/>
      <c r="C1006" s="41"/>
      <c r="D1006" s="243" t="s">
        <v>224</v>
      </c>
      <c r="E1006" s="41"/>
      <c r="F1006" s="244" t="s">
        <v>356</v>
      </c>
      <c r="G1006" s="41"/>
      <c r="H1006" s="41"/>
      <c r="I1006" s="245"/>
      <c r="J1006" s="41"/>
      <c r="K1006" s="41"/>
      <c r="L1006" s="45"/>
      <c r="M1006" s="246"/>
      <c r="N1006" s="247"/>
      <c r="O1006" s="92"/>
      <c r="P1006" s="92"/>
      <c r="Q1006" s="92"/>
      <c r="R1006" s="92"/>
      <c r="S1006" s="92"/>
      <c r="T1006" s="93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T1006" s="18" t="s">
        <v>224</v>
      </c>
      <c r="AU1006" s="18" t="s">
        <v>87</v>
      </c>
    </row>
    <row r="1007" s="14" customFormat="1">
      <c r="A1007" s="14"/>
      <c r="B1007" s="258"/>
      <c r="C1007" s="259"/>
      <c r="D1007" s="243" t="s">
        <v>226</v>
      </c>
      <c r="E1007" s="260" t="s">
        <v>1</v>
      </c>
      <c r="F1007" s="261" t="s">
        <v>2468</v>
      </c>
      <c r="G1007" s="259"/>
      <c r="H1007" s="262">
        <v>3</v>
      </c>
      <c r="I1007" s="263"/>
      <c r="J1007" s="259"/>
      <c r="K1007" s="259"/>
      <c r="L1007" s="264"/>
      <c r="M1007" s="265"/>
      <c r="N1007" s="266"/>
      <c r="O1007" s="266"/>
      <c r="P1007" s="266"/>
      <c r="Q1007" s="266"/>
      <c r="R1007" s="266"/>
      <c r="S1007" s="266"/>
      <c r="T1007" s="267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8" t="s">
        <v>226</v>
      </c>
      <c r="AU1007" s="268" t="s">
        <v>87</v>
      </c>
      <c r="AV1007" s="14" t="s">
        <v>87</v>
      </c>
      <c r="AW1007" s="14" t="s">
        <v>34</v>
      </c>
      <c r="AX1007" s="14" t="s">
        <v>85</v>
      </c>
      <c r="AY1007" s="268" t="s">
        <v>214</v>
      </c>
    </row>
    <row r="1008" s="2" customFormat="1" ht="24.15" customHeight="1">
      <c r="A1008" s="39"/>
      <c r="B1008" s="40"/>
      <c r="C1008" s="280" t="s">
        <v>357</v>
      </c>
      <c r="D1008" s="281" t="s">
        <v>244</v>
      </c>
      <c r="E1008" s="282" t="s">
        <v>358</v>
      </c>
      <c r="F1008" s="283" t="s">
        <v>359</v>
      </c>
      <c r="G1008" s="284" t="s">
        <v>354</v>
      </c>
      <c r="H1008" s="285">
        <v>3</v>
      </c>
      <c r="I1008" s="286"/>
      <c r="J1008" s="287">
        <f>ROUND(I1008*H1008,2)</f>
        <v>0</v>
      </c>
      <c r="K1008" s="283" t="s">
        <v>222</v>
      </c>
      <c r="L1008" s="288"/>
      <c r="M1008" s="289" t="s">
        <v>1</v>
      </c>
      <c r="N1008" s="290" t="s">
        <v>44</v>
      </c>
      <c r="O1008" s="92"/>
      <c r="P1008" s="239">
        <f>O1008*H1008</f>
        <v>0</v>
      </c>
      <c r="Q1008" s="239">
        <v>0.0014</v>
      </c>
      <c r="R1008" s="239">
        <f>Q1008*H1008</f>
        <v>0.0041999999999999997</v>
      </c>
      <c r="S1008" s="239">
        <v>0</v>
      </c>
      <c r="T1008" s="240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41" t="s">
        <v>299</v>
      </c>
      <c r="AT1008" s="241" t="s">
        <v>244</v>
      </c>
      <c r="AU1008" s="241" t="s">
        <v>87</v>
      </c>
      <c r="AY1008" s="18" t="s">
        <v>214</v>
      </c>
      <c r="BE1008" s="242">
        <f>IF(N1008="základní",J1008,0)</f>
        <v>0</v>
      </c>
      <c r="BF1008" s="242">
        <f>IF(N1008="snížená",J1008,0)</f>
        <v>0</v>
      </c>
      <c r="BG1008" s="242">
        <f>IF(N1008="zákl. přenesená",J1008,0)</f>
        <v>0</v>
      </c>
      <c r="BH1008" s="242">
        <f>IF(N1008="sníž. přenesená",J1008,0)</f>
        <v>0</v>
      </c>
      <c r="BI1008" s="242">
        <f>IF(N1008="nulová",J1008,0)</f>
        <v>0</v>
      </c>
      <c r="BJ1008" s="18" t="s">
        <v>85</v>
      </c>
      <c r="BK1008" s="242">
        <f>ROUND(I1008*H1008,2)</f>
        <v>0</v>
      </c>
      <c r="BL1008" s="18" t="s">
        <v>293</v>
      </c>
      <c r="BM1008" s="241" t="s">
        <v>360</v>
      </c>
    </row>
    <row r="1009" s="2" customFormat="1">
      <c r="A1009" s="39"/>
      <c r="B1009" s="40"/>
      <c r="C1009" s="41"/>
      <c r="D1009" s="243" t="s">
        <v>224</v>
      </c>
      <c r="E1009" s="41"/>
      <c r="F1009" s="244" t="s">
        <v>359</v>
      </c>
      <c r="G1009" s="41"/>
      <c r="H1009" s="41"/>
      <c r="I1009" s="245"/>
      <c r="J1009" s="41"/>
      <c r="K1009" s="41"/>
      <c r="L1009" s="45"/>
      <c r="M1009" s="246"/>
      <c r="N1009" s="247"/>
      <c r="O1009" s="92"/>
      <c r="P1009" s="92"/>
      <c r="Q1009" s="92"/>
      <c r="R1009" s="92"/>
      <c r="S1009" s="92"/>
      <c r="T1009" s="93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T1009" s="18" t="s">
        <v>224</v>
      </c>
      <c r="AU1009" s="18" t="s">
        <v>87</v>
      </c>
    </row>
    <row r="1010" s="2" customFormat="1" ht="24.15" customHeight="1">
      <c r="A1010" s="39"/>
      <c r="B1010" s="40"/>
      <c r="C1010" s="229" t="s">
        <v>2469</v>
      </c>
      <c r="D1010" s="229" t="s">
        <v>218</v>
      </c>
      <c r="E1010" s="231" t="s">
        <v>2470</v>
      </c>
      <c r="F1010" s="232" t="s">
        <v>2471</v>
      </c>
      <c r="G1010" s="233" t="s">
        <v>354</v>
      </c>
      <c r="H1010" s="234">
        <v>3</v>
      </c>
      <c r="I1010" s="235"/>
      <c r="J1010" s="236">
        <f>ROUND(I1010*H1010,2)</f>
        <v>0</v>
      </c>
      <c r="K1010" s="232" t="s">
        <v>222</v>
      </c>
      <c r="L1010" s="45"/>
      <c r="M1010" s="237" t="s">
        <v>1</v>
      </c>
      <c r="N1010" s="238" t="s">
        <v>44</v>
      </c>
      <c r="O1010" s="92"/>
      <c r="P1010" s="239">
        <f>O1010*H1010</f>
        <v>0</v>
      </c>
      <c r="Q1010" s="239">
        <v>3.1999999999999999E-05</v>
      </c>
      <c r="R1010" s="239">
        <f>Q1010*H1010</f>
        <v>9.6000000000000002E-05</v>
      </c>
      <c r="S1010" s="239">
        <v>0</v>
      </c>
      <c r="T1010" s="240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41" t="s">
        <v>293</v>
      </c>
      <c r="AT1010" s="241" t="s">
        <v>218</v>
      </c>
      <c r="AU1010" s="241" t="s">
        <v>87</v>
      </c>
      <c r="AY1010" s="18" t="s">
        <v>214</v>
      </c>
      <c r="BE1010" s="242">
        <f>IF(N1010="základní",J1010,0)</f>
        <v>0</v>
      </c>
      <c r="BF1010" s="242">
        <f>IF(N1010="snížená",J1010,0)</f>
        <v>0</v>
      </c>
      <c r="BG1010" s="242">
        <f>IF(N1010="zákl. přenesená",J1010,0)</f>
        <v>0</v>
      </c>
      <c r="BH1010" s="242">
        <f>IF(N1010="sníž. přenesená",J1010,0)</f>
        <v>0</v>
      </c>
      <c r="BI1010" s="242">
        <f>IF(N1010="nulová",J1010,0)</f>
        <v>0</v>
      </c>
      <c r="BJ1010" s="18" t="s">
        <v>85</v>
      </c>
      <c r="BK1010" s="242">
        <f>ROUND(I1010*H1010,2)</f>
        <v>0</v>
      </c>
      <c r="BL1010" s="18" t="s">
        <v>293</v>
      </c>
      <c r="BM1010" s="241" t="s">
        <v>2472</v>
      </c>
    </row>
    <row r="1011" s="2" customFormat="1">
      <c r="A1011" s="39"/>
      <c r="B1011" s="40"/>
      <c r="C1011" s="41"/>
      <c r="D1011" s="243" t="s">
        <v>224</v>
      </c>
      <c r="E1011" s="41"/>
      <c r="F1011" s="244" t="s">
        <v>2473</v>
      </c>
      <c r="G1011" s="41"/>
      <c r="H1011" s="41"/>
      <c r="I1011" s="245"/>
      <c r="J1011" s="41"/>
      <c r="K1011" s="41"/>
      <c r="L1011" s="45"/>
      <c r="M1011" s="246"/>
      <c r="N1011" s="247"/>
      <c r="O1011" s="92"/>
      <c r="P1011" s="92"/>
      <c r="Q1011" s="92"/>
      <c r="R1011" s="92"/>
      <c r="S1011" s="92"/>
      <c r="T1011" s="93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T1011" s="18" t="s">
        <v>224</v>
      </c>
      <c r="AU1011" s="18" t="s">
        <v>87</v>
      </c>
    </row>
    <row r="1012" s="2" customFormat="1" ht="24.15" customHeight="1">
      <c r="A1012" s="39"/>
      <c r="B1012" s="40"/>
      <c r="C1012" s="280" t="s">
        <v>2474</v>
      </c>
      <c r="D1012" s="280" t="s">
        <v>244</v>
      </c>
      <c r="E1012" s="282" t="s">
        <v>2475</v>
      </c>
      <c r="F1012" s="283" t="s">
        <v>2476</v>
      </c>
      <c r="G1012" s="284" t="s">
        <v>354</v>
      </c>
      <c r="H1012" s="285">
        <v>3</v>
      </c>
      <c r="I1012" s="286"/>
      <c r="J1012" s="287">
        <f>ROUND(I1012*H1012,2)</f>
        <v>0</v>
      </c>
      <c r="K1012" s="283" t="s">
        <v>222</v>
      </c>
      <c r="L1012" s="288"/>
      <c r="M1012" s="289" t="s">
        <v>1</v>
      </c>
      <c r="N1012" s="290" t="s">
        <v>44</v>
      </c>
      <c r="O1012" s="92"/>
      <c r="P1012" s="239">
        <f>O1012*H1012</f>
        <v>0</v>
      </c>
      <c r="Q1012" s="239">
        <v>0.0041999999999999997</v>
      </c>
      <c r="R1012" s="239">
        <f>Q1012*H1012</f>
        <v>0.0126</v>
      </c>
      <c r="S1012" s="239">
        <v>0</v>
      </c>
      <c r="T1012" s="240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41" t="s">
        <v>299</v>
      </c>
      <c r="AT1012" s="241" t="s">
        <v>244</v>
      </c>
      <c r="AU1012" s="241" t="s">
        <v>87</v>
      </c>
      <c r="AY1012" s="18" t="s">
        <v>214</v>
      </c>
      <c r="BE1012" s="242">
        <f>IF(N1012="základní",J1012,0)</f>
        <v>0</v>
      </c>
      <c r="BF1012" s="242">
        <f>IF(N1012="snížená",J1012,0)</f>
        <v>0</v>
      </c>
      <c r="BG1012" s="242">
        <f>IF(N1012="zákl. přenesená",J1012,0)</f>
        <v>0</v>
      </c>
      <c r="BH1012" s="242">
        <f>IF(N1012="sníž. přenesená",J1012,0)</f>
        <v>0</v>
      </c>
      <c r="BI1012" s="242">
        <f>IF(N1012="nulová",J1012,0)</f>
        <v>0</v>
      </c>
      <c r="BJ1012" s="18" t="s">
        <v>85</v>
      </c>
      <c r="BK1012" s="242">
        <f>ROUND(I1012*H1012,2)</f>
        <v>0</v>
      </c>
      <c r="BL1012" s="18" t="s">
        <v>293</v>
      </c>
      <c r="BM1012" s="241" t="s">
        <v>2477</v>
      </c>
    </row>
    <row r="1013" s="2" customFormat="1">
      <c r="A1013" s="39"/>
      <c r="B1013" s="40"/>
      <c r="C1013" s="41"/>
      <c r="D1013" s="243" t="s">
        <v>224</v>
      </c>
      <c r="E1013" s="41"/>
      <c r="F1013" s="244" t="s">
        <v>2476</v>
      </c>
      <c r="G1013" s="41"/>
      <c r="H1013" s="41"/>
      <c r="I1013" s="245"/>
      <c r="J1013" s="41"/>
      <c r="K1013" s="41"/>
      <c r="L1013" s="45"/>
      <c r="M1013" s="246"/>
      <c r="N1013" s="247"/>
      <c r="O1013" s="92"/>
      <c r="P1013" s="92"/>
      <c r="Q1013" s="92"/>
      <c r="R1013" s="92"/>
      <c r="S1013" s="92"/>
      <c r="T1013" s="93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T1013" s="18" t="s">
        <v>224</v>
      </c>
      <c r="AU1013" s="18" t="s">
        <v>87</v>
      </c>
    </row>
    <row r="1014" s="2" customFormat="1" ht="24.15" customHeight="1">
      <c r="A1014" s="39"/>
      <c r="B1014" s="40"/>
      <c r="C1014" s="229" t="s">
        <v>361</v>
      </c>
      <c r="D1014" s="230" t="s">
        <v>218</v>
      </c>
      <c r="E1014" s="231" t="s">
        <v>362</v>
      </c>
      <c r="F1014" s="232" t="s">
        <v>363</v>
      </c>
      <c r="G1014" s="233" t="s">
        <v>283</v>
      </c>
      <c r="H1014" s="234">
        <v>5.3390000000000004</v>
      </c>
      <c r="I1014" s="235"/>
      <c r="J1014" s="236">
        <f>ROUND(I1014*H1014,2)</f>
        <v>0</v>
      </c>
      <c r="K1014" s="232" t="s">
        <v>222</v>
      </c>
      <c r="L1014" s="45"/>
      <c r="M1014" s="237" t="s">
        <v>1</v>
      </c>
      <c r="N1014" s="238" t="s">
        <v>44</v>
      </c>
      <c r="O1014" s="92"/>
      <c r="P1014" s="239">
        <f>O1014*H1014</f>
        <v>0</v>
      </c>
      <c r="Q1014" s="239">
        <v>0</v>
      </c>
      <c r="R1014" s="239">
        <f>Q1014*H1014</f>
        <v>0</v>
      </c>
      <c r="S1014" s="239">
        <v>0</v>
      </c>
      <c r="T1014" s="240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41" t="s">
        <v>293</v>
      </c>
      <c r="AT1014" s="241" t="s">
        <v>218</v>
      </c>
      <c r="AU1014" s="241" t="s">
        <v>87</v>
      </c>
      <c r="AY1014" s="18" t="s">
        <v>214</v>
      </c>
      <c r="BE1014" s="242">
        <f>IF(N1014="základní",J1014,0)</f>
        <v>0</v>
      </c>
      <c r="BF1014" s="242">
        <f>IF(N1014="snížená",J1014,0)</f>
        <v>0</v>
      </c>
      <c r="BG1014" s="242">
        <f>IF(N1014="zákl. přenesená",J1014,0)</f>
        <v>0</v>
      </c>
      <c r="BH1014" s="242">
        <f>IF(N1014="sníž. přenesená",J1014,0)</f>
        <v>0</v>
      </c>
      <c r="BI1014" s="242">
        <f>IF(N1014="nulová",J1014,0)</f>
        <v>0</v>
      </c>
      <c r="BJ1014" s="18" t="s">
        <v>85</v>
      </c>
      <c r="BK1014" s="242">
        <f>ROUND(I1014*H1014,2)</f>
        <v>0</v>
      </c>
      <c r="BL1014" s="18" t="s">
        <v>293</v>
      </c>
      <c r="BM1014" s="241" t="s">
        <v>364</v>
      </c>
    </row>
    <row r="1015" s="2" customFormat="1">
      <c r="A1015" s="39"/>
      <c r="B1015" s="40"/>
      <c r="C1015" s="41"/>
      <c r="D1015" s="243" t="s">
        <v>224</v>
      </c>
      <c r="E1015" s="41"/>
      <c r="F1015" s="244" t="s">
        <v>365</v>
      </c>
      <c r="G1015" s="41"/>
      <c r="H1015" s="41"/>
      <c r="I1015" s="245"/>
      <c r="J1015" s="41"/>
      <c r="K1015" s="41"/>
      <c r="L1015" s="45"/>
      <c r="M1015" s="246"/>
      <c r="N1015" s="247"/>
      <c r="O1015" s="92"/>
      <c r="P1015" s="92"/>
      <c r="Q1015" s="92"/>
      <c r="R1015" s="92"/>
      <c r="S1015" s="92"/>
      <c r="T1015" s="93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T1015" s="18" t="s">
        <v>224</v>
      </c>
      <c r="AU1015" s="18" t="s">
        <v>87</v>
      </c>
    </row>
    <row r="1016" s="14" customFormat="1">
      <c r="A1016" s="14"/>
      <c r="B1016" s="258"/>
      <c r="C1016" s="259"/>
      <c r="D1016" s="243" t="s">
        <v>226</v>
      </c>
      <c r="E1016" s="260" t="s">
        <v>1</v>
      </c>
      <c r="F1016" s="261" t="s">
        <v>2478</v>
      </c>
      <c r="G1016" s="259"/>
      <c r="H1016" s="262">
        <v>5.3390000000000004</v>
      </c>
      <c r="I1016" s="263"/>
      <c r="J1016" s="259"/>
      <c r="K1016" s="259"/>
      <c r="L1016" s="264"/>
      <c r="M1016" s="265"/>
      <c r="N1016" s="266"/>
      <c r="O1016" s="266"/>
      <c r="P1016" s="266"/>
      <c r="Q1016" s="266"/>
      <c r="R1016" s="266"/>
      <c r="S1016" s="266"/>
      <c r="T1016" s="267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8" t="s">
        <v>226</v>
      </c>
      <c r="AU1016" s="268" t="s">
        <v>87</v>
      </c>
      <c r="AV1016" s="14" t="s">
        <v>87</v>
      </c>
      <c r="AW1016" s="14" t="s">
        <v>34</v>
      </c>
      <c r="AX1016" s="14" t="s">
        <v>85</v>
      </c>
      <c r="AY1016" s="268" t="s">
        <v>214</v>
      </c>
    </row>
    <row r="1017" s="12" customFormat="1" ht="22.8" customHeight="1">
      <c r="A1017" s="12"/>
      <c r="B1017" s="213"/>
      <c r="C1017" s="214"/>
      <c r="D1017" s="215" t="s">
        <v>78</v>
      </c>
      <c r="E1017" s="227" t="s">
        <v>773</v>
      </c>
      <c r="F1017" s="227" t="s">
        <v>774</v>
      </c>
      <c r="G1017" s="214"/>
      <c r="H1017" s="214"/>
      <c r="I1017" s="217"/>
      <c r="J1017" s="228">
        <f>BK1017</f>
        <v>0</v>
      </c>
      <c r="K1017" s="214"/>
      <c r="L1017" s="219"/>
      <c r="M1017" s="220"/>
      <c r="N1017" s="221"/>
      <c r="O1017" s="221"/>
      <c r="P1017" s="222">
        <f>SUM(P1018:P1094)</f>
        <v>0</v>
      </c>
      <c r="Q1017" s="221"/>
      <c r="R1017" s="222">
        <f>SUM(R1018:R1094)</f>
        <v>0.37491545659199998</v>
      </c>
      <c r="S1017" s="221"/>
      <c r="T1017" s="223">
        <f>SUM(T1018:T1094)</f>
        <v>0.0066800000000000002</v>
      </c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R1017" s="224" t="s">
        <v>87</v>
      </c>
      <c r="AT1017" s="225" t="s">
        <v>78</v>
      </c>
      <c r="AU1017" s="225" t="s">
        <v>85</v>
      </c>
      <c r="AY1017" s="224" t="s">
        <v>214</v>
      </c>
      <c r="BK1017" s="226">
        <f>SUM(BK1018:BK1094)</f>
        <v>0</v>
      </c>
    </row>
    <row r="1018" s="2" customFormat="1" ht="16.5" customHeight="1">
      <c r="A1018" s="39"/>
      <c r="B1018" s="40"/>
      <c r="C1018" s="229" t="s">
        <v>2479</v>
      </c>
      <c r="D1018" s="229" t="s">
        <v>218</v>
      </c>
      <c r="E1018" s="231" t="s">
        <v>2480</v>
      </c>
      <c r="F1018" s="232" t="s">
        <v>2481</v>
      </c>
      <c r="G1018" s="233" t="s">
        <v>239</v>
      </c>
      <c r="H1018" s="234">
        <v>4</v>
      </c>
      <c r="I1018" s="235"/>
      <c r="J1018" s="236">
        <f>ROUND(I1018*H1018,2)</f>
        <v>0</v>
      </c>
      <c r="K1018" s="232" t="s">
        <v>222</v>
      </c>
      <c r="L1018" s="45"/>
      <c r="M1018" s="237" t="s">
        <v>1</v>
      </c>
      <c r="N1018" s="238" t="s">
        <v>44</v>
      </c>
      <c r="O1018" s="92"/>
      <c r="P1018" s="239">
        <f>O1018*H1018</f>
        <v>0</v>
      </c>
      <c r="Q1018" s="239">
        <v>0</v>
      </c>
      <c r="R1018" s="239">
        <f>Q1018*H1018</f>
        <v>0</v>
      </c>
      <c r="S1018" s="239">
        <v>0.00167</v>
      </c>
      <c r="T1018" s="240">
        <f>S1018*H1018</f>
        <v>0.0066800000000000002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41" t="s">
        <v>293</v>
      </c>
      <c r="AT1018" s="241" t="s">
        <v>218</v>
      </c>
      <c r="AU1018" s="241" t="s">
        <v>87</v>
      </c>
      <c r="AY1018" s="18" t="s">
        <v>214</v>
      </c>
      <c r="BE1018" s="242">
        <f>IF(N1018="základní",J1018,0)</f>
        <v>0</v>
      </c>
      <c r="BF1018" s="242">
        <f>IF(N1018="snížená",J1018,0)</f>
        <v>0</v>
      </c>
      <c r="BG1018" s="242">
        <f>IF(N1018="zákl. přenesená",J1018,0)</f>
        <v>0</v>
      </c>
      <c r="BH1018" s="242">
        <f>IF(N1018="sníž. přenesená",J1018,0)</f>
        <v>0</v>
      </c>
      <c r="BI1018" s="242">
        <f>IF(N1018="nulová",J1018,0)</f>
        <v>0</v>
      </c>
      <c r="BJ1018" s="18" t="s">
        <v>85</v>
      </c>
      <c r="BK1018" s="242">
        <f>ROUND(I1018*H1018,2)</f>
        <v>0</v>
      </c>
      <c r="BL1018" s="18" t="s">
        <v>293</v>
      </c>
      <c r="BM1018" s="241" t="s">
        <v>2482</v>
      </c>
    </row>
    <row r="1019" s="2" customFormat="1">
      <c r="A1019" s="39"/>
      <c r="B1019" s="40"/>
      <c r="C1019" s="41"/>
      <c r="D1019" s="243" t="s">
        <v>224</v>
      </c>
      <c r="E1019" s="41"/>
      <c r="F1019" s="244" t="s">
        <v>2483</v>
      </c>
      <c r="G1019" s="41"/>
      <c r="H1019" s="41"/>
      <c r="I1019" s="245"/>
      <c r="J1019" s="41"/>
      <c r="K1019" s="41"/>
      <c r="L1019" s="45"/>
      <c r="M1019" s="246"/>
      <c r="N1019" s="247"/>
      <c r="O1019" s="92"/>
      <c r="P1019" s="92"/>
      <c r="Q1019" s="92"/>
      <c r="R1019" s="92"/>
      <c r="S1019" s="92"/>
      <c r="T1019" s="93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T1019" s="18" t="s">
        <v>224</v>
      </c>
      <c r="AU1019" s="18" t="s">
        <v>87</v>
      </c>
    </row>
    <row r="1020" s="2" customFormat="1" ht="33" customHeight="1">
      <c r="A1020" s="39"/>
      <c r="B1020" s="40"/>
      <c r="C1020" s="229" t="s">
        <v>2484</v>
      </c>
      <c r="D1020" s="229" t="s">
        <v>218</v>
      </c>
      <c r="E1020" s="231" t="s">
        <v>2485</v>
      </c>
      <c r="F1020" s="232" t="s">
        <v>2486</v>
      </c>
      <c r="G1020" s="233" t="s">
        <v>239</v>
      </c>
      <c r="H1020" s="234">
        <v>44.850000000000001</v>
      </c>
      <c r="I1020" s="235"/>
      <c r="J1020" s="236">
        <f>ROUND(I1020*H1020,2)</f>
        <v>0</v>
      </c>
      <c r="K1020" s="232" t="s">
        <v>222</v>
      </c>
      <c r="L1020" s="45"/>
      <c r="M1020" s="237" t="s">
        <v>1</v>
      </c>
      <c r="N1020" s="238" t="s">
        <v>44</v>
      </c>
      <c r="O1020" s="92"/>
      <c r="P1020" s="239">
        <f>O1020*H1020</f>
        <v>0</v>
      </c>
      <c r="Q1020" s="239">
        <v>0.00093700000000000001</v>
      </c>
      <c r="R1020" s="239">
        <f>Q1020*H1020</f>
        <v>0.042024450000000005</v>
      </c>
      <c r="S1020" s="239">
        <v>0</v>
      </c>
      <c r="T1020" s="240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41" t="s">
        <v>293</v>
      </c>
      <c r="AT1020" s="241" t="s">
        <v>218</v>
      </c>
      <c r="AU1020" s="241" t="s">
        <v>87</v>
      </c>
      <c r="AY1020" s="18" t="s">
        <v>214</v>
      </c>
      <c r="BE1020" s="242">
        <f>IF(N1020="základní",J1020,0)</f>
        <v>0</v>
      </c>
      <c r="BF1020" s="242">
        <f>IF(N1020="snížená",J1020,0)</f>
        <v>0</v>
      </c>
      <c r="BG1020" s="242">
        <f>IF(N1020="zákl. přenesená",J1020,0)</f>
        <v>0</v>
      </c>
      <c r="BH1020" s="242">
        <f>IF(N1020="sníž. přenesená",J1020,0)</f>
        <v>0</v>
      </c>
      <c r="BI1020" s="242">
        <f>IF(N1020="nulová",J1020,0)</f>
        <v>0</v>
      </c>
      <c r="BJ1020" s="18" t="s">
        <v>85</v>
      </c>
      <c r="BK1020" s="242">
        <f>ROUND(I1020*H1020,2)</f>
        <v>0</v>
      </c>
      <c r="BL1020" s="18" t="s">
        <v>293</v>
      </c>
      <c r="BM1020" s="241" t="s">
        <v>2487</v>
      </c>
    </row>
    <row r="1021" s="2" customFormat="1">
      <c r="A1021" s="39"/>
      <c r="B1021" s="40"/>
      <c r="C1021" s="41"/>
      <c r="D1021" s="243" t="s">
        <v>224</v>
      </c>
      <c r="E1021" s="41"/>
      <c r="F1021" s="244" t="s">
        <v>2488</v>
      </c>
      <c r="G1021" s="41"/>
      <c r="H1021" s="41"/>
      <c r="I1021" s="245"/>
      <c r="J1021" s="41"/>
      <c r="K1021" s="41"/>
      <c r="L1021" s="45"/>
      <c r="M1021" s="246"/>
      <c r="N1021" s="247"/>
      <c r="O1021" s="92"/>
      <c r="P1021" s="92"/>
      <c r="Q1021" s="92"/>
      <c r="R1021" s="92"/>
      <c r="S1021" s="92"/>
      <c r="T1021" s="93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T1021" s="18" t="s">
        <v>224</v>
      </c>
      <c r="AU1021" s="18" t="s">
        <v>87</v>
      </c>
    </row>
    <row r="1022" s="13" customFormat="1">
      <c r="A1022" s="13"/>
      <c r="B1022" s="248"/>
      <c r="C1022" s="249"/>
      <c r="D1022" s="243" t="s">
        <v>226</v>
      </c>
      <c r="E1022" s="250" t="s">
        <v>1</v>
      </c>
      <c r="F1022" s="251" t="s">
        <v>2489</v>
      </c>
      <c r="G1022" s="249"/>
      <c r="H1022" s="250" t="s">
        <v>1</v>
      </c>
      <c r="I1022" s="252"/>
      <c r="J1022" s="249"/>
      <c r="K1022" s="249"/>
      <c r="L1022" s="253"/>
      <c r="M1022" s="254"/>
      <c r="N1022" s="255"/>
      <c r="O1022" s="255"/>
      <c r="P1022" s="255"/>
      <c r="Q1022" s="255"/>
      <c r="R1022" s="255"/>
      <c r="S1022" s="255"/>
      <c r="T1022" s="256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7" t="s">
        <v>226</v>
      </c>
      <c r="AU1022" s="257" t="s">
        <v>87</v>
      </c>
      <c r="AV1022" s="13" t="s">
        <v>85</v>
      </c>
      <c r="AW1022" s="13" t="s">
        <v>34</v>
      </c>
      <c r="AX1022" s="13" t="s">
        <v>79</v>
      </c>
      <c r="AY1022" s="257" t="s">
        <v>214</v>
      </c>
    </row>
    <row r="1023" s="14" customFormat="1">
      <c r="A1023" s="14"/>
      <c r="B1023" s="258"/>
      <c r="C1023" s="259"/>
      <c r="D1023" s="243" t="s">
        <v>226</v>
      </c>
      <c r="E1023" s="260" t="s">
        <v>1</v>
      </c>
      <c r="F1023" s="261" t="s">
        <v>2490</v>
      </c>
      <c r="G1023" s="259"/>
      <c r="H1023" s="262">
        <v>41.799999999999997</v>
      </c>
      <c r="I1023" s="263"/>
      <c r="J1023" s="259"/>
      <c r="K1023" s="259"/>
      <c r="L1023" s="264"/>
      <c r="M1023" s="265"/>
      <c r="N1023" s="266"/>
      <c r="O1023" s="266"/>
      <c r="P1023" s="266"/>
      <c r="Q1023" s="266"/>
      <c r="R1023" s="266"/>
      <c r="S1023" s="266"/>
      <c r="T1023" s="267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8" t="s">
        <v>226</v>
      </c>
      <c r="AU1023" s="268" t="s">
        <v>87</v>
      </c>
      <c r="AV1023" s="14" t="s">
        <v>87</v>
      </c>
      <c r="AW1023" s="14" t="s">
        <v>34</v>
      </c>
      <c r="AX1023" s="14" t="s">
        <v>79</v>
      </c>
      <c r="AY1023" s="268" t="s">
        <v>214</v>
      </c>
    </row>
    <row r="1024" s="13" customFormat="1">
      <c r="A1024" s="13"/>
      <c r="B1024" s="248"/>
      <c r="C1024" s="249"/>
      <c r="D1024" s="243" t="s">
        <v>226</v>
      </c>
      <c r="E1024" s="250" t="s">
        <v>1</v>
      </c>
      <c r="F1024" s="251" t="s">
        <v>2491</v>
      </c>
      <c r="G1024" s="249"/>
      <c r="H1024" s="250" t="s">
        <v>1</v>
      </c>
      <c r="I1024" s="252"/>
      <c r="J1024" s="249"/>
      <c r="K1024" s="249"/>
      <c r="L1024" s="253"/>
      <c r="M1024" s="254"/>
      <c r="N1024" s="255"/>
      <c r="O1024" s="255"/>
      <c r="P1024" s="255"/>
      <c r="Q1024" s="255"/>
      <c r="R1024" s="255"/>
      <c r="S1024" s="255"/>
      <c r="T1024" s="256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7" t="s">
        <v>226</v>
      </c>
      <c r="AU1024" s="257" t="s">
        <v>87</v>
      </c>
      <c r="AV1024" s="13" t="s">
        <v>85</v>
      </c>
      <c r="AW1024" s="13" t="s">
        <v>34</v>
      </c>
      <c r="AX1024" s="13" t="s">
        <v>79</v>
      </c>
      <c r="AY1024" s="257" t="s">
        <v>214</v>
      </c>
    </row>
    <row r="1025" s="14" customFormat="1">
      <c r="A1025" s="14"/>
      <c r="B1025" s="258"/>
      <c r="C1025" s="259"/>
      <c r="D1025" s="243" t="s">
        <v>226</v>
      </c>
      <c r="E1025" s="260" t="s">
        <v>1</v>
      </c>
      <c r="F1025" s="261" t="s">
        <v>2492</v>
      </c>
      <c r="G1025" s="259"/>
      <c r="H1025" s="262">
        <v>3.0499999999999998</v>
      </c>
      <c r="I1025" s="263"/>
      <c r="J1025" s="259"/>
      <c r="K1025" s="259"/>
      <c r="L1025" s="264"/>
      <c r="M1025" s="265"/>
      <c r="N1025" s="266"/>
      <c r="O1025" s="266"/>
      <c r="P1025" s="266"/>
      <c r="Q1025" s="266"/>
      <c r="R1025" s="266"/>
      <c r="S1025" s="266"/>
      <c r="T1025" s="267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8" t="s">
        <v>226</v>
      </c>
      <c r="AU1025" s="268" t="s">
        <v>87</v>
      </c>
      <c r="AV1025" s="14" t="s">
        <v>87</v>
      </c>
      <c r="AW1025" s="14" t="s">
        <v>34</v>
      </c>
      <c r="AX1025" s="14" t="s">
        <v>79</v>
      </c>
      <c r="AY1025" s="268" t="s">
        <v>214</v>
      </c>
    </row>
    <row r="1026" s="15" customFormat="1">
      <c r="A1026" s="15"/>
      <c r="B1026" s="269"/>
      <c r="C1026" s="270"/>
      <c r="D1026" s="243" t="s">
        <v>226</v>
      </c>
      <c r="E1026" s="271" t="s">
        <v>1</v>
      </c>
      <c r="F1026" s="272" t="s">
        <v>230</v>
      </c>
      <c r="G1026" s="270"/>
      <c r="H1026" s="273">
        <v>44.850000000000001</v>
      </c>
      <c r="I1026" s="274"/>
      <c r="J1026" s="270"/>
      <c r="K1026" s="270"/>
      <c r="L1026" s="275"/>
      <c r="M1026" s="276"/>
      <c r="N1026" s="277"/>
      <c r="O1026" s="277"/>
      <c r="P1026" s="277"/>
      <c r="Q1026" s="277"/>
      <c r="R1026" s="277"/>
      <c r="S1026" s="277"/>
      <c r="T1026" s="278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79" t="s">
        <v>226</v>
      </c>
      <c r="AU1026" s="279" t="s">
        <v>87</v>
      </c>
      <c r="AV1026" s="15" t="s">
        <v>117</v>
      </c>
      <c r="AW1026" s="15" t="s">
        <v>34</v>
      </c>
      <c r="AX1026" s="15" t="s">
        <v>85</v>
      </c>
      <c r="AY1026" s="279" t="s">
        <v>214</v>
      </c>
    </row>
    <row r="1027" s="2" customFormat="1" ht="33" customHeight="1">
      <c r="A1027" s="39"/>
      <c r="B1027" s="40"/>
      <c r="C1027" s="229" t="s">
        <v>2493</v>
      </c>
      <c r="D1027" s="229" t="s">
        <v>218</v>
      </c>
      <c r="E1027" s="231" t="s">
        <v>2494</v>
      </c>
      <c r="F1027" s="232" t="s">
        <v>2495</v>
      </c>
      <c r="G1027" s="233" t="s">
        <v>239</v>
      </c>
      <c r="H1027" s="234">
        <v>61.799999999999997</v>
      </c>
      <c r="I1027" s="235"/>
      <c r="J1027" s="236">
        <f>ROUND(I1027*H1027,2)</f>
        <v>0</v>
      </c>
      <c r="K1027" s="232" t="s">
        <v>222</v>
      </c>
      <c r="L1027" s="45"/>
      <c r="M1027" s="237" t="s">
        <v>1</v>
      </c>
      <c r="N1027" s="238" t="s">
        <v>44</v>
      </c>
      <c r="O1027" s="92"/>
      <c r="P1027" s="239">
        <f>O1027*H1027</f>
        <v>0</v>
      </c>
      <c r="Q1027" s="239">
        <v>0.0033479999999999998</v>
      </c>
      <c r="R1027" s="239">
        <f>Q1027*H1027</f>
        <v>0.20690639999999999</v>
      </c>
      <c r="S1027" s="239">
        <v>0</v>
      </c>
      <c r="T1027" s="240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41" t="s">
        <v>293</v>
      </c>
      <c r="AT1027" s="241" t="s">
        <v>218</v>
      </c>
      <c r="AU1027" s="241" t="s">
        <v>87</v>
      </c>
      <c r="AY1027" s="18" t="s">
        <v>214</v>
      </c>
      <c r="BE1027" s="242">
        <f>IF(N1027="základní",J1027,0)</f>
        <v>0</v>
      </c>
      <c r="BF1027" s="242">
        <f>IF(N1027="snížená",J1027,0)</f>
        <v>0</v>
      </c>
      <c r="BG1027" s="242">
        <f>IF(N1027="zákl. přenesená",J1027,0)</f>
        <v>0</v>
      </c>
      <c r="BH1027" s="242">
        <f>IF(N1027="sníž. přenesená",J1027,0)</f>
        <v>0</v>
      </c>
      <c r="BI1027" s="242">
        <f>IF(N1027="nulová",J1027,0)</f>
        <v>0</v>
      </c>
      <c r="BJ1027" s="18" t="s">
        <v>85</v>
      </c>
      <c r="BK1027" s="242">
        <f>ROUND(I1027*H1027,2)</f>
        <v>0</v>
      </c>
      <c r="BL1027" s="18" t="s">
        <v>293</v>
      </c>
      <c r="BM1027" s="241" t="s">
        <v>2496</v>
      </c>
    </row>
    <row r="1028" s="2" customFormat="1">
      <c r="A1028" s="39"/>
      <c r="B1028" s="40"/>
      <c r="C1028" s="41"/>
      <c r="D1028" s="243" t="s">
        <v>224</v>
      </c>
      <c r="E1028" s="41"/>
      <c r="F1028" s="244" t="s">
        <v>2497</v>
      </c>
      <c r="G1028" s="41"/>
      <c r="H1028" s="41"/>
      <c r="I1028" s="245"/>
      <c r="J1028" s="41"/>
      <c r="K1028" s="41"/>
      <c r="L1028" s="45"/>
      <c r="M1028" s="246"/>
      <c r="N1028" s="247"/>
      <c r="O1028" s="92"/>
      <c r="P1028" s="92"/>
      <c r="Q1028" s="92"/>
      <c r="R1028" s="92"/>
      <c r="S1028" s="92"/>
      <c r="T1028" s="93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T1028" s="18" t="s">
        <v>224</v>
      </c>
      <c r="AU1028" s="18" t="s">
        <v>87</v>
      </c>
    </row>
    <row r="1029" s="13" customFormat="1">
      <c r="A1029" s="13"/>
      <c r="B1029" s="248"/>
      <c r="C1029" s="249"/>
      <c r="D1029" s="243" t="s">
        <v>226</v>
      </c>
      <c r="E1029" s="250" t="s">
        <v>1</v>
      </c>
      <c r="F1029" s="251" t="s">
        <v>2498</v>
      </c>
      <c r="G1029" s="249"/>
      <c r="H1029" s="250" t="s">
        <v>1</v>
      </c>
      <c r="I1029" s="252"/>
      <c r="J1029" s="249"/>
      <c r="K1029" s="249"/>
      <c r="L1029" s="253"/>
      <c r="M1029" s="254"/>
      <c r="N1029" s="255"/>
      <c r="O1029" s="255"/>
      <c r="P1029" s="255"/>
      <c r="Q1029" s="255"/>
      <c r="R1029" s="255"/>
      <c r="S1029" s="255"/>
      <c r="T1029" s="256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7" t="s">
        <v>226</v>
      </c>
      <c r="AU1029" s="257" t="s">
        <v>87</v>
      </c>
      <c r="AV1029" s="13" t="s">
        <v>85</v>
      </c>
      <c r="AW1029" s="13" t="s">
        <v>34</v>
      </c>
      <c r="AX1029" s="13" t="s">
        <v>79</v>
      </c>
      <c r="AY1029" s="257" t="s">
        <v>214</v>
      </c>
    </row>
    <row r="1030" s="14" customFormat="1">
      <c r="A1030" s="14"/>
      <c r="B1030" s="258"/>
      <c r="C1030" s="259"/>
      <c r="D1030" s="243" t="s">
        <v>226</v>
      </c>
      <c r="E1030" s="260" t="s">
        <v>1</v>
      </c>
      <c r="F1030" s="261" t="s">
        <v>2499</v>
      </c>
      <c r="G1030" s="259"/>
      <c r="H1030" s="262">
        <v>20</v>
      </c>
      <c r="I1030" s="263"/>
      <c r="J1030" s="259"/>
      <c r="K1030" s="259"/>
      <c r="L1030" s="264"/>
      <c r="M1030" s="265"/>
      <c r="N1030" s="266"/>
      <c r="O1030" s="266"/>
      <c r="P1030" s="266"/>
      <c r="Q1030" s="266"/>
      <c r="R1030" s="266"/>
      <c r="S1030" s="266"/>
      <c r="T1030" s="267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8" t="s">
        <v>226</v>
      </c>
      <c r="AU1030" s="268" t="s">
        <v>87</v>
      </c>
      <c r="AV1030" s="14" t="s">
        <v>87</v>
      </c>
      <c r="AW1030" s="14" t="s">
        <v>34</v>
      </c>
      <c r="AX1030" s="14" t="s">
        <v>79</v>
      </c>
      <c r="AY1030" s="268" t="s">
        <v>214</v>
      </c>
    </row>
    <row r="1031" s="13" customFormat="1">
      <c r="A1031" s="13"/>
      <c r="B1031" s="248"/>
      <c r="C1031" s="249"/>
      <c r="D1031" s="243" t="s">
        <v>226</v>
      </c>
      <c r="E1031" s="250" t="s">
        <v>1</v>
      </c>
      <c r="F1031" s="251" t="s">
        <v>2500</v>
      </c>
      <c r="G1031" s="249"/>
      <c r="H1031" s="250" t="s">
        <v>1</v>
      </c>
      <c r="I1031" s="252"/>
      <c r="J1031" s="249"/>
      <c r="K1031" s="249"/>
      <c r="L1031" s="253"/>
      <c r="M1031" s="254"/>
      <c r="N1031" s="255"/>
      <c r="O1031" s="255"/>
      <c r="P1031" s="255"/>
      <c r="Q1031" s="255"/>
      <c r="R1031" s="255"/>
      <c r="S1031" s="255"/>
      <c r="T1031" s="256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7" t="s">
        <v>226</v>
      </c>
      <c r="AU1031" s="257" t="s">
        <v>87</v>
      </c>
      <c r="AV1031" s="13" t="s">
        <v>85</v>
      </c>
      <c r="AW1031" s="13" t="s">
        <v>34</v>
      </c>
      <c r="AX1031" s="13" t="s">
        <v>79</v>
      </c>
      <c r="AY1031" s="257" t="s">
        <v>214</v>
      </c>
    </row>
    <row r="1032" s="14" customFormat="1">
      <c r="A1032" s="14"/>
      <c r="B1032" s="258"/>
      <c r="C1032" s="259"/>
      <c r="D1032" s="243" t="s">
        <v>226</v>
      </c>
      <c r="E1032" s="260" t="s">
        <v>1</v>
      </c>
      <c r="F1032" s="261" t="s">
        <v>2501</v>
      </c>
      <c r="G1032" s="259"/>
      <c r="H1032" s="262">
        <v>41.799999999999997</v>
      </c>
      <c r="I1032" s="263"/>
      <c r="J1032" s="259"/>
      <c r="K1032" s="259"/>
      <c r="L1032" s="264"/>
      <c r="M1032" s="265"/>
      <c r="N1032" s="266"/>
      <c r="O1032" s="266"/>
      <c r="P1032" s="266"/>
      <c r="Q1032" s="266"/>
      <c r="R1032" s="266"/>
      <c r="S1032" s="266"/>
      <c r="T1032" s="267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8" t="s">
        <v>226</v>
      </c>
      <c r="AU1032" s="268" t="s">
        <v>87</v>
      </c>
      <c r="AV1032" s="14" t="s">
        <v>87</v>
      </c>
      <c r="AW1032" s="14" t="s">
        <v>34</v>
      </c>
      <c r="AX1032" s="14" t="s">
        <v>79</v>
      </c>
      <c r="AY1032" s="268" t="s">
        <v>214</v>
      </c>
    </row>
    <row r="1033" s="15" customFormat="1">
      <c r="A1033" s="15"/>
      <c r="B1033" s="269"/>
      <c r="C1033" s="270"/>
      <c r="D1033" s="243" t="s">
        <v>226</v>
      </c>
      <c r="E1033" s="271" t="s">
        <v>1</v>
      </c>
      <c r="F1033" s="272" t="s">
        <v>230</v>
      </c>
      <c r="G1033" s="270"/>
      <c r="H1033" s="273">
        <v>61.799999999999997</v>
      </c>
      <c r="I1033" s="274"/>
      <c r="J1033" s="270"/>
      <c r="K1033" s="270"/>
      <c r="L1033" s="275"/>
      <c r="M1033" s="276"/>
      <c r="N1033" s="277"/>
      <c r="O1033" s="277"/>
      <c r="P1033" s="277"/>
      <c r="Q1033" s="277"/>
      <c r="R1033" s="277"/>
      <c r="S1033" s="277"/>
      <c r="T1033" s="278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79" t="s">
        <v>226</v>
      </c>
      <c r="AU1033" s="279" t="s">
        <v>87</v>
      </c>
      <c r="AV1033" s="15" t="s">
        <v>117</v>
      </c>
      <c r="AW1033" s="15" t="s">
        <v>34</v>
      </c>
      <c r="AX1033" s="15" t="s">
        <v>85</v>
      </c>
      <c r="AY1033" s="279" t="s">
        <v>214</v>
      </c>
    </row>
    <row r="1034" s="2" customFormat="1" ht="24.15" customHeight="1">
      <c r="A1034" s="39"/>
      <c r="B1034" s="40"/>
      <c r="C1034" s="229" t="s">
        <v>2502</v>
      </c>
      <c r="D1034" s="229" t="s">
        <v>218</v>
      </c>
      <c r="E1034" s="231" t="s">
        <v>2503</v>
      </c>
      <c r="F1034" s="232" t="s">
        <v>2504</v>
      </c>
      <c r="G1034" s="233" t="s">
        <v>239</v>
      </c>
      <c r="H1034" s="234">
        <v>35</v>
      </c>
      <c r="I1034" s="235"/>
      <c r="J1034" s="236">
        <f>ROUND(I1034*H1034,2)</f>
        <v>0</v>
      </c>
      <c r="K1034" s="232" t="s">
        <v>222</v>
      </c>
      <c r="L1034" s="45"/>
      <c r="M1034" s="237" t="s">
        <v>1</v>
      </c>
      <c r="N1034" s="238" t="s">
        <v>44</v>
      </c>
      <c r="O1034" s="92"/>
      <c r="P1034" s="239">
        <f>O1034*H1034</f>
        <v>0</v>
      </c>
      <c r="Q1034" s="239">
        <v>0.0010814659999999999</v>
      </c>
      <c r="R1034" s="239">
        <f>Q1034*H1034</f>
        <v>0.037851309999999999</v>
      </c>
      <c r="S1034" s="239">
        <v>0</v>
      </c>
      <c r="T1034" s="240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41" t="s">
        <v>293</v>
      </c>
      <c r="AT1034" s="241" t="s">
        <v>218</v>
      </c>
      <c r="AU1034" s="241" t="s">
        <v>87</v>
      </c>
      <c r="AY1034" s="18" t="s">
        <v>214</v>
      </c>
      <c r="BE1034" s="242">
        <f>IF(N1034="základní",J1034,0)</f>
        <v>0</v>
      </c>
      <c r="BF1034" s="242">
        <f>IF(N1034="snížená",J1034,0)</f>
        <v>0</v>
      </c>
      <c r="BG1034" s="242">
        <f>IF(N1034="zákl. přenesená",J1034,0)</f>
        <v>0</v>
      </c>
      <c r="BH1034" s="242">
        <f>IF(N1034="sníž. přenesená",J1034,0)</f>
        <v>0</v>
      </c>
      <c r="BI1034" s="242">
        <f>IF(N1034="nulová",J1034,0)</f>
        <v>0</v>
      </c>
      <c r="BJ1034" s="18" t="s">
        <v>85</v>
      </c>
      <c r="BK1034" s="242">
        <f>ROUND(I1034*H1034,2)</f>
        <v>0</v>
      </c>
      <c r="BL1034" s="18" t="s">
        <v>293</v>
      </c>
      <c r="BM1034" s="241" t="s">
        <v>2505</v>
      </c>
    </row>
    <row r="1035" s="2" customFormat="1">
      <c r="A1035" s="39"/>
      <c r="B1035" s="40"/>
      <c r="C1035" s="41"/>
      <c r="D1035" s="243" t="s">
        <v>224</v>
      </c>
      <c r="E1035" s="41"/>
      <c r="F1035" s="244" t="s">
        <v>2506</v>
      </c>
      <c r="G1035" s="41"/>
      <c r="H1035" s="41"/>
      <c r="I1035" s="245"/>
      <c r="J1035" s="41"/>
      <c r="K1035" s="41"/>
      <c r="L1035" s="45"/>
      <c r="M1035" s="246"/>
      <c r="N1035" s="247"/>
      <c r="O1035" s="92"/>
      <c r="P1035" s="92"/>
      <c r="Q1035" s="92"/>
      <c r="R1035" s="92"/>
      <c r="S1035" s="92"/>
      <c r="T1035" s="93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T1035" s="18" t="s">
        <v>224</v>
      </c>
      <c r="AU1035" s="18" t="s">
        <v>87</v>
      </c>
    </row>
    <row r="1036" s="13" customFormat="1">
      <c r="A1036" s="13"/>
      <c r="B1036" s="248"/>
      <c r="C1036" s="249"/>
      <c r="D1036" s="243" t="s">
        <v>226</v>
      </c>
      <c r="E1036" s="250" t="s">
        <v>1</v>
      </c>
      <c r="F1036" s="251" t="s">
        <v>2507</v>
      </c>
      <c r="G1036" s="249"/>
      <c r="H1036" s="250" t="s">
        <v>1</v>
      </c>
      <c r="I1036" s="252"/>
      <c r="J1036" s="249"/>
      <c r="K1036" s="249"/>
      <c r="L1036" s="253"/>
      <c r="M1036" s="254"/>
      <c r="N1036" s="255"/>
      <c r="O1036" s="255"/>
      <c r="P1036" s="255"/>
      <c r="Q1036" s="255"/>
      <c r="R1036" s="255"/>
      <c r="S1036" s="255"/>
      <c r="T1036" s="256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7" t="s">
        <v>226</v>
      </c>
      <c r="AU1036" s="257" t="s">
        <v>87</v>
      </c>
      <c r="AV1036" s="13" t="s">
        <v>85</v>
      </c>
      <c r="AW1036" s="13" t="s">
        <v>34</v>
      </c>
      <c r="AX1036" s="13" t="s">
        <v>79</v>
      </c>
      <c r="AY1036" s="257" t="s">
        <v>214</v>
      </c>
    </row>
    <row r="1037" s="14" customFormat="1">
      <c r="A1037" s="14"/>
      <c r="B1037" s="258"/>
      <c r="C1037" s="259"/>
      <c r="D1037" s="243" t="s">
        <v>226</v>
      </c>
      <c r="E1037" s="260" t="s">
        <v>1</v>
      </c>
      <c r="F1037" s="261" t="s">
        <v>2508</v>
      </c>
      <c r="G1037" s="259"/>
      <c r="H1037" s="262">
        <v>3</v>
      </c>
      <c r="I1037" s="263"/>
      <c r="J1037" s="259"/>
      <c r="K1037" s="259"/>
      <c r="L1037" s="264"/>
      <c r="M1037" s="265"/>
      <c r="N1037" s="266"/>
      <c r="O1037" s="266"/>
      <c r="P1037" s="266"/>
      <c r="Q1037" s="266"/>
      <c r="R1037" s="266"/>
      <c r="S1037" s="266"/>
      <c r="T1037" s="267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8" t="s">
        <v>226</v>
      </c>
      <c r="AU1037" s="268" t="s">
        <v>87</v>
      </c>
      <c r="AV1037" s="14" t="s">
        <v>87</v>
      </c>
      <c r="AW1037" s="14" t="s">
        <v>34</v>
      </c>
      <c r="AX1037" s="14" t="s">
        <v>79</v>
      </c>
      <c r="AY1037" s="268" t="s">
        <v>214</v>
      </c>
    </row>
    <row r="1038" s="13" customFormat="1">
      <c r="A1038" s="13"/>
      <c r="B1038" s="248"/>
      <c r="C1038" s="249"/>
      <c r="D1038" s="243" t="s">
        <v>226</v>
      </c>
      <c r="E1038" s="250" t="s">
        <v>1</v>
      </c>
      <c r="F1038" s="251" t="s">
        <v>2509</v>
      </c>
      <c r="G1038" s="249"/>
      <c r="H1038" s="250" t="s">
        <v>1</v>
      </c>
      <c r="I1038" s="252"/>
      <c r="J1038" s="249"/>
      <c r="K1038" s="249"/>
      <c r="L1038" s="253"/>
      <c r="M1038" s="254"/>
      <c r="N1038" s="255"/>
      <c r="O1038" s="255"/>
      <c r="P1038" s="255"/>
      <c r="Q1038" s="255"/>
      <c r="R1038" s="255"/>
      <c r="S1038" s="255"/>
      <c r="T1038" s="256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7" t="s">
        <v>226</v>
      </c>
      <c r="AU1038" s="257" t="s">
        <v>87</v>
      </c>
      <c r="AV1038" s="13" t="s">
        <v>85</v>
      </c>
      <c r="AW1038" s="13" t="s">
        <v>34</v>
      </c>
      <c r="AX1038" s="13" t="s">
        <v>79</v>
      </c>
      <c r="AY1038" s="257" t="s">
        <v>214</v>
      </c>
    </row>
    <row r="1039" s="14" customFormat="1">
      <c r="A1039" s="14"/>
      <c r="B1039" s="258"/>
      <c r="C1039" s="259"/>
      <c r="D1039" s="243" t="s">
        <v>226</v>
      </c>
      <c r="E1039" s="260" t="s">
        <v>1</v>
      </c>
      <c r="F1039" s="261" t="s">
        <v>2510</v>
      </c>
      <c r="G1039" s="259"/>
      <c r="H1039" s="262">
        <v>32</v>
      </c>
      <c r="I1039" s="263"/>
      <c r="J1039" s="259"/>
      <c r="K1039" s="259"/>
      <c r="L1039" s="264"/>
      <c r="M1039" s="265"/>
      <c r="N1039" s="266"/>
      <c r="O1039" s="266"/>
      <c r="P1039" s="266"/>
      <c r="Q1039" s="266"/>
      <c r="R1039" s="266"/>
      <c r="S1039" s="266"/>
      <c r="T1039" s="267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8" t="s">
        <v>226</v>
      </c>
      <c r="AU1039" s="268" t="s">
        <v>87</v>
      </c>
      <c r="AV1039" s="14" t="s">
        <v>87</v>
      </c>
      <c r="AW1039" s="14" t="s">
        <v>34</v>
      </c>
      <c r="AX1039" s="14" t="s">
        <v>79</v>
      </c>
      <c r="AY1039" s="268" t="s">
        <v>214</v>
      </c>
    </row>
    <row r="1040" s="15" customFormat="1">
      <c r="A1040" s="15"/>
      <c r="B1040" s="269"/>
      <c r="C1040" s="270"/>
      <c r="D1040" s="243" t="s">
        <v>226</v>
      </c>
      <c r="E1040" s="271" t="s">
        <v>1</v>
      </c>
      <c r="F1040" s="272" t="s">
        <v>230</v>
      </c>
      <c r="G1040" s="270"/>
      <c r="H1040" s="273">
        <v>35</v>
      </c>
      <c r="I1040" s="274"/>
      <c r="J1040" s="270"/>
      <c r="K1040" s="270"/>
      <c r="L1040" s="275"/>
      <c r="M1040" s="276"/>
      <c r="N1040" s="277"/>
      <c r="O1040" s="277"/>
      <c r="P1040" s="277"/>
      <c r="Q1040" s="277"/>
      <c r="R1040" s="277"/>
      <c r="S1040" s="277"/>
      <c r="T1040" s="278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79" t="s">
        <v>226</v>
      </c>
      <c r="AU1040" s="279" t="s">
        <v>87</v>
      </c>
      <c r="AV1040" s="15" t="s">
        <v>117</v>
      </c>
      <c r="AW1040" s="15" t="s">
        <v>34</v>
      </c>
      <c r="AX1040" s="15" t="s">
        <v>85</v>
      </c>
      <c r="AY1040" s="279" t="s">
        <v>214</v>
      </c>
    </row>
    <row r="1041" s="2" customFormat="1" ht="24.15" customHeight="1">
      <c r="A1041" s="39"/>
      <c r="B1041" s="40"/>
      <c r="C1041" s="229" t="s">
        <v>2511</v>
      </c>
      <c r="D1041" s="229" t="s">
        <v>218</v>
      </c>
      <c r="E1041" s="231" t="s">
        <v>2512</v>
      </c>
      <c r="F1041" s="232" t="s">
        <v>2513</v>
      </c>
      <c r="G1041" s="233" t="s">
        <v>239</v>
      </c>
      <c r="H1041" s="234">
        <v>6</v>
      </c>
      <c r="I1041" s="235"/>
      <c r="J1041" s="236">
        <f>ROUND(I1041*H1041,2)</f>
        <v>0</v>
      </c>
      <c r="K1041" s="232" t="s">
        <v>222</v>
      </c>
      <c r="L1041" s="45"/>
      <c r="M1041" s="237" t="s">
        <v>1</v>
      </c>
      <c r="N1041" s="238" t="s">
        <v>44</v>
      </c>
      <c r="O1041" s="92"/>
      <c r="P1041" s="239">
        <f>O1041*H1041</f>
        <v>0</v>
      </c>
      <c r="Q1041" s="239">
        <v>0.0014562659999999999</v>
      </c>
      <c r="R1041" s="239">
        <f>Q1041*H1041</f>
        <v>0.0087375960000000003</v>
      </c>
      <c r="S1041" s="239">
        <v>0</v>
      </c>
      <c r="T1041" s="240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41" t="s">
        <v>293</v>
      </c>
      <c r="AT1041" s="241" t="s">
        <v>218</v>
      </c>
      <c r="AU1041" s="241" t="s">
        <v>87</v>
      </c>
      <c r="AY1041" s="18" t="s">
        <v>214</v>
      </c>
      <c r="BE1041" s="242">
        <f>IF(N1041="základní",J1041,0)</f>
        <v>0</v>
      </c>
      <c r="BF1041" s="242">
        <f>IF(N1041="snížená",J1041,0)</f>
        <v>0</v>
      </c>
      <c r="BG1041" s="242">
        <f>IF(N1041="zákl. přenesená",J1041,0)</f>
        <v>0</v>
      </c>
      <c r="BH1041" s="242">
        <f>IF(N1041="sníž. přenesená",J1041,0)</f>
        <v>0</v>
      </c>
      <c r="BI1041" s="242">
        <f>IF(N1041="nulová",J1041,0)</f>
        <v>0</v>
      </c>
      <c r="BJ1041" s="18" t="s">
        <v>85</v>
      </c>
      <c r="BK1041" s="242">
        <f>ROUND(I1041*H1041,2)</f>
        <v>0</v>
      </c>
      <c r="BL1041" s="18" t="s">
        <v>293</v>
      </c>
      <c r="BM1041" s="241" t="s">
        <v>2514</v>
      </c>
    </row>
    <row r="1042" s="2" customFormat="1">
      <c r="A1042" s="39"/>
      <c r="B1042" s="40"/>
      <c r="C1042" s="41"/>
      <c r="D1042" s="243" t="s">
        <v>224</v>
      </c>
      <c r="E1042" s="41"/>
      <c r="F1042" s="244" t="s">
        <v>2515</v>
      </c>
      <c r="G1042" s="41"/>
      <c r="H1042" s="41"/>
      <c r="I1042" s="245"/>
      <c r="J1042" s="41"/>
      <c r="K1042" s="41"/>
      <c r="L1042" s="45"/>
      <c r="M1042" s="246"/>
      <c r="N1042" s="247"/>
      <c r="O1042" s="92"/>
      <c r="P1042" s="92"/>
      <c r="Q1042" s="92"/>
      <c r="R1042" s="92"/>
      <c r="S1042" s="92"/>
      <c r="T1042" s="93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18" t="s">
        <v>224</v>
      </c>
      <c r="AU1042" s="18" t="s">
        <v>87</v>
      </c>
    </row>
    <row r="1043" s="13" customFormat="1">
      <c r="A1043" s="13"/>
      <c r="B1043" s="248"/>
      <c r="C1043" s="249"/>
      <c r="D1043" s="243" t="s">
        <v>226</v>
      </c>
      <c r="E1043" s="250" t="s">
        <v>1</v>
      </c>
      <c r="F1043" s="251" t="s">
        <v>2516</v>
      </c>
      <c r="G1043" s="249"/>
      <c r="H1043" s="250" t="s">
        <v>1</v>
      </c>
      <c r="I1043" s="252"/>
      <c r="J1043" s="249"/>
      <c r="K1043" s="249"/>
      <c r="L1043" s="253"/>
      <c r="M1043" s="254"/>
      <c r="N1043" s="255"/>
      <c r="O1043" s="255"/>
      <c r="P1043" s="255"/>
      <c r="Q1043" s="255"/>
      <c r="R1043" s="255"/>
      <c r="S1043" s="255"/>
      <c r="T1043" s="256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7" t="s">
        <v>226</v>
      </c>
      <c r="AU1043" s="257" t="s">
        <v>87</v>
      </c>
      <c r="AV1043" s="13" t="s">
        <v>85</v>
      </c>
      <c r="AW1043" s="13" t="s">
        <v>34</v>
      </c>
      <c r="AX1043" s="13" t="s">
        <v>79</v>
      </c>
      <c r="AY1043" s="257" t="s">
        <v>214</v>
      </c>
    </row>
    <row r="1044" s="14" customFormat="1">
      <c r="A1044" s="14"/>
      <c r="B1044" s="258"/>
      <c r="C1044" s="259"/>
      <c r="D1044" s="243" t="s">
        <v>226</v>
      </c>
      <c r="E1044" s="260" t="s">
        <v>1</v>
      </c>
      <c r="F1044" s="261" t="s">
        <v>2517</v>
      </c>
      <c r="G1044" s="259"/>
      <c r="H1044" s="262">
        <v>6</v>
      </c>
      <c r="I1044" s="263"/>
      <c r="J1044" s="259"/>
      <c r="K1044" s="259"/>
      <c r="L1044" s="264"/>
      <c r="M1044" s="265"/>
      <c r="N1044" s="266"/>
      <c r="O1044" s="266"/>
      <c r="P1044" s="266"/>
      <c r="Q1044" s="266"/>
      <c r="R1044" s="266"/>
      <c r="S1044" s="266"/>
      <c r="T1044" s="267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8" t="s">
        <v>226</v>
      </c>
      <c r="AU1044" s="268" t="s">
        <v>87</v>
      </c>
      <c r="AV1044" s="14" t="s">
        <v>87</v>
      </c>
      <c r="AW1044" s="14" t="s">
        <v>34</v>
      </c>
      <c r="AX1044" s="14" t="s">
        <v>79</v>
      </c>
      <c r="AY1044" s="268" t="s">
        <v>214</v>
      </c>
    </row>
    <row r="1045" s="15" customFormat="1">
      <c r="A1045" s="15"/>
      <c r="B1045" s="269"/>
      <c r="C1045" s="270"/>
      <c r="D1045" s="243" t="s">
        <v>226</v>
      </c>
      <c r="E1045" s="271" t="s">
        <v>1</v>
      </c>
      <c r="F1045" s="272" t="s">
        <v>230</v>
      </c>
      <c r="G1045" s="270"/>
      <c r="H1045" s="273">
        <v>6</v>
      </c>
      <c r="I1045" s="274"/>
      <c r="J1045" s="270"/>
      <c r="K1045" s="270"/>
      <c r="L1045" s="275"/>
      <c r="M1045" s="276"/>
      <c r="N1045" s="277"/>
      <c r="O1045" s="277"/>
      <c r="P1045" s="277"/>
      <c r="Q1045" s="277"/>
      <c r="R1045" s="277"/>
      <c r="S1045" s="277"/>
      <c r="T1045" s="278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79" t="s">
        <v>226</v>
      </c>
      <c r="AU1045" s="279" t="s">
        <v>87</v>
      </c>
      <c r="AV1045" s="15" t="s">
        <v>117</v>
      </c>
      <c r="AW1045" s="15" t="s">
        <v>34</v>
      </c>
      <c r="AX1045" s="15" t="s">
        <v>85</v>
      </c>
      <c r="AY1045" s="279" t="s">
        <v>214</v>
      </c>
    </row>
    <row r="1046" s="2" customFormat="1" ht="24.15" customHeight="1">
      <c r="A1046" s="39"/>
      <c r="B1046" s="40"/>
      <c r="C1046" s="229" t="s">
        <v>2518</v>
      </c>
      <c r="D1046" s="229" t="s">
        <v>218</v>
      </c>
      <c r="E1046" s="231" t="s">
        <v>2519</v>
      </c>
      <c r="F1046" s="232" t="s">
        <v>2520</v>
      </c>
      <c r="G1046" s="233" t="s">
        <v>239</v>
      </c>
      <c r="H1046" s="234">
        <v>1.1000000000000001</v>
      </c>
      <c r="I1046" s="235"/>
      <c r="J1046" s="236">
        <f>ROUND(I1046*H1046,2)</f>
        <v>0</v>
      </c>
      <c r="K1046" s="232" t="s">
        <v>222</v>
      </c>
      <c r="L1046" s="45"/>
      <c r="M1046" s="237" t="s">
        <v>1</v>
      </c>
      <c r="N1046" s="238" t="s">
        <v>44</v>
      </c>
      <c r="O1046" s="92"/>
      <c r="P1046" s="239">
        <f>O1046*H1046</f>
        <v>0</v>
      </c>
      <c r="Q1046" s="239">
        <v>0.001709216</v>
      </c>
      <c r="R1046" s="239">
        <f>Q1046*H1046</f>
        <v>0.0018801376</v>
      </c>
      <c r="S1046" s="239">
        <v>0</v>
      </c>
      <c r="T1046" s="240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41" t="s">
        <v>293</v>
      </c>
      <c r="AT1046" s="241" t="s">
        <v>218</v>
      </c>
      <c r="AU1046" s="241" t="s">
        <v>87</v>
      </c>
      <c r="AY1046" s="18" t="s">
        <v>214</v>
      </c>
      <c r="BE1046" s="242">
        <f>IF(N1046="základní",J1046,0)</f>
        <v>0</v>
      </c>
      <c r="BF1046" s="242">
        <f>IF(N1046="snížená",J1046,0)</f>
        <v>0</v>
      </c>
      <c r="BG1046" s="242">
        <f>IF(N1046="zákl. přenesená",J1046,0)</f>
        <v>0</v>
      </c>
      <c r="BH1046" s="242">
        <f>IF(N1046="sníž. přenesená",J1046,0)</f>
        <v>0</v>
      </c>
      <c r="BI1046" s="242">
        <f>IF(N1046="nulová",J1046,0)</f>
        <v>0</v>
      </c>
      <c r="BJ1046" s="18" t="s">
        <v>85</v>
      </c>
      <c r="BK1046" s="242">
        <f>ROUND(I1046*H1046,2)</f>
        <v>0</v>
      </c>
      <c r="BL1046" s="18" t="s">
        <v>293</v>
      </c>
      <c r="BM1046" s="241" t="s">
        <v>2521</v>
      </c>
    </row>
    <row r="1047" s="2" customFormat="1">
      <c r="A1047" s="39"/>
      <c r="B1047" s="40"/>
      <c r="C1047" s="41"/>
      <c r="D1047" s="243" t="s">
        <v>224</v>
      </c>
      <c r="E1047" s="41"/>
      <c r="F1047" s="244" t="s">
        <v>2522</v>
      </c>
      <c r="G1047" s="41"/>
      <c r="H1047" s="41"/>
      <c r="I1047" s="245"/>
      <c r="J1047" s="41"/>
      <c r="K1047" s="41"/>
      <c r="L1047" s="45"/>
      <c r="M1047" s="246"/>
      <c r="N1047" s="247"/>
      <c r="O1047" s="92"/>
      <c r="P1047" s="92"/>
      <c r="Q1047" s="92"/>
      <c r="R1047" s="92"/>
      <c r="S1047" s="92"/>
      <c r="T1047" s="93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T1047" s="18" t="s">
        <v>224</v>
      </c>
      <c r="AU1047" s="18" t="s">
        <v>87</v>
      </c>
    </row>
    <row r="1048" s="13" customFormat="1">
      <c r="A1048" s="13"/>
      <c r="B1048" s="248"/>
      <c r="C1048" s="249"/>
      <c r="D1048" s="243" t="s">
        <v>226</v>
      </c>
      <c r="E1048" s="250" t="s">
        <v>1</v>
      </c>
      <c r="F1048" s="251" t="s">
        <v>2523</v>
      </c>
      <c r="G1048" s="249"/>
      <c r="H1048" s="250" t="s">
        <v>1</v>
      </c>
      <c r="I1048" s="252"/>
      <c r="J1048" s="249"/>
      <c r="K1048" s="249"/>
      <c r="L1048" s="253"/>
      <c r="M1048" s="254"/>
      <c r="N1048" s="255"/>
      <c r="O1048" s="255"/>
      <c r="P1048" s="255"/>
      <c r="Q1048" s="255"/>
      <c r="R1048" s="255"/>
      <c r="S1048" s="255"/>
      <c r="T1048" s="256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7" t="s">
        <v>226</v>
      </c>
      <c r="AU1048" s="257" t="s">
        <v>87</v>
      </c>
      <c r="AV1048" s="13" t="s">
        <v>85</v>
      </c>
      <c r="AW1048" s="13" t="s">
        <v>34</v>
      </c>
      <c r="AX1048" s="13" t="s">
        <v>79</v>
      </c>
      <c r="AY1048" s="257" t="s">
        <v>214</v>
      </c>
    </row>
    <row r="1049" s="14" customFormat="1">
      <c r="A1049" s="14"/>
      <c r="B1049" s="258"/>
      <c r="C1049" s="259"/>
      <c r="D1049" s="243" t="s">
        <v>226</v>
      </c>
      <c r="E1049" s="260" t="s">
        <v>1</v>
      </c>
      <c r="F1049" s="261" t="s">
        <v>2524</v>
      </c>
      <c r="G1049" s="259"/>
      <c r="H1049" s="262">
        <v>1.1000000000000001</v>
      </c>
      <c r="I1049" s="263"/>
      <c r="J1049" s="259"/>
      <c r="K1049" s="259"/>
      <c r="L1049" s="264"/>
      <c r="M1049" s="265"/>
      <c r="N1049" s="266"/>
      <c r="O1049" s="266"/>
      <c r="P1049" s="266"/>
      <c r="Q1049" s="266"/>
      <c r="R1049" s="266"/>
      <c r="S1049" s="266"/>
      <c r="T1049" s="267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8" t="s">
        <v>226</v>
      </c>
      <c r="AU1049" s="268" t="s">
        <v>87</v>
      </c>
      <c r="AV1049" s="14" t="s">
        <v>87</v>
      </c>
      <c r="AW1049" s="14" t="s">
        <v>34</v>
      </c>
      <c r="AX1049" s="14" t="s">
        <v>79</v>
      </c>
      <c r="AY1049" s="268" t="s">
        <v>214</v>
      </c>
    </row>
    <row r="1050" s="15" customFormat="1">
      <c r="A1050" s="15"/>
      <c r="B1050" s="269"/>
      <c r="C1050" s="270"/>
      <c r="D1050" s="243" t="s">
        <v>226</v>
      </c>
      <c r="E1050" s="271" t="s">
        <v>1</v>
      </c>
      <c r="F1050" s="272" t="s">
        <v>230</v>
      </c>
      <c r="G1050" s="270"/>
      <c r="H1050" s="273">
        <v>1.1000000000000001</v>
      </c>
      <c r="I1050" s="274"/>
      <c r="J1050" s="270"/>
      <c r="K1050" s="270"/>
      <c r="L1050" s="275"/>
      <c r="M1050" s="276"/>
      <c r="N1050" s="277"/>
      <c r="O1050" s="277"/>
      <c r="P1050" s="277"/>
      <c r="Q1050" s="277"/>
      <c r="R1050" s="277"/>
      <c r="S1050" s="277"/>
      <c r="T1050" s="278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79" t="s">
        <v>226</v>
      </c>
      <c r="AU1050" s="279" t="s">
        <v>87</v>
      </c>
      <c r="AV1050" s="15" t="s">
        <v>117</v>
      </c>
      <c r="AW1050" s="15" t="s">
        <v>34</v>
      </c>
      <c r="AX1050" s="15" t="s">
        <v>85</v>
      </c>
      <c r="AY1050" s="279" t="s">
        <v>214</v>
      </c>
    </row>
    <row r="1051" s="2" customFormat="1" ht="24.15" customHeight="1">
      <c r="A1051" s="39"/>
      <c r="B1051" s="40"/>
      <c r="C1051" s="229" t="s">
        <v>2525</v>
      </c>
      <c r="D1051" s="229" t="s">
        <v>218</v>
      </c>
      <c r="E1051" s="231" t="s">
        <v>2526</v>
      </c>
      <c r="F1051" s="232" t="s">
        <v>2527</v>
      </c>
      <c r="G1051" s="233" t="s">
        <v>239</v>
      </c>
      <c r="H1051" s="234">
        <v>5.6399999999999997</v>
      </c>
      <c r="I1051" s="235"/>
      <c r="J1051" s="236">
        <f>ROUND(I1051*H1051,2)</f>
        <v>0</v>
      </c>
      <c r="K1051" s="232" t="s">
        <v>222</v>
      </c>
      <c r="L1051" s="45"/>
      <c r="M1051" s="237" t="s">
        <v>1</v>
      </c>
      <c r="N1051" s="238" t="s">
        <v>44</v>
      </c>
      <c r="O1051" s="92"/>
      <c r="P1051" s="239">
        <f>O1051*H1051</f>
        <v>0</v>
      </c>
      <c r="Q1051" s="239">
        <v>0.001739216</v>
      </c>
      <c r="R1051" s="239">
        <f>Q1051*H1051</f>
        <v>0.009809178239999999</v>
      </c>
      <c r="S1051" s="239">
        <v>0</v>
      </c>
      <c r="T1051" s="240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41" t="s">
        <v>293</v>
      </c>
      <c r="AT1051" s="241" t="s">
        <v>218</v>
      </c>
      <c r="AU1051" s="241" t="s">
        <v>87</v>
      </c>
      <c r="AY1051" s="18" t="s">
        <v>214</v>
      </c>
      <c r="BE1051" s="242">
        <f>IF(N1051="základní",J1051,0)</f>
        <v>0</v>
      </c>
      <c r="BF1051" s="242">
        <f>IF(N1051="snížená",J1051,0)</f>
        <v>0</v>
      </c>
      <c r="BG1051" s="242">
        <f>IF(N1051="zákl. přenesená",J1051,0)</f>
        <v>0</v>
      </c>
      <c r="BH1051" s="242">
        <f>IF(N1051="sníž. přenesená",J1051,0)</f>
        <v>0</v>
      </c>
      <c r="BI1051" s="242">
        <f>IF(N1051="nulová",J1051,0)</f>
        <v>0</v>
      </c>
      <c r="BJ1051" s="18" t="s">
        <v>85</v>
      </c>
      <c r="BK1051" s="242">
        <f>ROUND(I1051*H1051,2)</f>
        <v>0</v>
      </c>
      <c r="BL1051" s="18" t="s">
        <v>293</v>
      </c>
      <c r="BM1051" s="241" t="s">
        <v>2528</v>
      </c>
    </row>
    <row r="1052" s="2" customFormat="1">
      <c r="A1052" s="39"/>
      <c r="B1052" s="40"/>
      <c r="C1052" s="41"/>
      <c r="D1052" s="243" t="s">
        <v>224</v>
      </c>
      <c r="E1052" s="41"/>
      <c r="F1052" s="244" t="s">
        <v>2529</v>
      </c>
      <c r="G1052" s="41"/>
      <c r="H1052" s="41"/>
      <c r="I1052" s="245"/>
      <c r="J1052" s="41"/>
      <c r="K1052" s="41"/>
      <c r="L1052" s="45"/>
      <c r="M1052" s="246"/>
      <c r="N1052" s="247"/>
      <c r="O1052" s="92"/>
      <c r="P1052" s="92"/>
      <c r="Q1052" s="92"/>
      <c r="R1052" s="92"/>
      <c r="S1052" s="92"/>
      <c r="T1052" s="93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224</v>
      </c>
      <c r="AU1052" s="18" t="s">
        <v>87</v>
      </c>
    </row>
    <row r="1053" s="13" customFormat="1">
      <c r="A1053" s="13"/>
      <c r="B1053" s="248"/>
      <c r="C1053" s="249"/>
      <c r="D1053" s="243" t="s">
        <v>226</v>
      </c>
      <c r="E1053" s="250" t="s">
        <v>1</v>
      </c>
      <c r="F1053" s="251" t="s">
        <v>2530</v>
      </c>
      <c r="G1053" s="249"/>
      <c r="H1053" s="250" t="s">
        <v>1</v>
      </c>
      <c r="I1053" s="252"/>
      <c r="J1053" s="249"/>
      <c r="K1053" s="249"/>
      <c r="L1053" s="253"/>
      <c r="M1053" s="254"/>
      <c r="N1053" s="255"/>
      <c r="O1053" s="255"/>
      <c r="P1053" s="255"/>
      <c r="Q1053" s="255"/>
      <c r="R1053" s="255"/>
      <c r="S1053" s="255"/>
      <c r="T1053" s="256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7" t="s">
        <v>226</v>
      </c>
      <c r="AU1053" s="257" t="s">
        <v>87</v>
      </c>
      <c r="AV1053" s="13" t="s">
        <v>85</v>
      </c>
      <c r="AW1053" s="13" t="s">
        <v>34</v>
      </c>
      <c r="AX1053" s="13" t="s">
        <v>79</v>
      </c>
      <c r="AY1053" s="257" t="s">
        <v>214</v>
      </c>
    </row>
    <row r="1054" s="14" customFormat="1">
      <c r="A1054" s="14"/>
      <c r="B1054" s="258"/>
      <c r="C1054" s="259"/>
      <c r="D1054" s="243" t="s">
        <v>226</v>
      </c>
      <c r="E1054" s="260" t="s">
        <v>1</v>
      </c>
      <c r="F1054" s="261" t="s">
        <v>2531</v>
      </c>
      <c r="G1054" s="259"/>
      <c r="H1054" s="262">
        <v>5.6399999999999997</v>
      </c>
      <c r="I1054" s="263"/>
      <c r="J1054" s="259"/>
      <c r="K1054" s="259"/>
      <c r="L1054" s="264"/>
      <c r="M1054" s="265"/>
      <c r="N1054" s="266"/>
      <c r="O1054" s="266"/>
      <c r="P1054" s="266"/>
      <c r="Q1054" s="266"/>
      <c r="R1054" s="266"/>
      <c r="S1054" s="266"/>
      <c r="T1054" s="267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8" t="s">
        <v>226</v>
      </c>
      <c r="AU1054" s="268" t="s">
        <v>87</v>
      </c>
      <c r="AV1054" s="14" t="s">
        <v>87</v>
      </c>
      <c r="AW1054" s="14" t="s">
        <v>34</v>
      </c>
      <c r="AX1054" s="14" t="s">
        <v>79</v>
      </c>
      <c r="AY1054" s="268" t="s">
        <v>214</v>
      </c>
    </row>
    <row r="1055" s="15" customFormat="1">
      <c r="A1055" s="15"/>
      <c r="B1055" s="269"/>
      <c r="C1055" s="270"/>
      <c r="D1055" s="243" t="s">
        <v>226</v>
      </c>
      <c r="E1055" s="271" t="s">
        <v>1</v>
      </c>
      <c r="F1055" s="272" t="s">
        <v>230</v>
      </c>
      <c r="G1055" s="270"/>
      <c r="H1055" s="273">
        <v>5.6399999999999997</v>
      </c>
      <c r="I1055" s="274"/>
      <c r="J1055" s="270"/>
      <c r="K1055" s="270"/>
      <c r="L1055" s="275"/>
      <c r="M1055" s="276"/>
      <c r="N1055" s="277"/>
      <c r="O1055" s="277"/>
      <c r="P1055" s="277"/>
      <c r="Q1055" s="277"/>
      <c r="R1055" s="277"/>
      <c r="S1055" s="277"/>
      <c r="T1055" s="278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79" t="s">
        <v>226</v>
      </c>
      <c r="AU1055" s="279" t="s">
        <v>87</v>
      </c>
      <c r="AV1055" s="15" t="s">
        <v>117</v>
      </c>
      <c r="AW1055" s="15" t="s">
        <v>34</v>
      </c>
      <c r="AX1055" s="15" t="s">
        <v>85</v>
      </c>
      <c r="AY1055" s="279" t="s">
        <v>214</v>
      </c>
    </row>
    <row r="1056" s="2" customFormat="1" ht="24.15" customHeight="1">
      <c r="A1056" s="39"/>
      <c r="B1056" s="40"/>
      <c r="C1056" s="229" t="s">
        <v>2532</v>
      </c>
      <c r="D1056" s="229" t="s">
        <v>218</v>
      </c>
      <c r="E1056" s="231" t="s">
        <v>2533</v>
      </c>
      <c r="F1056" s="232" t="s">
        <v>2534</v>
      </c>
      <c r="G1056" s="233" t="s">
        <v>239</v>
      </c>
      <c r="H1056" s="234">
        <v>5.6399999999999997</v>
      </c>
      <c r="I1056" s="235"/>
      <c r="J1056" s="236">
        <f>ROUND(I1056*H1056,2)</f>
        <v>0</v>
      </c>
      <c r="K1056" s="232" t="s">
        <v>222</v>
      </c>
      <c r="L1056" s="45"/>
      <c r="M1056" s="237" t="s">
        <v>1</v>
      </c>
      <c r="N1056" s="238" t="s">
        <v>44</v>
      </c>
      <c r="O1056" s="92"/>
      <c r="P1056" s="239">
        <f>O1056*H1056</f>
        <v>0</v>
      </c>
      <c r="Q1056" s="239">
        <v>0.0026062160000000002</v>
      </c>
      <c r="R1056" s="239">
        <f>Q1056*H1056</f>
        <v>0.01469905824</v>
      </c>
      <c r="S1056" s="239">
        <v>0</v>
      </c>
      <c r="T1056" s="240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41" t="s">
        <v>293</v>
      </c>
      <c r="AT1056" s="241" t="s">
        <v>218</v>
      </c>
      <c r="AU1056" s="241" t="s">
        <v>87</v>
      </c>
      <c r="AY1056" s="18" t="s">
        <v>214</v>
      </c>
      <c r="BE1056" s="242">
        <f>IF(N1056="základní",J1056,0)</f>
        <v>0</v>
      </c>
      <c r="BF1056" s="242">
        <f>IF(N1056="snížená",J1056,0)</f>
        <v>0</v>
      </c>
      <c r="BG1056" s="242">
        <f>IF(N1056="zákl. přenesená",J1056,0)</f>
        <v>0</v>
      </c>
      <c r="BH1056" s="242">
        <f>IF(N1056="sníž. přenesená",J1056,0)</f>
        <v>0</v>
      </c>
      <c r="BI1056" s="242">
        <f>IF(N1056="nulová",J1056,0)</f>
        <v>0</v>
      </c>
      <c r="BJ1056" s="18" t="s">
        <v>85</v>
      </c>
      <c r="BK1056" s="242">
        <f>ROUND(I1056*H1056,2)</f>
        <v>0</v>
      </c>
      <c r="BL1056" s="18" t="s">
        <v>293</v>
      </c>
      <c r="BM1056" s="241" t="s">
        <v>2535</v>
      </c>
    </row>
    <row r="1057" s="2" customFormat="1">
      <c r="A1057" s="39"/>
      <c r="B1057" s="40"/>
      <c r="C1057" s="41"/>
      <c r="D1057" s="243" t="s">
        <v>224</v>
      </c>
      <c r="E1057" s="41"/>
      <c r="F1057" s="244" t="s">
        <v>2536</v>
      </c>
      <c r="G1057" s="41"/>
      <c r="H1057" s="41"/>
      <c r="I1057" s="245"/>
      <c r="J1057" s="41"/>
      <c r="K1057" s="41"/>
      <c r="L1057" s="45"/>
      <c r="M1057" s="246"/>
      <c r="N1057" s="247"/>
      <c r="O1057" s="92"/>
      <c r="P1057" s="92"/>
      <c r="Q1057" s="92"/>
      <c r="R1057" s="92"/>
      <c r="S1057" s="92"/>
      <c r="T1057" s="93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T1057" s="18" t="s">
        <v>224</v>
      </c>
      <c r="AU1057" s="18" t="s">
        <v>87</v>
      </c>
    </row>
    <row r="1058" s="13" customFormat="1">
      <c r="A1058" s="13"/>
      <c r="B1058" s="248"/>
      <c r="C1058" s="249"/>
      <c r="D1058" s="243" t="s">
        <v>226</v>
      </c>
      <c r="E1058" s="250" t="s">
        <v>1</v>
      </c>
      <c r="F1058" s="251" t="s">
        <v>2537</v>
      </c>
      <c r="G1058" s="249"/>
      <c r="H1058" s="250" t="s">
        <v>1</v>
      </c>
      <c r="I1058" s="252"/>
      <c r="J1058" s="249"/>
      <c r="K1058" s="249"/>
      <c r="L1058" s="253"/>
      <c r="M1058" s="254"/>
      <c r="N1058" s="255"/>
      <c r="O1058" s="255"/>
      <c r="P1058" s="255"/>
      <c r="Q1058" s="255"/>
      <c r="R1058" s="255"/>
      <c r="S1058" s="255"/>
      <c r="T1058" s="256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7" t="s">
        <v>226</v>
      </c>
      <c r="AU1058" s="257" t="s">
        <v>87</v>
      </c>
      <c r="AV1058" s="13" t="s">
        <v>85</v>
      </c>
      <c r="AW1058" s="13" t="s">
        <v>34</v>
      </c>
      <c r="AX1058" s="13" t="s">
        <v>79</v>
      </c>
      <c r="AY1058" s="257" t="s">
        <v>214</v>
      </c>
    </row>
    <row r="1059" s="14" customFormat="1">
      <c r="A1059" s="14"/>
      <c r="B1059" s="258"/>
      <c r="C1059" s="259"/>
      <c r="D1059" s="243" t="s">
        <v>226</v>
      </c>
      <c r="E1059" s="260" t="s">
        <v>1</v>
      </c>
      <c r="F1059" s="261" t="s">
        <v>2531</v>
      </c>
      <c r="G1059" s="259"/>
      <c r="H1059" s="262">
        <v>5.6399999999999997</v>
      </c>
      <c r="I1059" s="263"/>
      <c r="J1059" s="259"/>
      <c r="K1059" s="259"/>
      <c r="L1059" s="264"/>
      <c r="M1059" s="265"/>
      <c r="N1059" s="266"/>
      <c r="O1059" s="266"/>
      <c r="P1059" s="266"/>
      <c r="Q1059" s="266"/>
      <c r="R1059" s="266"/>
      <c r="S1059" s="266"/>
      <c r="T1059" s="267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8" t="s">
        <v>226</v>
      </c>
      <c r="AU1059" s="268" t="s">
        <v>87</v>
      </c>
      <c r="AV1059" s="14" t="s">
        <v>87</v>
      </c>
      <c r="AW1059" s="14" t="s">
        <v>34</v>
      </c>
      <c r="AX1059" s="14" t="s">
        <v>79</v>
      </c>
      <c r="AY1059" s="268" t="s">
        <v>214</v>
      </c>
    </row>
    <row r="1060" s="15" customFormat="1">
      <c r="A1060" s="15"/>
      <c r="B1060" s="269"/>
      <c r="C1060" s="270"/>
      <c r="D1060" s="243" t="s">
        <v>226</v>
      </c>
      <c r="E1060" s="271" t="s">
        <v>1</v>
      </c>
      <c r="F1060" s="272" t="s">
        <v>230</v>
      </c>
      <c r="G1060" s="270"/>
      <c r="H1060" s="273">
        <v>5.6399999999999997</v>
      </c>
      <c r="I1060" s="274"/>
      <c r="J1060" s="270"/>
      <c r="K1060" s="270"/>
      <c r="L1060" s="275"/>
      <c r="M1060" s="276"/>
      <c r="N1060" s="277"/>
      <c r="O1060" s="277"/>
      <c r="P1060" s="277"/>
      <c r="Q1060" s="277"/>
      <c r="R1060" s="277"/>
      <c r="S1060" s="277"/>
      <c r="T1060" s="278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79" t="s">
        <v>226</v>
      </c>
      <c r="AU1060" s="279" t="s">
        <v>87</v>
      </c>
      <c r="AV1060" s="15" t="s">
        <v>117</v>
      </c>
      <c r="AW1060" s="15" t="s">
        <v>34</v>
      </c>
      <c r="AX1060" s="15" t="s">
        <v>85</v>
      </c>
      <c r="AY1060" s="279" t="s">
        <v>214</v>
      </c>
    </row>
    <row r="1061" s="2" customFormat="1" ht="24.15" customHeight="1">
      <c r="A1061" s="39"/>
      <c r="B1061" s="40"/>
      <c r="C1061" s="229" t="s">
        <v>2538</v>
      </c>
      <c r="D1061" s="229" t="s">
        <v>218</v>
      </c>
      <c r="E1061" s="231" t="s">
        <v>2539</v>
      </c>
      <c r="F1061" s="232" t="s">
        <v>2540</v>
      </c>
      <c r="G1061" s="233" t="s">
        <v>221</v>
      </c>
      <c r="H1061" s="234">
        <v>5.6319999999999997</v>
      </c>
      <c r="I1061" s="235"/>
      <c r="J1061" s="236">
        <f>ROUND(I1061*H1061,2)</f>
        <v>0</v>
      </c>
      <c r="K1061" s="232" t="s">
        <v>222</v>
      </c>
      <c r="L1061" s="45"/>
      <c r="M1061" s="237" t="s">
        <v>1</v>
      </c>
      <c r="N1061" s="238" t="s">
        <v>44</v>
      </c>
      <c r="O1061" s="92"/>
      <c r="P1061" s="239">
        <f>O1061*H1061</f>
        <v>0</v>
      </c>
      <c r="Q1061" s="239">
        <v>0.0039952160000000002</v>
      </c>
      <c r="R1061" s="239">
        <f>Q1061*H1061</f>
        <v>0.022501056512</v>
      </c>
      <c r="S1061" s="239">
        <v>0</v>
      </c>
      <c r="T1061" s="240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41" t="s">
        <v>293</v>
      </c>
      <c r="AT1061" s="241" t="s">
        <v>218</v>
      </c>
      <c r="AU1061" s="241" t="s">
        <v>87</v>
      </c>
      <c r="AY1061" s="18" t="s">
        <v>214</v>
      </c>
      <c r="BE1061" s="242">
        <f>IF(N1061="základní",J1061,0)</f>
        <v>0</v>
      </c>
      <c r="BF1061" s="242">
        <f>IF(N1061="snížená",J1061,0)</f>
        <v>0</v>
      </c>
      <c r="BG1061" s="242">
        <f>IF(N1061="zákl. přenesená",J1061,0)</f>
        <v>0</v>
      </c>
      <c r="BH1061" s="242">
        <f>IF(N1061="sníž. přenesená",J1061,0)</f>
        <v>0</v>
      </c>
      <c r="BI1061" s="242">
        <f>IF(N1061="nulová",J1061,0)</f>
        <v>0</v>
      </c>
      <c r="BJ1061" s="18" t="s">
        <v>85</v>
      </c>
      <c r="BK1061" s="242">
        <f>ROUND(I1061*H1061,2)</f>
        <v>0</v>
      </c>
      <c r="BL1061" s="18" t="s">
        <v>293</v>
      </c>
      <c r="BM1061" s="241" t="s">
        <v>2541</v>
      </c>
    </row>
    <row r="1062" s="2" customFormat="1">
      <c r="A1062" s="39"/>
      <c r="B1062" s="40"/>
      <c r="C1062" s="41"/>
      <c r="D1062" s="243" t="s">
        <v>224</v>
      </c>
      <c r="E1062" s="41"/>
      <c r="F1062" s="244" t="s">
        <v>2542</v>
      </c>
      <c r="G1062" s="41"/>
      <c r="H1062" s="41"/>
      <c r="I1062" s="245"/>
      <c r="J1062" s="41"/>
      <c r="K1062" s="41"/>
      <c r="L1062" s="45"/>
      <c r="M1062" s="246"/>
      <c r="N1062" s="247"/>
      <c r="O1062" s="92"/>
      <c r="P1062" s="92"/>
      <c r="Q1062" s="92"/>
      <c r="R1062" s="92"/>
      <c r="S1062" s="92"/>
      <c r="T1062" s="93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T1062" s="18" t="s">
        <v>224</v>
      </c>
      <c r="AU1062" s="18" t="s">
        <v>87</v>
      </c>
    </row>
    <row r="1063" s="13" customFormat="1">
      <c r="A1063" s="13"/>
      <c r="B1063" s="248"/>
      <c r="C1063" s="249"/>
      <c r="D1063" s="243" t="s">
        <v>226</v>
      </c>
      <c r="E1063" s="250" t="s">
        <v>1</v>
      </c>
      <c r="F1063" s="251" t="s">
        <v>2543</v>
      </c>
      <c r="G1063" s="249"/>
      <c r="H1063" s="250" t="s">
        <v>1</v>
      </c>
      <c r="I1063" s="252"/>
      <c r="J1063" s="249"/>
      <c r="K1063" s="249"/>
      <c r="L1063" s="253"/>
      <c r="M1063" s="254"/>
      <c r="N1063" s="255"/>
      <c r="O1063" s="255"/>
      <c r="P1063" s="255"/>
      <c r="Q1063" s="255"/>
      <c r="R1063" s="255"/>
      <c r="S1063" s="255"/>
      <c r="T1063" s="256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7" t="s">
        <v>226</v>
      </c>
      <c r="AU1063" s="257" t="s">
        <v>87</v>
      </c>
      <c r="AV1063" s="13" t="s">
        <v>85</v>
      </c>
      <c r="AW1063" s="13" t="s">
        <v>34</v>
      </c>
      <c r="AX1063" s="13" t="s">
        <v>79</v>
      </c>
      <c r="AY1063" s="257" t="s">
        <v>214</v>
      </c>
    </row>
    <row r="1064" s="14" customFormat="1">
      <c r="A1064" s="14"/>
      <c r="B1064" s="258"/>
      <c r="C1064" s="259"/>
      <c r="D1064" s="243" t="s">
        <v>226</v>
      </c>
      <c r="E1064" s="260" t="s">
        <v>1</v>
      </c>
      <c r="F1064" s="261" t="s">
        <v>2544</v>
      </c>
      <c r="G1064" s="259"/>
      <c r="H1064" s="262">
        <v>4.8499999999999996</v>
      </c>
      <c r="I1064" s="263"/>
      <c r="J1064" s="259"/>
      <c r="K1064" s="259"/>
      <c r="L1064" s="264"/>
      <c r="M1064" s="265"/>
      <c r="N1064" s="266"/>
      <c r="O1064" s="266"/>
      <c r="P1064" s="266"/>
      <c r="Q1064" s="266"/>
      <c r="R1064" s="266"/>
      <c r="S1064" s="266"/>
      <c r="T1064" s="267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8" t="s">
        <v>226</v>
      </c>
      <c r="AU1064" s="268" t="s">
        <v>87</v>
      </c>
      <c r="AV1064" s="14" t="s">
        <v>87</v>
      </c>
      <c r="AW1064" s="14" t="s">
        <v>34</v>
      </c>
      <c r="AX1064" s="14" t="s">
        <v>79</v>
      </c>
      <c r="AY1064" s="268" t="s">
        <v>214</v>
      </c>
    </row>
    <row r="1065" s="13" customFormat="1">
      <c r="A1065" s="13"/>
      <c r="B1065" s="248"/>
      <c r="C1065" s="249"/>
      <c r="D1065" s="243" t="s">
        <v>226</v>
      </c>
      <c r="E1065" s="250" t="s">
        <v>1</v>
      </c>
      <c r="F1065" s="251" t="s">
        <v>2545</v>
      </c>
      <c r="G1065" s="249"/>
      <c r="H1065" s="250" t="s">
        <v>1</v>
      </c>
      <c r="I1065" s="252"/>
      <c r="J1065" s="249"/>
      <c r="K1065" s="249"/>
      <c r="L1065" s="253"/>
      <c r="M1065" s="254"/>
      <c r="N1065" s="255"/>
      <c r="O1065" s="255"/>
      <c r="P1065" s="255"/>
      <c r="Q1065" s="255"/>
      <c r="R1065" s="255"/>
      <c r="S1065" s="255"/>
      <c r="T1065" s="256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7" t="s">
        <v>226</v>
      </c>
      <c r="AU1065" s="257" t="s">
        <v>87</v>
      </c>
      <c r="AV1065" s="13" t="s">
        <v>85</v>
      </c>
      <c r="AW1065" s="13" t="s">
        <v>34</v>
      </c>
      <c r="AX1065" s="13" t="s">
        <v>79</v>
      </c>
      <c r="AY1065" s="257" t="s">
        <v>214</v>
      </c>
    </row>
    <row r="1066" s="14" customFormat="1">
      <c r="A1066" s="14"/>
      <c r="B1066" s="258"/>
      <c r="C1066" s="259"/>
      <c r="D1066" s="243" t="s">
        <v>226</v>
      </c>
      <c r="E1066" s="260" t="s">
        <v>1</v>
      </c>
      <c r="F1066" s="261" t="s">
        <v>2546</v>
      </c>
      <c r="G1066" s="259"/>
      <c r="H1066" s="262">
        <v>0.78200000000000003</v>
      </c>
      <c r="I1066" s="263"/>
      <c r="J1066" s="259"/>
      <c r="K1066" s="259"/>
      <c r="L1066" s="264"/>
      <c r="M1066" s="265"/>
      <c r="N1066" s="266"/>
      <c r="O1066" s="266"/>
      <c r="P1066" s="266"/>
      <c r="Q1066" s="266"/>
      <c r="R1066" s="266"/>
      <c r="S1066" s="266"/>
      <c r="T1066" s="267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8" t="s">
        <v>226</v>
      </c>
      <c r="AU1066" s="268" t="s">
        <v>87</v>
      </c>
      <c r="AV1066" s="14" t="s">
        <v>87</v>
      </c>
      <c r="AW1066" s="14" t="s">
        <v>34</v>
      </c>
      <c r="AX1066" s="14" t="s">
        <v>79</v>
      </c>
      <c r="AY1066" s="268" t="s">
        <v>214</v>
      </c>
    </row>
    <row r="1067" s="15" customFormat="1">
      <c r="A1067" s="15"/>
      <c r="B1067" s="269"/>
      <c r="C1067" s="270"/>
      <c r="D1067" s="243" t="s">
        <v>226</v>
      </c>
      <c r="E1067" s="271" t="s">
        <v>1</v>
      </c>
      <c r="F1067" s="272" t="s">
        <v>230</v>
      </c>
      <c r="G1067" s="270"/>
      <c r="H1067" s="273">
        <v>5.6319999999999997</v>
      </c>
      <c r="I1067" s="274"/>
      <c r="J1067" s="270"/>
      <c r="K1067" s="270"/>
      <c r="L1067" s="275"/>
      <c r="M1067" s="276"/>
      <c r="N1067" s="277"/>
      <c r="O1067" s="277"/>
      <c r="P1067" s="277"/>
      <c r="Q1067" s="277"/>
      <c r="R1067" s="277"/>
      <c r="S1067" s="277"/>
      <c r="T1067" s="278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79" t="s">
        <v>226</v>
      </c>
      <c r="AU1067" s="279" t="s">
        <v>87</v>
      </c>
      <c r="AV1067" s="15" t="s">
        <v>117</v>
      </c>
      <c r="AW1067" s="15" t="s">
        <v>34</v>
      </c>
      <c r="AX1067" s="15" t="s">
        <v>85</v>
      </c>
      <c r="AY1067" s="279" t="s">
        <v>214</v>
      </c>
    </row>
    <row r="1068" s="2" customFormat="1" ht="24.15" customHeight="1">
      <c r="A1068" s="39"/>
      <c r="B1068" s="40"/>
      <c r="C1068" s="229" t="s">
        <v>2547</v>
      </c>
      <c r="D1068" s="229" t="s">
        <v>218</v>
      </c>
      <c r="E1068" s="231" t="s">
        <v>2548</v>
      </c>
      <c r="F1068" s="232" t="s">
        <v>2549</v>
      </c>
      <c r="G1068" s="233" t="s">
        <v>239</v>
      </c>
      <c r="H1068" s="234">
        <v>2.3999999999999999</v>
      </c>
      <c r="I1068" s="235"/>
      <c r="J1068" s="236">
        <f>ROUND(I1068*H1068,2)</f>
        <v>0</v>
      </c>
      <c r="K1068" s="232" t="s">
        <v>222</v>
      </c>
      <c r="L1068" s="45"/>
      <c r="M1068" s="237" t="s">
        <v>1</v>
      </c>
      <c r="N1068" s="238" t="s">
        <v>44</v>
      </c>
      <c r="O1068" s="92"/>
      <c r="P1068" s="239">
        <f>O1068*H1068</f>
        <v>0</v>
      </c>
      <c r="Q1068" s="239">
        <v>0.00059124999999999998</v>
      </c>
      <c r="R1068" s="239">
        <f>Q1068*H1068</f>
        <v>0.0014189999999999999</v>
      </c>
      <c r="S1068" s="239">
        <v>0</v>
      </c>
      <c r="T1068" s="240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41" t="s">
        <v>293</v>
      </c>
      <c r="AT1068" s="241" t="s">
        <v>218</v>
      </c>
      <c r="AU1068" s="241" t="s">
        <v>87</v>
      </c>
      <c r="AY1068" s="18" t="s">
        <v>214</v>
      </c>
      <c r="BE1068" s="242">
        <f>IF(N1068="základní",J1068,0)</f>
        <v>0</v>
      </c>
      <c r="BF1068" s="242">
        <f>IF(N1068="snížená",J1068,0)</f>
        <v>0</v>
      </c>
      <c r="BG1068" s="242">
        <f>IF(N1068="zákl. přenesená",J1068,0)</f>
        <v>0</v>
      </c>
      <c r="BH1068" s="242">
        <f>IF(N1068="sníž. přenesená",J1068,0)</f>
        <v>0</v>
      </c>
      <c r="BI1068" s="242">
        <f>IF(N1068="nulová",J1068,0)</f>
        <v>0</v>
      </c>
      <c r="BJ1068" s="18" t="s">
        <v>85</v>
      </c>
      <c r="BK1068" s="242">
        <f>ROUND(I1068*H1068,2)</f>
        <v>0</v>
      </c>
      <c r="BL1068" s="18" t="s">
        <v>293</v>
      </c>
      <c r="BM1068" s="241" t="s">
        <v>2550</v>
      </c>
    </row>
    <row r="1069" s="2" customFormat="1">
      <c r="A1069" s="39"/>
      <c r="B1069" s="40"/>
      <c r="C1069" s="41"/>
      <c r="D1069" s="243" t="s">
        <v>224</v>
      </c>
      <c r="E1069" s="41"/>
      <c r="F1069" s="244" t="s">
        <v>2551</v>
      </c>
      <c r="G1069" s="41"/>
      <c r="H1069" s="41"/>
      <c r="I1069" s="245"/>
      <c r="J1069" s="41"/>
      <c r="K1069" s="41"/>
      <c r="L1069" s="45"/>
      <c r="M1069" s="246"/>
      <c r="N1069" s="247"/>
      <c r="O1069" s="92"/>
      <c r="P1069" s="92"/>
      <c r="Q1069" s="92"/>
      <c r="R1069" s="92"/>
      <c r="S1069" s="92"/>
      <c r="T1069" s="93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T1069" s="18" t="s">
        <v>224</v>
      </c>
      <c r="AU1069" s="18" t="s">
        <v>87</v>
      </c>
    </row>
    <row r="1070" s="13" customFormat="1">
      <c r="A1070" s="13"/>
      <c r="B1070" s="248"/>
      <c r="C1070" s="249"/>
      <c r="D1070" s="243" t="s">
        <v>226</v>
      </c>
      <c r="E1070" s="250" t="s">
        <v>1</v>
      </c>
      <c r="F1070" s="251" t="s">
        <v>2552</v>
      </c>
      <c r="G1070" s="249"/>
      <c r="H1070" s="250" t="s">
        <v>1</v>
      </c>
      <c r="I1070" s="252"/>
      <c r="J1070" s="249"/>
      <c r="K1070" s="249"/>
      <c r="L1070" s="253"/>
      <c r="M1070" s="254"/>
      <c r="N1070" s="255"/>
      <c r="O1070" s="255"/>
      <c r="P1070" s="255"/>
      <c r="Q1070" s="255"/>
      <c r="R1070" s="255"/>
      <c r="S1070" s="255"/>
      <c r="T1070" s="256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7" t="s">
        <v>226</v>
      </c>
      <c r="AU1070" s="257" t="s">
        <v>87</v>
      </c>
      <c r="AV1070" s="13" t="s">
        <v>85</v>
      </c>
      <c r="AW1070" s="13" t="s">
        <v>34</v>
      </c>
      <c r="AX1070" s="13" t="s">
        <v>79</v>
      </c>
      <c r="AY1070" s="257" t="s">
        <v>214</v>
      </c>
    </row>
    <row r="1071" s="14" customFormat="1">
      <c r="A1071" s="14"/>
      <c r="B1071" s="258"/>
      <c r="C1071" s="259"/>
      <c r="D1071" s="243" t="s">
        <v>226</v>
      </c>
      <c r="E1071" s="260" t="s">
        <v>1</v>
      </c>
      <c r="F1071" s="261" t="s">
        <v>2553</v>
      </c>
      <c r="G1071" s="259"/>
      <c r="H1071" s="262">
        <v>2.3999999999999999</v>
      </c>
      <c r="I1071" s="263"/>
      <c r="J1071" s="259"/>
      <c r="K1071" s="259"/>
      <c r="L1071" s="264"/>
      <c r="M1071" s="265"/>
      <c r="N1071" s="266"/>
      <c r="O1071" s="266"/>
      <c r="P1071" s="266"/>
      <c r="Q1071" s="266"/>
      <c r="R1071" s="266"/>
      <c r="S1071" s="266"/>
      <c r="T1071" s="267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8" t="s">
        <v>226</v>
      </c>
      <c r="AU1071" s="268" t="s">
        <v>87</v>
      </c>
      <c r="AV1071" s="14" t="s">
        <v>87</v>
      </c>
      <c r="AW1071" s="14" t="s">
        <v>34</v>
      </c>
      <c r="AX1071" s="14" t="s">
        <v>79</v>
      </c>
      <c r="AY1071" s="268" t="s">
        <v>214</v>
      </c>
    </row>
    <row r="1072" s="15" customFormat="1">
      <c r="A1072" s="15"/>
      <c r="B1072" s="269"/>
      <c r="C1072" s="270"/>
      <c r="D1072" s="243" t="s">
        <v>226</v>
      </c>
      <c r="E1072" s="271" t="s">
        <v>1</v>
      </c>
      <c r="F1072" s="272" t="s">
        <v>230</v>
      </c>
      <c r="G1072" s="270"/>
      <c r="H1072" s="273">
        <v>2.3999999999999999</v>
      </c>
      <c r="I1072" s="274"/>
      <c r="J1072" s="270"/>
      <c r="K1072" s="270"/>
      <c r="L1072" s="275"/>
      <c r="M1072" s="276"/>
      <c r="N1072" s="277"/>
      <c r="O1072" s="277"/>
      <c r="P1072" s="277"/>
      <c r="Q1072" s="277"/>
      <c r="R1072" s="277"/>
      <c r="S1072" s="277"/>
      <c r="T1072" s="278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79" t="s">
        <v>226</v>
      </c>
      <c r="AU1072" s="279" t="s">
        <v>87</v>
      </c>
      <c r="AV1072" s="15" t="s">
        <v>117</v>
      </c>
      <c r="AW1072" s="15" t="s">
        <v>34</v>
      </c>
      <c r="AX1072" s="15" t="s">
        <v>85</v>
      </c>
      <c r="AY1072" s="279" t="s">
        <v>214</v>
      </c>
    </row>
    <row r="1073" s="2" customFormat="1" ht="24.15" customHeight="1">
      <c r="A1073" s="39"/>
      <c r="B1073" s="40"/>
      <c r="C1073" s="229" t="s">
        <v>2554</v>
      </c>
      <c r="D1073" s="229" t="s">
        <v>218</v>
      </c>
      <c r="E1073" s="231" t="s">
        <v>2555</v>
      </c>
      <c r="F1073" s="232" t="s">
        <v>2556</v>
      </c>
      <c r="G1073" s="233" t="s">
        <v>239</v>
      </c>
      <c r="H1073" s="234">
        <v>2.7999999999999998</v>
      </c>
      <c r="I1073" s="235"/>
      <c r="J1073" s="236">
        <f>ROUND(I1073*H1073,2)</f>
        <v>0</v>
      </c>
      <c r="K1073" s="232" t="s">
        <v>222</v>
      </c>
      <c r="L1073" s="45"/>
      <c r="M1073" s="237" t="s">
        <v>1</v>
      </c>
      <c r="N1073" s="238" t="s">
        <v>44</v>
      </c>
      <c r="O1073" s="92"/>
      <c r="P1073" s="239">
        <f>O1073*H1073</f>
        <v>0</v>
      </c>
      <c r="Q1073" s="239">
        <v>0.00076605</v>
      </c>
      <c r="R1073" s="239">
        <f>Q1073*H1073</f>
        <v>0.0021449399999999997</v>
      </c>
      <c r="S1073" s="239">
        <v>0</v>
      </c>
      <c r="T1073" s="240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41" t="s">
        <v>293</v>
      </c>
      <c r="AT1073" s="241" t="s">
        <v>218</v>
      </c>
      <c r="AU1073" s="241" t="s">
        <v>87</v>
      </c>
      <c r="AY1073" s="18" t="s">
        <v>214</v>
      </c>
      <c r="BE1073" s="242">
        <f>IF(N1073="základní",J1073,0)</f>
        <v>0</v>
      </c>
      <c r="BF1073" s="242">
        <f>IF(N1073="snížená",J1073,0)</f>
        <v>0</v>
      </c>
      <c r="BG1073" s="242">
        <f>IF(N1073="zákl. přenesená",J1073,0)</f>
        <v>0</v>
      </c>
      <c r="BH1073" s="242">
        <f>IF(N1073="sníž. přenesená",J1073,0)</f>
        <v>0</v>
      </c>
      <c r="BI1073" s="242">
        <f>IF(N1073="nulová",J1073,0)</f>
        <v>0</v>
      </c>
      <c r="BJ1073" s="18" t="s">
        <v>85</v>
      </c>
      <c r="BK1073" s="242">
        <f>ROUND(I1073*H1073,2)</f>
        <v>0</v>
      </c>
      <c r="BL1073" s="18" t="s">
        <v>293</v>
      </c>
      <c r="BM1073" s="241" t="s">
        <v>2557</v>
      </c>
    </row>
    <row r="1074" s="2" customFormat="1">
      <c r="A1074" s="39"/>
      <c r="B1074" s="40"/>
      <c r="C1074" s="41"/>
      <c r="D1074" s="243" t="s">
        <v>224</v>
      </c>
      <c r="E1074" s="41"/>
      <c r="F1074" s="244" t="s">
        <v>2558</v>
      </c>
      <c r="G1074" s="41"/>
      <c r="H1074" s="41"/>
      <c r="I1074" s="245"/>
      <c r="J1074" s="41"/>
      <c r="K1074" s="41"/>
      <c r="L1074" s="45"/>
      <c r="M1074" s="246"/>
      <c r="N1074" s="247"/>
      <c r="O1074" s="92"/>
      <c r="P1074" s="92"/>
      <c r="Q1074" s="92"/>
      <c r="R1074" s="92"/>
      <c r="S1074" s="92"/>
      <c r="T1074" s="93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T1074" s="18" t="s">
        <v>224</v>
      </c>
      <c r="AU1074" s="18" t="s">
        <v>87</v>
      </c>
    </row>
    <row r="1075" s="13" customFormat="1">
      <c r="A1075" s="13"/>
      <c r="B1075" s="248"/>
      <c r="C1075" s="249"/>
      <c r="D1075" s="243" t="s">
        <v>226</v>
      </c>
      <c r="E1075" s="250" t="s">
        <v>1</v>
      </c>
      <c r="F1075" s="251" t="s">
        <v>2559</v>
      </c>
      <c r="G1075" s="249"/>
      <c r="H1075" s="250" t="s">
        <v>1</v>
      </c>
      <c r="I1075" s="252"/>
      <c r="J1075" s="249"/>
      <c r="K1075" s="249"/>
      <c r="L1075" s="253"/>
      <c r="M1075" s="254"/>
      <c r="N1075" s="255"/>
      <c r="O1075" s="255"/>
      <c r="P1075" s="255"/>
      <c r="Q1075" s="255"/>
      <c r="R1075" s="255"/>
      <c r="S1075" s="255"/>
      <c r="T1075" s="256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7" t="s">
        <v>226</v>
      </c>
      <c r="AU1075" s="257" t="s">
        <v>87</v>
      </c>
      <c r="AV1075" s="13" t="s">
        <v>85</v>
      </c>
      <c r="AW1075" s="13" t="s">
        <v>34</v>
      </c>
      <c r="AX1075" s="13" t="s">
        <v>79</v>
      </c>
      <c r="AY1075" s="257" t="s">
        <v>214</v>
      </c>
    </row>
    <row r="1076" s="14" customFormat="1">
      <c r="A1076" s="14"/>
      <c r="B1076" s="258"/>
      <c r="C1076" s="259"/>
      <c r="D1076" s="243" t="s">
        <v>226</v>
      </c>
      <c r="E1076" s="260" t="s">
        <v>1</v>
      </c>
      <c r="F1076" s="261" t="s">
        <v>2560</v>
      </c>
      <c r="G1076" s="259"/>
      <c r="H1076" s="262">
        <v>2.7999999999999998</v>
      </c>
      <c r="I1076" s="263"/>
      <c r="J1076" s="259"/>
      <c r="K1076" s="259"/>
      <c r="L1076" s="264"/>
      <c r="M1076" s="265"/>
      <c r="N1076" s="266"/>
      <c r="O1076" s="266"/>
      <c r="P1076" s="266"/>
      <c r="Q1076" s="266"/>
      <c r="R1076" s="266"/>
      <c r="S1076" s="266"/>
      <c r="T1076" s="267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8" t="s">
        <v>226</v>
      </c>
      <c r="AU1076" s="268" t="s">
        <v>87</v>
      </c>
      <c r="AV1076" s="14" t="s">
        <v>87</v>
      </c>
      <c r="AW1076" s="14" t="s">
        <v>34</v>
      </c>
      <c r="AX1076" s="14" t="s">
        <v>79</v>
      </c>
      <c r="AY1076" s="268" t="s">
        <v>214</v>
      </c>
    </row>
    <row r="1077" s="15" customFormat="1">
      <c r="A1077" s="15"/>
      <c r="B1077" s="269"/>
      <c r="C1077" s="270"/>
      <c r="D1077" s="243" t="s">
        <v>226</v>
      </c>
      <c r="E1077" s="271" t="s">
        <v>1</v>
      </c>
      <c r="F1077" s="272" t="s">
        <v>230</v>
      </c>
      <c r="G1077" s="270"/>
      <c r="H1077" s="273">
        <v>2.7999999999999998</v>
      </c>
      <c r="I1077" s="274"/>
      <c r="J1077" s="270"/>
      <c r="K1077" s="270"/>
      <c r="L1077" s="275"/>
      <c r="M1077" s="276"/>
      <c r="N1077" s="277"/>
      <c r="O1077" s="277"/>
      <c r="P1077" s="277"/>
      <c r="Q1077" s="277"/>
      <c r="R1077" s="277"/>
      <c r="S1077" s="277"/>
      <c r="T1077" s="278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79" t="s">
        <v>226</v>
      </c>
      <c r="AU1077" s="279" t="s">
        <v>87</v>
      </c>
      <c r="AV1077" s="15" t="s">
        <v>117</v>
      </c>
      <c r="AW1077" s="15" t="s">
        <v>34</v>
      </c>
      <c r="AX1077" s="15" t="s">
        <v>85</v>
      </c>
      <c r="AY1077" s="279" t="s">
        <v>214</v>
      </c>
    </row>
    <row r="1078" s="2" customFormat="1" ht="24.15" customHeight="1">
      <c r="A1078" s="39"/>
      <c r="B1078" s="40"/>
      <c r="C1078" s="229" t="s">
        <v>2561</v>
      </c>
      <c r="D1078" s="229" t="s">
        <v>218</v>
      </c>
      <c r="E1078" s="231" t="s">
        <v>2562</v>
      </c>
      <c r="F1078" s="232" t="s">
        <v>2563</v>
      </c>
      <c r="G1078" s="233" t="s">
        <v>239</v>
      </c>
      <c r="H1078" s="234">
        <v>3.5</v>
      </c>
      <c r="I1078" s="235"/>
      <c r="J1078" s="236">
        <f>ROUND(I1078*H1078,2)</f>
        <v>0</v>
      </c>
      <c r="K1078" s="232" t="s">
        <v>222</v>
      </c>
      <c r="L1078" s="45"/>
      <c r="M1078" s="237" t="s">
        <v>1</v>
      </c>
      <c r="N1078" s="238" t="s">
        <v>44</v>
      </c>
      <c r="O1078" s="92"/>
      <c r="P1078" s="239">
        <f>O1078*H1078</f>
        <v>0</v>
      </c>
      <c r="Q1078" s="239">
        <v>0.0011375000000000001</v>
      </c>
      <c r="R1078" s="239">
        <f>Q1078*H1078</f>
        <v>0.0039812500000000004</v>
      </c>
      <c r="S1078" s="239">
        <v>0</v>
      </c>
      <c r="T1078" s="240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41" t="s">
        <v>293</v>
      </c>
      <c r="AT1078" s="241" t="s">
        <v>218</v>
      </c>
      <c r="AU1078" s="241" t="s">
        <v>87</v>
      </c>
      <c r="AY1078" s="18" t="s">
        <v>214</v>
      </c>
      <c r="BE1078" s="242">
        <f>IF(N1078="základní",J1078,0)</f>
        <v>0</v>
      </c>
      <c r="BF1078" s="242">
        <f>IF(N1078="snížená",J1078,0)</f>
        <v>0</v>
      </c>
      <c r="BG1078" s="242">
        <f>IF(N1078="zákl. přenesená",J1078,0)</f>
        <v>0</v>
      </c>
      <c r="BH1078" s="242">
        <f>IF(N1078="sníž. přenesená",J1078,0)</f>
        <v>0</v>
      </c>
      <c r="BI1078" s="242">
        <f>IF(N1078="nulová",J1078,0)</f>
        <v>0</v>
      </c>
      <c r="BJ1078" s="18" t="s">
        <v>85</v>
      </c>
      <c r="BK1078" s="242">
        <f>ROUND(I1078*H1078,2)</f>
        <v>0</v>
      </c>
      <c r="BL1078" s="18" t="s">
        <v>293</v>
      </c>
      <c r="BM1078" s="241" t="s">
        <v>2564</v>
      </c>
    </row>
    <row r="1079" s="2" customFormat="1">
      <c r="A1079" s="39"/>
      <c r="B1079" s="40"/>
      <c r="C1079" s="41"/>
      <c r="D1079" s="243" t="s">
        <v>224</v>
      </c>
      <c r="E1079" s="41"/>
      <c r="F1079" s="244" t="s">
        <v>2565</v>
      </c>
      <c r="G1079" s="41"/>
      <c r="H1079" s="41"/>
      <c r="I1079" s="245"/>
      <c r="J1079" s="41"/>
      <c r="K1079" s="41"/>
      <c r="L1079" s="45"/>
      <c r="M1079" s="246"/>
      <c r="N1079" s="247"/>
      <c r="O1079" s="92"/>
      <c r="P1079" s="92"/>
      <c r="Q1079" s="92"/>
      <c r="R1079" s="92"/>
      <c r="S1079" s="92"/>
      <c r="T1079" s="93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224</v>
      </c>
      <c r="AU1079" s="18" t="s">
        <v>87</v>
      </c>
    </row>
    <row r="1080" s="13" customFormat="1">
      <c r="A1080" s="13"/>
      <c r="B1080" s="248"/>
      <c r="C1080" s="249"/>
      <c r="D1080" s="243" t="s">
        <v>226</v>
      </c>
      <c r="E1080" s="250" t="s">
        <v>1</v>
      </c>
      <c r="F1080" s="251" t="s">
        <v>2566</v>
      </c>
      <c r="G1080" s="249"/>
      <c r="H1080" s="250" t="s">
        <v>1</v>
      </c>
      <c r="I1080" s="252"/>
      <c r="J1080" s="249"/>
      <c r="K1080" s="249"/>
      <c r="L1080" s="253"/>
      <c r="M1080" s="254"/>
      <c r="N1080" s="255"/>
      <c r="O1080" s="255"/>
      <c r="P1080" s="255"/>
      <c r="Q1080" s="255"/>
      <c r="R1080" s="255"/>
      <c r="S1080" s="255"/>
      <c r="T1080" s="256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7" t="s">
        <v>226</v>
      </c>
      <c r="AU1080" s="257" t="s">
        <v>87</v>
      </c>
      <c r="AV1080" s="13" t="s">
        <v>85</v>
      </c>
      <c r="AW1080" s="13" t="s">
        <v>34</v>
      </c>
      <c r="AX1080" s="13" t="s">
        <v>79</v>
      </c>
      <c r="AY1080" s="257" t="s">
        <v>214</v>
      </c>
    </row>
    <row r="1081" s="14" customFormat="1">
      <c r="A1081" s="14"/>
      <c r="B1081" s="258"/>
      <c r="C1081" s="259"/>
      <c r="D1081" s="243" t="s">
        <v>226</v>
      </c>
      <c r="E1081" s="260" t="s">
        <v>1</v>
      </c>
      <c r="F1081" s="261" t="s">
        <v>2567</v>
      </c>
      <c r="G1081" s="259"/>
      <c r="H1081" s="262">
        <v>3.5</v>
      </c>
      <c r="I1081" s="263"/>
      <c r="J1081" s="259"/>
      <c r="K1081" s="259"/>
      <c r="L1081" s="264"/>
      <c r="M1081" s="265"/>
      <c r="N1081" s="266"/>
      <c r="O1081" s="266"/>
      <c r="P1081" s="266"/>
      <c r="Q1081" s="266"/>
      <c r="R1081" s="266"/>
      <c r="S1081" s="266"/>
      <c r="T1081" s="267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8" t="s">
        <v>226</v>
      </c>
      <c r="AU1081" s="268" t="s">
        <v>87</v>
      </c>
      <c r="AV1081" s="14" t="s">
        <v>87</v>
      </c>
      <c r="AW1081" s="14" t="s">
        <v>34</v>
      </c>
      <c r="AX1081" s="14" t="s">
        <v>79</v>
      </c>
      <c r="AY1081" s="268" t="s">
        <v>214</v>
      </c>
    </row>
    <row r="1082" s="15" customFormat="1">
      <c r="A1082" s="15"/>
      <c r="B1082" s="269"/>
      <c r="C1082" s="270"/>
      <c r="D1082" s="243" t="s">
        <v>226</v>
      </c>
      <c r="E1082" s="271" t="s">
        <v>1</v>
      </c>
      <c r="F1082" s="272" t="s">
        <v>230</v>
      </c>
      <c r="G1082" s="270"/>
      <c r="H1082" s="273">
        <v>3.5</v>
      </c>
      <c r="I1082" s="274"/>
      <c r="J1082" s="270"/>
      <c r="K1082" s="270"/>
      <c r="L1082" s="275"/>
      <c r="M1082" s="276"/>
      <c r="N1082" s="277"/>
      <c r="O1082" s="277"/>
      <c r="P1082" s="277"/>
      <c r="Q1082" s="277"/>
      <c r="R1082" s="277"/>
      <c r="S1082" s="277"/>
      <c r="T1082" s="278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79" t="s">
        <v>226</v>
      </c>
      <c r="AU1082" s="279" t="s">
        <v>87</v>
      </c>
      <c r="AV1082" s="15" t="s">
        <v>117</v>
      </c>
      <c r="AW1082" s="15" t="s">
        <v>34</v>
      </c>
      <c r="AX1082" s="15" t="s">
        <v>85</v>
      </c>
      <c r="AY1082" s="279" t="s">
        <v>214</v>
      </c>
    </row>
    <row r="1083" s="2" customFormat="1" ht="24.15" customHeight="1">
      <c r="A1083" s="39"/>
      <c r="B1083" s="40"/>
      <c r="C1083" s="229" t="s">
        <v>2568</v>
      </c>
      <c r="D1083" s="229" t="s">
        <v>218</v>
      </c>
      <c r="E1083" s="231" t="s">
        <v>2569</v>
      </c>
      <c r="F1083" s="232" t="s">
        <v>2570</v>
      </c>
      <c r="G1083" s="233" t="s">
        <v>239</v>
      </c>
      <c r="H1083" s="234">
        <v>2.5</v>
      </c>
      <c r="I1083" s="235"/>
      <c r="J1083" s="236">
        <f>ROUND(I1083*H1083,2)</f>
        <v>0</v>
      </c>
      <c r="K1083" s="232" t="s">
        <v>222</v>
      </c>
      <c r="L1083" s="45"/>
      <c r="M1083" s="237" t="s">
        <v>1</v>
      </c>
      <c r="N1083" s="238" t="s">
        <v>44</v>
      </c>
      <c r="O1083" s="92"/>
      <c r="P1083" s="239">
        <f>O1083*H1083</f>
        <v>0</v>
      </c>
      <c r="Q1083" s="239">
        <v>0.0033201120000000001</v>
      </c>
      <c r="R1083" s="239">
        <f>Q1083*H1083</f>
        <v>0.0083002800000000002</v>
      </c>
      <c r="S1083" s="239">
        <v>0</v>
      </c>
      <c r="T1083" s="240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41" t="s">
        <v>293</v>
      </c>
      <c r="AT1083" s="241" t="s">
        <v>218</v>
      </c>
      <c r="AU1083" s="241" t="s">
        <v>87</v>
      </c>
      <c r="AY1083" s="18" t="s">
        <v>214</v>
      </c>
      <c r="BE1083" s="242">
        <f>IF(N1083="základní",J1083,0)</f>
        <v>0</v>
      </c>
      <c r="BF1083" s="242">
        <f>IF(N1083="snížená",J1083,0)</f>
        <v>0</v>
      </c>
      <c r="BG1083" s="242">
        <f>IF(N1083="zákl. přenesená",J1083,0)</f>
        <v>0</v>
      </c>
      <c r="BH1083" s="242">
        <f>IF(N1083="sníž. přenesená",J1083,0)</f>
        <v>0</v>
      </c>
      <c r="BI1083" s="242">
        <f>IF(N1083="nulová",J1083,0)</f>
        <v>0</v>
      </c>
      <c r="BJ1083" s="18" t="s">
        <v>85</v>
      </c>
      <c r="BK1083" s="242">
        <f>ROUND(I1083*H1083,2)</f>
        <v>0</v>
      </c>
      <c r="BL1083" s="18" t="s">
        <v>293</v>
      </c>
      <c r="BM1083" s="241" t="s">
        <v>2571</v>
      </c>
    </row>
    <row r="1084" s="2" customFormat="1">
      <c r="A1084" s="39"/>
      <c r="B1084" s="40"/>
      <c r="C1084" s="41"/>
      <c r="D1084" s="243" t="s">
        <v>224</v>
      </c>
      <c r="E1084" s="41"/>
      <c r="F1084" s="244" t="s">
        <v>2572</v>
      </c>
      <c r="G1084" s="41"/>
      <c r="H1084" s="41"/>
      <c r="I1084" s="245"/>
      <c r="J1084" s="41"/>
      <c r="K1084" s="41"/>
      <c r="L1084" s="45"/>
      <c r="M1084" s="246"/>
      <c r="N1084" s="247"/>
      <c r="O1084" s="92"/>
      <c r="P1084" s="92"/>
      <c r="Q1084" s="92"/>
      <c r="R1084" s="92"/>
      <c r="S1084" s="92"/>
      <c r="T1084" s="93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T1084" s="18" t="s">
        <v>224</v>
      </c>
      <c r="AU1084" s="18" t="s">
        <v>87</v>
      </c>
    </row>
    <row r="1085" s="13" customFormat="1">
      <c r="A1085" s="13"/>
      <c r="B1085" s="248"/>
      <c r="C1085" s="249"/>
      <c r="D1085" s="243" t="s">
        <v>226</v>
      </c>
      <c r="E1085" s="250" t="s">
        <v>1</v>
      </c>
      <c r="F1085" s="251" t="s">
        <v>2573</v>
      </c>
      <c r="G1085" s="249"/>
      <c r="H1085" s="250" t="s">
        <v>1</v>
      </c>
      <c r="I1085" s="252"/>
      <c r="J1085" s="249"/>
      <c r="K1085" s="249"/>
      <c r="L1085" s="253"/>
      <c r="M1085" s="254"/>
      <c r="N1085" s="255"/>
      <c r="O1085" s="255"/>
      <c r="P1085" s="255"/>
      <c r="Q1085" s="255"/>
      <c r="R1085" s="255"/>
      <c r="S1085" s="255"/>
      <c r="T1085" s="256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7" t="s">
        <v>226</v>
      </c>
      <c r="AU1085" s="257" t="s">
        <v>87</v>
      </c>
      <c r="AV1085" s="13" t="s">
        <v>85</v>
      </c>
      <c r="AW1085" s="13" t="s">
        <v>34</v>
      </c>
      <c r="AX1085" s="13" t="s">
        <v>79</v>
      </c>
      <c r="AY1085" s="257" t="s">
        <v>214</v>
      </c>
    </row>
    <row r="1086" s="14" customFormat="1">
      <c r="A1086" s="14"/>
      <c r="B1086" s="258"/>
      <c r="C1086" s="259"/>
      <c r="D1086" s="243" t="s">
        <v>226</v>
      </c>
      <c r="E1086" s="260" t="s">
        <v>1</v>
      </c>
      <c r="F1086" s="261" t="s">
        <v>2574</v>
      </c>
      <c r="G1086" s="259"/>
      <c r="H1086" s="262">
        <v>2.5</v>
      </c>
      <c r="I1086" s="263"/>
      <c r="J1086" s="259"/>
      <c r="K1086" s="259"/>
      <c r="L1086" s="264"/>
      <c r="M1086" s="265"/>
      <c r="N1086" s="266"/>
      <c r="O1086" s="266"/>
      <c r="P1086" s="266"/>
      <c r="Q1086" s="266"/>
      <c r="R1086" s="266"/>
      <c r="S1086" s="266"/>
      <c r="T1086" s="267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8" t="s">
        <v>226</v>
      </c>
      <c r="AU1086" s="268" t="s">
        <v>87</v>
      </c>
      <c r="AV1086" s="14" t="s">
        <v>87</v>
      </c>
      <c r="AW1086" s="14" t="s">
        <v>34</v>
      </c>
      <c r="AX1086" s="14" t="s">
        <v>79</v>
      </c>
      <c r="AY1086" s="268" t="s">
        <v>214</v>
      </c>
    </row>
    <row r="1087" s="15" customFormat="1">
      <c r="A1087" s="15"/>
      <c r="B1087" s="269"/>
      <c r="C1087" s="270"/>
      <c r="D1087" s="243" t="s">
        <v>226</v>
      </c>
      <c r="E1087" s="271" t="s">
        <v>1</v>
      </c>
      <c r="F1087" s="272" t="s">
        <v>230</v>
      </c>
      <c r="G1087" s="270"/>
      <c r="H1087" s="273">
        <v>2.5</v>
      </c>
      <c r="I1087" s="274"/>
      <c r="J1087" s="270"/>
      <c r="K1087" s="270"/>
      <c r="L1087" s="275"/>
      <c r="M1087" s="276"/>
      <c r="N1087" s="277"/>
      <c r="O1087" s="277"/>
      <c r="P1087" s="277"/>
      <c r="Q1087" s="277"/>
      <c r="R1087" s="277"/>
      <c r="S1087" s="277"/>
      <c r="T1087" s="278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79" t="s">
        <v>226</v>
      </c>
      <c r="AU1087" s="279" t="s">
        <v>87</v>
      </c>
      <c r="AV1087" s="15" t="s">
        <v>117</v>
      </c>
      <c r="AW1087" s="15" t="s">
        <v>34</v>
      </c>
      <c r="AX1087" s="15" t="s">
        <v>85</v>
      </c>
      <c r="AY1087" s="279" t="s">
        <v>214</v>
      </c>
    </row>
    <row r="1088" s="2" customFormat="1" ht="24.15" customHeight="1">
      <c r="A1088" s="39"/>
      <c r="B1088" s="40"/>
      <c r="C1088" s="229" t="s">
        <v>2575</v>
      </c>
      <c r="D1088" s="229" t="s">
        <v>218</v>
      </c>
      <c r="E1088" s="231" t="s">
        <v>2576</v>
      </c>
      <c r="F1088" s="232" t="s">
        <v>2577</v>
      </c>
      <c r="G1088" s="233" t="s">
        <v>239</v>
      </c>
      <c r="H1088" s="234">
        <v>13.6</v>
      </c>
      <c r="I1088" s="235"/>
      <c r="J1088" s="236">
        <f>ROUND(I1088*H1088,2)</f>
        <v>0</v>
      </c>
      <c r="K1088" s="232" t="s">
        <v>222</v>
      </c>
      <c r="L1088" s="45"/>
      <c r="M1088" s="237" t="s">
        <v>1</v>
      </c>
      <c r="N1088" s="238" t="s">
        <v>44</v>
      </c>
      <c r="O1088" s="92"/>
      <c r="P1088" s="239">
        <f>O1088*H1088</f>
        <v>0</v>
      </c>
      <c r="Q1088" s="239">
        <v>0.001078</v>
      </c>
      <c r="R1088" s="239">
        <f>Q1088*H1088</f>
        <v>0.0146608</v>
      </c>
      <c r="S1088" s="239">
        <v>0</v>
      </c>
      <c r="T1088" s="240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41" t="s">
        <v>293</v>
      </c>
      <c r="AT1088" s="241" t="s">
        <v>218</v>
      </c>
      <c r="AU1088" s="241" t="s">
        <v>87</v>
      </c>
      <c r="AY1088" s="18" t="s">
        <v>214</v>
      </c>
      <c r="BE1088" s="242">
        <f>IF(N1088="základní",J1088,0)</f>
        <v>0</v>
      </c>
      <c r="BF1088" s="242">
        <f>IF(N1088="snížená",J1088,0)</f>
        <v>0</v>
      </c>
      <c r="BG1088" s="242">
        <f>IF(N1088="zákl. přenesená",J1088,0)</f>
        <v>0</v>
      </c>
      <c r="BH1088" s="242">
        <f>IF(N1088="sníž. přenesená",J1088,0)</f>
        <v>0</v>
      </c>
      <c r="BI1088" s="242">
        <f>IF(N1088="nulová",J1088,0)</f>
        <v>0</v>
      </c>
      <c r="BJ1088" s="18" t="s">
        <v>85</v>
      </c>
      <c r="BK1088" s="242">
        <f>ROUND(I1088*H1088,2)</f>
        <v>0</v>
      </c>
      <c r="BL1088" s="18" t="s">
        <v>293</v>
      </c>
      <c r="BM1088" s="241" t="s">
        <v>2578</v>
      </c>
    </row>
    <row r="1089" s="2" customFormat="1">
      <c r="A1089" s="39"/>
      <c r="B1089" s="40"/>
      <c r="C1089" s="41"/>
      <c r="D1089" s="243" t="s">
        <v>224</v>
      </c>
      <c r="E1089" s="41"/>
      <c r="F1089" s="244" t="s">
        <v>2579</v>
      </c>
      <c r="G1089" s="41"/>
      <c r="H1089" s="41"/>
      <c r="I1089" s="245"/>
      <c r="J1089" s="41"/>
      <c r="K1089" s="41"/>
      <c r="L1089" s="45"/>
      <c r="M1089" s="246"/>
      <c r="N1089" s="247"/>
      <c r="O1089" s="92"/>
      <c r="P1089" s="92"/>
      <c r="Q1089" s="92"/>
      <c r="R1089" s="92"/>
      <c r="S1089" s="92"/>
      <c r="T1089" s="93"/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T1089" s="18" t="s">
        <v>224</v>
      </c>
      <c r="AU1089" s="18" t="s">
        <v>87</v>
      </c>
    </row>
    <row r="1090" s="13" customFormat="1">
      <c r="A1090" s="13"/>
      <c r="B1090" s="248"/>
      <c r="C1090" s="249"/>
      <c r="D1090" s="243" t="s">
        <v>226</v>
      </c>
      <c r="E1090" s="250" t="s">
        <v>1</v>
      </c>
      <c r="F1090" s="251" t="s">
        <v>2580</v>
      </c>
      <c r="G1090" s="249"/>
      <c r="H1090" s="250" t="s">
        <v>1</v>
      </c>
      <c r="I1090" s="252"/>
      <c r="J1090" s="249"/>
      <c r="K1090" s="249"/>
      <c r="L1090" s="253"/>
      <c r="M1090" s="254"/>
      <c r="N1090" s="255"/>
      <c r="O1090" s="255"/>
      <c r="P1090" s="255"/>
      <c r="Q1090" s="255"/>
      <c r="R1090" s="255"/>
      <c r="S1090" s="255"/>
      <c r="T1090" s="256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7" t="s">
        <v>226</v>
      </c>
      <c r="AU1090" s="257" t="s">
        <v>87</v>
      </c>
      <c r="AV1090" s="13" t="s">
        <v>85</v>
      </c>
      <c r="AW1090" s="13" t="s">
        <v>34</v>
      </c>
      <c r="AX1090" s="13" t="s">
        <v>79</v>
      </c>
      <c r="AY1090" s="257" t="s">
        <v>214</v>
      </c>
    </row>
    <row r="1091" s="14" customFormat="1">
      <c r="A1091" s="14"/>
      <c r="B1091" s="258"/>
      <c r="C1091" s="259"/>
      <c r="D1091" s="243" t="s">
        <v>226</v>
      </c>
      <c r="E1091" s="260" t="s">
        <v>1</v>
      </c>
      <c r="F1091" s="261" t="s">
        <v>2581</v>
      </c>
      <c r="G1091" s="259"/>
      <c r="H1091" s="262">
        <v>13.6</v>
      </c>
      <c r="I1091" s="263"/>
      <c r="J1091" s="259"/>
      <c r="K1091" s="259"/>
      <c r="L1091" s="264"/>
      <c r="M1091" s="265"/>
      <c r="N1091" s="266"/>
      <c r="O1091" s="266"/>
      <c r="P1091" s="266"/>
      <c r="Q1091" s="266"/>
      <c r="R1091" s="266"/>
      <c r="S1091" s="266"/>
      <c r="T1091" s="267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8" t="s">
        <v>226</v>
      </c>
      <c r="AU1091" s="268" t="s">
        <v>87</v>
      </c>
      <c r="AV1091" s="14" t="s">
        <v>87</v>
      </c>
      <c r="AW1091" s="14" t="s">
        <v>34</v>
      </c>
      <c r="AX1091" s="14" t="s">
        <v>79</v>
      </c>
      <c r="AY1091" s="268" t="s">
        <v>214</v>
      </c>
    </row>
    <row r="1092" s="15" customFormat="1">
      <c r="A1092" s="15"/>
      <c r="B1092" s="269"/>
      <c r="C1092" s="270"/>
      <c r="D1092" s="243" t="s">
        <v>226</v>
      </c>
      <c r="E1092" s="271" t="s">
        <v>1</v>
      </c>
      <c r="F1092" s="272" t="s">
        <v>230</v>
      </c>
      <c r="G1092" s="270"/>
      <c r="H1092" s="273">
        <v>13.6</v>
      </c>
      <c r="I1092" s="274"/>
      <c r="J1092" s="270"/>
      <c r="K1092" s="270"/>
      <c r="L1092" s="275"/>
      <c r="M1092" s="276"/>
      <c r="N1092" s="277"/>
      <c r="O1092" s="277"/>
      <c r="P1092" s="277"/>
      <c r="Q1092" s="277"/>
      <c r="R1092" s="277"/>
      <c r="S1092" s="277"/>
      <c r="T1092" s="278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79" t="s">
        <v>226</v>
      </c>
      <c r="AU1092" s="279" t="s">
        <v>87</v>
      </c>
      <c r="AV1092" s="15" t="s">
        <v>117</v>
      </c>
      <c r="AW1092" s="15" t="s">
        <v>34</v>
      </c>
      <c r="AX1092" s="15" t="s">
        <v>85</v>
      </c>
      <c r="AY1092" s="279" t="s">
        <v>214</v>
      </c>
    </row>
    <row r="1093" s="2" customFormat="1" ht="24.15" customHeight="1">
      <c r="A1093" s="39"/>
      <c r="B1093" s="40"/>
      <c r="C1093" s="229" t="s">
        <v>2582</v>
      </c>
      <c r="D1093" s="229" t="s">
        <v>218</v>
      </c>
      <c r="E1093" s="231" t="s">
        <v>2583</v>
      </c>
      <c r="F1093" s="232" t="s">
        <v>2584</v>
      </c>
      <c r="G1093" s="233" t="s">
        <v>283</v>
      </c>
      <c r="H1093" s="234">
        <v>0.375</v>
      </c>
      <c r="I1093" s="235"/>
      <c r="J1093" s="236">
        <f>ROUND(I1093*H1093,2)</f>
        <v>0</v>
      </c>
      <c r="K1093" s="232" t="s">
        <v>222</v>
      </c>
      <c r="L1093" s="45"/>
      <c r="M1093" s="237" t="s">
        <v>1</v>
      </c>
      <c r="N1093" s="238" t="s">
        <v>44</v>
      </c>
      <c r="O1093" s="92"/>
      <c r="P1093" s="239">
        <f>O1093*H1093</f>
        <v>0</v>
      </c>
      <c r="Q1093" s="239">
        <v>0</v>
      </c>
      <c r="R1093" s="239">
        <f>Q1093*H1093</f>
        <v>0</v>
      </c>
      <c r="S1093" s="239">
        <v>0</v>
      </c>
      <c r="T1093" s="240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41" t="s">
        <v>293</v>
      </c>
      <c r="AT1093" s="241" t="s">
        <v>218</v>
      </c>
      <c r="AU1093" s="241" t="s">
        <v>87</v>
      </c>
      <c r="AY1093" s="18" t="s">
        <v>214</v>
      </c>
      <c r="BE1093" s="242">
        <f>IF(N1093="základní",J1093,0)</f>
        <v>0</v>
      </c>
      <c r="BF1093" s="242">
        <f>IF(N1093="snížená",J1093,0)</f>
        <v>0</v>
      </c>
      <c r="BG1093" s="242">
        <f>IF(N1093="zákl. přenesená",J1093,0)</f>
        <v>0</v>
      </c>
      <c r="BH1093" s="242">
        <f>IF(N1093="sníž. přenesená",J1093,0)</f>
        <v>0</v>
      </c>
      <c r="BI1093" s="242">
        <f>IF(N1093="nulová",J1093,0)</f>
        <v>0</v>
      </c>
      <c r="BJ1093" s="18" t="s">
        <v>85</v>
      </c>
      <c r="BK1093" s="242">
        <f>ROUND(I1093*H1093,2)</f>
        <v>0</v>
      </c>
      <c r="BL1093" s="18" t="s">
        <v>293</v>
      </c>
      <c r="BM1093" s="241" t="s">
        <v>2585</v>
      </c>
    </row>
    <row r="1094" s="2" customFormat="1">
      <c r="A1094" s="39"/>
      <c r="B1094" s="40"/>
      <c r="C1094" s="41"/>
      <c r="D1094" s="243" t="s">
        <v>224</v>
      </c>
      <c r="E1094" s="41"/>
      <c r="F1094" s="244" t="s">
        <v>2586</v>
      </c>
      <c r="G1094" s="41"/>
      <c r="H1094" s="41"/>
      <c r="I1094" s="245"/>
      <c r="J1094" s="41"/>
      <c r="K1094" s="41"/>
      <c r="L1094" s="45"/>
      <c r="M1094" s="246"/>
      <c r="N1094" s="247"/>
      <c r="O1094" s="92"/>
      <c r="P1094" s="92"/>
      <c r="Q1094" s="92"/>
      <c r="R1094" s="92"/>
      <c r="S1094" s="92"/>
      <c r="T1094" s="93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T1094" s="18" t="s">
        <v>224</v>
      </c>
      <c r="AU1094" s="18" t="s">
        <v>87</v>
      </c>
    </row>
    <row r="1095" s="12" customFormat="1" ht="22.8" customHeight="1">
      <c r="A1095" s="12"/>
      <c r="B1095" s="213"/>
      <c r="C1095" s="214"/>
      <c r="D1095" s="215" t="s">
        <v>78</v>
      </c>
      <c r="E1095" s="227" t="s">
        <v>366</v>
      </c>
      <c r="F1095" s="227" t="s">
        <v>367</v>
      </c>
      <c r="G1095" s="214"/>
      <c r="H1095" s="214"/>
      <c r="I1095" s="217"/>
      <c r="J1095" s="228">
        <f>BK1095</f>
        <v>0</v>
      </c>
      <c r="K1095" s="214"/>
      <c r="L1095" s="219"/>
      <c r="M1095" s="220"/>
      <c r="N1095" s="221"/>
      <c r="O1095" s="221"/>
      <c r="P1095" s="222">
        <f>SUM(P1096:P1230)</f>
        <v>0</v>
      </c>
      <c r="Q1095" s="221"/>
      <c r="R1095" s="222">
        <f>SUM(R1096:R1230)</f>
        <v>1.8073774382000001</v>
      </c>
      <c r="S1095" s="221"/>
      <c r="T1095" s="223">
        <f>SUM(T1096:T1230)</f>
        <v>0</v>
      </c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R1095" s="224" t="s">
        <v>87</v>
      </c>
      <c r="AT1095" s="225" t="s">
        <v>78</v>
      </c>
      <c r="AU1095" s="225" t="s">
        <v>85</v>
      </c>
      <c r="AY1095" s="224" t="s">
        <v>214</v>
      </c>
      <c r="BK1095" s="226">
        <f>SUM(BK1096:BK1230)</f>
        <v>0</v>
      </c>
    </row>
    <row r="1096" s="2" customFormat="1" ht="24.15" customHeight="1">
      <c r="A1096" s="39"/>
      <c r="B1096" s="40"/>
      <c r="C1096" s="229" t="s">
        <v>2587</v>
      </c>
      <c r="D1096" s="229" t="s">
        <v>218</v>
      </c>
      <c r="E1096" s="231" t="s">
        <v>2588</v>
      </c>
      <c r="F1096" s="232" t="s">
        <v>2589</v>
      </c>
      <c r="G1096" s="233" t="s">
        <v>354</v>
      </c>
      <c r="H1096" s="234">
        <v>11</v>
      </c>
      <c r="I1096" s="235"/>
      <c r="J1096" s="236">
        <f>ROUND(I1096*H1096,2)</f>
        <v>0</v>
      </c>
      <c r="K1096" s="232" t="s">
        <v>222</v>
      </c>
      <c r="L1096" s="45"/>
      <c r="M1096" s="237" t="s">
        <v>1</v>
      </c>
      <c r="N1096" s="238" t="s">
        <v>44</v>
      </c>
      <c r="O1096" s="92"/>
      <c r="P1096" s="239">
        <f>O1096*H1096</f>
        <v>0</v>
      </c>
      <c r="Q1096" s="239">
        <v>0</v>
      </c>
      <c r="R1096" s="239">
        <f>Q1096*H1096</f>
        <v>0</v>
      </c>
      <c r="S1096" s="239">
        <v>0</v>
      </c>
      <c r="T1096" s="240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241" t="s">
        <v>293</v>
      </c>
      <c r="AT1096" s="241" t="s">
        <v>218</v>
      </c>
      <c r="AU1096" s="241" t="s">
        <v>87</v>
      </c>
      <c r="AY1096" s="18" t="s">
        <v>214</v>
      </c>
      <c r="BE1096" s="242">
        <f>IF(N1096="základní",J1096,0)</f>
        <v>0</v>
      </c>
      <c r="BF1096" s="242">
        <f>IF(N1096="snížená",J1096,0)</f>
        <v>0</v>
      </c>
      <c r="BG1096" s="242">
        <f>IF(N1096="zákl. přenesená",J1096,0)</f>
        <v>0</v>
      </c>
      <c r="BH1096" s="242">
        <f>IF(N1096="sníž. přenesená",J1096,0)</f>
        <v>0</v>
      </c>
      <c r="BI1096" s="242">
        <f>IF(N1096="nulová",J1096,0)</f>
        <v>0</v>
      </c>
      <c r="BJ1096" s="18" t="s">
        <v>85</v>
      </c>
      <c r="BK1096" s="242">
        <f>ROUND(I1096*H1096,2)</f>
        <v>0</v>
      </c>
      <c r="BL1096" s="18" t="s">
        <v>293</v>
      </c>
      <c r="BM1096" s="241" t="s">
        <v>2590</v>
      </c>
    </row>
    <row r="1097" s="2" customFormat="1">
      <c r="A1097" s="39"/>
      <c r="B1097" s="40"/>
      <c r="C1097" s="41"/>
      <c r="D1097" s="243" t="s">
        <v>224</v>
      </c>
      <c r="E1097" s="41"/>
      <c r="F1097" s="244" t="s">
        <v>2591</v>
      </c>
      <c r="G1097" s="41"/>
      <c r="H1097" s="41"/>
      <c r="I1097" s="245"/>
      <c r="J1097" s="41"/>
      <c r="K1097" s="41"/>
      <c r="L1097" s="45"/>
      <c r="M1097" s="246"/>
      <c r="N1097" s="247"/>
      <c r="O1097" s="92"/>
      <c r="P1097" s="92"/>
      <c r="Q1097" s="92"/>
      <c r="R1097" s="92"/>
      <c r="S1097" s="92"/>
      <c r="T1097" s="93"/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T1097" s="18" t="s">
        <v>224</v>
      </c>
      <c r="AU1097" s="18" t="s">
        <v>87</v>
      </c>
    </row>
    <row r="1098" s="2" customFormat="1" ht="24.15" customHeight="1">
      <c r="A1098" s="39"/>
      <c r="B1098" s="40"/>
      <c r="C1098" s="280" t="s">
        <v>2592</v>
      </c>
      <c r="D1098" s="280" t="s">
        <v>244</v>
      </c>
      <c r="E1098" s="282" t="s">
        <v>2593</v>
      </c>
      <c r="F1098" s="283" t="s">
        <v>2594</v>
      </c>
      <c r="G1098" s="284" t="s">
        <v>354</v>
      </c>
      <c r="H1098" s="285">
        <v>6</v>
      </c>
      <c r="I1098" s="286"/>
      <c r="J1098" s="287">
        <f>ROUND(I1098*H1098,2)</f>
        <v>0</v>
      </c>
      <c r="K1098" s="283" t="s">
        <v>222</v>
      </c>
      <c r="L1098" s="288"/>
      <c r="M1098" s="289" t="s">
        <v>1</v>
      </c>
      <c r="N1098" s="290" t="s">
        <v>44</v>
      </c>
      <c r="O1098" s="92"/>
      <c r="P1098" s="239">
        <f>O1098*H1098</f>
        <v>0</v>
      </c>
      <c r="Q1098" s="239">
        <v>0.017500000000000002</v>
      </c>
      <c r="R1098" s="239">
        <f>Q1098*H1098</f>
        <v>0.10500000000000001</v>
      </c>
      <c r="S1098" s="239">
        <v>0</v>
      </c>
      <c r="T1098" s="240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41" t="s">
        <v>299</v>
      </c>
      <c r="AT1098" s="241" t="s">
        <v>244</v>
      </c>
      <c r="AU1098" s="241" t="s">
        <v>87</v>
      </c>
      <c r="AY1098" s="18" t="s">
        <v>214</v>
      </c>
      <c r="BE1098" s="242">
        <f>IF(N1098="základní",J1098,0)</f>
        <v>0</v>
      </c>
      <c r="BF1098" s="242">
        <f>IF(N1098="snížená",J1098,0)</f>
        <v>0</v>
      </c>
      <c r="BG1098" s="242">
        <f>IF(N1098="zákl. přenesená",J1098,0)</f>
        <v>0</v>
      </c>
      <c r="BH1098" s="242">
        <f>IF(N1098="sníž. přenesená",J1098,0)</f>
        <v>0</v>
      </c>
      <c r="BI1098" s="242">
        <f>IF(N1098="nulová",J1098,0)</f>
        <v>0</v>
      </c>
      <c r="BJ1098" s="18" t="s">
        <v>85</v>
      </c>
      <c r="BK1098" s="242">
        <f>ROUND(I1098*H1098,2)</f>
        <v>0</v>
      </c>
      <c r="BL1098" s="18" t="s">
        <v>293</v>
      </c>
      <c r="BM1098" s="241" t="s">
        <v>2595</v>
      </c>
    </row>
    <row r="1099" s="2" customFormat="1">
      <c r="A1099" s="39"/>
      <c r="B1099" s="40"/>
      <c r="C1099" s="41"/>
      <c r="D1099" s="243" t="s">
        <v>224</v>
      </c>
      <c r="E1099" s="41"/>
      <c r="F1099" s="244" t="s">
        <v>2594</v>
      </c>
      <c r="G1099" s="41"/>
      <c r="H1099" s="41"/>
      <c r="I1099" s="245"/>
      <c r="J1099" s="41"/>
      <c r="K1099" s="41"/>
      <c r="L1099" s="45"/>
      <c r="M1099" s="246"/>
      <c r="N1099" s="247"/>
      <c r="O1099" s="92"/>
      <c r="P1099" s="92"/>
      <c r="Q1099" s="92"/>
      <c r="R1099" s="92"/>
      <c r="S1099" s="92"/>
      <c r="T1099" s="93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T1099" s="18" t="s">
        <v>224</v>
      </c>
      <c r="AU1099" s="18" t="s">
        <v>87</v>
      </c>
    </row>
    <row r="1100" s="13" customFormat="1">
      <c r="A1100" s="13"/>
      <c r="B1100" s="248"/>
      <c r="C1100" s="249"/>
      <c r="D1100" s="243" t="s">
        <v>226</v>
      </c>
      <c r="E1100" s="250" t="s">
        <v>1</v>
      </c>
      <c r="F1100" s="251" t="s">
        <v>2596</v>
      </c>
      <c r="G1100" s="249"/>
      <c r="H1100" s="250" t="s">
        <v>1</v>
      </c>
      <c r="I1100" s="252"/>
      <c r="J1100" s="249"/>
      <c r="K1100" s="249"/>
      <c r="L1100" s="253"/>
      <c r="M1100" s="254"/>
      <c r="N1100" s="255"/>
      <c r="O1100" s="255"/>
      <c r="P1100" s="255"/>
      <c r="Q1100" s="255"/>
      <c r="R1100" s="255"/>
      <c r="S1100" s="255"/>
      <c r="T1100" s="256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7" t="s">
        <v>226</v>
      </c>
      <c r="AU1100" s="257" t="s">
        <v>87</v>
      </c>
      <c r="AV1100" s="13" t="s">
        <v>85</v>
      </c>
      <c r="AW1100" s="13" t="s">
        <v>34</v>
      </c>
      <c r="AX1100" s="13" t="s">
        <v>79</v>
      </c>
      <c r="AY1100" s="257" t="s">
        <v>214</v>
      </c>
    </row>
    <row r="1101" s="14" customFormat="1">
      <c r="A1101" s="14"/>
      <c r="B1101" s="258"/>
      <c r="C1101" s="259"/>
      <c r="D1101" s="243" t="s">
        <v>226</v>
      </c>
      <c r="E1101" s="260" t="s">
        <v>1</v>
      </c>
      <c r="F1101" s="261" t="s">
        <v>2597</v>
      </c>
      <c r="G1101" s="259"/>
      <c r="H1101" s="262">
        <v>6</v>
      </c>
      <c r="I1101" s="263"/>
      <c r="J1101" s="259"/>
      <c r="K1101" s="259"/>
      <c r="L1101" s="264"/>
      <c r="M1101" s="265"/>
      <c r="N1101" s="266"/>
      <c r="O1101" s="266"/>
      <c r="P1101" s="266"/>
      <c r="Q1101" s="266"/>
      <c r="R1101" s="266"/>
      <c r="S1101" s="266"/>
      <c r="T1101" s="267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8" t="s">
        <v>226</v>
      </c>
      <c r="AU1101" s="268" t="s">
        <v>87</v>
      </c>
      <c r="AV1101" s="14" t="s">
        <v>87</v>
      </c>
      <c r="AW1101" s="14" t="s">
        <v>34</v>
      </c>
      <c r="AX1101" s="14" t="s">
        <v>79</v>
      </c>
      <c r="AY1101" s="268" t="s">
        <v>214</v>
      </c>
    </row>
    <row r="1102" s="15" customFormat="1">
      <c r="A1102" s="15"/>
      <c r="B1102" s="269"/>
      <c r="C1102" s="270"/>
      <c r="D1102" s="243" t="s">
        <v>226</v>
      </c>
      <c r="E1102" s="271" t="s">
        <v>1</v>
      </c>
      <c r="F1102" s="272" t="s">
        <v>230</v>
      </c>
      <c r="G1102" s="270"/>
      <c r="H1102" s="273">
        <v>6</v>
      </c>
      <c r="I1102" s="274"/>
      <c r="J1102" s="270"/>
      <c r="K1102" s="270"/>
      <c r="L1102" s="275"/>
      <c r="M1102" s="276"/>
      <c r="N1102" s="277"/>
      <c r="O1102" s="277"/>
      <c r="P1102" s="277"/>
      <c r="Q1102" s="277"/>
      <c r="R1102" s="277"/>
      <c r="S1102" s="277"/>
      <c r="T1102" s="278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79" t="s">
        <v>226</v>
      </c>
      <c r="AU1102" s="279" t="s">
        <v>87</v>
      </c>
      <c r="AV1102" s="15" t="s">
        <v>117</v>
      </c>
      <c r="AW1102" s="15" t="s">
        <v>34</v>
      </c>
      <c r="AX1102" s="15" t="s">
        <v>85</v>
      </c>
      <c r="AY1102" s="279" t="s">
        <v>214</v>
      </c>
    </row>
    <row r="1103" s="2" customFormat="1" ht="24.15" customHeight="1">
      <c r="A1103" s="39"/>
      <c r="B1103" s="40"/>
      <c r="C1103" s="280" t="s">
        <v>2598</v>
      </c>
      <c r="D1103" s="280" t="s">
        <v>244</v>
      </c>
      <c r="E1103" s="282" t="s">
        <v>2599</v>
      </c>
      <c r="F1103" s="283" t="s">
        <v>2600</v>
      </c>
      <c r="G1103" s="284" t="s">
        <v>354</v>
      </c>
      <c r="H1103" s="285">
        <v>1</v>
      </c>
      <c r="I1103" s="286"/>
      <c r="J1103" s="287">
        <f>ROUND(I1103*H1103,2)</f>
        <v>0</v>
      </c>
      <c r="K1103" s="283" t="s">
        <v>222</v>
      </c>
      <c r="L1103" s="288"/>
      <c r="M1103" s="289" t="s">
        <v>1</v>
      </c>
      <c r="N1103" s="290" t="s">
        <v>44</v>
      </c>
      <c r="O1103" s="92"/>
      <c r="P1103" s="239">
        <f>O1103*H1103</f>
        <v>0</v>
      </c>
      <c r="Q1103" s="239">
        <v>0.0195</v>
      </c>
      <c r="R1103" s="239">
        <f>Q1103*H1103</f>
        <v>0.0195</v>
      </c>
      <c r="S1103" s="239">
        <v>0</v>
      </c>
      <c r="T1103" s="240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41" t="s">
        <v>299</v>
      </c>
      <c r="AT1103" s="241" t="s">
        <v>244</v>
      </c>
      <c r="AU1103" s="241" t="s">
        <v>87</v>
      </c>
      <c r="AY1103" s="18" t="s">
        <v>214</v>
      </c>
      <c r="BE1103" s="242">
        <f>IF(N1103="základní",J1103,0)</f>
        <v>0</v>
      </c>
      <c r="BF1103" s="242">
        <f>IF(N1103="snížená",J1103,0)</f>
        <v>0</v>
      </c>
      <c r="BG1103" s="242">
        <f>IF(N1103="zákl. přenesená",J1103,0)</f>
        <v>0</v>
      </c>
      <c r="BH1103" s="242">
        <f>IF(N1103="sníž. přenesená",J1103,0)</f>
        <v>0</v>
      </c>
      <c r="BI1103" s="242">
        <f>IF(N1103="nulová",J1103,0)</f>
        <v>0</v>
      </c>
      <c r="BJ1103" s="18" t="s">
        <v>85</v>
      </c>
      <c r="BK1103" s="242">
        <f>ROUND(I1103*H1103,2)</f>
        <v>0</v>
      </c>
      <c r="BL1103" s="18" t="s">
        <v>293</v>
      </c>
      <c r="BM1103" s="241" t="s">
        <v>2601</v>
      </c>
    </row>
    <row r="1104" s="2" customFormat="1">
      <c r="A1104" s="39"/>
      <c r="B1104" s="40"/>
      <c r="C1104" s="41"/>
      <c r="D1104" s="243" t="s">
        <v>224</v>
      </c>
      <c r="E1104" s="41"/>
      <c r="F1104" s="244" t="s">
        <v>2600</v>
      </c>
      <c r="G1104" s="41"/>
      <c r="H1104" s="41"/>
      <c r="I1104" s="245"/>
      <c r="J1104" s="41"/>
      <c r="K1104" s="41"/>
      <c r="L1104" s="45"/>
      <c r="M1104" s="246"/>
      <c r="N1104" s="247"/>
      <c r="O1104" s="92"/>
      <c r="P1104" s="92"/>
      <c r="Q1104" s="92"/>
      <c r="R1104" s="92"/>
      <c r="S1104" s="92"/>
      <c r="T1104" s="93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T1104" s="18" t="s">
        <v>224</v>
      </c>
      <c r="AU1104" s="18" t="s">
        <v>87</v>
      </c>
    </row>
    <row r="1105" s="13" customFormat="1">
      <c r="A1105" s="13"/>
      <c r="B1105" s="248"/>
      <c r="C1105" s="249"/>
      <c r="D1105" s="243" t="s">
        <v>226</v>
      </c>
      <c r="E1105" s="250" t="s">
        <v>1</v>
      </c>
      <c r="F1105" s="251" t="s">
        <v>2602</v>
      </c>
      <c r="G1105" s="249"/>
      <c r="H1105" s="250" t="s">
        <v>1</v>
      </c>
      <c r="I1105" s="252"/>
      <c r="J1105" s="249"/>
      <c r="K1105" s="249"/>
      <c r="L1105" s="253"/>
      <c r="M1105" s="254"/>
      <c r="N1105" s="255"/>
      <c r="O1105" s="255"/>
      <c r="P1105" s="255"/>
      <c r="Q1105" s="255"/>
      <c r="R1105" s="255"/>
      <c r="S1105" s="255"/>
      <c r="T1105" s="256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7" t="s">
        <v>226</v>
      </c>
      <c r="AU1105" s="257" t="s">
        <v>87</v>
      </c>
      <c r="AV1105" s="13" t="s">
        <v>85</v>
      </c>
      <c r="AW1105" s="13" t="s">
        <v>34</v>
      </c>
      <c r="AX1105" s="13" t="s">
        <v>79</v>
      </c>
      <c r="AY1105" s="257" t="s">
        <v>214</v>
      </c>
    </row>
    <row r="1106" s="14" customFormat="1">
      <c r="A1106" s="14"/>
      <c r="B1106" s="258"/>
      <c r="C1106" s="259"/>
      <c r="D1106" s="243" t="s">
        <v>226</v>
      </c>
      <c r="E1106" s="260" t="s">
        <v>1</v>
      </c>
      <c r="F1106" s="261" t="s">
        <v>85</v>
      </c>
      <c r="G1106" s="259"/>
      <c r="H1106" s="262">
        <v>1</v>
      </c>
      <c r="I1106" s="263"/>
      <c r="J1106" s="259"/>
      <c r="K1106" s="259"/>
      <c r="L1106" s="264"/>
      <c r="M1106" s="265"/>
      <c r="N1106" s="266"/>
      <c r="O1106" s="266"/>
      <c r="P1106" s="266"/>
      <c r="Q1106" s="266"/>
      <c r="R1106" s="266"/>
      <c r="S1106" s="266"/>
      <c r="T1106" s="267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8" t="s">
        <v>226</v>
      </c>
      <c r="AU1106" s="268" t="s">
        <v>87</v>
      </c>
      <c r="AV1106" s="14" t="s">
        <v>87</v>
      </c>
      <c r="AW1106" s="14" t="s">
        <v>34</v>
      </c>
      <c r="AX1106" s="14" t="s">
        <v>79</v>
      </c>
      <c r="AY1106" s="268" t="s">
        <v>214</v>
      </c>
    </row>
    <row r="1107" s="15" customFormat="1">
      <c r="A1107" s="15"/>
      <c r="B1107" s="269"/>
      <c r="C1107" s="270"/>
      <c r="D1107" s="243" t="s">
        <v>226</v>
      </c>
      <c r="E1107" s="271" t="s">
        <v>1</v>
      </c>
      <c r="F1107" s="272" t="s">
        <v>230</v>
      </c>
      <c r="G1107" s="270"/>
      <c r="H1107" s="273">
        <v>1</v>
      </c>
      <c r="I1107" s="274"/>
      <c r="J1107" s="270"/>
      <c r="K1107" s="270"/>
      <c r="L1107" s="275"/>
      <c r="M1107" s="276"/>
      <c r="N1107" s="277"/>
      <c r="O1107" s="277"/>
      <c r="P1107" s="277"/>
      <c r="Q1107" s="277"/>
      <c r="R1107" s="277"/>
      <c r="S1107" s="277"/>
      <c r="T1107" s="278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79" t="s">
        <v>226</v>
      </c>
      <c r="AU1107" s="279" t="s">
        <v>87</v>
      </c>
      <c r="AV1107" s="15" t="s">
        <v>117</v>
      </c>
      <c r="AW1107" s="15" t="s">
        <v>34</v>
      </c>
      <c r="AX1107" s="15" t="s">
        <v>85</v>
      </c>
      <c r="AY1107" s="279" t="s">
        <v>214</v>
      </c>
    </row>
    <row r="1108" s="2" customFormat="1" ht="24.15" customHeight="1">
      <c r="A1108" s="39"/>
      <c r="B1108" s="40"/>
      <c r="C1108" s="280" t="s">
        <v>2603</v>
      </c>
      <c r="D1108" s="280" t="s">
        <v>244</v>
      </c>
      <c r="E1108" s="282" t="s">
        <v>2604</v>
      </c>
      <c r="F1108" s="283" t="s">
        <v>2594</v>
      </c>
      <c r="G1108" s="284" t="s">
        <v>354</v>
      </c>
      <c r="H1108" s="285">
        <v>4</v>
      </c>
      <c r="I1108" s="286"/>
      <c r="J1108" s="287">
        <f>ROUND(I1108*H1108,2)</f>
        <v>0</v>
      </c>
      <c r="K1108" s="283" t="s">
        <v>222</v>
      </c>
      <c r="L1108" s="288"/>
      <c r="M1108" s="289" t="s">
        <v>1</v>
      </c>
      <c r="N1108" s="290" t="s">
        <v>44</v>
      </c>
      <c r="O1108" s="92"/>
      <c r="P1108" s="239">
        <f>O1108*H1108</f>
        <v>0</v>
      </c>
      <c r="Q1108" s="239">
        <v>0.017500000000000002</v>
      </c>
      <c r="R1108" s="239">
        <f>Q1108*H1108</f>
        <v>0.070000000000000007</v>
      </c>
      <c r="S1108" s="239">
        <v>0</v>
      </c>
      <c r="T1108" s="240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41" t="s">
        <v>299</v>
      </c>
      <c r="AT1108" s="241" t="s">
        <v>244</v>
      </c>
      <c r="AU1108" s="241" t="s">
        <v>87</v>
      </c>
      <c r="AY1108" s="18" t="s">
        <v>214</v>
      </c>
      <c r="BE1108" s="242">
        <f>IF(N1108="základní",J1108,0)</f>
        <v>0</v>
      </c>
      <c r="BF1108" s="242">
        <f>IF(N1108="snížená",J1108,0)</f>
        <v>0</v>
      </c>
      <c r="BG1108" s="242">
        <f>IF(N1108="zákl. přenesená",J1108,0)</f>
        <v>0</v>
      </c>
      <c r="BH1108" s="242">
        <f>IF(N1108="sníž. přenesená",J1108,0)</f>
        <v>0</v>
      </c>
      <c r="BI1108" s="242">
        <f>IF(N1108="nulová",J1108,0)</f>
        <v>0</v>
      </c>
      <c r="BJ1108" s="18" t="s">
        <v>85</v>
      </c>
      <c r="BK1108" s="242">
        <f>ROUND(I1108*H1108,2)</f>
        <v>0</v>
      </c>
      <c r="BL1108" s="18" t="s">
        <v>293</v>
      </c>
      <c r="BM1108" s="241" t="s">
        <v>2605</v>
      </c>
    </row>
    <row r="1109" s="2" customFormat="1">
      <c r="A1109" s="39"/>
      <c r="B1109" s="40"/>
      <c r="C1109" s="41"/>
      <c r="D1109" s="243" t="s">
        <v>224</v>
      </c>
      <c r="E1109" s="41"/>
      <c r="F1109" s="244" t="s">
        <v>2594</v>
      </c>
      <c r="G1109" s="41"/>
      <c r="H1109" s="41"/>
      <c r="I1109" s="245"/>
      <c r="J1109" s="41"/>
      <c r="K1109" s="41"/>
      <c r="L1109" s="45"/>
      <c r="M1109" s="246"/>
      <c r="N1109" s="247"/>
      <c r="O1109" s="92"/>
      <c r="P1109" s="92"/>
      <c r="Q1109" s="92"/>
      <c r="R1109" s="92"/>
      <c r="S1109" s="92"/>
      <c r="T1109" s="93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T1109" s="18" t="s">
        <v>224</v>
      </c>
      <c r="AU1109" s="18" t="s">
        <v>87</v>
      </c>
    </row>
    <row r="1110" s="13" customFormat="1">
      <c r="A1110" s="13"/>
      <c r="B1110" s="248"/>
      <c r="C1110" s="249"/>
      <c r="D1110" s="243" t="s">
        <v>226</v>
      </c>
      <c r="E1110" s="250" t="s">
        <v>1</v>
      </c>
      <c r="F1110" s="251" t="s">
        <v>2606</v>
      </c>
      <c r="G1110" s="249"/>
      <c r="H1110" s="250" t="s">
        <v>1</v>
      </c>
      <c r="I1110" s="252"/>
      <c r="J1110" s="249"/>
      <c r="K1110" s="249"/>
      <c r="L1110" s="253"/>
      <c r="M1110" s="254"/>
      <c r="N1110" s="255"/>
      <c r="O1110" s="255"/>
      <c r="P1110" s="255"/>
      <c r="Q1110" s="255"/>
      <c r="R1110" s="255"/>
      <c r="S1110" s="255"/>
      <c r="T1110" s="256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7" t="s">
        <v>226</v>
      </c>
      <c r="AU1110" s="257" t="s">
        <v>87</v>
      </c>
      <c r="AV1110" s="13" t="s">
        <v>85</v>
      </c>
      <c r="AW1110" s="13" t="s">
        <v>34</v>
      </c>
      <c r="AX1110" s="13" t="s">
        <v>79</v>
      </c>
      <c r="AY1110" s="257" t="s">
        <v>214</v>
      </c>
    </row>
    <row r="1111" s="14" customFormat="1">
      <c r="A1111" s="14"/>
      <c r="B1111" s="258"/>
      <c r="C1111" s="259"/>
      <c r="D1111" s="243" t="s">
        <v>226</v>
      </c>
      <c r="E1111" s="260" t="s">
        <v>1</v>
      </c>
      <c r="F1111" s="261" t="s">
        <v>117</v>
      </c>
      <c r="G1111" s="259"/>
      <c r="H1111" s="262">
        <v>4</v>
      </c>
      <c r="I1111" s="263"/>
      <c r="J1111" s="259"/>
      <c r="K1111" s="259"/>
      <c r="L1111" s="264"/>
      <c r="M1111" s="265"/>
      <c r="N1111" s="266"/>
      <c r="O1111" s="266"/>
      <c r="P1111" s="266"/>
      <c r="Q1111" s="266"/>
      <c r="R1111" s="266"/>
      <c r="S1111" s="266"/>
      <c r="T1111" s="267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8" t="s">
        <v>226</v>
      </c>
      <c r="AU1111" s="268" t="s">
        <v>87</v>
      </c>
      <c r="AV1111" s="14" t="s">
        <v>87</v>
      </c>
      <c r="AW1111" s="14" t="s">
        <v>34</v>
      </c>
      <c r="AX1111" s="14" t="s">
        <v>79</v>
      </c>
      <c r="AY1111" s="268" t="s">
        <v>214</v>
      </c>
    </row>
    <row r="1112" s="15" customFormat="1">
      <c r="A1112" s="15"/>
      <c r="B1112" s="269"/>
      <c r="C1112" s="270"/>
      <c r="D1112" s="243" t="s">
        <v>226</v>
      </c>
      <c r="E1112" s="271" t="s">
        <v>1</v>
      </c>
      <c r="F1112" s="272" t="s">
        <v>230</v>
      </c>
      <c r="G1112" s="270"/>
      <c r="H1112" s="273">
        <v>4</v>
      </c>
      <c r="I1112" s="274"/>
      <c r="J1112" s="270"/>
      <c r="K1112" s="270"/>
      <c r="L1112" s="275"/>
      <c r="M1112" s="276"/>
      <c r="N1112" s="277"/>
      <c r="O1112" s="277"/>
      <c r="P1112" s="277"/>
      <c r="Q1112" s="277"/>
      <c r="R1112" s="277"/>
      <c r="S1112" s="277"/>
      <c r="T1112" s="278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79" t="s">
        <v>226</v>
      </c>
      <c r="AU1112" s="279" t="s">
        <v>87</v>
      </c>
      <c r="AV1112" s="15" t="s">
        <v>117</v>
      </c>
      <c r="AW1112" s="15" t="s">
        <v>34</v>
      </c>
      <c r="AX1112" s="15" t="s">
        <v>85</v>
      </c>
      <c r="AY1112" s="279" t="s">
        <v>214</v>
      </c>
    </row>
    <row r="1113" s="2" customFormat="1" ht="24.15" customHeight="1">
      <c r="A1113" s="39"/>
      <c r="B1113" s="40"/>
      <c r="C1113" s="229" t="s">
        <v>2607</v>
      </c>
      <c r="D1113" s="229" t="s">
        <v>218</v>
      </c>
      <c r="E1113" s="231" t="s">
        <v>2608</v>
      </c>
      <c r="F1113" s="232" t="s">
        <v>2609</v>
      </c>
      <c r="G1113" s="233" t="s">
        <v>354</v>
      </c>
      <c r="H1113" s="234">
        <v>1</v>
      </c>
      <c r="I1113" s="235"/>
      <c r="J1113" s="236">
        <f>ROUND(I1113*H1113,2)</f>
        <v>0</v>
      </c>
      <c r="K1113" s="232" t="s">
        <v>222</v>
      </c>
      <c r="L1113" s="45"/>
      <c r="M1113" s="237" t="s">
        <v>1</v>
      </c>
      <c r="N1113" s="238" t="s">
        <v>44</v>
      </c>
      <c r="O1113" s="92"/>
      <c r="P1113" s="239">
        <f>O1113*H1113</f>
        <v>0</v>
      </c>
      <c r="Q1113" s="239">
        <v>0</v>
      </c>
      <c r="R1113" s="239">
        <f>Q1113*H1113</f>
        <v>0</v>
      </c>
      <c r="S1113" s="239">
        <v>0</v>
      </c>
      <c r="T1113" s="240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41" t="s">
        <v>293</v>
      </c>
      <c r="AT1113" s="241" t="s">
        <v>218</v>
      </c>
      <c r="AU1113" s="241" t="s">
        <v>87</v>
      </c>
      <c r="AY1113" s="18" t="s">
        <v>214</v>
      </c>
      <c r="BE1113" s="242">
        <f>IF(N1113="základní",J1113,0)</f>
        <v>0</v>
      </c>
      <c r="BF1113" s="242">
        <f>IF(N1113="snížená",J1113,0)</f>
        <v>0</v>
      </c>
      <c r="BG1113" s="242">
        <f>IF(N1113="zákl. přenesená",J1113,0)</f>
        <v>0</v>
      </c>
      <c r="BH1113" s="242">
        <f>IF(N1113="sníž. přenesená",J1113,0)</f>
        <v>0</v>
      </c>
      <c r="BI1113" s="242">
        <f>IF(N1113="nulová",J1113,0)</f>
        <v>0</v>
      </c>
      <c r="BJ1113" s="18" t="s">
        <v>85</v>
      </c>
      <c r="BK1113" s="242">
        <f>ROUND(I1113*H1113,2)</f>
        <v>0</v>
      </c>
      <c r="BL1113" s="18" t="s">
        <v>293</v>
      </c>
      <c r="BM1113" s="241" t="s">
        <v>2610</v>
      </c>
    </row>
    <row r="1114" s="2" customFormat="1">
      <c r="A1114" s="39"/>
      <c r="B1114" s="40"/>
      <c r="C1114" s="41"/>
      <c r="D1114" s="243" t="s">
        <v>224</v>
      </c>
      <c r="E1114" s="41"/>
      <c r="F1114" s="244" t="s">
        <v>2611</v>
      </c>
      <c r="G1114" s="41"/>
      <c r="H1114" s="41"/>
      <c r="I1114" s="245"/>
      <c r="J1114" s="41"/>
      <c r="K1114" s="41"/>
      <c r="L1114" s="45"/>
      <c r="M1114" s="246"/>
      <c r="N1114" s="247"/>
      <c r="O1114" s="92"/>
      <c r="P1114" s="92"/>
      <c r="Q1114" s="92"/>
      <c r="R1114" s="92"/>
      <c r="S1114" s="92"/>
      <c r="T1114" s="93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T1114" s="18" t="s">
        <v>224</v>
      </c>
      <c r="AU1114" s="18" t="s">
        <v>87</v>
      </c>
    </row>
    <row r="1115" s="2" customFormat="1" ht="24.15" customHeight="1">
      <c r="A1115" s="39"/>
      <c r="B1115" s="40"/>
      <c r="C1115" s="280" t="s">
        <v>2612</v>
      </c>
      <c r="D1115" s="280" t="s">
        <v>244</v>
      </c>
      <c r="E1115" s="282" t="s">
        <v>2613</v>
      </c>
      <c r="F1115" s="283" t="s">
        <v>2614</v>
      </c>
      <c r="G1115" s="284" t="s">
        <v>354</v>
      </c>
      <c r="H1115" s="285">
        <v>1</v>
      </c>
      <c r="I1115" s="286"/>
      <c r="J1115" s="287">
        <f>ROUND(I1115*H1115,2)</f>
        <v>0</v>
      </c>
      <c r="K1115" s="283" t="s">
        <v>222</v>
      </c>
      <c r="L1115" s="288"/>
      <c r="M1115" s="289" t="s">
        <v>1</v>
      </c>
      <c r="N1115" s="290" t="s">
        <v>44</v>
      </c>
      <c r="O1115" s="92"/>
      <c r="P1115" s="239">
        <f>O1115*H1115</f>
        <v>0</v>
      </c>
      <c r="Q1115" s="239">
        <v>0.020500000000000001</v>
      </c>
      <c r="R1115" s="239">
        <f>Q1115*H1115</f>
        <v>0.020500000000000001</v>
      </c>
      <c r="S1115" s="239">
        <v>0</v>
      </c>
      <c r="T1115" s="240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41" t="s">
        <v>299</v>
      </c>
      <c r="AT1115" s="241" t="s">
        <v>244</v>
      </c>
      <c r="AU1115" s="241" t="s">
        <v>87</v>
      </c>
      <c r="AY1115" s="18" t="s">
        <v>214</v>
      </c>
      <c r="BE1115" s="242">
        <f>IF(N1115="základní",J1115,0)</f>
        <v>0</v>
      </c>
      <c r="BF1115" s="242">
        <f>IF(N1115="snížená",J1115,0)</f>
        <v>0</v>
      </c>
      <c r="BG1115" s="242">
        <f>IF(N1115="zákl. přenesená",J1115,0)</f>
        <v>0</v>
      </c>
      <c r="BH1115" s="242">
        <f>IF(N1115="sníž. přenesená",J1115,0)</f>
        <v>0</v>
      </c>
      <c r="BI1115" s="242">
        <f>IF(N1115="nulová",J1115,0)</f>
        <v>0</v>
      </c>
      <c r="BJ1115" s="18" t="s">
        <v>85</v>
      </c>
      <c r="BK1115" s="242">
        <f>ROUND(I1115*H1115,2)</f>
        <v>0</v>
      </c>
      <c r="BL1115" s="18" t="s">
        <v>293</v>
      </c>
      <c r="BM1115" s="241" t="s">
        <v>2615</v>
      </c>
    </row>
    <row r="1116" s="2" customFormat="1">
      <c r="A1116" s="39"/>
      <c r="B1116" s="40"/>
      <c r="C1116" s="41"/>
      <c r="D1116" s="243" t="s">
        <v>224</v>
      </c>
      <c r="E1116" s="41"/>
      <c r="F1116" s="244" t="s">
        <v>2614</v>
      </c>
      <c r="G1116" s="41"/>
      <c r="H1116" s="41"/>
      <c r="I1116" s="245"/>
      <c r="J1116" s="41"/>
      <c r="K1116" s="41"/>
      <c r="L1116" s="45"/>
      <c r="M1116" s="246"/>
      <c r="N1116" s="247"/>
      <c r="O1116" s="92"/>
      <c r="P1116" s="92"/>
      <c r="Q1116" s="92"/>
      <c r="R1116" s="92"/>
      <c r="S1116" s="92"/>
      <c r="T1116" s="93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T1116" s="18" t="s">
        <v>224</v>
      </c>
      <c r="AU1116" s="18" t="s">
        <v>87</v>
      </c>
    </row>
    <row r="1117" s="13" customFormat="1">
      <c r="A1117" s="13"/>
      <c r="B1117" s="248"/>
      <c r="C1117" s="249"/>
      <c r="D1117" s="243" t="s">
        <v>226</v>
      </c>
      <c r="E1117" s="250" t="s">
        <v>1</v>
      </c>
      <c r="F1117" s="251" t="s">
        <v>2616</v>
      </c>
      <c r="G1117" s="249"/>
      <c r="H1117" s="250" t="s">
        <v>1</v>
      </c>
      <c r="I1117" s="252"/>
      <c r="J1117" s="249"/>
      <c r="K1117" s="249"/>
      <c r="L1117" s="253"/>
      <c r="M1117" s="254"/>
      <c r="N1117" s="255"/>
      <c r="O1117" s="255"/>
      <c r="P1117" s="255"/>
      <c r="Q1117" s="255"/>
      <c r="R1117" s="255"/>
      <c r="S1117" s="255"/>
      <c r="T1117" s="256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7" t="s">
        <v>226</v>
      </c>
      <c r="AU1117" s="257" t="s">
        <v>87</v>
      </c>
      <c r="AV1117" s="13" t="s">
        <v>85</v>
      </c>
      <c r="AW1117" s="13" t="s">
        <v>34</v>
      </c>
      <c r="AX1117" s="13" t="s">
        <v>79</v>
      </c>
      <c r="AY1117" s="257" t="s">
        <v>214</v>
      </c>
    </row>
    <row r="1118" s="14" customFormat="1">
      <c r="A1118" s="14"/>
      <c r="B1118" s="258"/>
      <c r="C1118" s="259"/>
      <c r="D1118" s="243" t="s">
        <v>226</v>
      </c>
      <c r="E1118" s="260" t="s">
        <v>1</v>
      </c>
      <c r="F1118" s="261" t="s">
        <v>85</v>
      </c>
      <c r="G1118" s="259"/>
      <c r="H1118" s="262">
        <v>1</v>
      </c>
      <c r="I1118" s="263"/>
      <c r="J1118" s="259"/>
      <c r="K1118" s="259"/>
      <c r="L1118" s="264"/>
      <c r="M1118" s="265"/>
      <c r="N1118" s="266"/>
      <c r="O1118" s="266"/>
      <c r="P1118" s="266"/>
      <c r="Q1118" s="266"/>
      <c r="R1118" s="266"/>
      <c r="S1118" s="266"/>
      <c r="T1118" s="267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8" t="s">
        <v>226</v>
      </c>
      <c r="AU1118" s="268" t="s">
        <v>87</v>
      </c>
      <c r="AV1118" s="14" t="s">
        <v>87</v>
      </c>
      <c r="AW1118" s="14" t="s">
        <v>34</v>
      </c>
      <c r="AX1118" s="14" t="s">
        <v>79</v>
      </c>
      <c r="AY1118" s="268" t="s">
        <v>214</v>
      </c>
    </row>
    <row r="1119" s="15" customFormat="1">
      <c r="A1119" s="15"/>
      <c r="B1119" s="269"/>
      <c r="C1119" s="270"/>
      <c r="D1119" s="243" t="s">
        <v>226</v>
      </c>
      <c r="E1119" s="271" t="s">
        <v>1</v>
      </c>
      <c r="F1119" s="272" t="s">
        <v>230</v>
      </c>
      <c r="G1119" s="270"/>
      <c r="H1119" s="273">
        <v>1</v>
      </c>
      <c r="I1119" s="274"/>
      <c r="J1119" s="270"/>
      <c r="K1119" s="270"/>
      <c r="L1119" s="275"/>
      <c r="M1119" s="276"/>
      <c r="N1119" s="277"/>
      <c r="O1119" s="277"/>
      <c r="P1119" s="277"/>
      <c r="Q1119" s="277"/>
      <c r="R1119" s="277"/>
      <c r="S1119" s="277"/>
      <c r="T1119" s="278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79" t="s">
        <v>226</v>
      </c>
      <c r="AU1119" s="279" t="s">
        <v>87</v>
      </c>
      <c r="AV1119" s="15" t="s">
        <v>117</v>
      </c>
      <c r="AW1119" s="15" t="s">
        <v>34</v>
      </c>
      <c r="AX1119" s="15" t="s">
        <v>85</v>
      </c>
      <c r="AY1119" s="279" t="s">
        <v>214</v>
      </c>
    </row>
    <row r="1120" s="2" customFormat="1" ht="24.15" customHeight="1">
      <c r="A1120" s="39"/>
      <c r="B1120" s="40"/>
      <c r="C1120" s="229" t="s">
        <v>2617</v>
      </c>
      <c r="D1120" s="229" t="s">
        <v>218</v>
      </c>
      <c r="E1120" s="231" t="s">
        <v>2618</v>
      </c>
      <c r="F1120" s="232" t="s">
        <v>2619</v>
      </c>
      <c r="G1120" s="233" t="s">
        <v>354</v>
      </c>
      <c r="H1120" s="234">
        <v>3</v>
      </c>
      <c r="I1120" s="235"/>
      <c r="J1120" s="236">
        <f>ROUND(I1120*H1120,2)</f>
        <v>0</v>
      </c>
      <c r="K1120" s="232" t="s">
        <v>222</v>
      </c>
      <c r="L1120" s="45"/>
      <c r="M1120" s="237" t="s">
        <v>1</v>
      </c>
      <c r="N1120" s="238" t="s">
        <v>44</v>
      </c>
      <c r="O1120" s="92"/>
      <c r="P1120" s="239">
        <f>O1120*H1120</f>
        <v>0</v>
      </c>
      <c r="Q1120" s="239">
        <v>0</v>
      </c>
      <c r="R1120" s="239">
        <f>Q1120*H1120</f>
        <v>0</v>
      </c>
      <c r="S1120" s="239">
        <v>0</v>
      </c>
      <c r="T1120" s="240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41" t="s">
        <v>293</v>
      </c>
      <c r="AT1120" s="241" t="s">
        <v>218</v>
      </c>
      <c r="AU1120" s="241" t="s">
        <v>87</v>
      </c>
      <c r="AY1120" s="18" t="s">
        <v>214</v>
      </c>
      <c r="BE1120" s="242">
        <f>IF(N1120="základní",J1120,0)</f>
        <v>0</v>
      </c>
      <c r="BF1120" s="242">
        <f>IF(N1120="snížená",J1120,0)</f>
        <v>0</v>
      </c>
      <c r="BG1120" s="242">
        <f>IF(N1120="zákl. přenesená",J1120,0)</f>
        <v>0</v>
      </c>
      <c r="BH1120" s="242">
        <f>IF(N1120="sníž. přenesená",J1120,0)</f>
        <v>0</v>
      </c>
      <c r="BI1120" s="242">
        <f>IF(N1120="nulová",J1120,0)</f>
        <v>0</v>
      </c>
      <c r="BJ1120" s="18" t="s">
        <v>85</v>
      </c>
      <c r="BK1120" s="242">
        <f>ROUND(I1120*H1120,2)</f>
        <v>0</v>
      </c>
      <c r="BL1120" s="18" t="s">
        <v>293</v>
      </c>
      <c r="BM1120" s="241" t="s">
        <v>2620</v>
      </c>
    </row>
    <row r="1121" s="2" customFormat="1">
      <c r="A1121" s="39"/>
      <c r="B1121" s="40"/>
      <c r="C1121" s="41"/>
      <c r="D1121" s="243" t="s">
        <v>224</v>
      </c>
      <c r="E1121" s="41"/>
      <c r="F1121" s="244" t="s">
        <v>2621</v>
      </c>
      <c r="G1121" s="41"/>
      <c r="H1121" s="41"/>
      <c r="I1121" s="245"/>
      <c r="J1121" s="41"/>
      <c r="K1121" s="41"/>
      <c r="L1121" s="45"/>
      <c r="M1121" s="246"/>
      <c r="N1121" s="247"/>
      <c r="O1121" s="92"/>
      <c r="P1121" s="92"/>
      <c r="Q1121" s="92"/>
      <c r="R1121" s="92"/>
      <c r="S1121" s="92"/>
      <c r="T1121" s="93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T1121" s="18" t="s">
        <v>224</v>
      </c>
      <c r="AU1121" s="18" t="s">
        <v>87</v>
      </c>
    </row>
    <row r="1122" s="2" customFormat="1" ht="33" customHeight="1">
      <c r="A1122" s="39"/>
      <c r="B1122" s="40"/>
      <c r="C1122" s="280" t="s">
        <v>975</v>
      </c>
      <c r="D1122" s="280" t="s">
        <v>244</v>
      </c>
      <c r="E1122" s="282" t="s">
        <v>2622</v>
      </c>
      <c r="F1122" s="283" t="s">
        <v>2623</v>
      </c>
      <c r="G1122" s="284" t="s">
        <v>354</v>
      </c>
      <c r="H1122" s="285">
        <v>2</v>
      </c>
      <c r="I1122" s="286"/>
      <c r="J1122" s="287">
        <f>ROUND(I1122*H1122,2)</f>
        <v>0</v>
      </c>
      <c r="K1122" s="283" t="s">
        <v>222</v>
      </c>
      <c r="L1122" s="288"/>
      <c r="M1122" s="289" t="s">
        <v>1</v>
      </c>
      <c r="N1122" s="290" t="s">
        <v>44</v>
      </c>
      <c r="O1122" s="92"/>
      <c r="P1122" s="239">
        <f>O1122*H1122</f>
        <v>0</v>
      </c>
      <c r="Q1122" s="239">
        <v>0.042999999999999997</v>
      </c>
      <c r="R1122" s="239">
        <f>Q1122*H1122</f>
        <v>0.085999999999999993</v>
      </c>
      <c r="S1122" s="239">
        <v>0</v>
      </c>
      <c r="T1122" s="240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41" t="s">
        <v>299</v>
      </c>
      <c r="AT1122" s="241" t="s">
        <v>244</v>
      </c>
      <c r="AU1122" s="241" t="s">
        <v>87</v>
      </c>
      <c r="AY1122" s="18" t="s">
        <v>214</v>
      </c>
      <c r="BE1122" s="242">
        <f>IF(N1122="základní",J1122,0)</f>
        <v>0</v>
      </c>
      <c r="BF1122" s="242">
        <f>IF(N1122="snížená",J1122,0)</f>
        <v>0</v>
      </c>
      <c r="BG1122" s="242">
        <f>IF(N1122="zákl. přenesená",J1122,0)</f>
        <v>0</v>
      </c>
      <c r="BH1122" s="242">
        <f>IF(N1122="sníž. přenesená",J1122,0)</f>
        <v>0</v>
      </c>
      <c r="BI1122" s="242">
        <f>IF(N1122="nulová",J1122,0)</f>
        <v>0</v>
      </c>
      <c r="BJ1122" s="18" t="s">
        <v>85</v>
      </c>
      <c r="BK1122" s="242">
        <f>ROUND(I1122*H1122,2)</f>
        <v>0</v>
      </c>
      <c r="BL1122" s="18" t="s">
        <v>293</v>
      </c>
      <c r="BM1122" s="241" t="s">
        <v>2624</v>
      </c>
    </row>
    <row r="1123" s="2" customFormat="1">
      <c r="A1123" s="39"/>
      <c r="B1123" s="40"/>
      <c r="C1123" s="41"/>
      <c r="D1123" s="243" t="s">
        <v>224</v>
      </c>
      <c r="E1123" s="41"/>
      <c r="F1123" s="244" t="s">
        <v>2623</v>
      </c>
      <c r="G1123" s="41"/>
      <c r="H1123" s="41"/>
      <c r="I1123" s="245"/>
      <c r="J1123" s="41"/>
      <c r="K1123" s="41"/>
      <c r="L1123" s="45"/>
      <c r="M1123" s="246"/>
      <c r="N1123" s="247"/>
      <c r="O1123" s="92"/>
      <c r="P1123" s="92"/>
      <c r="Q1123" s="92"/>
      <c r="R1123" s="92"/>
      <c r="S1123" s="92"/>
      <c r="T1123" s="93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T1123" s="18" t="s">
        <v>224</v>
      </c>
      <c r="AU1123" s="18" t="s">
        <v>87</v>
      </c>
    </row>
    <row r="1124" s="13" customFormat="1">
      <c r="A1124" s="13"/>
      <c r="B1124" s="248"/>
      <c r="C1124" s="249"/>
      <c r="D1124" s="243" t="s">
        <v>226</v>
      </c>
      <c r="E1124" s="250" t="s">
        <v>1</v>
      </c>
      <c r="F1124" s="251" t="s">
        <v>2625</v>
      </c>
      <c r="G1124" s="249"/>
      <c r="H1124" s="250" t="s">
        <v>1</v>
      </c>
      <c r="I1124" s="252"/>
      <c r="J1124" s="249"/>
      <c r="K1124" s="249"/>
      <c r="L1124" s="253"/>
      <c r="M1124" s="254"/>
      <c r="N1124" s="255"/>
      <c r="O1124" s="255"/>
      <c r="P1124" s="255"/>
      <c r="Q1124" s="255"/>
      <c r="R1124" s="255"/>
      <c r="S1124" s="255"/>
      <c r="T1124" s="256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7" t="s">
        <v>226</v>
      </c>
      <c r="AU1124" s="257" t="s">
        <v>87</v>
      </c>
      <c r="AV1124" s="13" t="s">
        <v>85</v>
      </c>
      <c r="AW1124" s="13" t="s">
        <v>34</v>
      </c>
      <c r="AX1124" s="13" t="s">
        <v>79</v>
      </c>
      <c r="AY1124" s="257" t="s">
        <v>214</v>
      </c>
    </row>
    <row r="1125" s="14" customFormat="1">
      <c r="A1125" s="14"/>
      <c r="B1125" s="258"/>
      <c r="C1125" s="259"/>
      <c r="D1125" s="243" t="s">
        <v>226</v>
      </c>
      <c r="E1125" s="260" t="s">
        <v>1</v>
      </c>
      <c r="F1125" s="261" t="s">
        <v>87</v>
      </c>
      <c r="G1125" s="259"/>
      <c r="H1125" s="262">
        <v>2</v>
      </c>
      <c r="I1125" s="263"/>
      <c r="J1125" s="259"/>
      <c r="K1125" s="259"/>
      <c r="L1125" s="264"/>
      <c r="M1125" s="265"/>
      <c r="N1125" s="266"/>
      <c r="O1125" s="266"/>
      <c r="P1125" s="266"/>
      <c r="Q1125" s="266"/>
      <c r="R1125" s="266"/>
      <c r="S1125" s="266"/>
      <c r="T1125" s="267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68" t="s">
        <v>226</v>
      </c>
      <c r="AU1125" s="268" t="s">
        <v>87</v>
      </c>
      <c r="AV1125" s="14" t="s">
        <v>87</v>
      </c>
      <c r="AW1125" s="14" t="s">
        <v>34</v>
      </c>
      <c r="AX1125" s="14" t="s">
        <v>79</v>
      </c>
      <c r="AY1125" s="268" t="s">
        <v>214</v>
      </c>
    </row>
    <row r="1126" s="15" customFormat="1">
      <c r="A1126" s="15"/>
      <c r="B1126" s="269"/>
      <c r="C1126" s="270"/>
      <c r="D1126" s="243" t="s">
        <v>226</v>
      </c>
      <c r="E1126" s="271" t="s">
        <v>1</v>
      </c>
      <c r="F1126" s="272" t="s">
        <v>230</v>
      </c>
      <c r="G1126" s="270"/>
      <c r="H1126" s="273">
        <v>2</v>
      </c>
      <c r="I1126" s="274"/>
      <c r="J1126" s="270"/>
      <c r="K1126" s="270"/>
      <c r="L1126" s="275"/>
      <c r="M1126" s="276"/>
      <c r="N1126" s="277"/>
      <c r="O1126" s="277"/>
      <c r="P1126" s="277"/>
      <c r="Q1126" s="277"/>
      <c r="R1126" s="277"/>
      <c r="S1126" s="277"/>
      <c r="T1126" s="278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79" t="s">
        <v>226</v>
      </c>
      <c r="AU1126" s="279" t="s">
        <v>87</v>
      </c>
      <c r="AV1126" s="15" t="s">
        <v>117</v>
      </c>
      <c r="AW1126" s="15" t="s">
        <v>34</v>
      </c>
      <c r="AX1126" s="15" t="s">
        <v>85</v>
      </c>
      <c r="AY1126" s="279" t="s">
        <v>214</v>
      </c>
    </row>
    <row r="1127" s="2" customFormat="1" ht="33" customHeight="1">
      <c r="A1127" s="39"/>
      <c r="B1127" s="40"/>
      <c r="C1127" s="280" t="s">
        <v>2626</v>
      </c>
      <c r="D1127" s="280" t="s">
        <v>244</v>
      </c>
      <c r="E1127" s="282" t="s">
        <v>2627</v>
      </c>
      <c r="F1127" s="283" t="s">
        <v>2623</v>
      </c>
      <c r="G1127" s="284" t="s">
        <v>354</v>
      </c>
      <c r="H1127" s="285">
        <v>1</v>
      </c>
      <c r="I1127" s="286"/>
      <c r="J1127" s="287">
        <f>ROUND(I1127*H1127,2)</f>
        <v>0</v>
      </c>
      <c r="K1127" s="283" t="s">
        <v>222</v>
      </c>
      <c r="L1127" s="288"/>
      <c r="M1127" s="289" t="s">
        <v>1</v>
      </c>
      <c r="N1127" s="290" t="s">
        <v>44</v>
      </c>
      <c r="O1127" s="92"/>
      <c r="P1127" s="239">
        <f>O1127*H1127</f>
        <v>0</v>
      </c>
      <c r="Q1127" s="239">
        <v>0.042999999999999997</v>
      </c>
      <c r="R1127" s="239">
        <f>Q1127*H1127</f>
        <v>0.042999999999999997</v>
      </c>
      <c r="S1127" s="239">
        <v>0</v>
      </c>
      <c r="T1127" s="240">
        <f>S1127*H1127</f>
        <v>0</v>
      </c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R1127" s="241" t="s">
        <v>299</v>
      </c>
      <c r="AT1127" s="241" t="s">
        <v>244</v>
      </c>
      <c r="AU1127" s="241" t="s">
        <v>87</v>
      </c>
      <c r="AY1127" s="18" t="s">
        <v>214</v>
      </c>
      <c r="BE1127" s="242">
        <f>IF(N1127="základní",J1127,0)</f>
        <v>0</v>
      </c>
      <c r="BF1127" s="242">
        <f>IF(N1127="snížená",J1127,0)</f>
        <v>0</v>
      </c>
      <c r="BG1127" s="242">
        <f>IF(N1127="zákl. přenesená",J1127,0)</f>
        <v>0</v>
      </c>
      <c r="BH1127" s="242">
        <f>IF(N1127="sníž. přenesená",J1127,0)</f>
        <v>0</v>
      </c>
      <c r="BI1127" s="242">
        <f>IF(N1127="nulová",J1127,0)</f>
        <v>0</v>
      </c>
      <c r="BJ1127" s="18" t="s">
        <v>85</v>
      </c>
      <c r="BK1127" s="242">
        <f>ROUND(I1127*H1127,2)</f>
        <v>0</v>
      </c>
      <c r="BL1127" s="18" t="s">
        <v>293</v>
      </c>
      <c r="BM1127" s="241" t="s">
        <v>2628</v>
      </c>
    </row>
    <row r="1128" s="2" customFormat="1">
      <c r="A1128" s="39"/>
      <c r="B1128" s="40"/>
      <c r="C1128" s="41"/>
      <c r="D1128" s="243" t="s">
        <v>224</v>
      </c>
      <c r="E1128" s="41"/>
      <c r="F1128" s="244" t="s">
        <v>2623</v>
      </c>
      <c r="G1128" s="41"/>
      <c r="H1128" s="41"/>
      <c r="I1128" s="245"/>
      <c r="J1128" s="41"/>
      <c r="K1128" s="41"/>
      <c r="L1128" s="45"/>
      <c r="M1128" s="246"/>
      <c r="N1128" s="247"/>
      <c r="O1128" s="92"/>
      <c r="P1128" s="92"/>
      <c r="Q1128" s="92"/>
      <c r="R1128" s="92"/>
      <c r="S1128" s="92"/>
      <c r="T1128" s="93"/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T1128" s="18" t="s">
        <v>224</v>
      </c>
      <c r="AU1128" s="18" t="s">
        <v>87</v>
      </c>
    </row>
    <row r="1129" s="13" customFormat="1">
      <c r="A1129" s="13"/>
      <c r="B1129" s="248"/>
      <c r="C1129" s="249"/>
      <c r="D1129" s="243" t="s">
        <v>226</v>
      </c>
      <c r="E1129" s="250" t="s">
        <v>1</v>
      </c>
      <c r="F1129" s="251" t="s">
        <v>2629</v>
      </c>
      <c r="G1129" s="249"/>
      <c r="H1129" s="250" t="s">
        <v>1</v>
      </c>
      <c r="I1129" s="252"/>
      <c r="J1129" s="249"/>
      <c r="K1129" s="249"/>
      <c r="L1129" s="253"/>
      <c r="M1129" s="254"/>
      <c r="N1129" s="255"/>
      <c r="O1129" s="255"/>
      <c r="P1129" s="255"/>
      <c r="Q1129" s="255"/>
      <c r="R1129" s="255"/>
      <c r="S1129" s="255"/>
      <c r="T1129" s="256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7" t="s">
        <v>226</v>
      </c>
      <c r="AU1129" s="257" t="s">
        <v>87</v>
      </c>
      <c r="AV1129" s="13" t="s">
        <v>85</v>
      </c>
      <c r="AW1129" s="13" t="s">
        <v>34</v>
      </c>
      <c r="AX1129" s="13" t="s">
        <v>79</v>
      </c>
      <c r="AY1129" s="257" t="s">
        <v>214</v>
      </c>
    </row>
    <row r="1130" s="14" customFormat="1">
      <c r="A1130" s="14"/>
      <c r="B1130" s="258"/>
      <c r="C1130" s="259"/>
      <c r="D1130" s="243" t="s">
        <v>226</v>
      </c>
      <c r="E1130" s="260" t="s">
        <v>1</v>
      </c>
      <c r="F1130" s="261" t="s">
        <v>85</v>
      </c>
      <c r="G1130" s="259"/>
      <c r="H1130" s="262">
        <v>1</v>
      </c>
      <c r="I1130" s="263"/>
      <c r="J1130" s="259"/>
      <c r="K1130" s="259"/>
      <c r="L1130" s="264"/>
      <c r="M1130" s="265"/>
      <c r="N1130" s="266"/>
      <c r="O1130" s="266"/>
      <c r="P1130" s="266"/>
      <c r="Q1130" s="266"/>
      <c r="R1130" s="266"/>
      <c r="S1130" s="266"/>
      <c r="T1130" s="267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8" t="s">
        <v>226</v>
      </c>
      <c r="AU1130" s="268" t="s">
        <v>87</v>
      </c>
      <c r="AV1130" s="14" t="s">
        <v>87</v>
      </c>
      <c r="AW1130" s="14" t="s">
        <v>34</v>
      </c>
      <c r="AX1130" s="14" t="s">
        <v>79</v>
      </c>
      <c r="AY1130" s="268" t="s">
        <v>214</v>
      </c>
    </row>
    <row r="1131" s="15" customFormat="1">
      <c r="A1131" s="15"/>
      <c r="B1131" s="269"/>
      <c r="C1131" s="270"/>
      <c r="D1131" s="243" t="s">
        <v>226</v>
      </c>
      <c r="E1131" s="271" t="s">
        <v>1</v>
      </c>
      <c r="F1131" s="272" t="s">
        <v>230</v>
      </c>
      <c r="G1131" s="270"/>
      <c r="H1131" s="273">
        <v>1</v>
      </c>
      <c r="I1131" s="274"/>
      <c r="J1131" s="270"/>
      <c r="K1131" s="270"/>
      <c r="L1131" s="275"/>
      <c r="M1131" s="276"/>
      <c r="N1131" s="277"/>
      <c r="O1131" s="277"/>
      <c r="P1131" s="277"/>
      <c r="Q1131" s="277"/>
      <c r="R1131" s="277"/>
      <c r="S1131" s="277"/>
      <c r="T1131" s="278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79" t="s">
        <v>226</v>
      </c>
      <c r="AU1131" s="279" t="s">
        <v>87</v>
      </c>
      <c r="AV1131" s="15" t="s">
        <v>117</v>
      </c>
      <c r="AW1131" s="15" t="s">
        <v>34</v>
      </c>
      <c r="AX1131" s="15" t="s">
        <v>85</v>
      </c>
      <c r="AY1131" s="279" t="s">
        <v>214</v>
      </c>
    </row>
    <row r="1132" s="2" customFormat="1" ht="24.15" customHeight="1">
      <c r="A1132" s="39"/>
      <c r="B1132" s="40"/>
      <c r="C1132" s="229" t="s">
        <v>2630</v>
      </c>
      <c r="D1132" s="229" t="s">
        <v>218</v>
      </c>
      <c r="E1132" s="231" t="s">
        <v>2631</v>
      </c>
      <c r="F1132" s="232" t="s">
        <v>2632</v>
      </c>
      <c r="G1132" s="233" t="s">
        <v>354</v>
      </c>
      <c r="H1132" s="234">
        <v>1</v>
      </c>
      <c r="I1132" s="235"/>
      <c r="J1132" s="236">
        <f>ROUND(I1132*H1132,2)</f>
        <v>0</v>
      </c>
      <c r="K1132" s="232" t="s">
        <v>222</v>
      </c>
      <c r="L1132" s="45"/>
      <c r="M1132" s="237" t="s">
        <v>1</v>
      </c>
      <c r="N1132" s="238" t="s">
        <v>44</v>
      </c>
      <c r="O1132" s="92"/>
      <c r="P1132" s="239">
        <f>O1132*H1132</f>
        <v>0</v>
      </c>
      <c r="Q1132" s="239">
        <v>0</v>
      </c>
      <c r="R1132" s="239">
        <f>Q1132*H1132</f>
        <v>0</v>
      </c>
      <c r="S1132" s="239">
        <v>0</v>
      </c>
      <c r="T1132" s="240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41" t="s">
        <v>293</v>
      </c>
      <c r="AT1132" s="241" t="s">
        <v>218</v>
      </c>
      <c r="AU1132" s="241" t="s">
        <v>87</v>
      </c>
      <c r="AY1132" s="18" t="s">
        <v>214</v>
      </c>
      <c r="BE1132" s="242">
        <f>IF(N1132="základní",J1132,0)</f>
        <v>0</v>
      </c>
      <c r="BF1132" s="242">
        <f>IF(N1132="snížená",J1132,0)</f>
        <v>0</v>
      </c>
      <c r="BG1132" s="242">
        <f>IF(N1132="zákl. přenesená",J1132,0)</f>
        <v>0</v>
      </c>
      <c r="BH1132" s="242">
        <f>IF(N1132="sníž. přenesená",J1132,0)</f>
        <v>0</v>
      </c>
      <c r="BI1132" s="242">
        <f>IF(N1132="nulová",J1132,0)</f>
        <v>0</v>
      </c>
      <c r="BJ1132" s="18" t="s">
        <v>85</v>
      </c>
      <c r="BK1132" s="242">
        <f>ROUND(I1132*H1132,2)</f>
        <v>0</v>
      </c>
      <c r="BL1132" s="18" t="s">
        <v>293</v>
      </c>
      <c r="BM1132" s="241" t="s">
        <v>2633</v>
      </c>
    </row>
    <row r="1133" s="2" customFormat="1">
      <c r="A1133" s="39"/>
      <c r="B1133" s="40"/>
      <c r="C1133" s="41"/>
      <c r="D1133" s="243" t="s">
        <v>224</v>
      </c>
      <c r="E1133" s="41"/>
      <c r="F1133" s="244" t="s">
        <v>2634</v>
      </c>
      <c r="G1133" s="41"/>
      <c r="H1133" s="41"/>
      <c r="I1133" s="245"/>
      <c r="J1133" s="41"/>
      <c r="K1133" s="41"/>
      <c r="L1133" s="45"/>
      <c r="M1133" s="246"/>
      <c r="N1133" s="247"/>
      <c r="O1133" s="92"/>
      <c r="P1133" s="92"/>
      <c r="Q1133" s="92"/>
      <c r="R1133" s="92"/>
      <c r="S1133" s="92"/>
      <c r="T1133" s="93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T1133" s="18" t="s">
        <v>224</v>
      </c>
      <c r="AU1133" s="18" t="s">
        <v>87</v>
      </c>
    </row>
    <row r="1134" s="2" customFormat="1" ht="33" customHeight="1">
      <c r="A1134" s="39"/>
      <c r="B1134" s="40"/>
      <c r="C1134" s="280" t="s">
        <v>2635</v>
      </c>
      <c r="D1134" s="280" t="s">
        <v>244</v>
      </c>
      <c r="E1134" s="282" t="s">
        <v>2636</v>
      </c>
      <c r="F1134" s="283" t="s">
        <v>2637</v>
      </c>
      <c r="G1134" s="284" t="s">
        <v>354</v>
      </c>
      <c r="H1134" s="285">
        <v>1</v>
      </c>
      <c r="I1134" s="286"/>
      <c r="J1134" s="287">
        <f>ROUND(I1134*H1134,2)</f>
        <v>0</v>
      </c>
      <c r="K1134" s="283" t="s">
        <v>222</v>
      </c>
      <c r="L1134" s="288"/>
      <c r="M1134" s="289" t="s">
        <v>1</v>
      </c>
      <c r="N1134" s="290" t="s">
        <v>44</v>
      </c>
      <c r="O1134" s="92"/>
      <c r="P1134" s="239">
        <f>O1134*H1134</f>
        <v>0</v>
      </c>
      <c r="Q1134" s="239">
        <v>0.040000000000000001</v>
      </c>
      <c r="R1134" s="239">
        <f>Q1134*H1134</f>
        <v>0.040000000000000001</v>
      </c>
      <c r="S1134" s="239">
        <v>0</v>
      </c>
      <c r="T1134" s="240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41" t="s">
        <v>299</v>
      </c>
      <c r="AT1134" s="241" t="s">
        <v>244</v>
      </c>
      <c r="AU1134" s="241" t="s">
        <v>87</v>
      </c>
      <c r="AY1134" s="18" t="s">
        <v>214</v>
      </c>
      <c r="BE1134" s="242">
        <f>IF(N1134="základní",J1134,0)</f>
        <v>0</v>
      </c>
      <c r="BF1134" s="242">
        <f>IF(N1134="snížená",J1134,0)</f>
        <v>0</v>
      </c>
      <c r="BG1134" s="242">
        <f>IF(N1134="zákl. přenesená",J1134,0)</f>
        <v>0</v>
      </c>
      <c r="BH1134" s="242">
        <f>IF(N1134="sníž. přenesená",J1134,0)</f>
        <v>0</v>
      </c>
      <c r="BI1134" s="242">
        <f>IF(N1134="nulová",J1134,0)</f>
        <v>0</v>
      </c>
      <c r="BJ1134" s="18" t="s">
        <v>85</v>
      </c>
      <c r="BK1134" s="242">
        <f>ROUND(I1134*H1134,2)</f>
        <v>0</v>
      </c>
      <c r="BL1134" s="18" t="s">
        <v>293</v>
      </c>
      <c r="BM1134" s="241" t="s">
        <v>2638</v>
      </c>
    </row>
    <row r="1135" s="2" customFormat="1">
      <c r="A1135" s="39"/>
      <c r="B1135" s="40"/>
      <c r="C1135" s="41"/>
      <c r="D1135" s="243" t="s">
        <v>224</v>
      </c>
      <c r="E1135" s="41"/>
      <c r="F1135" s="244" t="s">
        <v>2637</v>
      </c>
      <c r="G1135" s="41"/>
      <c r="H1135" s="41"/>
      <c r="I1135" s="245"/>
      <c r="J1135" s="41"/>
      <c r="K1135" s="41"/>
      <c r="L1135" s="45"/>
      <c r="M1135" s="246"/>
      <c r="N1135" s="247"/>
      <c r="O1135" s="92"/>
      <c r="P1135" s="92"/>
      <c r="Q1135" s="92"/>
      <c r="R1135" s="92"/>
      <c r="S1135" s="92"/>
      <c r="T1135" s="93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T1135" s="18" t="s">
        <v>224</v>
      </c>
      <c r="AU1135" s="18" t="s">
        <v>87</v>
      </c>
    </row>
    <row r="1136" s="13" customFormat="1">
      <c r="A1136" s="13"/>
      <c r="B1136" s="248"/>
      <c r="C1136" s="249"/>
      <c r="D1136" s="243" t="s">
        <v>226</v>
      </c>
      <c r="E1136" s="250" t="s">
        <v>1</v>
      </c>
      <c r="F1136" s="251" t="s">
        <v>2639</v>
      </c>
      <c r="G1136" s="249"/>
      <c r="H1136" s="250" t="s">
        <v>1</v>
      </c>
      <c r="I1136" s="252"/>
      <c r="J1136" s="249"/>
      <c r="K1136" s="249"/>
      <c r="L1136" s="253"/>
      <c r="M1136" s="254"/>
      <c r="N1136" s="255"/>
      <c r="O1136" s="255"/>
      <c r="P1136" s="255"/>
      <c r="Q1136" s="255"/>
      <c r="R1136" s="255"/>
      <c r="S1136" s="255"/>
      <c r="T1136" s="256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7" t="s">
        <v>226</v>
      </c>
      <c r="AU1136" s="257" t="s">
        <v>87</v>
      </c>
      <c r="AV1136" s="13" t="s">
        <v>85</v>
      </c>
      <c r="AW1136" s="13" t="s">
        <v>34</v>
      </c>
      <c r="AX1136" s="13" t="s">
        <v>79</v>
      </c>
      <c r="AY1136" s="257" t="s">
        <v>214</v>
      </c>
    </row>
    <row r="1137" s="14" customFormat="1">
      <c r="A1137" s="14"/>
      <c r="B1137" s="258"/>
      <c r="C1137" s="259"/>
      <c r="D1137" s="243" t="s">
        <v>226</v>
      </c>
      <c r="E1137" s="260" t="s">
        <v>1</v>
      </c>
      <c r="F1137" s="261" t="s">
        <v>85</v>
      </c>
      <c r="G1137" s="259"/>
      <c r="H1137" s="262">
        <v>1</v>
      </c>
      <c r="I1137" s="263"/>
      <c r="J1137" s="259"/>
      <c r="K1137" s="259"/>
      <c r="L1137" s="264"/>
      <c r="M1137" s="265"/>
      <c r="N1137" s="266"/>
      <c r="O1137" s="266"/>
      <c r="P1137" s="266"/>
      <c r="Q1137" s="266"/>
      <c r="R1137" s="266"/>
      <c r="S1137" s="266"/>
      <c r="T1137" s="267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8" t="s">
        <v>226</v>
      </c>
      <c r="AU1137" s="268" t="s">
        <v>87</v>
      </c>
      <c r="AV1137" s="14" t="s">
        <v>87</v>
      </c>
      <c r="AW1137" s="14" t="s">
        <v>34</v>
      </c>
      <c r="AX1137" s="14" t="s">
        <v>79</v>
      </c>
      <c r="AY1137" s="268" t="s">
        <v>214</v>
      </c>
    </row>
    <row r="1138" s="15" customFormat="1">
      <c r="A1138" s="15"/>
      <c r="B1138" s="269"/>
      <c r="C1138" s="270"/>
      <c r="D1138" s="243" t="s">
        <v>226</v>
      </c>
      <c r="E1138" s="271" t="s">
        <v>1</v>
      </c>
      <c r="F1138" s="272" t="s">
        <v>230</v>
      </c>
      <c r="G1138" s="270"/>
      <c r="H1138" s="273">
        <v>1</v>
      </c>
      <c r="I1138" s="274"/>
      <c r="J1138" s="270"/>
      <c r="K1138" s="270"/>
      <c r="L1138" s="275"/>
      <c r="M1138" s="276"/>
      <c r="N1138" s="277"/>
      <c r="O1138" s="277"/>
      <c r="P1138" s="277"/>
      <c r="Q1138" s="277"/>
      <c r="R1138" s="277"/>
      <c r="S1138" s="277"/>
      <c r="T1138" s="278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79" t="s">
        <v>226</v>
      </c>
      <c r="AU1138" s="279" t="s">
        <v>87</v>
      </c>
      <c r="AV1138" s="15" t="s">
        <v>117</v>
      </c>
      <c r="AW1138" s="15" t="s">
        <v>34</v>
      </c>
      <c r="AX1138" s="15" t="s">
        <v>85</v>
      </c>
      <c r="AY1138" s="279" t="s">
        <v>214</v>
      </c>
    </row>
    <row r="1139" s="2" customFormat="1" ht="24.15" customHeight="1">
      <c r="A1139" s="39"/>
      <c r="B1139" s="40"/>
      <c r="C1139" s="229" t="s">
        <v>2640</v>
      </c>
      <c r="D1139" s="229" t="s">
        <v>218</v>
      </c>
      <c r="E1139" s="231" t="s">
        <v>2641</v>
      </c>
      <c r="F1139" s="232" t="s">
        <v>2642</v>
      </c>
      <c r="G1139" s="233" t="s">
        <v>354</v>
      </c>
      <c r="H1139" s="234">
        <v>16</v>
      </c>
      <c r="I1139" s="235"/>
      <c r="J1139" s="236">
        <f>ROUND(I1139*H1139,2)</f>
        <v>0</v>
      </c>
      <c r="K1139" s="232" t="s">
        <v>222</v>
      </c>
      <c r="L1139" s="45"/>
      <c r="M1139" s="237" t="s">
        <v>1</v>
      </c>
      <c r="N1139" s="238" t="s">
        <v>44</v>
      </c>
      <c r="O1139" s="92"/>
      <c r="P1139" s="239">
        <f>O1139*H1139</f>
        <v>0</v>
      </c>
      <c r="Q1139" s="239">
        <v>0</v>
      </c>
      <c r="R1139" s="239">
        <f>Q1139*H1139</f>
        <v>0</v>
      </c>
      <c r="S1139" s="239">
        <v>0</v>
      </c>
      <c r="T1139" s="240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41" t="s">
        <v>293</v>
      </c>
      <c r="AT1139" s="241" t="s">
        <v>218</v>
      </c>
      <c r="AU1139" s="241" t="s">
        <v>87</v>
      </c>
      <c r="AY1139" s="18" t="s">
        <v>214</v>
      </c>
      <c r="BE1139" s="242">
        <f>IF(N1139="základní",J1139,0)</f>
        <v>0</v>
      </c>
      <c r="BF1139" s="242">
        <f>IF(N1139="snížená",J1139,0)</f>
        <v>0</v>
      </c>
      <c r="BG1139" s="242">
        <f>IF(N1139="zákl. přenesená",J1139,0)</f>
        <v>0</v>
      </c>
      <c r="BH1139" s="242">
        <f>IF(N1139="sníž. přenesená",J1139,0)</f>
        <v>0</v>
      </c>
      <c r="BI1139" s="242">
        <f>IF(N1139="nulová",J1139,0)</f>
        <v>0</v>
      </c>
      <c r="BJ1139" s="18" t="s">
        <v>85</v>
      </c>
      <c r="BK1139" s="242">
        <f>ROUND(I1139*H1139,2)</f>
        <v>0</v>
      </c>
      <c r="BL1139" s="18" t="s">
        <v>293</v>
      </c>
      <c r="BM1139" s="241" t="s">
        <v>2643</v>
      </c>
    </row>
    <row r="1140" s="2" customFormat="1">
      <c r="A1140" s="39"/>
      <c r="B1140" s="40"/>
      <c r="C1140" s="41"/>
      <c r="D1140" s="243" t="s">
        <v>224</v>
      </c>
      <c r="E1140" s="41"/>
      <c r="F1140" s="244" t="s">
        <v>2644</v>
      </c>
      <c r="G1140" s="41"/>
      <c r="H1140" s="41"/>
      <c r="I1140" s="245"/>
      <c r="J1140" s="41"/>
      <c r="K1140" s="41"/>
      <c r="L1140" s="45"/>
      <c r="M1140" s="246"/>
      <c r="N1140" s="247"/>
      <c r="O1140" s="92"/>
      <c r="P1140" s="92"/>
      <c r="Q1140" s="92"/>
      <c r="R1140" s="92"/>
      <c r="S1140" s="92"/>
      <c r="T1140" s="93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T1140" s="18" t="s">
        <v>224</v>
      </c>
      <c r="AU1140" s="18" t="s">
        <v>87</v>
      </c>
    </row>
    <row r="1141" s="2" customFormat="1" ht="21.75" customHeight="1">
      <c r="A1141" s="39"/>
      <c r="B1141" s="40"/>
      <c r="C1141" s="280" t="s">
        <v>2645</v>
      </c>
      <c r="D1141" s="280" t="s">
        <v>244</v>
      </c>
      <c r="E1141" s="282" t="s">
        <v>2646</v>
      </c>
      <c r="F1141" s="283" t="s">
        <v>2647</v>
      </c>
      <c r="G1141" s="284" t="s">
        <v>354</v>
      </c>
      <c r="H1141" s="285">
        <v>16</v>
      </c>
      <c r="I1141" s="286"/>
      <c r="J1141" s="287">
        <f>ROUND(I1141*H1141,2)</f>
        <v>0</v>
      </c>
      <c r="K1141" s="283" t="s">
        <v>222</v>
      </c>
      <c r="L1141" s="288"/>
      <c r="M1141" s="289" t="s">
        <v>1</v>
      </c>
      <c r="N1141" s="290" t="s">
        <v>44</v>
      </c>
      <c r="O1141" s="92"/>
      <c r="P1141" s="239">
        <f>O1141*H1141</f>
        <v>0</v>
      </c>
      <c r="Q1141" s="239">
        <v>0.0023999999999999998</v>
      </c>
      <c r="R1141" s="239">
        <f>Q1141*H1141</f>
        <v>0.038399999999999997</v>
      </c>
      <c r="S1141" s="239">
        <v>0</v>
      </c>
      <c r="T1141" s="240">
        <f>S1141*H1141</f>
        <v>0</v>
      </c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R1141" s="241" t="s">
        <v>299</v>
      </c>
      <c r="AT1141" s="241" t="s">
        <v>244</v>
      </c>
      <c r="AU1141" s="241" t="s">
        <v>87</v>
      </c>
      <c r="AY1141" s="18" t="s">
        <v>214</v>
      </c>
      <c r="BE1141" s="242">
        <f>IF(N1141="základní",J1141,0)</f>
        <v>0</v>
      </c>
      <c r="BF1141" s="242">
        <f>IF(N1141="snížená",J1141,0)</f>
        <v>0</v>
      </c>
      <c r="BG1141" s="242">
        <f>IF(N1141="zákl. přenesená",J1141,0)</f>
        <v>0</v>
      </c>
      <c r="BH1141" s="242">
        <f>IF(N1141="sníž. přenesená",J1141,0)</f>
        <v>0</v>
      </c>
      <c r="BI1141" s="242">
        <f>IF(N1141="nulová",J1141,0)</f>
        <v>0</v>
      </c>
      <c r="BJ1141" s="18" t="s">
        <v>85</v>
      </c>
      <c r="BK1141" s="242">
        <f>ROUND(I1141*H1141,2)</f>
        <v>0</v>
      </c>
      <c r="BL1141" s="18" t="s">
        <v>293</v>
      </c>
      <c r="BM1141" s="241" t="s">
        <v>2648</v>
      </c>
    </row>
    <row r="1142" s="2" customFormat="1">
      <c r="A1142" s="39"/>
      <c r="B1142" s="40"/>
      <c r="C1142" s="41"/>
      <c r="D1142" s="243" t="s">
        <v>224</v>
      </c>
      <c r="E1142" s="41"/>
      <c r="F1142" s="244" t="s">
        <v>2647</v>
      </c>
      <c r="G1142" s="41"/>
      <c r="H1142" s="41"/>
      <c r="I1142" s="245"/>
      <c r="J1142" s="41"/>
      <c r="K1142" s="41"/>
      <c r="L1142" s="45"/>
      <c r="M1142" s="246"/>
      <c r="N1142" s="247"/>
      <c r="O1142" s="92"/>
      <c r="P1142" s="92"/>
      <c r="Q1142" s="92"/>
      <c r="R1142" s="92"/>
      <c r="S1142" s="92"/>
      <c r="T1142" s="93"/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T1142" s="18" t="s">
        <v>224</v>
      </c>
      <c r="AU1142" s="18" t="s">
        <v>87</v>
      </c>
    </row>
    <row r="1143" s="2" customFormat="1" ht="16.5" customHeight="1">
      <c r="A1143" s="39"/>
      <c r="B1143" s="40"/>
      <c r="C1143" s="229" t="s">
        <v>2649</v>
      </c>
      <c r="D1143" s="229" t="s">
        <v>218</v>
      </c>
      <c r="E1143" s="231" t="s">
        <v>2650</v>
      </c>
      <c r="F1143" s="232" t="s">
        <v>2651</v>
      </c>
      <c r="G1143" s="233" t="s">
        <v>354</v>
      </c>
      <c r="H1143" s="234">
        <v>16</v>
      </c>
      <c r="I1143" s="235"/>
      <c r="J1143" s="236">
        <f>ROUND(I1143*H1143,2)</f>
        <v>0</v>
      </c>
      <c r="K1143" s="232" t="s">
        <v>222</v>
      </c>
      <c r="L1143" s="45"/>
      <c r="M1143" s="237" t="s">
        <v>1</v>
      </c>
      <c r="N1143" s="238" t="s">
        <v>44</v>
      </c>
      <c r="O1143" s="92"/>
      <c r="P1143" s="239">
        <f>O1143*H1143</f>
        <v>0</v>
      </c>
      <c r="Q1143" s="239">
        <v>0</v>
      </c>
      <c r="R1143" s="239">
        <f>Q1143*H1143</f>
        <v>0</v>
      </c>
      <c r="S1143" s="239">
        <v>0</v>
      </c>
      <c r="T1143" s="240">
        <f>S1143*H1143</f>
        <v>0</v>
      </c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R1143" s="241" t="s">
        <v>293</v>
      </c>
      <c r="AT1143" s="241" t="s">
        <v>218</v>
      </c>
      <c r="AU1143" s="241" t="s">
        <v>87</v>
      </c>
      <c r="AY1143" s="18" t="s">
        <v>214</v>
      </c>
      <c r="BE1143" s="242">
        <f>IF(N1143="základní",J1143,0)</f>
        <v>0</v>
      </c>
      <c r="BF1143" s="242">
        <f>IF(N1143="snížená",J1143,0)</f>
        <v>0</v>
      </c>
      <c r="BG1143" s="242">
        <f>IF(N1143="zákl. přenesená",J1143,0)</f>
        <v>0</v>
      </c>
      <c r="BH1143" s="242">
        <f>IF(N1143="sníž. přenesená",J1143,0)</f>
        <v>0</v>
      </c>
      <c r="BI1143" s="242">
        <f>IF(N1143="nulová",J1143,0)</f>
        <v>0</v>
      </c>
      <c r="BJ1143" s="18" t="s">
        <v>85</v>
      </c>
      <c r="BK1143" s="242">
        <f>ROUND(I1143*H1143,2)</f>
        <v>0</v>
      </c>
      <c r="BL1143" s="18" t="s">
        <v>293</v>
      </c>
      <c r="BM1143" s="241" t="s">
        <v>2652</v>
      </c>
    </row>
    <row r="1144" s="2" customFormat="1">
      <c r="A1144" s="39"/>
      <c r="B1144" s="40"/>
      <c r="C1144" s="41"/>
      <c r="D1144" s="243" t="s">
        <v>224</v>
      </c>
      <c r="E1144" s="41"/>
      <c r="F1144" s="244" t="s">
        <v>2653</v>
      </c>
      <c r="G1144" s="41"/>
      <c r="H1144" s="41"/>
      <c r="I1144" s="245"/>
      <c r="J1144" s="41"/>
      <c r="K1144" s="41"/>
      <c r="L1144" s="45"/>
      <c r="M1144" s="246"/>
      <c r="N1144" s="247"/>
      <c r="O1144" s="92"/>
      <c r="P1144" s="92"/>
      <c r="Q1144" s="92"/>
      <c r="R1144" s="92"/>
      <c r="S1144" s="92"/>
      <c r="T1144" s="93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T1144" s="18" t="s">
        <v>224</v>
      </c>
      <c r="AU1144" s="18" t="s">
        <v>87</v>
      </c>
    </row>
    <row r="1145" s="2" customFormat="1" ht="21.75" customHeight="1">
      <c r="A1145" s="39"/>
      <c r="B1145" s="40"/>
      <c r="C1145" s="280" t="s">
        <v>2654</v>
      </c>
      <c r="D1145" s="280" t="s">
        <v>244</v>
      </c>
      <c r="E1145" s="282" t="s">
        <v>2655</v>
      </c>
      <c r="F1145" s="283" t="s">
        <v>2656</v>
      </c>
      <c r="G1145" s="284" t="s">
        <v>354</v>
      </c>
      <c r="H1145" s="285">
        <v>16</v>
      </c>
      <c r="I1145" s="286"/>
      <c r="J1145" s="287">
        <f>ROUND(I1145*H1145,2)</f>
        <v>0</v>
      </c>
      <c r="K1145" s="283" t="s">
        <v>222</v>
      </c>
      <c r="L1145" s="288"/>
      <c r="M1145" s="289" t="s">
        <v>1</v>
      </c>
      <c r="N1145" s="290" t="s">
        <v>44</v>
      </c>
      <c r="O1145" s="92"/>
      <c r="P1145" s="239">
        <f>O1145*H1145</f>
        <v>0</v>
      </c>
      <c r="Q1145" s="239">
        <v>0.00014999999999999999</v>
      </c>
      <c r="R1145" s="239">
        <f>Q1145*H1145</f>
        <v>0.0023999999999999998</v>
      </c>
      <c r="S1145" s="239">
        <v>0</v>
      </c>
      <c r="T1145" s="240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41" t="s">
        <v>299</v>
      </c>
      <c r="AT1145" s="241" t="s">
        <v>244</v>
      </c>
      <c r="AU1145" s="241" t="s">
        <v>87</v>
      </c>
      <c r="AY1145" s="18" t="s">
        <v>214</v>
      </c>
      <c r="BE1145" s="242">
        <f>IF(N1145="základní",J1145,0)</f>
        <v>0</v>
      </c>
      <c r="BF1145" s="242">
        <f>IF(N1145="snížená",J1145,0)</f>
        <v>0</v>
      </c>
      <c r="BG1145" s="242">
        <f>IF(N1145="zákl. přenesená",J1145,0)</f>
        <v>0</v>
      </c>
      <c r="BH1145" s="242">
        <f>IF(N1145="sníž. přenesená",J1145,0)</f>
        <v>0</v>
      </c>
      <c r="BI1145" s="242">
        <f>IF(N1145="nulová",J1145,0)</f>
        <v>0</v>
      </c>
      <c r="BJ1145" s="18" t="s">
        <v>85</v>
      </c>
      <c r="BK1145" s="242">
        <f>ROUND(I1145*H1145,2)</f>
        <v>0</v>
      </c>
      <c r="BL1145" s="18" t="s">
        <v>293</v>
      </c>
      <c r="BM1145" s="241" t="s">
        <v>2657</v>
      </c>
    </row>
    <row r="1146" s="2" customFormat="1">
      <c r="A1146" s="39"/>
      <c r="B1146" s="40"/>
      <c r="C1146" s="41"/>
      <c r="D1146" s="243" t="s">
        <v>224</v>
      </c>
      <c r="E1146" s="41"/>
      <c r="F1146" s="244" t="s">
        <v>2656</v>
      </c>
      <c r="G1146" s="41"/>
      <c r="H1146" s="41"/>
      <c r="I1146" s="245"/>
      <c r="J1146" s="41"/>
      <c r="K1146" s="41"/>
      <c r="L1146" s="45"/>
      <c r="M1146" s="246"/>
      <c r="N1146" s="247"/>
      <c r="O1146" s="92"/>
      <c r="P1146" s="92"/>
      <c r="Q1146" s="92"/>
      <c r="R1146" s="92"/>
      <c r="S1146" s="92"/>
      <c r="T1146" s="93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T1146" s="18" t="s">
        <v>224</v>
      </c>
      <c r="AU1146" s="18" t="s">
        <v>87</v>
      </c>
    </row>
    <row r="1147" s="2" customFormat="1" ht="21.75" customHeight="1">
      <c r="A1147" s="39"/>
      <c r="B1147" s="40"/>
      <c r="C1147" s="229" t="s">
        <v>2658</v>
      </c>
      <c r="D1147" s="229" t="s">
        <v>218</v>
      </c>
      <c r="E1147" s="231" t="s">
        <v>2659</v>
      </c>
      <c r="F1147" s="232" t="s">
        <v>2660</v>
      </c>
      <c r="G1147" s="233" t="s">
        <v>354</v>
      </c>
      <c r="H1147" s="234">
        <v>16</v>
      </c>
      <c r="I1147" s="235"/>
      <c r="J1147" s="236">
        <f>ROUND(I1147*H1147,2)</f>
        <v>0</v>
      </c>
      <c r="K1147" s="232" t="s">
        <v>222</v>
      </c>
      <c r="L1147" s="45"/>
      <c r="M1147" s="237" t="s">
        <v>1</v>
      </c>
      <c r="N1147" s="238" t="s">
        <v>44</v>
      </c>
      <c r="O1147" s="92"/>
      <c r="P1147" s="239">
        <f>O1147*H1147</f>
        <v>0</v>
      </c>
      <c r="Q1147" s="239">
        <v>0</v>
      </c>
      <c r="R1147" s="239">
        <f>Q1147*H1147</f>
        <v>0</v>
      </c>
      <c r="S1147" s="239">
        <v>0</v>
      </c>
      <c r="T1147" s="240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41" t="s">
        <v>293</v>
      </c>
      <c r="AT1147" s="241" t="s">
        <v>218</v>
      </c>
      <c r="AU1147" s="241" t="s">
        <v>87</v>
      </c>
      <c r="AY1147" s="18" t="s">
        <v>214</v>
      </c>
      <c r="BE1147" s="242">
        <f>IF(N1147="základní",J1147,0)</f>
        <v>0</v>
      </c>
      <c r="BF1147" s="242">
        <f>IF(N1147="snížená",J1147,0)</f>
        <v>0</v>
      </c>
      <c r="BG1147" s="242">
        <f>IF(N1147="zákl. přenesená",J1147,0)</f>
        <v>0</v>
      </c>
      <c r="BH1147" s="242">
        <f>IF(N1147="sníž. přenesená",J1147,0)</f>
        <v>0</v>
      </c>
      <c r="BI1147" s="242">
        <f>IF(N1147="nulová",J1147,0)</f>
        <v>0</v>
      </c>
      <c r="BJ1147" s="18" t="s">
        <v>85</v>
      </c>
      <c r="BK1147" s="242">
        <f>ROUND(I1147*H1147,2)</f>
        <v>0</v>
      </c>
      <c r="BL1147" s="18" t="s">
        <v>293</v>
      </c>
      <c r="BM1147" s="241" t="s">
        <v>2661</v>
      </c>
    </row>
    <row r="1148" s="2" customFormat="1">
      <c r="A1148" s="39"/>
      <c r="B1148" s="40"/>
      <c r="C1148" s="41"/>
      <c r="D1148" s="243" t="s">
        <v>224</v>
      </c>
      <c r="E1148" s="41"/>
      <c r="F1148" s="244" t="s">
        <v>2662</v>
      </c>
      <c r="G1148" s="41"/>
      <c r="H1148" s="41"/>
      <c r="I1148" s="245"/>
      <c r="J1148" s="41"/>
      <c r="K1148" s="41"/>
      <c r="L1148" s="45"/>
      <c r="M1148" s="246"/>
      <c r="N1148" s="247"/>
      <c r="O1148" s="92"/>
      <c r="P1148" s="92"/>
      <c r="Q1148" s="92"/>
      <c r="R1148" s="92"/>
      <c r="S1148" s="92"/>
      <c r="T1148" s="93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T1148" s="18" t="s">
        <v>224</v>
      </c>
      <c r="AU1148" s="18" t="s">
        <v>87</v>
      </c>
    </row>
    <row r="1149" s="2" customFormat="1" ht="24.15" customHeight="1">
      <c r="A1149" s="39"/>
      <c r="B1149" s="40"/>
      <c r="C1149" s="280" t="s">
        <v>2663</v>
      </c>
      <c r="D1149" s="280" t="s">
        <v>244</v>
      </c>
      <c r="E1149" s="282" t="s">
        <v>2664</v>
      </c>
      <c r="F1149" s="283" t="s">
        <v>2665</v>
      </c>
      <c r="G1149" s="284" t="s">
        <v>354</v>
      </c>
      <c r="H1149" s="285">
        <v>16</v>
      </c>
      <c r="I1149" s="286"/>
      <c r="J1149" s="287">
        <f>ROUND(I1149*H1149,2)</f>
        <v>0</v>
      </c>
      <c r="K1149" s="283" t="s">
        <v>222</v>
      </c>
      <c r="L1149" s="288"/>
      <c r="M1149" s="289" t="s">
        <v>1</v>
      </c>
      <c r="N1149" s="290" t="s">
        <v>44</v>
      </c>
      <c r="O1149" s="92"/>
      <c r="P1149" s="239">
        <f>O1149*H1149</f>
        <v>0</v>
      </c>
      <c r="Q1149" s="239">
        <v>0.0011999999999999999</v>
      </c>
      <c r="R1149" s="239">
        <f>Q1149*H1149</f>
        <v>0.019199999999999998</v>
      </c>
      <c r="S1149" s="239">
        <v>0</v>
      </c>
      <c r="T1149" s="240">
        <f>S1149*H1149</f>
        <v>0</v>
      </c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R1149" s="241" t="s">
        <v>299</v>
      </c>
      <c r="AT1149" s="241" t="s">
        <v>244</v>
      </c>
      <c r="AU1149" s="241" t="s">
        <v>87</v>
      </c>
      <c r="AY1149" s="18" t="s">
        <v>214</v>
      </c>
      <c r="BE1149" s="242">
        <f>IF(N1149="základní",J1149,0)</f>
        <v>0</v>
      </c>
      <c r="BF1149" s="242">
        <f>IF(N1149="snížená",J1149,0)</f>
        <v>0</v>
      </c>
      <c r="BG1149" s="242">
        <f>IF(N1149="zákl. přenesená",J1149,0)</f>
        <v>0</v>
      </c>
      <c r="BH1149" s="242">
        <f>IF(N1149="sníž. přenesená",J1149,0)</f>
        <v>0</v>
      </c>
      <c r="BI1149" s="242">
        <f>IF(N1149="nulová",J1149,0)</f>
        <v>0</v>
      </c>
      <c r="BJ1149" s="18" t="s">
        <v>85</v>
      </c>
      <c r="BK1149" s="242">
        <f>ROUND(I1149*H1149,2)</f>
        <v>0</v>
      </c>
      <c r="BL1149" s="18" t="s">
        <v>293</v>
      </c>
      <c r="BM1149" s="241" t="s">
        <v>2666</v>
      </c>
    </row>
    <row r="1150" s="2" customFormat="1">
      <c r="A1150" s="39"/>
      <c r="B1150" s="40"/>
      <c r="C1150" s="41"/>
      <c r="D1150" s="243" t="s">
        <v>224</v>
      </c>
      <c r="E1150" s="41"/>
      <c r="F1150" s="244" t="s">
        <v>2665</v>
      </c>
      <c r="G1150" s="41"/>
      <c r="H1150" s="41"/>
      <c r="I1150" s="245"/>
      <c r="J1150" s="41"/>
      <c r="K1150" s="41"/>
      <c r="L1150" s="45"/>
      <c r="M1150" s="246"/>
      <c r="N1150" s="247"/>
      <c r="O1150" s="92"/>
      <c r="P1150" s="92"/>
      <c r="Q1150" s="92"/>
      <c r="R1150" s="92"/>
      <c r="S1150" s="92"/>
      <c r="T1150" s="93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T1150" s="18" t="s">
        <v>224</v>
      </c>
      <c r="AU1150" s="18" t="s">
        <v>87</v>
      </c>
    </row>
    <row r="1151" s="2" customFormat="1" ht="16.5" customHeight="1">
      <c r="A1151" s="39"/>
      <c r="B1151" s="40"/>
      <c r="C1151" s="229" t="s">
        <v>2667</v>
      </c>
      <c r="D1151" s="229" t="s">
        <v>218</v>
      </c>
      <c r="E1151" s="231" t="s">
        <v>2668</v>
      </c>
      <c r="F1151" s="232" t="s">
        <v>2669</v>
      </c>
      <c r="G1151" s="233" t="s">
        <v>354</v>
      </c>
      <c r="H1151" s="234">
        <v>3</v>
      </c>
      <c r="I1151" s="235"/>
      <c r="J1151" s="236">
        <f>ROUND(I1151*H1151,2)</f>
        <v>0</v>
      </c>
      <c r="K1151" s="232" t="s">
        <v>222</v>
      </c>
      <c r="L1151" s="45"/>
      <c r="M1151" s="237" t="s">
        <v>1</v>
      </c>
      <c r="N1151" s="238" t="s">
        <v>44</v>
      </c>
      <c r="O1151" s="92"/>
      <c r="P1151" s="239">
        <f>O1151*H1151</f>
        <v>0</v>
      </c>
      <c r="Q1151" s="239">
        <v>0</v>
      </c>
      <c r="R1151" s="239">
        <f>Q1151*H1151</f>
        <v>0</v>
      </c>
      <c r="S1151" s="239">
        <v>0</v>
      </c>
      <c r="T1151" s="240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41" t="s">
        <v>293</v>
      </c>
      <c r="AT1151" s="241" t="s">
        <v>218</v>
      </c>
      <c r="AU1151" s="241" t="s">
        <v>87</v>
      </c>
      <c r="AY1151" s="18" t="s">
        <v>214</v>
      </c>
      <c r="BE1151" s="242">
        <f>IF(N1151="základní",J1151,0)</f>
        <v>0</v>
      </c>
      <c r="BF1151" s="242">
        <f>IF(N1151="snížená",J1151,0)</f>
        <v>0</v>
      </c>
      <c r="BG1151" s="242">
        <f>IF(N1151="zákl. přenesená",J1151,0)</f>
        <v>0</v>
      </c>
      <c r="BH1151" s="242">
        <f>IF(N1151="sníž. přenesená",J1151,0)</f>
        <v>0</v>
      </c>
      <c r="BI1151" s="242">
        <f>IF(N1151="nulová",J1151,0)</f>
        <v>0</v>
      </c>
      <c r="BJ1151" s="18" t="s">
        <v>85</v>
      </c>
      <c r="BK1151" s="242">
        <f>ROUND(I1151*H1151,2)</f>
        <v>0</v>
      </c>
      <c r="BL1151" s="18" t="s">
        <v>293</v>
      </c>
      <c r="BM1151" s="241" t="s">
        <v>2670</v>
      </c>
    </row>
    <row r="1152" s="2" customFormat="1">
      <c r="A1152" s="39"/>
      <c r="B1152" s="40"/>
      <c r="C1152" s="41"/>
      <c r="D1152" s="243" t="s">
        <v>224</v>
      </c>
      <c r="E1152" s="41"/>
      <c r="F1152" s="244" t="s">
        <v>2671</v>
      </c>
      <c r="G1152" s="41"/>
      <c r="H1152" s="41"/>
      <c r="I1152" s="245"/>
      <c r="J1152" s="41"/>
      <c r="K1152" s="41"/>
      <c r="L1152" s="45"/>
      <c r="M1152" s="246"/>
      <c r="N1152" s="247"/>
      <c r="O1152" s="92"/>
      <c r="P1152" s="92"/>
      <c r="Q1152" s="92"/>
      <c r="R1152" s="92"/>
      <c r="S1152" s="92"/>
      <c r="T1152" s="93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T1152" s="18" t="s">
        <v>224</v>
      </c>
      <c r="AU1152" s="18" t="s">
        <v>87</v>
      </c>
    </row>
    <row r="1153" s="2" customFormat="1" ht="16.5" customHeight="1">
      <c r="A1153" s="39"/>
      <c r="B1153" s="40"/>
      <c r="C1153" s="280" t="s">
        <v>2672</v>
      </c>
      <c r="D1153" s="280" t="s">
        <v>244</v>
      </c>
      <c r="E1153" s="282" t="s">
        <v>2673</v>
      </c>
      <c r="F1153" s="283" t="s">
        <v>2674</v>
      </c>
      <c r="G1153" s="284" t="s">
        <v>354</v>
      </c>
      <c r="H1153" s="285">
        <v>3</v>
      </c>
      <c r="I1153" s="286"/>
      <c r="J1153" s="287">
        <f>ROUND(I1153*H1153,2)</f>
        <v>0</v>
      </c>
      <c r="K1153" s="283" t="s">
        <v>222</v>
      </c>
      <c r="L1153" s="288"/>
      <c r="M1153" s="289" t="s">
        <v>1</v>
      </c>
      <c r="N1153" s="290" t="s">
        <v>44</v>
      </c>
      <c r="O1153" s="92"/>
      <c r="P1153" s="239">
        <f>O1153*H1153</f>
        <v>0</v>
      </c>
      <c r="Q1153" s="239">
        <v>0.00014999999999999999</v>
      </c>
      <c r="R1153" s="239">
        <f>Q1153*H1153</f>
        <v>0.00044999999999999999</v>
      </c>
      <c r="S1153" s="239">
        <v>0</v>
      </c>
      <c r="T1153" s="240">
        <f>S1153*H1153</f>
        <v>0</v>
      </c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R1153" s="241" t="s">
        <v>299</v>
      </c>
      <c r="AT1153" s="241" t="s">
        <v>244</v>
      </c>
      <c r="AU1153" s="241" t="s">
        <v>87</v>
      </c>
      <c r="AY1153" s="18" t="s">
        <v>214</v>
      </c>
      <c r="BE1153" s="242">
        <f>IF(N1153="základní",J1153,0)</f>
        <v>0</v>
      </c>
      <c r="BF1153" s="242">
        <f>IF(N1153="snížená",J1153,0)</f>
        <v>0</v>
      </c>
      <c r="BG1153" s="242">
        <f>IF(N1153="zákl. přenesená",J1153,0)</f>
        <v>0</v>
      </c>
      <c r="BH1153" s="242">
        <f>IF(N1153="sníž. přenesená",J1153,0)</f>
        <v>0</v>
      </c>
      <c r="BI1153" s="242">
        <f>IF(N1153="nulová",J1153,0)</f>
        <v>0</v>
      </c>
      <c r="BJ1153" s="18" t="s">
        <v>85</v>
      </c>
      <c r="BK1153" s="242">
        <f>ROUND(I1153*H1153,2)</f>
        <v>0</v>
      </c>
      <c r="BL1153" s="18" t="s">
        <v>293</v>
      </c>
      <c r="BM1153" s="241" t="s">
        <v>2675</v>
      </c>
    </row>
    <row r="1154" s="2" customFormat="1">
      <c r="A1154" s="39"/>
      <c r="B1154" s="40"/>
      <c r="C1154" s="41"/>
      <c r="D1154" s="243" t="s">
        <v>224</v>
      </c>
      <c r="E1154" s="41"/>
      <c r="F1154" s="244" t="s">
        <v>2674</v>
      </c>
      <c r="G1154" s="41"/>
      <c r="H1154" s="41"/>
      <c r="I1154" s="245"/>
      <c r="J1154" s="41"/>
      <c r="K1154" s="41"/>
      <c r="L1154" s="45"/>
      <c r="M1154" s="246"/>
      <c r="N1154" s="247"/>
      <c r="O1154" s="92"/>
      <c r="P1154" s="92"/>
      <c r="Q1154" s="92"/>
      <c r="R1154" s="92"/>
      <c r="S1154" s="92"/>
      <c r="T1154" s="93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T1154" s="18" t="s">
        <v>224</v>
      </c>
      <c r="AU1154" s="18" t="s">
        <v>87</v>
      </c>
    </row>
    <row r="1155" s="2" customFormat="1" ht="21.75" customHeight="1">
      <c r="A1155" s="39"/>
      <c r="B1155" s="40"/>
      <c r="C1155" s="229" t="s">
        <v>2676</v>
      </c>
      <c r="D1155" s="229" t="s">
        <v>218</v>
      </c>
      <c r="E1155" s="231" t="s">
        <v>2677</v>
      </c>
      <c r="F1155" s="232" t="s">
        <v>2678</v>
      </c>
      <c r="G1155" s="233" t="s">
        <v>354</v>
      </c>
      <c r="H1155" s="234">
        <v>3</v>
      </c>
      <c r="I1155" s="235"/>
      <c r="J1155" s="236">
        <f>ROUND(I1155*H1155,2)</f>
        <v>0</v>
      </c>
      <c r="K1155" s="232" t="s">
        <v>222</v>
      </c>
      <c r="L1155" s="45"/>
      <c r="M1155" s="237" t="s">
        <v>1</v>
      </c>
      <c r="N1155" s="238" t="s">
        <v>44</v>
      </c>
      <c r="O1155" s="92"/>
      <c r="P1155" s="239">
        <f>O1155*H1155</f>
        <v>0</v>
      </c>
      <c r="Q1155" s="239">
        <v>0</v>
      </c>
      <c r="R1155" s="239">
        <f>Q1155*H1155</f>
        <v>0</v>
      </c>
      <c r="S1155" s="239">
        <v>0</v>
      </c>
      <c r="T1155" s="240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41" t="s">
        <v>293</v>
      </c>
      <c r="AT1155" s="241" t="s">
        <v>218</v>
      </c>
      <c r="AU1155" s="241" t="s">
        <v>87</v>
      </c>
      <c r="AY1155" s="18" t="s">
        <v>214</v>
      </c>
      <c r="BE1155" s="242">
        <f>IF(N1155="základní",J1155,0)</f>
        <v>0</v>
      </c>
      <c r="BF1155" s="242">
        <f>IF(N1155="snížená",J1155,0)</f>
        <v>0</v>
      </c>
      <c r="BG1155" s="242">
        <f>IF(N1155="zákl. přenesená",J1155,0)</f>
        <v>0</v>
      </c>
      <c r="BH1155" s="242">
        <f>IF(N1155="sníž. přenesená",J1155,0)</f>
        <v>0</v>
      </c>
      <c r="BI1155" s="242">
        <f>IF(N1155="nulová",J1155,0)</f>
        <v>0</v>
      </c>
      <c r="BJ1155" s="18" t="s">
        <v>85</v>
      </c>
      <c r="BK1155" s="242">
        <f>ROUND(I1155*H1155,2)</f>
        <v>0</v>
      </c>
      <c r="BL1155" s="18" t="s">
        <v>293</v>
      </c>
      <c r="BM1155" s="241" t="s">
        <v>2679</v>
      </c>
    </row>
    <row r="1156" s="2" customFormat="1">
      <c r="A1156" s="39"/>
      <c r="B1156" s="40"/>
      <c r="C1156" s="41"/>
      <c r="D1156" s="243" t="s">
        <v>224</v>
      </c>
      <c r="E1156" s="41"/>
      <c r="F1156" s="244" t="s">
        <v>2680</v>
      </c>
      <c r="G1156" s="41"/>
      <c r="H1156" s="41"/>
      <c r="I1156" s="245"/>
      <c r="J1156" s="41"/>
      <c r="K1156" s="41"/>
      <c r="L1156" s="45"/>
      <c r="M1156" s="246"/>
      <c r="N1156" s="247"/>
      <c r="O1156" s="92"/>
      <c r="P1156" s="92"/>
      <c r="Q1156" s="92"/>
      <c r="R1156" s="92"/>
      <c r="S1156" s="92"/>
      <c r="T1156" s="93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T1156" s="18" t="s">
        <v>224</v>
      </c>
      <c r="AU1156" s="18" t="s">
        <v>87</v>
      </c>
    </row>
    <row r="1157" s="2" customFormat="1" ht="16.5" customHeight="1">
      <c r="A1157" s="39"/>
      <c r="B1157" s="40"/>
      <c r="C1157" s="280" t="s">
        <v>2681</v>
      </c>
      <c r="D1157" s="280" t="s">
        <v>244</v>
      </c>
      <c r="E1157" s="282" t="s">
        <v>2682</v>
      </c>
      <c r="F1157" s="283" t="s">
        <v>2683</v>
      </c>
      <c r="G1157" s="284" t="s">
        <v>354</v>
      </c>
      <c r="H1157" s="285">
        <v>3</v>
      </c>
      <c r="I1157" s="286"/>
      <c r="J1157" s="287">
        <f>ROUND(I1157*H1157,2)</f>
        <v>0</v>
      </c>
      <c r="K1157" s="283" t="s">
        <v>222</v>
      </c>
      <c r="L1157" s="288"/>
      <c r="M1157" s="289" t="s">
        <v>1</v>
      </c>
      <c r="N1157" s="290" t="s">
        <v>44</v>
      </c>
      <c r="O1157" s="92"/>
      <c r="P1157" s="239">
        <f>O1157*H1157</f>
        <v>0</v>
      </c>
      <c r="Q1157" s="239">
        <v>0.0022000000000000001</v>
      </c>
      <c r="R1157" s="239">
        <f>Q1157*H1157</f>
        <v>0.0066</v>
      </c>
      <c r="S1157" s="239">
        <v>0</v>
      </c>
      <c r="T1157" s="240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41" t="s">
        <v>299</v>
      </c>
      <c r="AT1157" s="241" t="s">
        <v>244</v>
      </c>
      <c r="AU1157" s="241" t="s">
        <v>87</v>
      </c>
      <c r="AY1157" s="18" t="s">
        <v>214</v>
      </c>
      <c r="BE1157" s="242">
        <f>IF(N1157="základní",J1157,0)</f>
        <v>0</v>
      </c>
      <c r="BF1157" s="242">
        <f>IF(N1157="snížená",J1157,0)</f>
        <v>0</v>
      </c>
      <c r="BG1157" s="242">
        <f>IF(N1157="zákl. přenesená",J1157,0)</f>
        <v>0</v>
      </c>
      <c r="BH1157" s="242">
        <f>IF(N1157="sníž. přenesená",J1157,0)</f>
        <v>0</v>
      </c>
      <c r="BI1157" s="242">
        <f>IF(N1157="nulová",J1157,0)</f>
        <v>0</v>
      </c>
      <c r="BJ1157" s="18" t="s">
        <v>85</v>
      </c>
      <c r="BK1157" s="242">
        <f>ROUND(I1157*H1157,2)</f>
        <v>0</v>
      </c>
      <c r="BL1157" s="18" t="s">
        <v>293</v>
      </c>
      <c r="BM1157" s="241" t="s">
        <v>2684</v>
      </c>
    </row>
    <row r="1158" s="2" customFormat="1">
      <c r="A1158" s="39"/>
      <c r="B1158" s="40"/>
      <c r="C1158" s="41"/>
      <c r="D1158" s="243" t="s">
        <v>224</v>
      </c>
      <c r="E1158" s="41"/>
      <c r="F1158" s="244" t="s">
        <v>2683</v>
      </c>
      <c r="G1158" s="41"/>
      <c r="H1158" s="41"/>
      <c r="I1158" s="245"/>
      <c r="J1158" s="41"/>
      <c r="K1158" s="41"/>
      <c r="L1158" s="45"/>
      <c r="M1158" s="246"/>
      <c r="N1158" s="247"/>
      <c r="O1158" s="92"/>
      <c r="P1158" s="92"/>
      <c r="Q1158" s="92"/>
      <c r="R1158" s="92"/>
      <c r="S1158" s="92"/>
      <c r="T1158" s="93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T1158" s="18" t="s">
        <v>224</v>
      </c>
      <c r="AU1158" s="18" t="s">
        <v>87</v>
      </c>
    </row>
    <row r="1159" s="2" customFormat="1" ht="24.15" customHeight="1">
      <c r="A1159" s="39"/>
      <c r="B1159" s="40"/>
      <c r="C1159" s="229" t="s">
        <v>2685</v>
      </c>
      <c r="D1159" s="229" t="s">
        <v>218</v>
      </c>
      <c r="E1159" s="231" t="s">
        <v>2686</v>
      </c>
      <c r="F1159" s="232" t="s">
        <v>2687</v>
      </c>
      <c r="G1159" s="233" t="s">
        <v>354</v>
      </c>
      <c r="H1159" s="234">
        <v>9</v>
      </c>
      <c r="I1159" s="235"/>
      <c r="J1159" s="236">
        <f>ROUND(I1159*H1159,2)</f>
        <v>0</v>
      </c>
      <c r="K1159" s="232" t="s">
        <v>222</v>
      </c>
      <c r="L1159" s="45"/>
      <c r="M1159" s="237" t="s">
        <v>1</v>
      </c>
      <c r="N1159" s="238" t="s">
        <v>44</v>
      </c>
      <c r="O1159" s="92"/>
      <c r="P1159" s="239">
        <f>O1159*H1159</f>
        <v>0</v>
      </c>
      <c r="Q1159" s="239">
        <v>0.00047281249999999998</v>
      </c>
      <c r="R1159" s="239">
        <f>Q1159*H1159</f>
        <v>0.0042553124999999995</v>
      </c>
      <c r="S1159" s="239">
        <v>0</v>
      </c>
      <c r="T1159" s="240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41" t="s">
        <v>293</v>
      </c>
      <c r="AT1159" s="241" t="s">
        <v>218</v>
      </c>
      <c r="AU1159" s="241" t="s">
        <v>87</v>
      </c>
      <c r="AY1159" s="18" t="s">
        <v>214</v>
      </c>
      <c r="BE1159" s="242">
        <f>IF(N1159="základní",J1159,0)</f>
        <v>0</v>
      </c>
      <c r="BF1159" s="242">
        <f>IF(N1159="snížená",J1159,0)</f>
        <v>0</v>
      </c>
      <c r="BG1159" s="242">
        <f>IF(N1159="zákl. přenesená",J1159,0)</f>
        <v>0</v>
      </c>
      <c r="BH1159" s="242">
        <f>IF(N1159="sníž. přenesená",J1159,0)</f>
        <v>0</v>
      </c>
      <c r="BI1159" s="242">
        <f>IF(N1159="nulová",J1159,0)</f>
        <v>0</v>
      </c>
      <c r="BJ1159" s="18" t="s">
        <v>85</v>
      </c>
      <c r="BK1159" s="242">
        <f>ROUND(I1159*H1159,2)</f>
        <v>0</v>
      </c>
      <c r="BL1159" s="18" t="s">
        <v>293</v>
      </c>
      <c r="BM1159" s="241" t="s">
        <v>2688</v>
      </c>
    </row>
    <row r="1160" s="2" customFormat="1">
      <c r="A1160" s="39"/>
      <c r="B1160" s="40"/>
      <c r="C1160" s="41"/>
      <c r="D1160" s="243" t="s">
        <v>224</v>
      </c>
      <c r="E1160" s="41"/>
      <c r="F1160" s="244" t="s">
        <v>2689</v>
      </c>
      <c r="G1160" s="41"/>
      <c r="H1160" s="41"/>
      <c r="I1160" s="245"/>
      <c r="J1160" s="41"/>
      <c r="K1160" s="41"/>
      <c r="L1160" s="45"/>
      <c r="M1160" s="246"/>
      <c r="N1160" s="247"/>
      <c r="O1160" s="92"/>
      <c r="P1160" s="92"/>
      <c r="Q1160" s="92"/>
      <c r="R1160" s="92"/>
      <c r="S1160" s="92"/>
      <c r="T1160" s="93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T1160" s="18" t="s">
        <v>224</v>
      </c>
      <c r="AU1160" s="18" t="s">
        <v>87</v>
      </c>
    </row>
    <row r="1161" s="2" customFormat="1" ht="37.8" customHeight="1">
      <c r="A1161" s="39"/>
      <c r="B1161" s="40"/>
      <c r="C1161" s="280" t="s">
        <v>2690</v>
      </c>
      <c r="D1161" s="280" t="s">
        <v>244</v>
      </c>
      <c r="E1161" s="282" t="s">
        <v>2691</v>
      </c>
      <c r="F1161" s="283" t="s">
        <v>2692</v>
      </c>
      <c r="G1161" s="284" t="s">
        <v>354</v>
      </c>
      <c r="H1161" s="285">
        <v>9</v>
      </c>
      <c r="I1161" s="286"/>
      <c r="J1161" s="287">
        <f>ROUND(I1161*H1161,2)</f>
        <v>0</v>
      </c>
      <c r="K1161" s="283" t="s">
        <v>222</v>
      </c>
      <c r="L1161" s="288"/>
      <c r="M1161" s="289" t="s">
        <v>1</v>
      </c>
      <c r="N1161" s="290" t="s">
        <v>44</v>
      </c>
      <c r="O1161" s="92"/>
      <c r="P1161" s="239">
        <f>O1161*H1161</f>
        <v>0</v>
      </c>
      <c r="Q1161" s="239">
        <v>0.016</v>
      </c>
      <c r="R1161" s="239">
        <f>Q1161*H1161</f>
        <v>0.14400000000000002</v>
      </c>
      <c r="S1161" s="239">
        <v>0</v>
      </c>
      <c r="T1161" s="240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41" t="s">
        <v>299</v>
      </c>
      <c r="AT1161" s="241" t="s">
        <v>244</v>
      </c>
      <c r="AU1161" s="241" t="s">
        <v>87</v>
      </c>
      <c r="AY1161" s="18" t="s">
        <v>214</v>
      </c>
      <c r="BE1161" s="242">
        <f>IF(N1161="základní",J1161,0)</f>
        <v>0</v>
      </c>
      <c r="BF1161" s="242">
        <f>IF(N1161="snížená",J1161,0)</f>
        <v>0</v>
      </c>
      <c r="BG1161" s="242">
        <f>IF(N1161="zákl. přenesená",J1161,0)</f>
        <v>0</v>
      </c>
      <c r="BH1161" s="242">
        <f>IF(N1161="sníž. přenesená",J1161,0)</f>
        <v>0</v>
      </c>
      <c r="BI1161" s="242">
        <f>IF(N1161="nulová",J1161,0)</f>
        <v>0</v>
      </c>
      <c r="BJ1161" s="18" t="s">
        <v>85</v>
      </c>
      <c r="BK1161" s="242">
        <f>ROUND(I1161*H1161,2)</f>
        <v>0</v>
      </c>
      <c r="BL1161" s="18" t="s">
        <v>293</v>
      </c>
      <c r="BM1161" s="241" t="s">
        <v>2693</v>
      </c>
    </row>
    <row r="1162" s="2" customFormat="1">
      <c r="A1162" s="39"/>
      <c r="B1162" s="40"/>
      <c r="C1162" s="41"/>
      <c r="D1162" s="243" t="s">
        <v>224</v>
      </c>
      <c r="E1162" s="41"/>
      <c r="F1162" s="244" t="s">
        <v>2692</v>
      </c>
      <c r="G1162" s="41"/>
      <c r="H1162" s="41"/>
      <c r="I1162" s="245"/>
      <c r="J1162" s="41"/>
      <c r="K1162" s="41"/>
      <c r="L1162" s="45"/>
      <c r="M1162" s="246"/>
      <c r="N1162" s="247"/>
      <c r="O1162" s="92"/>
      <c r="P1162" s="92"/>
      <c r="Q1162" s="92"/>
      <c r="R1162" s="92"/>
      <c r="S1162" s="92"/>
      <c r="T1162" s="93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T1162" s="18" t="s">
        <v>224</v>
      </c>
      <c r="AU1162" s="18" t="s">
        <v>87</v>
      </c>
    </row>
    <row r="1163" s="2" customFormat="1" ht="24.15" customHeight="1">
      <c r="A1163" s="39"/>
      <c r="B1163" s="40"/>
      <c r="C1163" s="229" t="s">
        <v>2694</v>
      </c>
      <c r="D1163" s="229" t="s">
        <v>218</v>
      </c>
      <c r="E1163" s="231" t="s">
        <v>2695</v>
      </c>
      <c r="F1163" s="232" t="s">
        <v>2696</v>
      </c>
      <c r="G1163" s="233" t="s">
        <v>354</v>
      </c>
      <c r="H1163" s="234">
        <v>6</v>
      </c>
      <c r="I1163" s="235"/>
      <c r="J1163" s="236">
        <f>ROUND(I1163*H1163,2)</f>
        <v>0</v>
      </c>
      <c r="K1163" s="232" t="s">
        <v>222</v>
      </c>
      <c r="L1163" s="45"/>
      <c r="M1163" s="237" t="s">
        <v>1</v>
      </c>
      <c r="N1163" s="238" t="s">
        <v>44</v>
      </c>
      <c r="O1163" s="92"/>
      <c r="P1163" s="239">
        <f>O1163*H1163</f>
        <v>0</v>
      </c>
      <c r="Q1163" s="239">
        <v>0.00040118579999999998</v>
      </c>
      <c r="R1163" s="239">
        <f>Q1163*H1163</f>
        <v>0.0024071148</v>
      </c>
      <c r="S1163" s="239">
        <v>0</v>
      </c>
      <c r="T1163" s="240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41" t="s">
        <v>293</v>
      </c>
      <c r="AT1163" s="241" t="s">
        <v>218</v>
      </c>
      <c r="AU1163" s="241" t="s">
        <v>87</v>
      </c>
      <c r="AY1163" s="18" t="s">
        <v>214</v>
      </c>
      <c r="BE1163" s="242">
        <f>IF(N1163="základní",J1163,0)</f>
        <v>0</v>
      </c>
      <c r="BF1163" s="242">
        <f>IF(N1163="snížená",J1163,0)</f>
        <v>0</v>
      </c>
      <c r="BG1163" s="242">
        <f>IF(N1163="zákl. přenesená",J1163,0)</f>
        <v>0</v>
      </c>
      <c r="BH1163" s="242">
        <f>IF(N1163="sníž. přenesená",J1163,0)</f>
        <v>0</v>
      </c>
      <c r="BI1163" s="242">
        <f>IF(N1163="nulová",J1163,0)</f>
        <v>0</v>
      </c>
      <c r="BJ1163" s="18" t="s">
        <v>85</v>
      </c>
      <c r="BK1163" s="242">
        <f>ROUND(I1163*H1163,2)</f>
        <v>0</v>
      </c>
      <c r="BL1163" s="18" t="s">
        <v>293</v>
      </c>
      <c r="BM1163" s="241" t="s">
        <v>2697</v>
      </c>
    </row>
    <row r="1164" s="2" customFormat="1">
      <c r="A1164" s="39"/>
      <c r="B1164" s="40"/>
      <c r="C1164" s="41"/>
      <c r="D1164" s="243" t="s">
        <v>224</v>
      </c>
      <c r="E1164" s="41"/>
      <c r="F1164" s="244" t="s">
        <v>2698</v>
      </c>
      <c r="G1164" s="41"/>
      <c r="H1164" s="41"/>
      <c r="I1164" s="245"/>
      <c r="J1164" s="41"/>
      <c r="K1164" s="41"/>
      <c r="L1164" s="45"/>
      <c r="M1164" s="246"/>
      <c r="N1164" s="247"/>
      <c r="O1164" s="92"/>
      <c r="P1164" s="92"/>
      <c r="Q1164" s="92"/>
      <c r="R1164" s="92"/>
      <c r="S1164" s="92"/>
      <c r="T1164" s="93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T1164" s="18" t="s">
        <v>224</v>
      </c>
      <c r="AU1164" s="18" t="s">
        <v>87</v>
      </c>
    </row>
    <row r="1165" s="2" customFormat="1" ht="37.8" customHeight="1">
      <c r="A1165" s="39"/>
      <c r="B1165" s="40"/>
      <c r="C1165" s="280" t="s">
        <v>1962</v>
      </c>
      <c r="D1165" s="280" t="s">
        <v>244</v>
      </c>
      <c r="E1165" s="282" t="s">
        <v>2699</v>
      </c>
      <c r="F1165" s="283" t="s">
        <v>2700</v>
      </c>
      <c r="G1165" s="284" t="s">
        <v>354</v>
      </c>
      <c r="H1165" s="285">
        <v>6</v>
      </c>
      <c r="I1165" s="286"/>
      <c r="J1165" s="287">
        <f>ROUND(I1165*H1165,2)</f>
        <v>0</v>
      </c>
      <c r="K1165" s="283" t="s">
        <v>222</v>
      </c>
      <c r="L1165" s="288"/>
      <c r="M1165" s="289" t="s">
        <v>1</v>
      </c>
      <c r="N1165" s="290" t="s">
        <v>44</v>
      </c>
      <c r="O1165" s="92"/>
      <c r="P1165" s="239">
        <f>O1165*H1165</f>
        <v>0</v>
      </c>
      <c r="Q1165" s="239">
        <v>0.016</v>
      </c>
      <c r="R1165" s="239">
        <f>Q1165*H1165</f>
        <v>0.096000000000000002</v>
      </c>
      <c r="S1165" s="239">
        <v>0</v>
      </c>
      <c r="T1165" s="240">
        <f>S1165*H1165</f>
        <v>0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241" t="s">
        <v>299</v>
      </c>
      <c r="AT1165" s="241" t="s">
        <v>244</v>
      </c>
      <c r="AU1165" s="241" t="s">
        <v>87</v>
      </c>
      <c r="AY1165" s="18" t="s">
        <v>214</v>
      </c>
      <c r="BE1165" s="242">
        <f>IF(N1165="základní",J1165,0)</f>
        <v>0</v>
      </c>
      <c r="BF1165" s="242">
        <f>IF(N1165="snížená",J1165,0)</f>
        <v>0</v>
      </c>
      <c r="BG1165" s="242">
        <f>IF(N1165="zákl. přenesená",J1165,0)</f>
        <v>0</v>
      </c>
      <c r="BH1165" s="242">
        <f>IF(N1165="sníž. přenesená",J1165,0)</f>
        <v>0</v>
      </c>
      <c r="BI1165" s="242">
        <f>IF(N1165="nulová",J1165,0)</f>
        <v>0</v>
      </c>
      <c r="BJ1165" s="18" t="s">
        <v>85</v>
      </c>
      <c r="BK1165" s="242">
        <f>ROUND(I1165*H1165,2)</f>
        <v>0</v>
      </c>
      <c r="BL1165" s="18" t="s">
        <v>293</v>
      </c>
      <c r="BM1165" s="241" t="s">
        <v>2701</v>
      </c>
    </row>
    <row r="1166" s="2" customFormat="1">
      <c r="A1166" s="39"/>
      <c r="B1166" s="40"/>
      <c r="C1166" s="41"/>
      <c r="D1166" s="243" t="s">
        <v>224</v>
      </c>
      <c r="E1166" s="41"/>
      <c r="F1166" s="244" t="s">
        <v>2700</v>
      </c>
      <c r="G1166" s="41"/>
      <c r="H1166" s="41"/>
      <c r="I1166" s="245"/>
      <c r="J1166" s="41"/>
      <c r="K1166" s="41"/>
      <c r="L1166" s="45"/>
      <c r="M1166" s="246"/>
      <c r="N1166" s="247"/>
      <c r="O1166" s="92"/>
      <c r="P1166" s="92"/>
      <c r="Q1166" s="92"/>
      <c r="R1166" s="92"/>
      <c r="S1166" s="92"/>
      <c r="T1166" s="93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T1166" s="18" t="s">
        <v>224</v>
      </c>
      <c r="AU1166" s="18" t="s">
        <v>87</v>
      </c>
    </row>
    <row r="1167" s="2" customFormat="1" ht="33" customHeight="1">
      <c r="A1167" s="39"/>
      <c r="B1167" s="40"/>
      <c r="C1167" s="229" t="s">
        <v>2702</v>
      </c>
      <c r="D1167" s="229" t="s">
        <v>218</v>
      </c>
      <c r="E1167" s="231" t="s">
        <v>2703</v>
      </c>
      <c r="F1167" s="232" t="s">
        <v>2704</v>
      </c>
      <c r="G1167" s="233" t="s">
        <v>354</v>
      </c>
      <c r="H1167" s="234">
        <v>2</v>
      </c>
      <c r="I1167" s="235"/>
      <c r="J1167" s="236">
        <f>ROUND(I1167*H1167,2)</f>
        <v>0</v>
      </c>
      <c r="K1167" s="232" t="s">
        <v>222</v>
      </c>
      <c r="L1167" s="45"/>
      <c r="M1167" s="237" t="s">
        <v>1</v>
      </c>
      <c r="N1167" s="238" t="s">
        <v>44</v>
      </c>
      <c r="O1167" s="92"/>
      <c r="P1167" s="239">
        <f>O1167*H1167</f>
        <v>0</v>
      </c>
      <c r="Q1167" s="239">
        <v>0.00040834410000000003</v>
      </c>
      <c r="R1167" s="239">
        <f>Q1167*H1167</f>
        <v>0.00081668820000000005</v>
      </c>
      <c r="S1167" s="239">
        <v>0</v>
      </c>
      <c r="T1167" s="240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41" t="s">
        <v>293</v>
      </c>
      <c r="AT1167" s="241" t="s">
        <v>218</v>
      </c>
      <c r="AU1167" s="241" t="s">
        <v>87</v>
      </c>
      <c r="AY1167" s="18" t="s">
        <v>214</v>
      </c>
      <c r="BE1167" s="242">
        <f>IF(N1167="základní",J1167,0)</f>
        <v>0</v>
      </c>
      <c r="BF1167" s="242">
        <f>IF(N1167="snížená",J1167,0)</f>
        <v>0</v>
      </c>
      <c r="BG1167" s="242">
        <f>IF(N1167="zákl. přenesená",J1167,0)</f>
        <v>0</v>
      </c>
      <c r="BH1167" s="242">
        <f>IF(N1167="sníž. přenesená",J1167,0)</f>
        <v>0</v>
      </c>
      <c r="BI1167" s="242">
        <f>IF(N1167="nulová",J1167,0)</f>
        <v>0</v>
      </c>
      <c r="BJ1167" s="18" t="s">
        <v>85</v>
      </c>
      <c r="BK1167" s="242">
        <f>ROUND(I1167*H1167,2)</f>
        <v>0</v>
      </c>
      <c r="BL1167" s="18" t="s">
        <v>293</v>
      </c>
      <c r="BM1167" s="241" t="s">
        <v>2705</v>
      </c>
    </row>
    <row r="1168" s="2" customFormat="1">
      <c r="A1168" s="39"/>
      <c r="B1168" s="40"/>
      <c r="C1168" s="41"/>
      <c r="D1168" s="243" t="s">
        <v>224</v>
      </c>
      <c r="E1168" s="41"/>
      <c r="F1168" s="244" t="s">
        <v>2706</v>
      </c>
      <c r="G1168" s="41"/>
      <c r="H1168" s="41"/>
      <c r="I1168" s="245"/>
      <c r="J1168" s="41"/>
      <c r="K1168" s="41"/>
      <c r="L1168" s="45"/>
      <c r="M1168" s="246"/>
      <c r="N1168" s="247"/>
      <c r="O1168" s="92"/>
      <c r="P1168" s="92"/>
      <c r="Q1168" s="92"/>
      <c r="R1168" s="92"/>
      <c r="S1168" s="92"/>
      <c r="T1168" s="93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T1168" s="18" t="s">
        <v>224</v>
      </c>
      <c r="AU1168" s="18" t="s">
        <v>87</v>
      </c>
    </row>
    <row r="1169" s="2" customFormat="1" ht="37.8" customHeight="1">
      <c r="A1169" s="39"/>
      <c r="B1169" s="40"/>
      <c r="C1169" s="280" t="s">
        <v>2707</v>
      </c>
      <c r="D1169" s="280" t="s">
        <v>244</v>
      </c>
      <c r="E1169" s="282" t="s">
        <v>2708</v>
      </c>
      <c r="F1169" s="283" t="s">
        <v>2709</v>
      </c>
      <c r="G1169" s="284" t="s">
        <v>354</v>
      </c>
      <c r="H1169" s="285">
        <v>2</v>
      </c>
      <c r="I1169" s="286"/>
      <c r="J1169" s="287">
        <f>ROUND(I1169*H1169,2)</f>
        <v>0</v>
      </c>
      <c r="K1169" s="283" t="s">
        <v>222</v>
      </c>
      <c r="L1169" s="288"/>
      <c r="M1169" s="289" t="s">
        <v>1</v>
      </c>
      <c r="N1169" s="290" t="s">
        <v>44</v>
      </c>
      <c r="O1169" s="92"/>
      <c r="P1169" s="239">
        <f>O1169*H1169</f>
        <v>0</v>
      </c>
      <c r="Q1169" s="239">
        <v>0.035000000000000003</v>
      </c>
      <c r="R1169" s="239">
        <f>Q1169*H1169</f>
        <v>0.070000000000000007</v>
      </c>
      <c r="S1169" s="239">
        <v>0</v>
      </c>
      <c r="T1169" s="240">
        <f>S1169*H1169</f>
        <v>0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41" t="s">
        <v>299</v>
      </c>
      <c r="AT1169" s="241" t="s">
        <v>244</v>
      </c>
      <c r="AU1169" s="241" t="s">
        <v>87</v>
      </c>
      <c r="AY1169" s="18" t="s">
        <v>214</v>
      </c>
      <c r="BE1169" s="242">
        <f>IF(N1169="základní",J1169,0)</f>
        <v>0</v>
      </c>
      <c r="BF1169" s="242">
        <f>IF(N1169="snížená",J1169,0)</f>
        <v>0</v>
      </c>
      <c r="BG1169" s="242">
        <f>IF(N1169="zákl. přenesená",J1169,0)</f>
        <v>0</v>
      </c>
      <c r="BH1169" s="242">
        <f>IF(N1169="sníž. přenesená",J1169,0)</f>
        <v>0</v>
      </c>
      <c r="BI1169" s="242">
        <f>IF(N1169="nulová",J1169,0)</f>
        <v>0</v>
      </c>
      <c r="BJ1169" s="18" t="s">
        <v>85</v>
      </c>
      <c r="BK1169" s="242">
        <f>ROUND(I1169*H1169,2)</f>
        <v>0</v>
      </c>
      <c r="BL1169" s="18" t="s">
        <v>293</v>
      </c>
      <c r="BM1169" s="241" t="s">
        <v>2710</v>
      </c>
    </row>
    <row r="1170" s="2" customFormat="1">
      <c r="A1170" s="39"/>
      <c r="B1170" s="40"/>
      <c r="C1170" s="41"/>
      <c r="D1170" s="243" t="s">
        <v>224</v>
      </c>
      <c r="E1170" s="41"/>
      <c r="F1170" s="244" t="s">
        <v>2709</v>
      </c>
      <c r="G1170" s="41"/>
      <c r="H1170" s="41"/>
      <c r="I1170" s="245"/>
      <c r="J1170" s="41"/>
      <c r="K1170" s="41"/>
      <c r="L1170" s="45"/>
      <c r="M1170" s="246"/>
      <c r="N1170" s="247"/>
      <c r="O1170" s="92"/>
      <c r="P1170" s="92"/>
      <c r="Q1170" s="92"/>
      <c r="R1170" s="92"/>
      <c r="S1170" s="92"/>
      <c r="T1170" s="93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T1170" s="18" t="s">
        <v>224</v>
      </c>
      <c r="AU1170" s="18" t="s">
        <v>87</v>
      </c>
    </row>
    <row r="1171" s="2" customFormat="1" ht="24.15" customHeight="1">
      <c r="A1171" s="39"/>
      <c r="B1171" s="40"/>
      <c r="C1171" s="229" t="s">
        <v>2711</v>
      </c>
      <c r="D1171" s="229" t="s">
        <v>218</v>
      </c>
      <c r="E1171" s="231" t="s">
        <v>2712</v>
      </c>
      <c r="F1171" s="232" t="s">
        <v>2713</v>
      </c>
      <c r="G1171" s="233" t="s">
        <v>354</v>
      </c>
      <c r="H1171" s="234">
        <v>1</v>
      </c>
      <c r="I1171" s="235"/>
      <c r="J1171" s="236">
        <f>ROUND(I1171*H1171,2)</f>
        <v>0</v>
      </c>
      <c r="K1171" s="232" t="s">
        <v>222</v>
      </c>
      <c r="L1171" s="45"/>
      <c r="M1171" s="237" t="s">
        <v>1</v>
      </c>
      <c r="N1171" s="238" t="s">
        <v>44</v>
      </c>
      <c r="O1171" s="92"/>
      <c r="P1171" s="239">
        <f>O1171*H1171</f>
        <v>0</v>
      </c>
      <c r="Q1171" s="239">
        <v>0.00040832269999999999</v>
      </c>
      <c r="R1171" s="239">
        <f>Q1171*H1171</f>
        <v>0.00040832269999999999</v>
      </c>
      <c r="S1171" s="239">
        <v>0</v>
      </c>
      <c r="T1171" s="240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41" t="s">
        <v>293</v>
      </c>
      <c r="AT1171" s="241" t="s">
        <v>218</v>
      </c>
      <c r="AU1171" s="241" t="s">
        <v>87</v>
      </c>
      <c r="AY1171" s="18" t="s">
        <v>214</v>
      </c>
      <c r="BE1171" s="242">
        <f>IF(N1171="základní",J1171,0)</f>
        <v>0</v>
      </c>
      <c r="BF1171" s="242">
        <f>IF(N1171="snížená",J1171,0)</f>
        <v>0</v>
      </c>
      <c r="BG1171" s="242">
        <f>IF(N1171="zákl. přenesená",J1171,0)</f>
        <v>0</v>
      </c>
      <c r="BH1171" s="242">
        <f>IF(N1171="sníž. přenesená",J1171,0)</f>
        <v>0</v>
      </c>
      <c r="BI1171" s="242">
        <f>IF(N1171="nulová",J1171,0)</f>
        <v>0</v>
      </c>
      <c r="BJ1171" s="18" t="s">
        <v>85</v>
      </c>
      <c r="BK1171" s="242">
        <f>ROUND(I1171*H1171,2)</f>
        <v>0</v>
      </c>
      <c r="BL1171" s="18" t="s">
        <v>293</v>
      </c>
      <c r="BM1171" s="241" t="s">
        <v>2714</v>
      </c>
    </row>
    <row r="1172" s="2" customFormat="1">
      <c r="A1172" s="39"/>
      <c r="B1172" s="40"/>
      <c r="C1172" s="41"/>
      <c r="D1172" s="243" t="s">
        <v>224</v>
      </c>
      <c r="E1172" s="41"/>
      <c r="F1172" s="244" t="s">
        <v>2715</v>
      </c>
      <c r="G1172" s="41"/>
      <c r="H1172" s="41"/>
      <c r="I1172" s="245"/>
      <c r="J1172" s="41"/>
      <c r="K1172" s="41"/>
      <c r="L1172" s="45"/>
      <c r="M1172" s="246"/>
      <c r="N1172" s="247"/>
      <c r="O1172" s="92"/>
      <c r="P1172" s="92"/>
      <c r="Q1172" s="92"/>
      <c r="R1172" s="92"/>
      <c r="S1172" s="92"/>
      <c r="T1172" s="93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T1172" s="18" t="s">
        <v>224</v>
      </c>
      <c r="AU1172" s="18" t="s">
        <v>87</v>
      </c>
    </row>
    <row r="1173" s="2" customFormat="1" ht="37.8" customHeight="1">
      <c r="A1173" s="39"/>
      <c r="B1173" s="40"/>
      <c r="C1173" s="280" t="s">
        <v>2716</v>
      </c>
      <c r="D1173" s="280" t="s">
        <v>244</v>
      </c>
      <c r="E1173" s="282" t="s">
        <v>2717</v>
      </c>
      <c r="F1173" s="283" t="s">
        <v>2718</v>
      </c>
      <c r="G1173" s="284" t="s">
        <v>354</v>
      </c>
      <c r="H1173" s="285">
        <v>1</v>
      </c>
      <c r="I1173" s="286"/>
      <c r="J1173" s="287">
        <f>ROUND(I1173*H1173,2)</f>
        <v>0</v>
      </c>
      <c r="K1173" s="283" t="s">
        <v>222</v>
      </c>
      <c r="L1173" s="288"/>
      <c r="M1173" s="289" t="s">
        <v>1</v>
      </c>
      <c r="N1173" s="290" t="s">
        <v>44</v>
      </c>
      <c r="O1173" s="92"/>
      <c r="P1173" s="239">
        <f>O1173*H1173</f>
        <v>0</v>
      </c>
      <c r="Q1173" s="239">
        <v>0.017999999999999999</v>
      </c>
      <c r="R1173" s="239">
        <f>Q1173*H1173</f>
        <v>0.017999999999999999</v>
      </c>
      <c r="S1173" s="239">
        <v>0</v>
      </c>
      <c r="T1173" s="240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41" t="s">
        <v>299</v>
      </c>
      <c r="AT1173" s="241" t="s">
        <v>244</v>
      </c>
      <c r="AU1173" s="241" t="s">
        <v>87</v>
      </c>
      <c r="AY1173" s="18" t="s">
        <v>214</v>
      </c>
      <c r="BE1173" s="242">
        <f>IF(N1173="základní",J1173,0)</f>
        <v>0</v>
      </c>
      <c r="BF1173" s="242">
        <f>IF(N1173="snížená",J1173,0)</f>
        <v>0</v>
      </c>
      <c r="BG1173" s="242">
        <f>IF(N1173="zákl. přenesená",J1173,0)</f>
        <v>0</v>
      </c>
      <c r="BH1173" s="242">
        <f>IF(N1173="sníž. přenesená",J1173,0)</f>
        <v>0</v>
      </c>
      <c r="BI1173" s="242">
        <f>IF(N1173="nulová",J1173,0)</f>
        <v>0</v>
      </c>
      <c r="BJ1173" s="18" t="s">
        <v>85</v>
      </c>
      <c r="BK1173" s="242">
        <f>ROUND(I1173*H1173,2)</f>
        <v>0</v>
      </c>
      <c r="BL1173" s="18" t="s">
        <v>293</v>
      </c>
      <c r="BM1173" s="241" t="s">
        <v>2719</v>
      </c>
    </row>
    <row r="1174" s="2" customFormat="1">
      <c r="A1174" s="39"/>
      <c r="B1174" s="40"/>
      <c r="C1174" s="41"/>
      <c r="D1174" s="243" t="s">
        <v>224</v>
      </c>
      <c r="E1174" s="41"/>
      <c r="F1174" s="244" t="s">
        <v>2718</v>
      </c>
      <c r="G1174" s="41"/>
      <c r="H1174" s="41"/>
      <c r="I1174" s="245"/>
      <c r="J1174" s="41"/>
      <c r="K1174" s="41"/>
      <c r="L1174" s="45"/>
      <c r="M1174" s="246"/>
      <c r="N1174" s="247"/>
      <c r="O1174" s="92"/>
      <c r="P1174" s="92"/>
      <c r="Q1174" s="92"/>
      <c r="R1174" s="92"/>
      <c r="S1174" s="92"/>
      <c r="T1174" s="93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T1174" s="18" t="s">
        <v>224</v>
      </c>
      <c r="AU1174" s="18" t="s">
        <v>87</v>
      </c>
    </row>
    <row r="1175" s="2" customFormat="1" ht="24.15" customHeight="1">
      <c r="A1175" s="39"/>
      <c r="B1175" s="40"/>
      <c r="C1175" s="229" t="s">
        <v>368</v>
      </c>
      <c r="D1175" s="230" t="s">
        <v>218</v>
      </c>
      <c r="E1175" s="231" t="s">
        <v>369</v>
      </c>
      <c r="F1175" s="232" t="s">
        <v>370</v>
      </c>
      <c r="G1175" s="233" t="s">
        <v>354</v>
      </c>
      <c r="H1175" s="234">
        <v>1</v>
      </c>
      <c r="I1175" s="235"/>
      <c r="J1175" s="236">
        <f>ROUND(I1175*H1175,2)</f>
        <v>0</v>
      </c>
      <c r="K1175" s="232" t="s">
        <v>222</v>
      </c>
      <c r="L1175" s="45"/>
      <c r="M1175" s="237" t="s">
        <v>1</v>
      </c>
      <c r="N1175" s="238" t="s">
        <v>44</v>
      </c>
      <c r="O1175" s="92"/>
      <c r="P1175" s="239">
        <f>O1175*H1175</f>
        <v>0</v>
      </c>
      <c r="Q1175" s="239">
        <v>0</v>
      </c>
      <c r="R1175" s="239">
        <f>Q1175*H1175</f>
        <v>0</v>
      </c>
      <c r="S1175" s="239">
        <v>0</v>
      </c>
      <c r="T1175" s="240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41" t="s">
        <v>293</v>
      </c>
      <c r="AT1175" s="241" t="s">
        <v>218</v>
      </c>
      <c r="AU1175" s="241" t="s">
        <v>87</v>
      </c>
      <c r="AY1175" s="18" t="s">
        <v>214</v>
      </c>
      <c r="BE1175" s="242">
        <f>IF(N1175="základní",J1175,0)</f>
        <v>0</v>
      </c>
      <c r="BF1175" s="242">
        <f>IF(N1175="snížená",J1175,0)</f>
        <v>0</v>
      </c>
      <c r="BG1175" s="242">
        <f>IF(N1175="zákl. přenesená",J1175,0)</f>
        <v>0</v>
      </c>
      <c r="BH1175" s="242">
        <f>IF(N1175="sníž. přenesená",J1175,0)</f>
        <v>0</v>
      </c>
      <c r="BI1175" s="242">
        <f>IF(N1175="nulová",J1175,0)</f>
        <v>0</v>
      </c>
      <c r="BJ1175" s="18" t="s">
        <v>85</v>
      </c>
      <c r="BK1175" s="242">
        <f>ROUND(I1175*H1175,2)</f>
        <v>0</v>
      </c>
      <c r="BL1175" s="18" t="s">
        <v>293</v>
      </c>
      <c r="BM1175" s="241" t="s">
        <v>371</v>
      </c>
    </row>
    <row r="1176" s="2" customFormat="1">
      <c r="A1176" s="39"/>
      <c r="B1176" s="40"/>
      <c r="C1176" s="41"/>
      <c r="D1176" s="243" t="s">
        <v>224</v>
      </c>
      <c r="E1176" s="41"/>
      <c r="F1176" s="244" t="s">
        <v>372</v>
      </c>
      <c r="G1176" s="41"/>
      <c r="H1176" s="41"/>
      <c r="I1176" s="245"/>
      <c r="J1176" s="41"/>
      <c r="K1176" s="41"/>
      <c r="L1176" s="45"/>
      <c r="M1176" s="246"/>
      <c r="N1176" s="247"/>
      <c r="O1176" s="92"/>
      <c r="P1176" s="92"/>
      <c r="Q1176" s="92"/>
      <c r="R1176" s="92"/>
      <c r="S1176" s="92"/>
      <c r="T1176" s="93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T1176" s="18" t="s">
        <v>224</v>
      </c>
      <c r="AU1176" s="18" t="s">
        <v>87</v>
      </c>
    </row>
    <row r="1177" s="13" customFormat="1">
      <c r="A1177" s="13"/>
      <c r="B1177" s="248"/>
      <c r="C1177" s="249"/>
      <c r="D1177" s="243" t="s">
        <v>226</v>
      </c>
      <c r="E1177" s="250" t="s">
        <v>1</v>
      </c>
      <c r="F1177" s="251" t="s">
        <v>373</v>
      </c>
      <c r="G1177" s="249"/>
      <c r="H1177" s="250" t="s">
        <v>1</v>
      </c>
      <c r="I1177" s="252"/>
      <c r="J1177" s="249"/>
      <c r="K1177" s="249"/>
      <c r="L1177" s="253"/>
      <c r="M1177" s="254"/>
      <c r="N1177" s="255"/>
      <c r="O1177" s="255"/>
      <c r="P1177" s="255"/>
      <c r="Q1177" s="255"/>
      <c r="R1177" s="255"/>
      <c r="S1177" s="255"/>
      <c r="T1177" s="256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7" t="s">
        <v>226</v>
      </c>
      <c r="AU1177" s="257" t="s">
        <v>87</v>
      </c>
      <c r="AV1177" s="13" t="s">
        <v>85</v>
      </c>
      <c r="AW1177" s="13" t="s">
        <v>34</v>
      </c>
      <c r="AX1177" s="13" t="s">
        <v>79</v>
      </c>
      <c r="AY1177" s="257" t="s">
        <v>214</v>
      </c>
    </row>
    <row r="1178" s="14" customFormat="1">
      <c r="A1178" s="14"/>
      <c r="B1178" s="258"/>
      <c r="C1178" s="259"/>
      <c r="D1178" s="243" t="s">
        <v>226</v>
      </c>
      <c r="E1178" s="260" t="s">
        <v>1</v>
      </c>
      <c r="F1178" s="261" t="s">
        <v>2720</v>
      </c>
      <c r="G1178" s="259"/>
      <c r="H1178" s="262">
        <v>1</v>
      </c>
      <c r="I1178" s="263"/>
      <c r="J1178" s="259"/>
      <c r="K1178" s="259"/>
      <c r="L1178" s="264"/>
      <c r="M1178" s="265"/>
      <c r="N1178" s="266"/>
      <c r="O1178" s="266"/>
      <c r="P1178" s="266"/>
      <c r="Q1178" s="266"/>
      <c r="R1178" s="266"/>
      <c r="S1178" s="266"/>
      <c r="T1178" s="267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8" t="s">
        <v>226</v>
      </c>
      <c r="AU1178" s="268" t="s">
        <v>87</v>
      </c>
      <c r="AV1178" s="14" t="s">
        <v>87</v>
      </c>
      <c r="AW1178" s="14" t="s">
        <v>34</v>
      </c>
      <c r="AX1178" s="14" t="s">
        <v>79</v>
      </c>
      <c r="AY1178" s="268" t="s">
        <v>214</v>
      </c>
    </row>
    <row r="1179" s="15" customFormat="1">
      <c r="A1179" s="15"/>
      <c r="B1179" s="269"/>
      <c r="C1179" s="270"/>
      <c r="D1179" s="243" t="s">
        <v>226</v>
      </c>
      <c r="E1179" s="271" t="s">
        <v>1</v>
      </c>
      <c r="F1179" s="272" t="s">
        <v>230</v>
      </c>
      <c r="G1179" s="270"/>
      <c r="H1179" s="273">
        <v>1</v>
      </c>
      <c r="I1179" s="274"/>
      <c r="J1179" s="270"/>
      <c r="K1179" s="270"/>
      <c r="L1179" s="275"/>
      <c r="M1179" s="276"/>
      <c r="N1179" s="277"/>
      <c r="O1179" s="277"/>
      <c r="P1179" s="277"/>
      <c r="Q1179" s="277"/>
      <c r="R1179" s="277"/>
      <c r="S1179" s="277"/>
      <c r="T1179" s="278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79" t="s">
        <v>226</v>
      </c>
      <c r="AU1179" s="279" t="s">
        <v>87</v>
      </c>
      <c r="AV1179" s="15" t="s">
        <v>117</v>
      </c>
      <c r="AW1179" s="15" t="s">
        <v>34</v>
      </c>
      <c r="AX1179" s="15" t="s">
        <v>85</v>
      </c>
      <c r="AY1179" s="279" t="s">
        <v>214</v>
      </c>
    </row>
    <row r="1180" s="2" customFormat="1" ht="24.15" customHeight="1">
      <c r="A1180" s="39"/>
      <c r="B1180" s="40"/>
      <c r="C1180" s="280" t="s">
        <v>374</v>
      </c>
      <c r="D1180" s="281" t="s">
        <v>244</v>
      </c>
      <c r="E1180" s="282" t="s">
        <v>375</v>
      </c>
      <c r="F1180" s="283" t="s">
        <v>376</v>
      </c>
      <c r="G1180" s="284" t="s">
        <v>239</v>
      </c>
      <c r="H1180" s="285">
        <v>1.5</v>
      </c>
      <c r="I1180" s="286"/>
      <c r="J1180" s="287">
        <f>ROUND(I1180*H1180,2)</f>
        <v>0</v>
      </c>
      <c r="K1180" s="283" t="s">
        <v>222</v>
      </c>
      <c r="L1180" s="288"/>
      <c r="M1180" s="289" t="s">
        <v>1</v>
      </c>
      <c r="N1180" s="290" t="s">
        <v>44</v>
      </c>
      <c r="O1180" s="92"/>
      <c r="P1180" s="239">
        <f>O1180*H1180</f>
        <v>0</v>
      </c>
      <c r="Q1180" s="239">
        <v>0.0060000000000000001</v>
      </c>
      <c r="R1180" s="239">
        <f>Q1180*H1180</f>
        <v>0.0090000000000000011</v>
      </c>
      <c r="S1180" s="239">
        <v>0</v>
      </c>
      <c r="T1180" s="240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41" t="s">
        <v>299</v>
      </c>
      <c r="AT1180" s="241" t="s">
        <v>244</v>
      </c>
      <c r="AU1180" s="241" t="s">
        <v>87</v>
      </c>
      <c r="AY1180" s="18" t="s">
        <v>214</v>
      </c>
      <c r="BE1180" s="242">
        <f>IF(N1180="základní",J1180,0)</f>
        <v>0</v>
      </c>
      <c r="BF1180" s="242">
        <f>IF(N1180="snížená",J1180,0)</f>
        <v>0</v>
      </c>
      <c r="BG1180" s="242">
        <f>IF(N1180="zákl. přenesená",J1180,0)</f>
        <v>0</v>
      </c>
      <c r="BH1180" s="242">
        <f>IF(N1180="sníž. přenesená",J1180,0)</f>
        <v>0</v>
      </c>
      <c r="BI1180" s="242">
        <f>IF(N1180="nulová",J1180,0)</f>
        <v>0</v>
      </c>
      <c r="BJ1180" s="18" t="s">
        <v>85</v>
      </c>
      <c r="BK1180" s="242">
        <f>ROUND(I1180*H1180,2)</f>
        <v>0</v>
      </c>
      <c r="BL1180" s="18" t="s">
        <v>293</v>
      </c>
      <c r="BM1180" s="241" t="s">
        <v>377</v>
      </c>
    </row>
    <row r="1181" s="2" customFormat="1">
      <c r="A1181" s="39"/>
      <c r="B1181" s="40"/>
      <c r="C1181" s="41"/>
      <c r="D1181" s="243" t="s">
        <v>224</v>
      </c>
      <c r="E1181" s="41"/>
      <c r="F1181" s="244" t="s">
        <v>376</v>
      </c>
      <c r="G1181" s="41"/>
      <c r="H1181" s="41"/>
      <c r="I1181" s="245"/>
      <c r="J1181" s="41"/>
      <c r="K1181" s="41"/>
      <c r="L1181" s="45"/>
      <c r="M1181" s="246"/>
      <c r="N1181" s="247"/>
      <c r="O1181" s="92"/>
      <c r="P1181" s="92"/>
      <c r="Q1181" s="92"/>
      <c r="R1181" s="92"/>
      <c r="S1181" s="92"/>
      <c r="T1181" s="93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T1181" s="18" t="s">
        <v>224</v>
      </c>
      <c r="AU1181" s="18" t="s">
        <v>87</v>
      </c>
    </row>
    <row r="1182" s="2" customFormat="1" ht="24.15" customHeight="1">
      <c r="A1182" s="39"/>
      <c r="B1182" s="40"/>
      <c r="C1182" s="229" t="s">
        <v>2721</v>
      </c>
      <c r="D1182" s="229" t="s">
        <v>218</v>
      </c>
      <c r="E1182" s="231" t="s">
        <v>2722</v>
      </c>
      <c r="F1182" s="232" t="s">
        <v>2723</v>
      </c>
      <c r="G1182" s="233" t="s">
        <v>354</v>
      </c>
      <c r="H1182" s="234">
        <v>3</v>
      </c>
      <c r="I1182" s="235"/>
      <c r="J1182" s="236">
        <f>ROUND(I1182*H1182,2)</f>
        <v>0</v>
      </c>
      <c r="K1182" s="232" t="s">
        <v>222</v>
      </c>
      <c r="L1182" s="45"/>
      <c r="M1182" s="237" t="s">
        <v>1</v>
      </c>
      <c r="N1182" s="238" t="s">
        <v>44</v>
      </c>
      <c r="O1182" s="92"/>
      <c r="P1182" s="239">
        <f>O1182*H1182</f>
        <v>0</v>
      </c>
      <c r="Q1182" s="239">
        <v>0</v>
      </c>
      <c r="R1182" s="239">
        <f>Q1182*H1182</f>
        <v>0</v>
      </c>
      <c r="S1182" s="239">
        <v>0</v>
      </c>
      <c r="T1182" s="240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41" t="s">
        <v>293</v>
      </c>
      <c r="AT1182" s="241" t="s">
        <v>218</v>
      </c>
      <c r="AU1182" s="241" t="s">
        <v>87</v>
      </c>
      <c r="AY1182" s="18" t="s">
        <v>214</v>
      </c>
      <c r="BE1182" s="242">
        <f>IF(N1182="základní",J1182,0)</f>
        <v>0</v>
      </c>
      <c r="BF1182" s="242">
        <f>IF(N1182="snížená",J1182,0)</f>
        <v>0</v>
      </c>
      <c r="BG1182" s="242">
        <f>IF(N1182="zákl. přenesená",J1182,0)</f>
        <v>0</v>
      </c>
      <c r="BH1182" s="242">
        <f>IF(N1182="sníž. přenesená",J1182,0)</f>
        <v>0</v>
      </c>
      <c r="BI1182" s="242">
        <f>IF(N1182="nulová",J1182,0)</f>
        <v>0</v>
      </c>
      <c r="BJ1182" s="18" t="s">
        <v>85</v>
      </c>
      <c r="BK1182" s="242">
        <f>ROUND(I1182*H1182,2)</f>
        <v>0</v>
      </c>
      <c r="BL1182" s="18" t="s">
        <v>293</v>
      </c>
      <c r="BM1182" s="241" t="s">
        <v>2724</v>
      </c>
    </row>
    <row r="1183" s="2" customFormat="1">
      <c r="A1183" s="39"/>
      <c r="B1183" s="40"/>
      <c r="C1183" s="41"/>
      <c r="D1183" s="243" t="s">
        <v>224</v>
      </c>
      <c r="E1183" s="41"/>
      <c r="F1183" s="244" t="s">
        <v>2725</v>
      </c>
      <c r="G1183" s="41"/>
      <c r="H1183" s="41"/>
      <c r="I1183" s="245"/>
      <c r="J1183" s="41"/>
      <c r="K1183" s="41"/>
      <c r="L1183" s="45"/>
      <c r="M1183" s="246"/>
      <c r="N1183" s="247"/>
      <c r="O1183" s="92"/>
      <c r="P1183" s="92"/>
      <c r="Q1183" s="92"/>
      <c r="R1183" s="92"/>
      <c r="S1183" s="92"/>
      <c r="T1183" s="93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T1183" s="18" t="s">
        <v>224</v>
      </c>
      <c r="AU1183" s="18" t="s">
        <v>87</v>
      </c>
    </row>
    <row r="1184" s="13" customFormat="1">
      <c r="A1184" s="13"/>
      <c r="B1184" s="248"/>
      <c r="C1184" s="249"/>
      <c r="D1184" s="243" t="s">
        <v>226</v>
      </c>
      <c r="E1184" s="250" t="s">
        <v>1</v>
      </c>
      <c r="F1184" s="251" t="s">
        <v>2726</v>
      </c>
      <c r="G1184" s="249"/>
      <c r="H1184" s="250" t="s">
        <v>1</v>
      </c>
      <c r="I1184" s="252"/>
      <c r="J1184" s="249"/>
      <c r="K1184" s="249"/>
      <c r="L1184" s="253"/>
      <c r="M1184" s="254"/>
      <c r="N1184" s="255"/>
      <c r="O1184" s="255"/>
      <c r="P1184" s="255"/>
      <c r="Q1184" s="255"/>
      <c r="R1184" s="255"/>
      <c r="S1184" s="255"/>
      <c r="T1184" s="256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7" t="s">
        <v>226</v>
      </c>
      <c r="AU1184" s="257" t="s">
        <v>87</v>
      </c>
      <c r="AV1184" s="13" t="s">
        <v>85</v>
      </c>
      <c r="AW1184" s="13" t="s">
        <v>34</v>
      </c>
      <c r="AX1184" s="13" t="s">
        <v>79</v>
      </c>
      <c r="AY1184" s="257" t="s">
        <v>214</v>
      </c>
    </row>
    <row r="1185" s="14" customFormat="1">
      <c r="A1185" s="14"/>
      <c r="B1185" s="258"/>
      <c r="C1185" s="259"/>
      <c r="D1185" s="243" t="s">
        <v>226</v>
      </c>
      <c r="E1185" s="260" t="s">
        <v>1</v>
      </c>
      <c r="F1185" s="261" t="s">
        <v>85</v>
      </c>
      <c r="G1185" s="259"/>
      <c r="H1185" s="262">
        <v>1</v>
      </c>
      <c r="I1185" s="263"/>
      <c r="J1185" s="259"/>
      <c r="K1185" s="259"/>
      <c r="L1185" s="264"/>
      <c r="M1185" s="265"/>
      <c r="N1185" s="266"/>
      <c r="O1185" s="266"/>
      <c r="P1185" s="266"/>
      <c r="Q1185" s="266"/>
      <c r="R1185" s="266"/>
      <c r="S1185" s="266"/>
      <c r="T1185" s="267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8" t="s">
        <v>226</v>
      </c>
      <c r="AU1185" s="268" t="s">
        <v>87</v>
      </c>
      <c r="AV1185" s="14" t="s">
        <v>87</v>
      </c>
      <c r="AW1185" s="14" t="s">
        <v>34</v>
      </c>
      <c r="AX1185" s="14" t="s">
        <v>79</v>
      </c>
      <c r="AY1185" s="268" t="s">
        <v>214</v>
      </c>
    </row>
    <row r="1186" s="13" customFormat="1">
      <c r="A1186" s="13"/>
      <c r="B1186" s="248"/>
      <c r="C1186" s="249"/>
      <c r="D1186" s="243" t="s">
        <v>226</v>
      </c>
      <c r="E1186" s="250" t="s">
        <v>1</v>
      </c>
      <c r="F1186" s="251" t="s">
        <v>2727</v>
      </c>
      <c r="G1186" s="249"/>
      <c r="H1186" s="250" t="s">
        <v>1</v>
      </c>
      <c r="I1186" s="252"/>
      <c r="J1186" s="249"/>
      <c r="K1186" s="249"/>
      <c r="L1186" s="253"/>
      <c r="M1186" s="254"/>
      <c r="N1186" s="255"/>
      <c r="O1186" s="255"/>
      <c r="P1186" s="255"/>
      <c r="Q1186" s="255"/>
      <c r="R1186" s="255"/>
      <c r="S1186" s="255"/>
      <c r="T1186" s="256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7" t="s">
        <v>226</v>
      </c>
      <c r="AU1186" s="257" t="s">
        <v>87</v>
      </c>
      <c r="AV1186" s="13" t="s">
        <v>85</v>
      </c>
      <c r="AW1186" s="13" t="s">
        <v>34</v>
      </c>
      <c r="AX1186" s="13" t="s">
        <v>79</v>
      </c>
      <c r="AY1186" s="257" t="s">
        <v>214</v>
      </c>
    </row>
    <row r="1187" s="14" customFormat="1">
      <c r="A1187" s="14"/>
      <c r="B1187" s="258"/>
      <c r="C1187" s="259"/>
      <c r="D1187" s="243" t="s">
        <v>226</v>
      </c>
      <c r="E1187" s="260" t="s">
        <v>1</v>
      </c>
      <c r="F1187" s="261" t="s">
        <v>85</v>
      </c>
      <c r="G1187" s="259"/>
      <c r="H1187" s="262">
        <v>1</v>
      </c>
      <c r="I1187" s="263"/>
      <c r="J1187" s="259"/>
      <c r="K1187" s="259"/>
      <c r="L1187" s="264"/>
      <c r="M1187" s="265"/>
      <c r="N1187" s="266"/>
      <c r="O1187" s="266"/>
      <c r="P1187" s="266"/>
      <c r="Q1187" s="266"/>
      <c r="R1187" s="266"/>
      <c r="S1187" s="266"/>
      <c r="T1187" s="267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8" t="s">
        <v>226</v>
      </c>
      <c r="AU1187" s="268" t="s">
        <v>87</v>
      </c>
      <c r="AV1187" s="14" t="s">
        <v>87</v>
      </c>
      <c r="AW1187" s="14" t="s">
        <v>34</v>
      </c>
      <c r="AX1187" s="14" t="s">
        <v>79</v>
      </c>
      <c r="AY1187" s="268" t="s">
        <v>214</v>
      </c>
    </row>
    <row r="1188" s="13" customFormat="1">
      <c r="A1188" s="13"/>
      <c r="B1188" s="248"/>
      <c r="C1188" s="249"/>
      <c r="D1188" s="243" t="s">
        <v>226</v>
      </c>
      <c r="E1188" s="250" t="s">
        <v>1</v>
      </c>
      <c r="F1188" s="251" t="s">
        <v>2728</v>
      </c>
      <c r="G1188" s="249"/>
      <c r="H1188" s="250" t="s">
        <v>1</v>
      </c>
      <c r="I1188" s="252"/>
      <c r="J1188" s="249"/>
      <c r="K1188" s="249"/>
      <c r="L1188" s="253"/>
      <c r="M1188" s="254"/>
      <c r="N1188" s="255"/>
      <c r="O1188" s="255"/>
      <c r="P1188" s="255"/>
      <c r="Q1188" s="255"/>
      <c r="R1188" s="255"/>
      <c r="S1188" s="255"/>
      <c r="T1188" s="256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7" t="s">
        <v>226</v>
      </c>
      <c r="AU1188" s="257" t="s">
        <v>87</v>
      </c>
      <c r="AV1188" s="13" t="s">
        <v>85</v>
      </c>
      <c r="AW1188" s="13" t="s">
        <v>34</v>
      </c>
      <c r="AX1188" s="13" t="s">
        <v>79</v>
      </c>
      <c r="AY1188" s="257" t="s">
        <v>214</v>
      </c>
    </row>
    <row r="1189" s="14" customFormat="1">
      <c r="A1189" s="14"/>
      <c r="B1189" s="258"/>
      <c r="C1189" s="259"/>
      <c r="D1189" s="243" t="s">
        <v>226</v>
      </c>
      <c r="E1189" s="260" t="s">
        <v>1</v>
      </c>
      <c r="F1189" s="261" t="s">
        <v>85</v>
      </c>
      <c r="G1189" s="259"/>
      <c r="H1189" s="262">
        <v>1</v>
      </c>
      <c r="I1189" s="263"/>
      <c r="J1189" s="259"/>
      <c r="K1189" s="259"/>
      <c r="L1189" s="264"/>
      <c r="M1189" s="265"/>
      <c r="N1189" s="266"/>
      <c r="O1189" s="266"/>
      <c r="P1189" s="266"/>
      <c r="Q1189" s="266"/>
      <c r="R1189" s="266"/>
      <c r="S1189" s="266"/>
      <c r="T1189" s="267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68" t="s">
        <v>226</v>
      </c>
      <c r="AU1189" s="268" t="s">
        <v>87</v>
      </c>
      <c r="AV1189" s="14" t="s">
        <v>87</v>
      </c>
      <c r="AW1189" s="14" t="s">
        <v>34</v>
      </c>
      <c r="AX1189" s="14" t="s">
        <v>79</v>
      </c>
      <c r="AY1189" s="268" t="s">
        <v>214</v>
      </c>
    </row>
    <row r="1190" s="15" customFormat="1">
      <c r="A1190" s="15"/>
      <c r="B1190" s="269"/>
      <c r="C1190" s="270"/>
      <c r="D1190" s="243" t="s">
        <v>226</v>
      </c>
      <c r="E1190" s="271" t="s">
        <v>1</v>
      </c>
      <c r="F1190" s="272" t="s">
        <v>230</v>
      </c>
      <c r="G1190" s="270"/>
      <c r="H1190" s="273">
        <v>3</v>
      </c>
      <c r="I1190" s="274"/>
      <c r="J1190" s="270"/>
      <c r="K1190" s="270"/>
      <c r="L1190" s="275"/>
      <c r="M1190" s="276"/>
      <c r="N1190" s="277"/>
      <c r="O1190" s="277"/>
      <c r="P1190" s="277"/>
      <c r="Q1190" s="277"/>
      <c r="R1190" s="277"/>
      <c r="S1190" s="277"/>
      <c r="T1190" s="278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79" t="s">
        <v>226</v>
      </c>
      <c r="AU1190" s="279" t="s">
        <v>87</v>
      </c>
      <c r="AV1190" s="15" t="s">
        <v>117</v>
      </c>
      <c r="AW1190" s="15" t="s">
        <v>34</v>
      </c>
      <c r="AX1190" s="15" t="s">
        <v>85</v>
      </c>
      <c r="AY1190" s="279" t="s">
        <v>214</v>
      </c>
    </row>
    <row r="1191" s="2" customFormat="1" ht="24.15" customHeight="1">
      <c r="A1191" s="39"/>
      <c r="B1191" s="40"/>
      <c r="C1191" s="280" t="s">
        <v>2729</v>
      </c>
      <c r="D1191" s="280" t="s">
        <v>244</v>
      </c>
      <c r="E1191" s="282" t="s">
        <v>375</v>
      </c>
      <c r="F1191" s="283" t="s">
        <v>376</v>
      </c>
      <c r="G1191" s="284" t="s">
        <v>239</v>
      </c>
      <c r="H1191" s="285">
        <v>3.7400000000000002</v>
      </c>
      <c r="I1191" s="286"/>
      <c r="J1191" s="287">
        <f>ROUND(I1191*H1191,2)</f>
        <v>0</v>
      </c>
      <c r="K1191" s="283" t="s">
        <v>222</v>
      </c>
      <c r="L1191" s="288"/>
      <c r="M1191" s="289" t="s">
        <v>1</v>
      </c>
      <c r="N1191" s="290" t="s">
        <v>44</v>
      </c>
      <c r="O1191" s="92"/>
      <c r="P1191" s="239">
        <f>O1191*H1191</f>
        <v>0</v>
      </c>
      <c r="Q1191" s="239">
        <v>0.0060000000000000001</v>
      </c>
      <c r="R1191" s="239">
        <f>Q1191*H1191</f>
        <v>0.022440000000000002</v>
      </c>
      <c r="S1191" s="239">
        <v>0</v>
      </c>
      <c r="T1191" s="240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41" t="s">
        <v>299</v>
      </c>
      <c r="AT1191" s="241" t="s">
        <v>244</v>
      </c>
      <c r="AU1191" s="241" t="s">
        <v>87</v>
      </c>
      <c r="AY1191" s="18" t="s">
        <v>214</v>
      </c>
      <c r="BE1191" s="242">
        <f>IF(N1191="základní",J1191,0)</f>
        <v>0</v>
      </c>
      <c r="BF1191" s="242">
        <f>IF(N1191="snížená",J1191,0)</f>
        <v>0</v>
      </c>
      <c r="BG1191" s="242">
        <f>IF(N1191="zákl. přenesená",J1191,0)</f>
        <v>0</v>
      </c>
      <c r="BH1191" s="242">
        <f>IF(N1191="sníž. přenesená",J1191,0)</f>
        <v>0</v>
      </c>
      <c r="BI1191" s="242">
        <f>IF(N1191="nulová",J1191,0)</f>
        <v>0</v>
      </c>
      <c r="BJ1191" s="18" t="s">
        <v>85</v>
      </c>
      <c r="BK1191" s="242">
        <f>ROUND(I1191*H1191,2)</f>
        <v>0</v>
      </c>
      <c r="BL1191" s="18" t="s">
        <v>293</v>
      </c>
      <c r="BM1191" s="241" t="s">
        <v>2730</v>
      </c>
    </row>
    <row r="1192" s="2" customFormat="1">
      <c r="A1192" s="39"/>
      <c r="B1192" s="40"/>
      <c r="C1192" s="41"/>
      <c r="D1192" s="243" t="s">
        <v>224</v>
      </c>
      <c r="E1192" s="41"/>
      <c r="F1192" s="244" t="s">
        <v>376</v>
      </c>
      <c r="G1192" s="41"/>
      <c r="H1192" s="41"/>
      <c r="I1192" s="245"/>
      <c r="J1192" s="41"/>
      <c r="K1192" s="41"/>
      <c r="L1192" s="45"/>
      <c r="M1192" s="246"/>
      <c r="N1192" s="247"/>
      <c r="O1192" s="92"/>
      <c r="P1192" s="92"/>
      <c r="Q1192" s="92"/>
      <c r="R1192" s="92"/>
      <c r="S1192" s="92"/>
      <c r="T1192" s="93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T1192" s="18" t="s">
        <v>224</v>
      </c>
      <c r="AU1192" s="18" t="s">
        <v>87</v>
      </c>
    </row>
    <row r="1193" s="14" customFormat="1">
      <c r="A1193" s="14"/>
      <c r="B1193" s="258"/>
      <c r="C1193" s="259"/>
      <c r="D1193" s="243" t="s">
        <v>226</v>
      </c>
      <c r="E1193" s="260" t="s">
        <v>1</v>
      </c>
      <c r="F1193" s="261" t="s">
        <v>2731</v>
      </c>
      <c r="G1193" s="259"/>
      <c r="H1193" s="262">
        <v>3.7400000000000002</v>
      </c>
      <c r="I1193" s="263"/>
      <c r="J1193" s="259"/>
      <c r="K1193" s="259"/>
      <c r="L1193" s="264"/>
      <c r="M1193" s="265"/>
      <c r="N1193" s="266"/>
      <c r="O1193" s="266"/>
      <c r="P1193" s="266"/>
      <c r="Q1193" s="266"/>
      <c r="R1193" s="266"/>
      <c r="S1193" s="266"/>
      <c r="T1193" s="267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8" t="s">
        <v>226</v>
      </c>
      <c r="AU1193" s="268" t="s">
        <v>87</v>
      </c>
      <c r="AV1193" s="14" t="s">
        <v>87</v>
      </c>
      <c r="AW1193" s="14" t="s">
        <v>34</v>
      </c>
      <c r="AX1193" s="14" t="s">
        <v>79</v>
      </c>
      <c r="AY1193" s="268" t="s">
        <v>214</v>
      </c>
    </row>
    <row r="1194" s="15" customFormat="1">
      <c r="A1194" s="15"/>
      <c r="B1194" s="269"/>
      <c r="C1194" s="270"/>
      <c r="D1194" s="243" t="s">
        <v>226</v>
      </c>
      <c r="E1194" s="271" t="s">
        <v>1</v>
      </c>
      <c r="F1194" s="272" t="s">
        <v>230</v>
      </c>
      <c r="G1194" s="270"/>
      <c r="H1194" s="273">
        <v>3.7400000000000002</v>
      </c>
      <c r="I1194" s="274"/>
      <c r="J1194" s="270"/>
      <c r="K1194" s="270"/>
      <c r="L1194" s="275"/>
      <c r="M1194" s="276"/>
      <c r="N1194" s="277"/>
      <c r="O1194" s="277"/>
      <c r="P1194" s="277"/>
      <c r="Q1194" s="277"/>
      <c r="R1194" s="277"/>
      <c r="S1194" s="277"/>
      <c r="T1194" s="278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79" t="s">
        <v>226</v>
      </c>
      <c r="AU1194" s="279" t="s">
        <v>87</v>
      </c>
      <c r="AV1194" s="15" t="s">
        <v>117</v>
      </c>
      <c r="AW1194" s="15" t="s">
        <v>34</v>
      </c>
      <c r="AX1194" s="15" t="s">
        <v>85</v>
      </c>
      <c r="AY1194" s="279" t="s">
        <v>214</v>
      </c>
    </row>
    <row r="1195" s="2" customFormat="1" ht="24.15" customHeight="1">
      <c r="A1195" s="39"/>
      <c r="B1195" s="40"/>
      <c r="C1195" s="280" t="s">
        <v>2732</v>
      </c>
      <c r="D1195" s="280" t="s">
        <v>244</v>
      </c>
      <c r="E1195" s="282" t="s">
        <v>2733</v>
      </c>
      <c r="F1195" s="283" t="s">
        <v>2734</v>
      </c>
      <c r="G1195" s="284" t="s">
        <v>239</v>
      </c>
      <c r="H1195" s="285">
        <v>1.8999999999999999</v>
      </c>
      <c r="I1195" s="286"/>
      <c r="J1195" s="287">
        <f>ROUND(I1195*H1195,2)</f>
        <v>0</v>
      </c>
      <c r="K1195" s="283" t="s">
        <v>222</v>
      </c>
      <c r="L1195" s="288"/>
      <c r="M1195" s="289" t="s">
        <v>1</v>
      </c>
      <c r="N1195" s="290" t="s">
        <v>44</v>
      </c>
      <c r="O1195" s="92"/>
      <c r="P1195" s="239">
        <f>O1195*H1195</f>
        <v>0</v>
      </c>
      <c r="Q1195" s="239">
        <v>0.0080000000000000002</v>
      </c>
      <c r="R1195" s="239">
        <f>Q1195*H1195</f>
        <v>0.0152</v>
      </c>
      <c r="S1195" s="239">
        <v>0</v>
      </c>
      <c r="T1195" s="240">
        <f>S1195*H1195</f>
        <v>0</v>
      </c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R1195" s="241" t="s">
        <v>299</v>
      </c>
      <c r="AT1195" s="241" t="s">
        <v>244</v>
      </c>
      <c r="AU1195" s="241" t="s">
        <v>87</v>
      </c>
      <c r="AY1195" s="18" t="s">
        <v>214</v>
      </c>
      <c r="BE1195" s="242">
        <f>IF(N1195="základní",J1195,0)</f>
        <v>0</v>
      </c>
      <c r="BF1195" s="242">
        <f>IF(N1195="snížená",J1195,0)</f>
        <v>0</v>
      </c>
      <c r="BG1195" s="242">
        <f>IF(N1195="zákl. přenesená",J1195,0)</f>
        <v>0</v>
      </c>
      <c r="BH1195" s="242">
        <f>IF(N1195="sníž. přenesená",J1195,0)</f>
        <v>0</v>
      </c>
      <c r="BI1195" s="242">
        <f>IF(N1195="nulová",J1195,0)</f>
        <v>0</v>
      </c>
      <c r="BJ1195" s="18" t="s">
        <v>85</v>
      </c>
      <c r="BK1195" s="242">
        <f>ROUND(I1195*H1195,2)</f>
        <v>0</v>
      </c>
      <c r="BL1195" s="18" t="s">
        <v>293</v>
      </c>
      <c r="BM1195" s="241" t="s">
        <v>2735</v>
      </c>
    </row>
    <row r="1196" s="2" customFormat="1">
      <c r="A1196" s="39"/>
      <c r="B1196" s="40"/>
      <c r="C1196" s="41"/>
      <c r="D1196" s="243" t="s">
        <v>224</v>
      </c>
      <c r="E1196" s="41"/>
      <c r="F1196" s="244" t="s">
        <v>2734</v>
      </c>
      <c r="G1196" s="41"/>
      <c r="H1196" s="41"/>
      <c r="I1196" s="245"/>
      <c r="J1196" s="41"/>
      <c r="K1196" s="41"/>
      <c r="L1196" s="45"/>
      <c r="M1196" s="246"/>
      <c r="N1196" s="247"/>
      <c r="O1196" s="92"/>
      <c r="P1196" s="92"/>
      <c r="Q1196" s="92"/>
      <c r="R1196" s="92"/>
      <c r="S1196" s="92"/>
      <c r="T1196" s="93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T1196" s="18" t="s">
        <v>224</v>
      </c>
      <c r="AU1196" s="18" t="s">
        <v>87</v>
      </c>
    </row>
    <row r="1197" s="2" customFormat="1" ht="24.15" customHeight="1">
      <c r="A1197" s="39"/>
      <c r="B1197" s="40"/>
      <c r="C1197" s="229" t="s">
        <v>2736</v>
      </c>
      <c r="D1197" s="229" t="s">
        <v>218</v>
      </c>
      <c r="E1197" s="231" t="s">
        <v>2737</v>
      </c>
      <c r="F1197" s="232" t="s">
        <v>2738</v>
      </c>
      <c r="G1197" s="233" t="s">
        <v>354</v>
      </c>
      <c r="H1197" s="234">
        <v>2</v>
      </c>
      <c r="I1197" s="235"/>
      <c r="J1197" s="236">
        <f>ROUND(I1197*H1197,2)</f>
        <v>0</v>
      </c>
      <c r="K1197" s="232" t="s">
        <v>222</v>
      </c>
      <c r="L1197" s="45"/>
      <c r="M1197" s="237" t="s">
        <v>1</v>
      </c>
      <c r="N1197" s="238" t="s">
        <v>44</v>
      </c>
      <c r="O1197" s="92"/>
      <c r="P1197" s="239">
        <f>O1197*H1197</f>
        <v>0</v>
      </c>
      <c r="Q1197" s="239">
        <v>0</v>
      </c>
      <c r="R1197" s="239">
        <f>Q1197*H1197</f>
        <v>0</v>
      </c>
      <c r="S1197" s="239">
        <v>0</v>
      </c>
      <c r="T1197" s="240">
        <f>S1197*H1197</f>
        <v>0</v>
      </c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R1197" s="241" t="s">
        <v>293</v>
      </c>
      <c r="AT1197" s="241" t="s">
        <v>218</v>
      </c>
      <c r="AU1197" s="241" t="s">
        <v>87</v>
      </c>
      <c r="AY1197" s="18" t="s">
        <v>214</v>
      </c>
      <c r="BE1197" s="242">
        <f>IF(N1197="základní",J1197,0)</f>
        <v>0</v>
      </c>
      <c r="BF1197" s="242">
        <f>IF(N1197="snížená",J1197,0)</f>
        <v>0</v>
      </c>
      <c r="BG1197" s="242">
        <f>IF(N1197="zákl. přenesená",J1197,0)</f>
        <v>0</v>
      </c>
      <c r="BH1197" s="242">
        <f>IF(N1197="sníž. přenesená",J1197,0)</f>
        <v>0</v>
      </c>
      <c r="BI1197" s="242">
        <f>IF(N1197="nulová",J1197,0)</f>
        <v>0</v>
      </c>
      <c r="BJ1197" s="18" t="s">
        <v>85</v>
      </c>
      <c r="BK1197" s="242">
        <f>ROUND(I1197*H1197,2)</f>
        <v>0</v>
      </c>
      <c r="BL1197" s="18" t="s">
        <v>293</v>
      </c>
      <c r="BM1197" s="241" t="s">
        <v>2739</v>
      </c>
    </row>
    <row r="1198" s="2" customFormat="1">
      <c r="A1198" s="39"/>
      <c r="B1198" s="40"/>
      <c r="C1198" s="41"/>
      <c r="D1198" s="243" t="s">
        <v>224</v>
      </c>
      <c r="E1198" s="41"/>
      <c r="F1198" s="244" t="s">
        <v>2740</v>
      </c>
      <c r="G1198" s="41"/>
      <c r="H1198" s="41"/>
      <c r="I1198" s="245"/>
      <c r="J1198" s="41"/>
      <c r="K1198" s="41"/>
      <c r="L1198" s="45"/>
      <c r="M1198" s="246"/>
      <c r="N1198" s="247"/>
      <c r="O1198" s="92"/>
      <c r="P1198" s="92"/>
      <c r="Q1198" s="92"/>
      <c r="R1198" s="92"/>
      <c r="S1198" s="92"/>
      <c r="T1198" s="93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T1198" s="18" t="s">
        <v>224</v>
      </c>
      <c r="AU1198" s="18" t="s">
        <v>87</v>
      </c>
    </row>
    <row r="1199" s="13" customFormat="1">
      <c r="A1199" s="13"/>
      <c r="B1199" s="248"/>
      <c r="C1199" s="249"/>
      <c r="D1199" s="243" t="s">
        <v>226</v>
      </c>
      <c r="E1199" s="250" t="s">
        <v>1</v>
      </c>
      <c r="F1199" s="251" t="s">
        <v>2741</v>
      </c>
      <c r="G1199" s="249"/>
      <c r="H1199" s="250" t="s">
        <v>1</v>
      </c>
      <c r="I1199" s="252"/>
      <c r="J1199" s="249"/>
      <c r="K1199" s="249"/>
      <c r="L1199" s="253"/>
      <c r="M1199" s="254"/>
      <c r="N1199" s="255"/>
      <c r="O1199" s="255"/>
      <c r="P1199" s="255"/>
      <c r="Q1199" s="255"/>
      <c r="R1199" s="255"/>
      <c r="S1199" s="255"/>
      <c r="T1199" s="256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7" t="s">
        <v>226</v>
      </c>
      <c r="AU1199" s="257" t="s">
        <v>87</v>
      </c>
      <c r="AV1199" s="13" t="s">
        <v>85</v>
      </c>
      <c r="AW1199" s="13" t="s">
        <v>34</v>
      </c>
      <c r="AX1199" s="13" t="s">
        <v>79</v>
      </c>
      <c r="AY1199" s="257" t="s">
        <v>214</v>
      </c>
    </row>
    <row r="1200" s="14" customFormat="1">
      <c r="A1200" s="14"/>
      <c r="B1200" s="258"/>
      <c r="C1200" s="259"/>
      <c r="D1200" s="243" t="s">
        <v>226</v>
      </c>
      <c r="E1200" s="260" t="s">
        <v>1</v>
      </c>
      <c r="F1200" s="261" t="s">
        <v>87</v>
      </c>
      <c r="G1200" s="259"/>
      <c r="H1200" s="262">
        <v>2</v>
      </c>
      <c r="I1200" s="263"/>
      <c r="J1200" s="259"/>
      <c r="K1200" s="259"/>
      <c r="L1200" s="264"/>
      <c r="M1200" s="265"/>
      <c r="N1200" s="266"/>
      <c r="O1200" s="266"/>
      <c r="P1200" s="266"/>
      <c r="Q1200" s="266"/>
      <c r="R1200" s="266"/>
      <c r="S1200" s="266"/>
      <c r="T1200" s="267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8" t="s">
        <v>226</v>
      </c>
      <c r="AU1200" s="268" t="s">
        <v>87</v>
      </c>
      <c r="AV1200" s="14" t="s">
        <v>87</v>
      </c>
      <c r="AW1200" s="14" t="s">
        <v>34</v>
      </c>
      <c r="AX1200" s="14" t="s">
        <v>79</v>
      </c>
      <c r="AY1200" s="268" t="s">
        <v>214</v>
      </c>
    </row>
    <row r="1201" s="15" customFormat="1">
      <c r="A1201" s="15"/>
      <c r="B1201" s="269"/>
      <c r="C1201" s="270"/>
      <c r="D1201" s="243" t="s">
        <v>226</v>
      </c>
      <c r="E1201" s="271" t="s">
        <v>1</v>
      </c>
      <c r="F1201" s="272" t="s">
        <v>230</v>
      </c>
      <c r="G1201" s="270"/>
      <c r="H1201" s="273">
        <v>2</v>
      </c>
      <c r="I1201" s="274"/>
      <c r="J1201" s="270"/>
      <c r="K1201" s="270"/>
      <c r="L1201" s="275"/>
      <c r="M1201" s="276"/>
      <c r="N1201" s="277"/>
      <c r="O1201" s="277"/>
      <c r="P1201" s="277"/>
      <c r="Q1201" s="277"/>
      <c r="R1201" s="277"/>
      <c r="S1201" s="277"/>
      <c r="T1201" s="278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79" t="s">
        <v>226</v>
      </c>
      <c r="AU1201" s="279" t="s">
        <v>87</v>
      </c>
      <c r="AV1201" s="15" t="s">
        <v>117</v>
      </c>
      <c r="AW1201" s="15" t="s">
        <v>34</v>
      </c>
      <c r="AX1201" s="15" t="s">
        <v>85</v>
      </c>
      <c r="AY1201" s="279" t="s">
        <v>214</v>
      </c>
    </row>
    <row r="1202" s="2" customFormat="1" ht="24.15" customHeight="1">
      <c r="A1202" s="39"/>
      <c r="B1202" s="40"/>
      <c r="C1202" s="280" t="s">
        <v>2742</v>
      </c>
      <c r="D1202" s="280" t="s">
        <v>244</v>
      </c>
      <c r="E1202" s="282" t="s">
        <v>375</v>
      </c>
      <c r="F1202" s="283" t="s">
        <v>376</v>
      </c>
      <c r="G1202" s="284" t="s">
        <v>239</v>
      </c>
      <c r="H1202" s="285">
        <v>6</v>
      </c>
      <c r="I1202" s="286"/>
      <c r="J1202" s="287">
        <f>ROUND(I1202*H1202,2)</f>
        <v>0</v>
      </c>
      <c r="K1202" s="283" t="s">
        <v>222</v>
      </c>
      <c r="L1202" s="288"/>
      <c r="M1202" s="289" t="s">
        <v>1</v>
      </c>
      <c r="N1202" s="290" t="s">
        <v>44</v>
      </c>
      <c r="O1202" s="92"/>
      <c r="P1202" s="239">
        <f>O1202*H1202</f>
        <v>0</v>
      </c>
      <c r="Q1202" s="239">
        <v>0.0060000000000000001</v>
      </c>
      <c r="R1202" s="239">
        <f>Q1202*H1202</f>
        <v>0.036000000000000004</v>
      </c>
      <c r="S1202" s="239">
        <v>0</v>
      </c>
      <c r="T1202" s="240">
        <f>S1202*H1202</f>
        <v>0</v>
      </c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R1202" s="241" t="s">
        <v>299</v>
      </c>
      <c r="AT1202" s="241" t="s">
        <v>244</v>
      </c>
      <c r="AU1202" s="241" t="s">
        <v>87</v>
      </c>
      <c r="AY1202" s="18" t="s">
        <v>214</v>
      </c>
      <c r="BE1202" s="242">
        <f>IF(N1202="základní",J1202,0)</f>
        <v>0</v>
      </c>
      <c r="BF1202" s="242">
        <f>IF(N1202="snížená",J1202,0)</f>
        <v>0</v>
      </c>
      <c r="BG1202" s="242">
        <f>IF(N1202="zákl. přenesená",J1202,0)</f>
        <v>0</v>
      </c>
      <c r="BH1202" s="242">
        <f>IF(N1202="sníž. přenesená",J1202,0)</f>
        <v>0</v>
      </c>
      <c r="BI1202" s="242">
        <f>IF(N1202="nulová",J1202,0)</f>
        <v>0</v>
      </c>
      <c r="BJ1202" s="18" t="s">
        <v>85</v>
      </c>
      <c r="BK1202" s="242">
        <f>ROUND(I1202*H1202,2)</f>
        <v>0</v>
      </c>
      <c r="BL1202" s="18" t="s">
        <v>293</v>
      </c>
      <c r="BM1202" s="241" t="s">
        <v>2743</v>
      </c>
    </row>
    <row r="1203" s="2" customFormat="1">
      <c r="A1203" s="39"/>
      <c r="B1203" s="40"/>
      <c r="C1203" s="41"/>
      <c r="D1203" s="243" t="s">
        <v>224</v>
      </c>
      <c r="E1203" s="41"/>
      <c r="F1203" s="244" t="s">
        <v>376</v>
      </c>
      <c r="G1203" s="41"/>
      <c r="H1203" s="41"/>
      <c r="I1203" s="245"/>
      <c r="J1203" s="41"/>
      <c r="K1203" s="41"/>
      <c r="L1203" s="45"/>
      <c r="M1203" s="246"/>
      <c r="N1203" s="247"/>
      <c r="O1203" s="92"/>
      <c r="P1203" s="92"/>
      <c r="Q1203" s="92"/>
      <c r="R1203" s="92"/>
      <c r="S1203" s="92"/>
      <c r="T1203" s="93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T1203" s="18" t="s">
        <v>224</v>
      </c>
      <c r="AU1203" s="18" t="s">
        <v>87</v>
      </c>
    </row>
    <row r="1204" s="14" customFormat="1">
      <c r="A1204" s="14"/>
      <c r="B1204" s="258"/>
      <c r="C1204" s="259"/>
      <c r="D1204" s="243" t="s">
        <v>226</v>
      </c>
      <c r="E1204" s="260" t="s">
        <v>1</v>
      </c>
      <c r="F1204" s="261" t="s">
        <v>2744</v>
      </c>
      <c r="G1204" s="259"/>
      <c r="H1204" s="262">
        <v>6</v>
      </c>
      <c r="I1204" s="263"/>
      <c r="J1204" s="259"/>
      <c r="K1204" s="259"/>
      <c r="L1204" s="264"/>
      <c r="M1204" s="265"/>
      <c r="N1204" s="266"/>
      <c r="O1204" s="266"/>
      <c r="P1204" s="266"/>
      <c r="Q1204" s="266"/>
      <c r="R1204" s="266"/>
      <c r="S1204" s="266"/>
      <c r="T1204" s="267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8" t="s">
        <v>226</v>
      </c>
      <c r="AU1204" s="268" t="s">
        <v>87</v>
      </c>
      <c r="AV1204" s="14" t="s">
        <v>87</v>
      </c>
      <c r="AW1204" s="14" t="s">
        <v>34</v>
      </c>
      <c r="AX1204" s="14" t="s">
        <v>79</v>
      </c>
      <c r="AY1204" s="268" t="s">
        <v>214</v>
      </c>
    </row>
    <row r="1205" s="15" customFormat="1">
      <c r="A1205" s="15"/>
      <c r="B1205" s="269"/>
      <c r="C1205" s="270"/>
      <c r="D1205" s="243" t="s">
        <v>226</v>
      </c>
      <c r="E1205" s="271" t="s">
        <v>1</v>
      </c>
      <c r="F1205" s="272" t="s">
        <v>230</v>
      </c>
      <c r="G1205" s="270"/>
      <c r="H1205" s="273">
        <v>6</v>
      </c>
      <c r="I1205" s="274"/>
      <c r="J1205" s="270"/>
      <c r="K1205" s="270"/>
      <c r="L1205" s="275"/>
      <c r="M1205" s="276"/>
      <c r="N1205" s="277"/>
      <c r="O1205" s="277"/>
      <c r="P1205" s="277"/>
      <c r="Q1205" s="277"/>
      <c r="R1205" s="277"/>
      <c r="S1205" s="277"/>
      <c r="T1205" s="278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79" t="s">
        <v>226</v>
      </c>
      <c r="AU1205" s="279" t="s">
        <v>87</v>
      </c>
      <c r="AV1205" s="15" t="s">
        <v>117</v>
      </c>
      <c r="AW1205" s="15" t="s">
        <v>34</v>
      </c>
      <c r="AX1205" s="15" t="s">
        <v>85</v>
      </c>
      <c r="AY1205" s="279" t="s">
        <v>214</v>
      </c>
    </row>
    <row r="1206" s="2" customFormat="1" ht="24.15" customHeight="1">
      <c r="A1206" s="39"/>
      <c r="B1206" s="40"/>
      <c r="C1206" s="229" t="s">
        <v>2745</v>
      </c>
      <c r="D1206" s="229" t="s">
        <v>218</v>
      </c>
      <c r="E1206" s="231" t="s">
        <v>2746</v>
      </c>
      <c r="F1206" s="232" t="s">
        <v>2747</v>
      </c>
      <c r="G1206" s="233" t="s">
        <v>354</v>
      </c>
      <c r="H1206" s="234">
        <v>7</v>
      </c>
      <c r="I1206" s="235"/>
      <c r="J1206" s="236">
        <f>ROUND(I1206*H1206,2)</f>
        <v>0</v>
      </c>
      <c r="K1206" s="232" t="s">
        <v>222</v>
      </c>
      <c r="L1206" s="45"/>
      <c r="M1206" s="237" t="s">
        <v>1</v>
      </c>
      <c r="N1206" s="238" t="s">
        <v>44</v>
      </c>
      <c r="O1206" s="92"/>
      <c r="P1206" s="239">
        <f>O1206*H1206</f>
        <v>0</v>
      </c>
      <c r="Q1206" s="239">
        <v>0</v>
      </c>
      <c r="R1206" s="239">
        <f>Q1206*H1206</f>
        <v>0</v>
      </c>
      <c r="S1206" s="239">
        <v>0</v>
      </c>
      <c r="T1206" s="240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41" t="s">
        <v>293</v>
      </c>
      <c r="AT1206" s="241" t="s">
        <v>218</v>
      </c>
      <c r="AU1206" s="241" t="s">
        <v>87</v>
      </c>
      <c r="AY1206" s="18" t="s">
        <v>214</v>
      </c>
      <c r="BE1206" s="242">
        <f>IF(N1206="základní",J1206,0)</f>
        <v>0</v>
      </c>
      <c r="BF1206" s="242">
        <f>IF(N1206="snížená",J1206,0)</f>
        <v>0</v>
      </c>
      <c r="BG1206" s="242">
        <f>IF(N1206="zákl. přenesená",J1206,0)</f>
        <v>0</v>
      </c>
      <c r="BH1206" s="242">
        <f>IF(N1206="sníž. přenesená",J1206,0)</f>
        <v>0</v>
      </c>
      <c r="BI1206" s="242">
        <f>IF(N1206="nulová",J1206,0)</f>
        <v>0</v>
      </c>
      <c r="BJ1206" s="18" t="s">
        <v>85</v>
      </c>
      <c r="BK1206" s="242">
        <f>ROUND(I1206*H1206,2)</f>
        <v>0</v>
      </c>
      <c r="BL1206" s="18" t="s">
        <v>293</v>
      </c>
      <c r="BM1206" s="241" t="s">
        <v>2748</v>
      </c>
    </row>
    <row r="1207" s="2" customFormat="1">
      <c r="A1207" s="39"/>
      <c r="B1207" s="40"/>
      <c r="C1207" s="41"/>
      <c r="D1207" s="243" t="s">
        <v>224</v>
      </c>
      <c r="E1207" s="41"/>
      <c r="F1207" s="244" t="s">
        <v>2749</v>
      </c>
      <c r="G1207" s="41"/>
      <c r="H1207" s="41"/>
      <c r="I1207" s="245"/>
      <c r="J1207" s="41"/>
      <c r="K1207" s="41"/>
      <c r="L1207" s="45"/>
      <c r="M1207" s="246"/>
      <c r="N1207" s="247"/>
      <c r="O1207" s="92"/>
      <c r="P1207" s="92"/>
      <c r="Q1207" s="92"/>
      <c r="R1207" s="92"/>
      <c r="S1207" s="92"/>
      <c r="T1207" s="93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T1207" s="18" t="s">
        <v>224</v>
      </c>
      <c r="AU1207" s="18" t="s">
        <v>87</v>
      </c>
    </row>
    <row r="1208" s="13" customFormat="1">
      <c r="A1208" s="13"/>
      <c r="B1208" s="248"/>
      <c r="C1208" s="249"/>
      <c r="D1208" s="243" t="s">
        <v>226</v>
      </c>
      <c r="E1208" s="250" t="s">
        <v>1</v>
      </c>
      <c r="F1208" s="251" t="s">
        <v>2750</v>
      </c>
      <c r="G1208" s="249"/>
      <c r="H1208" s="250" t="s">
        <v>1</v>
      </c>
      <c r="I1208" s="252"/>
      <c r="J1208" s="249"/>
      <c r="K1208" s="249"/>
      <c r="L1208" s="253"/>
      <c r="M1208" s="254"/>
      <c r="N1208" s="255"/>
      <c r="O1208" s="255"/>
      <c r="P1208" s="255"/>
      <c r="Q1208" s="255"/>
      <c r="R1208" s="255"/>
      <c r="S1208" s="255"/>
      <c r="T1208" s="256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7" t="s">
        <v>226</v>
      </c>
      <c r="AU1208" s="257" t="s">
        <v>87</v>
      </c>
      <c r="AV1208" s="13" t="s">
        <v>85</v>
      </c>
      <c r="AW1208" s="13" t="s">
        <v>34</v>
      </c>
      <c r="AX1208" s="13" t="s">
        <v>79</v>
      </c>
      <c r="AY1208" s="257" t="s">
        <v>214</v>
      </c>
    </row>
    <row r="1209" s="14" customFormat="1">
      <c r="A1209" s="14"/>
      <c r="B1209" s="258"/>
      <c r="C1209" s="259"/>
      <c r="D1209" s="243" t="s">
        <v>226</v>
      </c>
      <c r="E1209" s="260" t="s">
        <v>1</v>
      </c>
      <c r="F1209" s="261" t="s">
        <v>215</v>
      </c>
      <c r="G1209" s="259"/>
      <c r="H1209" s="262">
        <v>6</v>
      </c>
      <c r="I1209" s="263"/>
      <c r="J1209" s="259"/>
      <c r="K1209" s="259"/>
      <c r="L1209" s="264"/>
      <c r="M1209" s="265"/>
      <c r="N1209" s="266"/>
      <c r="O1209" s="266"/>
      <c r="P1209" s="266"/>
      <c r="Q1209" s="266"/>
      <c r="R1209" s="266"/>
      <c r="S1209" s="266"/>
      <c r="T1209" s="267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68" t="s">
        <v>226</v>
      </c>
      <c r="AU1209" s="268" t="s">
        <v>87</v>
      </c>
      <c r="AV1209" s="14" t="s">
        <v>87</v>
      </c>
      <c r="AW1209" s="14" t="s">
        <v>34</v>
      </c>
      <c r="AX1209" s="14" t="s">
        <v>79</v>
      </c>
      <c r="AY1209" s="268" t="s">
        <v>214</v>
      </c>
    </row>
    <row r="1210" s="13" customFormat="1">
      <c r="A1210" s="13"/>
      <c r="B1210" s="248"/>
      <c r="C1210" s="249"/>
      <c r="D1210" s="243" t="s">
        <v>226</v>
      </c>
      <c r="E1210" s="250" t="s">
        <v>1</v>
      </c>
      <c r="F1210" s="251" t="s">
        <v>2751</v>
      </c>
      <c r="G1210" s="249"/>
      <c r="H1210" s="250" t="s">
        <v>1</v>
      </c>
      <c r="I1210" s="252"/>
      <c r="J1210" s="249"/>
      <c r="K1210" s="249"/>
      <c r="L1210" s="253"/>
      <c r="M1210" s="254"/>
      <c r="N1210" s="255"/>
      <c r="O1210" s="255"/>
      <c r="P1210" s="255"/>
      <c r="Q1210" s="255"/>
      <c r="R1210" s="255"/>
      <c r="S1210" s="255"/>
      <c r="T1210" s="256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7" t="s">
        <v>226</v>
      </c>
      <c r="AU1210" s="257" t="s">
        <v>87</v>
      </c>
      <c r="AV1210" s="13" t="s">
        <v>85</v>
      </c>
      <c r="AW1210" s="13" t="s">
        <v>34</v>
      </c>
      <c r="AX1210" s="13" t="s">
        <v>79</v>
      </c>
      <c r="AY1210" s="257" t="s">
        <v>214</v>
      </c>
    </row>
    <row r="1211" s="14" customFormat="1">
      <c r="A1211" s="14"/>
      <c r="B1211" s="258"/>
      <c r="C1211" s="259"/>
      <c r="D1211" s="243" t="s">
        <v>226</v>
      </c>
      <c r="E1211" s="260" t="s">
        <v>1</v>
      </c>
      <c r="F1211" s="261" t="s">
        <v>85</v>
      </c>
      <c r="G1211" s="259"/>
      <c r="H1211" s="262">
        <v>1</v>
      </c>
      <c r="I1211" s="263"/>
      <c r="J1211" s="259"/>
      <c r="K1211" s="259"/>
      <c r="L1211" s="264"/>
      <c r="M1211" s="265"/>
      <c r="N1211" s="266"/>
      <c r="O1211" s="266"/>
      <c r="P1211" s="266"/>
      <c r="Q1211" s="266"/>
      <c r="R1211" s="266"/>
      <c r="S1211" s="266"/>
      <c r="T1211" s="267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8" t="s">
        <v>226</v>
      </c>
      <c r="AU1211" s="268" t="s">
        <v>87</v>
      </c>
      <c r="AV1211" s="14" t="s">
        <v>87</v>
      </c>
      <c r="AW1211" s="14" t="s">
        <v>34</v>
      </c>
      <c r="AX1211" s="14" t="s">
        <v>79</v>
      </c>
      <c r="AY1211" s="268" t="s">
        <v>214</v>
      </c>
    </row>
    <row r="1212" s="15" customFormat="1">
      <c r="A1212" s="15"/>
      <c r="B1212" s="269"/>
      <c r="C1212" s="270"/>
      <c r="D1212" s="243" t="s">
        <v>226</v>
      </c>
      <c r="E1212" s="271" t="s">
        <v>1</v>
      </c>
      <c r="F1212" s="272" t="s">
        <v>230</v>
      </c>
      <c r="G1212" s="270"/>
      <c r="H1212" s="273">
        <v>7</v>
      </c>
      <c r="I1212" s="274"/>
      <c r="J1212" s="270"/>
      <c r="K1212" s="270"/>
      <c r="L1212" s="275"/>
      <c r="M1212" s="276"/>
      <c r="N1212" s="277"/>
      <c r="O1212" s="277"/>
      <c r="P1212" s="277"/>
      <c r="Q1212" s="277"/>
      <c r="R1212" s="277"/>
      <c r="S1212" s="277"/>
      <c r="T1212" s="278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T1212" s="279" t="s">
        <v>226</v>
      </c>
      <c r="AU1212" s="279" t="s">
        <v>87</v>
      </c>
      <c r="AV1212" s="15" t="s">
        <v>117</v>
      </c>
      <c r="AW1212" s="15" t="s">
        <v>34</v>
      </c>
      <c r="AX1212" s="15" t="s">
        <v>85</v>
      </c>
      <c r="AY1212" s="279" t="s">
        <v>214</v>
      </c>
    </row>
    <row r="1213" s="2" customFormat="1" ht="24.15" customHeight="1">
      <c r="A1213" s="39"/>
      <c r="B1213" s="40"/>
      <c r="C1213" s="280" t="s">
        <v>2752</v>
      </c>
      <c r="D1213" s="280" t="s">
        <v>244</v>
      </c>
      <c r="E1213" s="282" t="s">
        <v>375</v>
      </c>
      <c r="F1213" s="283" t="s">
        <v>376</v>
      </c>
      <c r="G1213" s="284" t="s">
        <v>239</v>
      </c>
      <c r="H1213" s="285">
        <v>25.309999999999999</v>
      </c>
      <c r="I1213" s="286"/>
      <c r="J1213" s="287">
        <f>ROUND(I1213*H1213,2)</f>
        <v>0</v>
      </c>
      <c r="K1213" s="283" t="s">
        <v>222</v>
      </c>
      <c r="L1213" s="288"/>
      <c r="M1213" s="289" t="s">
        <v>1</v>
      </c>
      <c r="N1213" s="290" t="s">
        <v>44</v>
      </c>
      <c r="O1213" s="92"/>
      <c r="P1213" s="239">
        <f>O1213*H1213</f>
        <v>0</v>
      </c>
      <c r="Q1213" s="239">
        <v>0.0060000000000000001</v>
      </c>
      <c r="R1213" s="239">
        <f>Q1213*H1213</f>
        <v>0.15186</v>
      </c>
      <c r="S1213" s="239">
        <v>0</v>
      </c>
      <c r="T1213" s="240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41" t="s">
        <v>299</v>
      </c>
      <c r="AT1213" s="241" t="s">
        <v>244</v>
      </c>
      <c r="AU1213" s="241" t="s">
        <v>87</v>
      </c>
      <c r="AY1213" s="18" t="s">
        <v>214</v>
      </c>
      <c r="BE1213" s="242">
        <f>IF(N1213="základní",J1213,0)</f>
        <v>0</v>
      </c>
      <c r="BF1213" s="242">
        <f>IF(N1213="snížená",J1213,0)</f>
        <v>0</v>
      </c>
      <c r="BG1213" s="242">
        <f>IF(N1213="zákl. přenesená",J1213,0)</f>
        <v>0</v>
      </c>
      <c r="BH1213" s="242">
        <f>IF(N1213="sníž. přenesená",J1213,0)</f>
        <v>0</v>
      </c>
      <c r="BI1213" s="242">
        <f>IF(N1213="nulová",J1213,0)</f>
        <v>0</v>
      </c>
      <c r="BJ1213" s="18" t="s">
        <v>85</v>
      </c>
      <c r="BK1213" s="242">
        <f>ROUND(I1213*H1213,2)</f>
        <v>0</v>
      </c>
      <c r="BL1213" s="18" t="s">
        <v>293</v>
      </c>
      <c r="BM1213" s="241" t="s">
        <v>2753</v>
      </c>
    </row>
    <row r="1214" s="2" customFormat="1">
      <c r="A1214" s="39"/>
      <c r="B1214" s="40"/>
      <c r="C1214" s="41"/>
      <c r="D1214" s="243" t="s">
        <v>224</v>
      </c>
      <c r="E1214" s="41"/>
      <c r="F1214" s="244" t="s">
        <v>376</v>
      </c>
      <c r="G1214" s="41"/>
      <c r="H1214" s="41"/>
      <c r="I1214" s="245"/>
      <c r="J1214" s="41"/>
      <c r="K1214" s="41"/>
      <c r="L1214" s="45"/>
      <c r="M1214" s="246"/>
      <c r="N1214" s="247"/>
      <c r="O1214" s="92"/>
      <c r="P1214" s="92"/>
      <c r="Q1214" s="92"/>
      <c r="R1214" s="92"/>
      <c r="S1214" s="92"/>
      <c r="T1214" s="93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T1214" s="18" t="s">
        <v>224</v>
      </c>
      <c r="AU1214" s="18" t="s">
        <v>87</v>
      </c>
    </row>
    <row r="1215" s="14" customFormat="1">
      <c r="A1215" s="14"/>
      <c r="B1215" s="258"/>
      <c r="C1215" s="259"/>
      <c r="D1215" s="243" t="s">
        <v>226</v>
      </c>
      <c r="E1215" s="260" t="s">
        <v>1</v>
      </c>
      <c r="F1215" s="261" t="s">
        <v>2754</v>
      </c>
      <c r="G1215" s="259"/>
      <c r="H1215" s="262">
        <v>23.25</v>
      </c>
      <c r="I1215" s="263"/>
      <c r="J1215" s="259"/>
      <c r="K1215" s="259"/>
      <c r="L1215" s="264"/>
      <c r="M1215" s="265"/>
      <c r="N1215" s="266"/>
      <c r="O1215" s="266"/>
      <c r="P1215" s="266"/>
      <c r="Q1215" s="266"/>
      <c r="R1215" s="266"/>
      <c r="S1215" s="266"/>
      <c r="T1215" s="267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8" t="s">
        <v>226</v>
      </c>
      <c r="AU1215" s="268" t="s">
        <v>87</v>
      </c>
      <c r="AV1215" s="14" t="s">
        <v>87</v>
      </c>
      <c r="AW1215" s="14" t="s">
        <v>34</v>
      </c>
      <c r="AX1215" s="14" t="s">
        <v>79</v>
      </c>
      <c r="AY1215" s="268" t="s">
        <v>214</v>
      </c>
    </row>
    <row r="1216" s="14" customFormat="1">
      <c r="A1216" s="14"/>
      <c r="B1216" s="258"/>
      <c r="C1216" s="259"/>
      <c r="D1216" s="243" t="s">
        <v>226</v>
      </c>
      <c r="E1216" s="260" t="s">
        <v>1</v>
      </c>
      <c r="F1216" s="261" t="s">
        <v>2755</v>
      </c>
      <c r="G1216" s="259"/>
      <c r="H1216" s="262">
        <v>2.0600000000000001</v>
      </c>
      <c r="I1216" s="263"/>
      <c r="J1216" s="259"/>
      <c r="K1216" s="259"/>
      <c r="L1216" s="264"/>
      <c r="M1216" s="265"/>
      <c r="N1216" s="266"/>
      <c r="O1216" s="266"/>
      <c r="P1216" s="266"/>
      <c r="Q1216" s="266"/>
      <c r="R1216" s="266"/>
      <c r="S1216" s="266"/>
      <c r="T1216" s="267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8" t="s">
        <v>226</v>
      </c>
      <c r="AU1216" s="268" t="s">
        <v>87</v>
      </c>
      <c r="AV1216" s="14" t="s">
        <v>87</v>
      </c>
      <c r="AW1216" s="14" t="s">
        <v>34</v>
      </c>
      <c r="AX1216" s="14" t="s">
        <v>79</v>
      </c>
      <c r="AY1216" s="268" t="s">
        <v>214</v>
      </c>
    </row>
    <row r="1217" s="15" customFormat="1">
      <c r="A1217" s="15"/>
      <c r="B1217" s="269"/>
      <c r="C1217" s="270"/>
      <c r="D1217" s="243" t="s">
        <v>226</v>
      </c>
      <c r="E1217" s="271" t="s">
        <v>1</v>
      </c>
      <c r="F1217" s="272" t="s">
        <v>230</v>
      </c>
      <c r="G1217" s="270"/>
      <c r="H1217" s="273">
        <v>25.309999999999999</v>
      </c>
      <c r="I1217" s="274"/>
      <c r="J1217" s="270"/>
      <c r="K1217" s="270"/>
      <c r="L1217" s="275"/>
      <c r="M1217" s="276"/>
      <c r="N1217" s="277"/>
      <c r="O1217" s="277"/>
      <c r="P1217" s="277"/>
      <c r="Q1217" s="277"/>
      <c r="R1217" s="277"/>
      <c r="S1217" s="277"/>
      <c r="T1217" s="278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79" t="s">
        <v>226</v>
      </c>
      <c r="AU1217" s="279" t="s">
        <v>87</v>
      </c>
      <c r="AV1217" s="15" t="s">
        <v>117</v>
      </c>
      <c r="AW1217" s="15" t="s">
        <v>34</v>
      </c>
      <c r="AX1217" s="15" t="s">
        <v>85</v>
      </c>
      <c r="AY1217" s="279" t="s">
        <v>214</v>
      </c>
    </row>
    <row r="1218" s="2" customFormat="1" ht="24.15" customHeight="1">
      <c r="A1218" s="39"/>
      <c r="B1218" s="40"/>
      <c r="C1218" s="280" t="s">
        <v>2756</v>
      </c>
      <c r="D1218" s="280" t="s">
        <v>244</v>
      </c>
      <c r="E1218" s="282" t="s">
        <v>2757</v>
      </c>
      <c r="F1218" s="283" t="s">
        <v>2758</v>
      </c>
      <c r="G1218" s="284" t="s">
        <v>354</v>
      </c>
      <c r="H1218" s="285">
        <v>24</v>
      </c>
      <c r="I1218" s="286"/>
      <c r="J1218" s="287">
        <f>ROUND(I1218*H1218,2)</f>
        <v>0</v>
      </c>
      <c r="K1218" s="283" t="s">
        <v>222</v>
      </c>
      <c r="L1218" s="288"/>
      <c r="M1218" s="289" t="s">
        <v>1</v>
      </c>
      <c r="N1218" s="290" t="s">
        <v>44</v>
      </c>
      <c r="O1218" s="92"/>
      <c r="P1218" s="239">
        <f>O1218*H1218</f>
        <v>0</v>
      </c>
      <c r="Q1218" s="239">
        <v>6.0000000000000002E-05</v>
      </c>
      <c r="R1218" s="239">
        <f>Q1218*H1218</f>
        <v>0.0014400000000000001</v>
      </c>
      <c r="S1218" s="239">
        <v>0</v>
      </c>
      <c r="T1218" s="240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41" t="s">
        <v>299</v>
      </c>
      <c r="AT1218" s="241" t="s">
        <v>244</v>
      </c>
      <c r="AU1218" s="241" t="s">
        <v>87</v>
      </c>
      <c r="AY1218" s="18" t="s">
        <v>214</v>
      </c>
      <c r="BE1218" s="242">
        <f>IF(N1218="základní",J1218,0)</f>
        <v>0</v>
      </c>
      <c r="BF1218" s="242">
        <f>IF(N1218="snížená",J1218,0)</f>
        <v>0</v>
      </c>
      <c r="BG1218" s="242">
        <f>IF(N1218="zákl. přenesená",J1218,0)</f>
        <v>0</v>
      </c>
      <c r="BH1218" s="242">
        <f>IF(N1218="sníž. přenesená",J1218,0)</f>
        <v>0</v>
      </c>
      <c r="BI1218" s="242">
        <f>IF(N1218="nulová",J1218,0)</f>
        <v>0</v>
      </c>
      <c r="BJ1218" s="18" t="s">
        <v>85</v>
      </c>
      <c r="BK1218" s="242">
        <f>ROUND(I1218*H1218,2)</f>
        <v>0</v>
      </c>
      <c r="BL1218" s="18" t="s">
        <v>293</v>
      </c>
      <c r="BM1218" s="241" t="s">
        <v>2759</v>
      </c>
    </row>
    <row r="1219" s="2" customFormat="1">
      <c r="A1219" s="39"/>
      <c r="B1219" s="40"/>
      <c r="C1219" s="41"/>
      <c r="D1219" s="243" t="s">
        <v>224</v>
      </c>
      <c r="E1219" s="41"/>
      <c r="F1219" s="244" t="s">
        <v>2758</v>
      </c>
      <c r="G1219" s="41"/>
      <c r="H1219" s="41"/>
      <c r="I1219" s="245"/>
      <c r="J1219" s="41"/>
      <c r="K1219" s="41"/>
      <c r="L1219" s="45"/>
      <c r="M1219" s="246"/>
      <c r="N1219" s="247"/>
      <c r="O1219" s="92"/>
      <c r="P1219" s="92"/>
      <c r="Q1219" s="92"/>
      <c r="R1219" s="92"/>
      <c r="S1219" s="92"/>
      <c r="T1219" s="93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T1219" s="18" t="s">
        <v>224</v>
      </c>
      <c r="AU1219" s="18" t="s">
        <v>87</v>
      </c>
    </row>
    <row r="1220" s="14" customFormat="1">
      <c r="A1220" s="14"/>
      <c r="B1220" s="258"/>
      <c r="C1220" s="259"/>
      <c r="D1220" s="243" t="s">
        <v>226</v>
      </c>
      <c r="E1220" s="260" t="s">
        <v>1</v>
      </c>
      <c r="F1220" s="261" t="s">
        <v>2760</v>
      </c>
      <c r="G1220" s="259"/>
      <c r="H1220" s="262">
        <v>24</v>
      </c>
      <c r="I1220" s="263"/>
      <c r="J1220" s="259"/>
      <c r="K1220" s="259"/>
      <c r="L1220" s="264"/>
      <c r="M1220" s="265"/>
      <c r="N1220" s="266"/>
      <c r="O1220" s="266"/>
      <c r="P1220" s="266"/>
      <c r="Q1220" s="266"/>
      <c r="R1220" s="266"/>
      <c r="S1220" s="266"/>
      <c r="T1220" s="267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8" t="s">
        <v>226</v>
      </c>
      <c r="AU1220" s="268" t="s">
        <v>87</v>
      </c>
      <c r="AV1220" s="14" t="s">
        <v>87</v>
      </c>
      <c r="AW1220" s="14" t="s">
        <v>34</v>
      </c>
      <c r="AX1220" s="14" t="s">
        <v>79</v>
      </c>
      <c r="AY1220" s="268" t="s">
        <v>214</v>
      </c>
    </row>
    <row r="1221" s="15" customFormat="1">
      <c r="A1221" s="15"/>
      <c r="B1221" s="269"/>
      <c r="C1221" s="270"/>
      <c r="D1221" s="243" t="s">
        <v>226</v>
      </c>
      <c r="E1221" s="271" t="s">
        <v>1</v>
      </c>
      <c r="F1221" s="272" t="s">
        <v>230</v>
      </c>
      <c r="G1221" s="270"/>
      <c r="H1221" s="273">
        <v>24</v>
      </c>
      <c r="I1221" s="274"/>
      <c r="J1221" s="270"/>
      <c r="K1221" s="270"/>
      <c r="L1221" s="275"/>
      <c r="M1221" s="276"/>
      <c r="N1221" s="277"/>
      <c r="O1221" s="277"/>
      <c r="P1221" s="277"/>
      <c r="Q1221" s="277"/>
      <c r="R1221" s="277"/>
      <c r="S1221" s="277"/>
      <c r="T1221" s="278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79" t="s">
        <v>226</v>
      </c>
      <c r="AU1221" s="279" t="s">
        <v>87</v>
      </c>
      <c r="AV1221" s="15" t="s">
        <v>117</v>
      </c>
      <c r="AW1221" s="15" t="s">
        <v>34</v>
      </c>
      <c r="AX1221" s="15" t="s">
        <v>85</v>
      </c>
      <c r="AY1221" s="279" t="s">
        <v>214</v>
      </c>
    </row>
    <row r="1222" s="2" customFormat="1" ht="24.15" customHeight="1">
      <c r="A1222" s="39"/>
      <c r="B1222" s="40"/>
      <c r="C1222" s="229" t="s">
        <v>378</v>
      </c>
      <c r="D1222" s="230" t="s">
        <v>218</v>
      </c>
      <c r="E1222" s="231" t="s">
        <v>379</v>
      </c>
      <c r="F1222" s="232" t="s">
        <v>380</v>
      </c>
      <c r="G1222" s="233" t="s">
        <v>239</v>
      </c>
      <c r="H1222" s="234">
        <v>15.69</v>
      </c>
      <c r="I1222" s="235"/>
      <c r="J1222" s="236">
        <f>ROUND(I1222*H1222,2)</f>
        <v>0</v>
      </c>
      <c r="K1222" s="232" t="s">
        <v>1</v>
      </c>
      <c r="L1222" s="45"/>
      <c r="M1222" s="237" t="s">
        <v>1</v>
      </c>
      <c r="N1222" s="238" t="s">
        <v>44</v>
      </c>
      <c r="O1222" s="92"/>
      <c r="P1222" s="239">
        <f>O1222*H1222</f>
        <v>0</v>
      </c>
      <c r="Q1222" s="239">
        <v>0.050000000000000003</v>
      </c>
      <c r="R1222" s="239">
        <f>Q1222*H1222</f>
        <v>0.78449999999999998</v>
      </c>
      <c r="S1222" s="239">
        <v>0</v>
      </c>
      <c r="T1222" s="240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41" t="s">
        <v>293</v>
      </c>
      <c r="AT1222" s="241" t="s">
        <v>218</v>
      </c>
      <c r="AU1222" s="241" t="s">
        <v>87</v>
      </c>
      <c r="AY1222" s="18" t="s">
        <v>214</v>
      </c>
      <c r="BE1222" s="242">
        <f>IF(N1222="základní",J1222,0)</f>
        <v>0</v>
      </c>
      <c r="BF1222" s="242">
        <f>IF(N1222="snížená",J1222,0)</f>
        <v>0</v>
      </c>
      <c r="BG1222" s="242">
        <f>IF(N1222="zákl. přenesená",J1222,0)</f>
        <v>0</v>
      </c>
      <c r="BH1222" s="242">
        <f>IF(N1222="sníž. přenesená",J1222,0)</f>
        <v>0</v>
      </c>
      <c r="BI1222" s="242">
        <f>IF(N1222="nulová",J1222,0)</f>
        <v>0</v>
      </c>
      <c r="BJ1222" s="18" t="s">
        <v>85</v>
      </c>
      <c r="BK1222" s="242">
        <f>ROUND(I1222*H1222,2)</f>
        <v>0</v>
      </c>
      <c r="BL1222" s="18" t="s">
        <v>293</v>
      </c>
      <c r="BM1222" s="241" t="s">
        <v>381</v>
      </c>
    </row>
    <row r="1223" s="2" customFormat="1">
      <c r="A1223" s="39"/>
      <c r="B1223" s="40"/>
      <c r="C1223" s="41"/>
      <c r="D1223" s="243" t="s">
        <v>224</v>
      </c>
      <c r="E1223" s="41"/>
      <c r="F1223" s="244" t="s">
        <v>380</v>
      </c>
      <c r="G1223" s="41"/>
      <c r="H1223" s="41"/>
      <c r="I1223" s="245"/>
      <c r="J1223" s="41"/>
      <c r="K1223" s="41"/>
      <c r="L1223" s="45"/>
      <c r="M1223" s="246"/>
      <c r="N1223" s="247"/>
      <c r="O1223" s="92"/>
      <c r="P1223" s="92"/>
      <c r="Q1223" s="92"/>
      <c r="R1223" s="92"/>
      <c r="S1223" s="92"/>
      <c r="T1223" s="93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T1223" s="18" t="s">
        <v>224</v>
      </c>
      <c r="AU1223" s="18" t="s">
        <v>87</v>
      </c>
    </row>
    <row r="1224" s="14" customFormat="1">
      <c r="A1224" s="14"/>
      <c r="B1224" s="258"/>
      <c r="C1224" s="259"/>
      <c r="D1224" s="243" t="s">
        <v>226</v>
      </c>
      <c r="E1224" s="260" t="s">
        <v>1</v>
      </c>
      <c r="F1224" s="261" t="s">
        <v>2761</v>
      </c>
      <c r="G1224" s="259"/>
      <c r="H1224" s="262">
        <v>18.289999999999999</v>
      </c>
      <c r="I1224" s="263"/>
      <c r="J1224" s="259"/>
      <c r="K1224" s="259"/>
      <c r="L1224" s="264"/>
      <c r="M1224" s="265"/>
      <c r="N1224" s="266"/>
      <c r="O1224" s="266"/>
      <c r="P1224" s="266"/>
      <c r="Q1224" s="266"/>
      <c r="R1224" s="266"/>
      <c r="S1224" s="266"/>
      <c r="T1224" s="267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8" t="s">
        <v>226</v>
      </c>
      <c r="AU1224" s="268" t="s">
        <v>87</v>
      </c>
      <c r="AV1224" s="14" t="s">
        <v>87</v>
      </c>
      <c r="AW1224" s="14" t="s">
        <v>34</v>
      </c>
      <c r="AX1224" s="14" t="s">
        <v>79</v>
      </c>
      <c r="AY1224" s="268" t="s">
        <v>214</v>
      </c>
    </row>
    <row r="1225" s="14" customFormat="1">
      <c r="A1225" s="14"/>
      <c r="B1225" s="258"/>
      <c r="C1225" s="259"/>
      <c r="D1225" s="243" t="s">
        <v>226</v>
      </c>
      <c r="E1225" s="260" t="s">
        <v>1</v>
      </c>
      <c r="F1225" s="261" t="s">
        <v>2762</v>
      </c>
      <c r="G1225" s="259"/>
      <c r="H1225" s="262">
        <v>-2.6000000000000001</v>
      </c>
      <c r="I1225" s="263"/>
      <c r="J1225" s="259"/>
      <c r="K1225" s="259"/>
      <c r="L1225" s="264"/>
      <c r="M1225" s="265"/>
      <c r="N1225" s="266"/>
      <c r="O1225" s="266"/>
      <c r="P1225" s="266"/>
      <c r="Q1225" s="266"/>
      <c r="R1225" s="266"/>
      <c r="S1225" s="266"/>
      <c r="T1225" s="267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8" t="s">
        <v>226</v>
      </c>
      <c r="AU1225" s="268" t="s">
        <v>87</v>
      </c>
      <c r="AV1225" s="14" t="s">
        <v>87</v>
      </c>
      <c r="AW1225" s="14" t="s">
        <v>34</v>
      </c>
      <c r="AX1225" s="14" t="s">
        <v>79</v>
      </c>
      <c r="AY1225" s="268" t="s">
        <v>214</v>
      </c>
    </row>
    <row r="1226" s="15" customFormat="1">
      <c r="A1226" s="15"/>
      <c r="B1226" s="269"/>
      <c r="C1226" s="270"/>
      <c r="D1226" s="243" t="s">
        <v>226</v>
      </c>
      <c r="E1226" s="271" t="s">
        <v>1</v>
      </c>
      <c r="F1226" s="272" t="s">
        <v>230</v>
      </c>
      <c r="G1226" s="270"/>
      <c r="H1226" s="273">
        <v>15.69</v>
      </c>
      <c r="I1226" s="274"/>
      <c r="J1226" s="270"/>
      <c r="K1226" s="270"/>
      <c r="L1226" s="275"/>
      <c r="M1226" s="276"/>
      <c r="N1226" s="277"/>
      <c r="O1226" s="277"/>
      <c r="P1226" s="277"/>
      <c r="Q1226" s="277"/>
      <c r="R1226" s="277"/>
      <c r="S1226" s="277"/>
      <c r="T1226" s="278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79" t="s">
        <v>226</v>
      </c>
      <c r="AU1226" s="279" t="s">
        <v>87</v>
      </c>
      <c r="AV1226" s="15" t="s">
        <v>117</v>
      </c>
      <c r="AW1226" s="15" t="s">
        <v>34</v>
      </c>
      <c r="AX1226" s="15" t="s">
        <v>85</v>
      </c>
      <c r="AY1226" s="279" t="s">
        <v>214</v>
      </c>
    </row>
    <row r="1227" s="2" customFormat="1" ht="24.15" customHeight="1">
      <c r="A1227" s="39"/>
      <c r="B1227" s="40"/>
      <c r="C1227" s="229" t="s">
        <v>383</v>
      </c>
      <c r="D1227" s="230" t="s">
        <v>218</v>
      </c>
      <c r="E1227" s="231" t="s">
        <v>384</v>
      </c>
      <c r="F1227" s="232" t="s">
        <v>385</v>
      </c>
      <c r="G1227" s="233" t="s">
        <v>283</v>
      </c>
      <c r="H1227" s="234">
        <v>1.6220000000000001</v>
      </c>
      <c r="I1227" s="235"/>
      <c r="J1227" s="236">
        <f>ROUND(I1227*H1227,2)</f>
        <v>0</v>
      </c>
      <c r="K1227" s="232" t="s">
        <v>222</v>
      </c>
      <c r="L1227" s="45"/>
      <c r="M1227" s="237" t="s">
        <v>1</v>
      </c>
      <c r="N1227" s="238" t="s">
        <v>44</v>
      </c>
      <c r="O1227" s="92"/>
      <c r="P1227" s="239">
        <f>O1227*H1227</f>
        <v>0</v>
      </c>
      <c r="Q1227" s="239">
        <v>0</v>
      </c>
      <c r="R1227" s="239">
        <f>Q1227*H1227</f>
        <v>0</v>
      </c>
      <c r="S1227" s="239">
        <v>0</v>
      </c>
      <c r="T1227" s="240">
        <f>S1227*H1227</f>
        <v>0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241" t="s">
        <v>293</v>
      </c>
      <c r="AT1227" s="241" t="s">
        <v>218</v>
      </c>
      <c r="AU1227" s="241" t="s">
        <v>87</v>
      </c>
      <c r="AY1227" s="18" t="s">
        <v>214</v>
      </c>
      <c r="BE1227" s="242">
        <f>IF(N1227="základní",J1227,0)</f>
        <v>0</v>
      </c>
      <c r="BF1227" s="242">
        <f>IF(N1227="snížená",J1227,0)</f>
        <v>0</v>
      </c>
      <c r="BG1227" s="242">
        <f>IF(N1227="zákl. přenesená",J1227,0)</f>
        <v>0</v>
      </c>
      <c r="BH1227" s="242">
        <f>IF(N1227="sníž. přenesená",J1227,0)</f>
        <v>0</v>
      </c>
      <c r="BI1227" s="242">
        <f>IF(N1227="nulová",J1227,0)</f>
        <v>0</v>
      </c>
      <c r="BJ1227" s="18" t="s">
        <v>85</v>
      </c>
      <c r="BK1227" s="242">
        <f>ROUND(I1227*H1227,2)</f>
        <v>0</v>
      </c>
      <c r="BL1227" s="18" t="s">
        <v>293</v>
      </c>
      <c r="BM1227" s="241" t="s">
        <v>386</v>
      </c>
    </row>
    <row r="1228" s="2" customFormat="1">
      <c r="A1228" s="39"/>
      <c r="B1228" s="40"/>
      <c r="C1228" s="41"/>
      <c r="D1228" s="243" t="s">
        <v>224</v>
      </c>
      <c r="E1228" s="41"/>
      <c r="F1228" s="244" t="s">
        <v>387</v>
      </c>
      <c r="G1228" s="41"/>
      <c r="H1228" s="41"/>
      <c r="I1228" s="245"/>
      <c r="J1228" s="41"/>
      <c r="K1228" s="41"/>
      <c r="L1228" s="45"/>
      <c r="M1228" s="246"/>
      <c r="N1228" s="247"/>
      <c r="O1228" s="92"/>
      <c r="P1228" s="92"/>
      <c r="Q1228" s="92"/>
      <c r="R1228" s="92"/>
      <c r="S1228" s="92"/>
      <c r="T1228" s="93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T1228" s="18" t="s">
        <v>224</v>
      </c>
      <c r="AU1228" s="18" t="s">
        <v>87</v>
      </c>
    </row>
    <row r="1229" s="14" customFormat="1">
      <c r="A1229" s="14"/>
      <c r="B1229" s="258"/>
      <c r="C1229" s="259"/>
      <c r="D1229" s="243" t="s">
        <v>226</v>
      </c>
      <c r="E1229" s="260" t="s">
        <v>1</v>
      </c>
      <c r="F1229" s="261" t="s">
        <v>2763</v>
      </c>
      <c r="G1229" s="259"/>
      <c r="H1229" s="262">
        <v>1.6220000000000001</v>
      </c>
      <c r="I1229" s="263"/>
      <c r="J1229" s="259"/>
      <c r="K1229" s="259"/>
      <c r="L1229" s="264"/>
      <c r="M1229" s="265"/>
      <c r="N1229" s="266"/>
      <c r="O1229" s="266"/>
      <c r="P1229" s="266"/>
      <c r="Q1229" s="266"/>
      <c r="R1229" s="266"/>
      <c r="S1229" s="266"/>
      <c r="T1229" s="267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8" t="s">
        <v>226</v>
      </c>
      <c r="AU1229" s="268" t="s">
        <v>87</v>
      </c>
      <c r="AV1229" s="14" t="s">
        <v>87</v>
      </c>
      <c r="AW1229" s="14" t="s">
        <v>34</v>
      </c>
      <c r="AX1229" s="14" t="s">
        <v>79</v>
      </c>
      <c r="AY1229" s="268" t="s">
        <v>214</v>
      </c>
    </row>
    <row r="1230" s="15" customFormat="1">
      <c r="A1230" s="15"/>
      <c r="B1230" s="269"/>
      <c r="C1230" s="270"/>
      <c r="D1230" s="243" t="s">
        <v>226</v>
      </c>
      <c r="E1230" s="271" t="s">
        <v>1</v>
      </c>
      <c r="F1230" s="272" t="s">
        <v>230</v>
      </c>
      <c r="G1230" s="270"/>
      <c r="H1230" s="273">
        <v>1.6220000000000001</v>
      </c>
      <c r="I1230" s="274"/>
      <c r="J1230" s="270"/>
      <c r="K1230" s="270"/>
      <c r="L1230" s="275"/>
      <c r="M1230" s="276"/>
      <c r="N1230" s="277"/>
      <c r="O1230" s="277"/>
      <c r="P1230" s="277"/>
      <c r="Q1230" s="277"/>
      <c r="R1230" s="277"/>
      <c r="S1230" s="277"/>
      <c r="T1230" s="278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79" t="s">
        <v>226</v>
      </c>
      <c r="AU1230" s="279" t="s">
        <v>87</v>
      </c>
      <c r="AV1230" s="15" t="s">
        <v>117</v>
      </c>
      <c r="AW1230" s="15" t="s">
        <v>34</v>
      </c>
      <c r="AX1230" s="15" t="s">
        <v>85</v>
      </c>
      <c r="AY1230" s="279" t="s">
        <v>214</v>
      </c>
    </row>
    <row r="1231" s="12" customFormat="1" ht="22.8" customHeight="1">
      <c r="A1231" s="12"/>
      <c r="B1231" s="213"/>
      <c r="C1231" s="214"/>
      <c r="D1231" s="215" t="s">
        <v>78</v>
      </c>
      <c r="E1231" s="227" t="s">
        <v>2764</v>
      </c>
      <c r="F1231" s="227" t="s">
        <v>2765</v>
      </c>
      <c r="G1231" s="214"/>
      <c r="H1231" s="214"/>
      <c r="I1231" s="217"/>
      <c r="J1231" s="228">
        <f>BK1231</f>
        <v>0</v>
      </c>
      <c r="K1231" s="214"/>
      <c r="L1231" s="219"/>
      <c r="M1231" s="220"/>
      <c r="N1231" s="221"/>
      <c r="O1231" s="221"/>
      <c r="P1231" s="222">
        <f>SUM(P1232:P1392)</f>
        <v>0</v>
      </c>
      <c r="Q1231" s="221"/>
      <c r="R1231" s="222">
        <f>SUM(R1232:R1392)</f>
        <v>8.3272353082499997</v>
      </c>
      <c r="S1231" s="221"/>
      <c r="T1231" s="223">
        <f>SUM(T1232:T1392)</f>
        <v>0</v>
      </c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R1231" s="224" t="s">
        <v>87</v>
      </c>
      <c r="AT1231" s="225" t="s">
        <v>78</v>
      </c>
      <c r="AU1231" s="225" t="s">
        <v>85</v>
      </c>
      <c r="AY1231" s="224" t="s">
        <v>214</v>
      </c>
      <c r="BK1231" s="226">
        <f>SUM(BK1232:BK1392)</f>
        <v>0</v>
      </c>
    </row>
    <row r="1232" s="2" customFormat="1" ht="24.15" customHeight="1">
      <c r="A1232" s="39"/>
      <c r="B1232" s="40"/>
      <c r="C1232" s="229" t="s">
        <v>2766</v>
      </c>
      <c r="D1232" s="229" t="s">
        <v>218</v>
      </c>
      <c r="E1232" s="231" t="s">
        <v>2767</v>
      </c>
      <c r="F1232" s="232" t="s">
        <v>2768</v>
      </c>
      <c r="G1232" s="233" t="s">
        <v>221</v>
      </c>
      <c r="H1232" s="234">
        <v>51.823999999999998</v>
      </c>
      <c r="I1232" s="235"/>
      <c r="J1232" s="236">
        <f>ROUND(I1232*H1232,2)</f>
        <v>0</v>
      </c>
      <c r="K1232" s="232" t="s">
        <v>222</v>
      </c>
      <c r="L1232" s="45"/>
      <c r="M1232" s="237" t="s">
        <v>1</v>
      </c>
      <c r="N1232" s="238" t="s">
        <v>44</v>
      </c>
      <c r="O1232" s="92"/>
      <c r="P1232" s="239">
        <f>O1232*H1232</f>
        <v>0</v>
      </c>
      <c r="Q1232" s="239">
        <v>0</v>
      </c>
      <c r="R1232" s="239">
        <f>Q1232*H1232</f>
        <v>0</v>
      </c>
      <c r="S1232" s="239">
        <v>0</v>
      </c>
      <c r="T1232" s="240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41" t="s">
        <v>293</v>
      </c>
      <c r="AT1232" s="241" t="s">
        <v>218</v>
      </c>
      <c r="AU1232" s="241" t="s">
        <v>87</v>
      </c>
      <c r="AY1232" s="18" t="s">
        <v>214</v>
      </c>
      <c r="BE1232" s="242">
        <f>IF(N1232="základní",J1232,0)</f>
        <v>0</v>
      </c>
      <c r="BF1232" s="242">
        <f>IF(N1232="snížená",J1232,0)</f>
        <v>0</v>
      </c>
      <c r="BG1232" s="242">
        <f>IF(N1232="zákl. přenesená",J1232,0)</f>
        <v>0</v>
      </c>
      <c r="BH1232" s="242">
        <f>IF(N1232="sníž. přenesená",J1232,0)</f>
        <v>0</v>
      </c>
      <c r="BI1232" s="242">
        <f>IF(N1232="nulová",J1232,0)</f>
        <v>0</v>
      </c>
      <c r="BJ1232" s="18" t="s">
        <v>85</v>
      </c>
      <c r="BK1232" s="242">
        <f>ROUND(I1232*H1232,2)</f>
        <v>0</v>
      </c>
      <c r="BL1232" s="18" t="s">
        <v>293</v>
      </c>
      <c r="BM1232" s="241" t="s">
        <v>2769</v>
      </c>
    </row>
    <row r="1233" s="2" customFormat="1">
      <c r="A1233" s="39"/>
      <c r="B1233" s="40"/>
      <c r="C1233" s="41"/>
      <c r="D1233" s="243" t="s">
        <v>224</v>
      </c>
      <c r="E1233" s="41"/>
      <c r="F1233" s="244" t="s">
        <v>2770</v>
      </c>
      <c r="G1233" s="41"/>
      <c r="H1233" s="41"/>
      <c r="I1233" s="245"/>
      <c r="J1233" s="41"/>
      <c r="K1233" s="41"/>
      <c r="L1233" s="45"/>
      <c r="M1233" s="246"/>
      <c r="N1233" s="247"/>
      <c r="O1233" s="92"/>
      <c r="P1233" s="92"/>
      <c r="Q1233" s="92"/>
      <c r="R1233" s="92"/>
      <c r="S1233" s="92"/>
      <c r="T1233" s="93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T1233" s="18" t="s">
        <v>224</v>
      </c>
      <c r="AU1233" s="18" t="s">
        <v>87</v>
      </c>
    </row>
    <row r="1234" s="14" customFormat="1">
      <c r="A1234" s="14"/>
      <c r="B1234" s="258"/>
      <c r="C1234" s="259"/>
      <c r="D1234" s="243" t="s">
        <v>226</v>
      </c>
      <c r="E1234" s="260" t="s">
        <v>1</v>
      </c>
      <c r="F1234" s="261" t="s">
        <v>2771</v>
      </c>
      <c r="G1234" s="259"/>
      <c r="H1234" s="262">
        <v>51.823999999999998</v>
      </c>
      <c r="I1234" s="263"/>
      <c r="J1234" s="259"/>
      <c r="K1234" s="259"/>
      <c r="L1234" s="264"/>
      <c r="M1234" s="265"/>
      <c r="N1234" s="266"/>
      <c r="O1234" s="266"/>
      <c r="P1234" s="266"/>
      <c r="Q1234" s="266"/>
      <c r="R1234" s="266"/>
      <c r="S1234" s="266"/>
      <c r="T1234" s="267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8" t="s">
        <v>226</v>
      </c>
      <c r="AU1234" s="268" t="s">
        <v>87</v>
      </c>
      <c r="AV1234" s="14" t="s">
        <v>87</v>
      </c>
      <c r="AW1234" s="14" t="s">
        <v>34</v>
      </c>
      <c r="AX1234" s="14" t="s">
        <v>79</v>
      </c>
      <c r="AY1234" s="268" t="s">
        <v>214</v>
      </c>
    </row>
    <row r="1235" s="15" customFormat="1">
      <c r="A1235" s="15"/>
      <c r="B1235" s="269"/>
      <c r="C1235" s="270"/>
      <c r="D1235" s="243" t="s">
        <v>226</v>
      </c>
      <c r="E1235" s="271" t="s">
        <v>1</v>
      </c>
      <c r="F1235" s="272" t="s">
        <v>230</v>
      </c>
      <c r="G1235" s="270"/>
      <c r="H1235" s="273">
        <v>51.823999999999998</v>
      </c>
      <c r="I1235" s="274"/>
      <c r="J1235" s="270"/>
      <c r="K1235" s="270"/>
      <c r="L1235" s="275"/>
      <c r="M1235" s="276"/>
      <c r="N1235" s="277"/>
      <c r="O1235" s="277"/>
      <c r="P1235" s="277"/>
      <c r="Q1235" s="277"/>
      <c r="R1235" s="277"/>
      <c r="S1235" s="277"/>
      <c r="T1235" s="278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79" t="s">
        <v>226</v>
      </c>
      <c r="AU1235" s="279" t="s">
        <v>87</v>
      </c>
      <c r="AV1235" s="15" t="s">
        <v>117</v>
      </c>
      <c r="AW1235" s="15" t="s">
        <v>34</v>
      </c>
      <c r="AX1235" s="15" t="s">
        <v>85</v>
      </c>
      <c r="AY1235" s="279" t="s">
        <v>214</v>
      </c>
    </row>
    <row r="1236" s="2" customFormat="1" ht="33" customHeight="1">
      <c r="A1236" s="39"/>
      <c r="B1236" s="40"/>
      <c r="C1236" s="280" t="s">
        <v>2772</v>
      </c>
      <c r="D1236" s="280" t="s">
        <v>244</v>
      </c>
      <c r="E1236" s="282" t="s">
        <v>2773</v>
      </c>
      <c r="F1236" s="283" t="s">
        <v>2774</v>
      </c>
      <c r="G1236" s="284" t="s">
        <v>221</v>
      </c>
      <c r="H1236" s="285">
        <v>51.823999999999998</v>
      </c>
      <c r="I1236" s="286"/>
      <c r="J1236" s="287">
        <f>ROUND(I1236*H1236,2)</f>
        <v>0</v>
      </c>
      <c r="K1236" s="283" t="s">
        <v>222</v>
      </c>
      <c r="L1236" s="288"/>
      <c r="M1236" s="289" t="s">
        <v>1</v>
      </c>
      <c r="N1236" s="290" t="s">
        <v>44</v>
      </c>
      <c r="O1236" s="92"/>
      <c r="P1236" s="239">
        <f>O1236*H1236</f>
        <v>0</v>
      </c>
      <c r="Q1236" s="239">
        <v>0.044999999999999998</v>
      </c>
      <c r="R1236" s="239">
        <f>Q1236*H1236</f>
        <v>2.3320799999999999</v>
      </c>
      <c r="S1236" s="239">
        <v>0</v>
      </c>
      <c r="T1236" s="240">
        <f>S1236*H1236</f>
        <v>0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41" t="s">
        <v>299</v>
      </c>
      <c r="AT1236" s="241" t="s">
        <v>244</v>
      </c>
      <c r="AU1236" s="241" t="s">
        <v>87</v>
      </c>
      <c r="AY1236" s="18" t="s">
        <v>214</v>
      </c>
      <c r="BE1236" s="242">
        <f>IF(N1236="základní",J1236,0)</f>
        <v>0</v>
      </c>
      <c r="BF1236" s="242">
        <f>IF(N1236="snížená",J1236,0)</f>
        <v>0</v>
      </c>
      <c r="BG1236" s="242">
        <f>IF(N1236="zákl. přenesená",J1236,0)</f>
        <v>0</v>
      </c>
      <c r="BH1236" s="242">
        <f>IF(N1236="sníž. přenesená",J1236,0)</f>
        <v>0</v>
      </c>
      <c r="BI1236" s="242">
        <f>IF(N1236="nulová",J1236,0)</f>
        <v>0</v>
      </c>
      <c r="BJ1236" s="18" t="s">
        <v>85</v>
      </c>
      <c r="BK1236" s="242">
        <f>ROUND(I1236*H1236,2)</f>
        <v>0</v>
      </c>
      <c r="BL1236" s="18" t="s">
        <v>293</v>
      </c>
      <c r="BM1236" s="241" t="s">
        <v>2775</v>
      </c>
    </row>
    <row r="1237" s="2" customFormat="1">
      <c r="A1237" s="39"/>
      <c r="B1237" s="40"/>
      <c r="C1237" s="41"/>
      <c r="D1237" s="243" t="s">
        <v>224</v>
      </c>
      <c r="E1237" s="41"/>
      <c r="F1237" s="244" t="s">
        <v>2774</v>
      </c>
      <c r="G1237" s="41"/>
      <c r="H1237" s="41"/>
      <c r="I1237" s="245"/>
      <c r="J1237" s="41"/>
      <c r="K1237" s="41"/>
      <c r="L1237" s="45"/>
      <c r="M1237" s="246"/>
      <c r="N1237" s="247"/>
      <c r="O1237" s="92"/>
      <c r="P1237" s="92"/>
      <c r="Q1237" s="92"/>
      <c r="R1237" s="92"/>
      <c r="S1237" s="92"/>
      <c r="T1237" s="93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T1237" s="18" t="s">
        <v>224</v>
      </c>
      <c r="AU1237" s="18" t="s">
        <v>87</v>
      </c>
    </row>
    <row r="1238" s="2" customFormat="1" ht="24.15" customHeight="1">
      <c r="A1238" s="39"/>
      <c r="B1238" s="40"/>
      <c r="C1238" s="229" t="s">
        <v>2776</v>
      </c>
      <c r="D1238" s="229" t="s">
        <v>218</v>
      </c>
      <c r="E1238" s="231" t="s">
        <v>2777</v>
      </c>
      <c r="F1238" s="232" t="s">
        <v>2778</v>
      </c>
      <c r="G1238" s="233" t="s">
        <v>239</v>
      </c>
      <c r="H1238" s="234">
        <v>18.395</v>
      </c>
      <c r="I1238" s="235"/>
      <c r="J1238" s="236">
        <f>ROUND(I1238*H1238,2)</f>
        <v>0</v>
      </c>
      <c r="K1238" s="232" t="s">
        <v>222</v>
      </c>
      <c r="L1238" s="45"/>
      <c r="M1238" s="237" t="s">
        <v>1</v>
      </c>
      <c r="N1238" s="238" t="s">
        <v>44</v>
      </c>
      <c r="O1238" s="92"/>
      <c r="P1238" s="239">
        <f>O1238*H1238</f>
        <v>0</v>
      </c>
      <c r="Q1238" s="239">
        <v>0</v>
      </c>
      <c r="R1238" s="239">
        <f>Q1238*H1238</f>
        <v>0</v>
      </c>
      <c r="S1238" s="239">
        <v>0</v>
      </c>
      <c r="T1238" s="240">
        <f>S1238*H1238</f>
        <v>0</v>
      </c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R1238" s="241" t="s">
        <v>293</v>
      </c>
      <c r="AT1238" s="241" t="s">
        <v>218</v>
      </c>
      <c r="AU1238" s="241" t="s">
        <v>87</v>
      </c>
      <c r="AY1238" s="18" t="s">
        <v>214</v>
      </c>
      <c r="BE1238" s="242">
        <f>IF(N1238="základní",J1238,0)</f>
        <v>0</v>
      </c>
      <c r="BF1238" s="242">
        <f>IF(N1238="snížená",J1238,0)</f>
        <v>0</v>
      </c>
      <c r="BG1238" s="242">
        <f>IF(N1238="zákl. přenesená",J1238,0)</f>
        <v>0</v>
      </c>
      <c r="BH1238" s="242">
        <f>IF(N1238="sníž. přenesená",J1238,0)</f>
        <v>0</v>
      </c>
      <c r="BI1238" s="242">
        <f>IF(N1238="nulová",J1238,0)</f>
        <v>0</v>
      </c>
      <c r="BJ1238" s="18" t="s">
        <v>85</v>
      </c>
      <c r="BK1238" s="242">
        <f>ROUND(I1238*H1238,2)</f>
        <v>0</v>
      </c>
      <c r="BL1238" s="18" t="s">
        <v>293</v>
      </c>
      <c r="BM1238" s="241" t="s">
        <v>2779</v>
      </c>
    </row>
    <row r="1239" s="2" customFormat="1">
      <c r="A1239" s="39"/>
      <c r="B1239" s="40"/>
      <c r="C1239" s="41"/>
      <c r="D1239" s="243" t="s">
        <v>224</v>
      </c>
      <c r="E1239" s="41"/>
      <c r="F1239" s="244" t="s">
        <v>2780</v>
      </c>
      <c r="G1239" s="41"/>
      <c r="H1239" s="41"/>
      <c r="I1239" s="245"/>
      <c r="J1239" s="41"/>
      <c r="K1239" s="41"/>
      <c r="L1239" s="45"/>
      <c r="M1239" s="246"/>
      <c r="N1239" s="247"/>
      <c r="O1239" s="92"/>
      <c r="P1239" s="92"/>
      <c r="Q1239" s="92"/>
      <c r="R1239" s="92"/>
      <c r="S1239" s="92"/>
      <c r="T1239" s="93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T1239" s="18" t="s">
        <v>224</v>
      </c>
      <c r="AU1239" s="18" t="s">
        <v>87</v>
      </c>
    </row>
    <row r="1240" s="14" customFormat="1">
      <c r="A1240" s="14"/>
      <c r="B1240" s="258"/>
      <c r="C1240" s="259"/>
      <c r="D1240" s="243" t="s">
        <v>226</v>
      </c>
      <c r="E1240" s="260" t="s">
        <v>1</v>
      </c>
      <c r="F1240" s="261" t="s">
        <v>2781</v>
      </c>
      <c r="G1240" s="259"/>
      <c r="H1240" s="262">
        <v>18.395</v>
      </c>
      <c r="I1240" s="263"/>
      <c r="J1240" s="259"/>
      <c r="K1240" s="259"/>
      <c r="L1240" s="264"/>
      <c r="M1240" s="265"/>
      <c r="N1240" s="266"/>
      <c r="O1240" s="266"/>
      <c r="P1240" s="266"/>
      <c r="Q1240" s="266"/>
      <c r="R1240" s="266"/>
      <c r="S1240" s="266"/>
      <c r="T1240" s="267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8" t="s">
        <v>226</v>
      </c>
      <c r="AU1240" s="268" t="s">
        <v>87</v>
      </c>
      <c r="AV1240" s="14" t="s">
        <v>87</v>
      </c>
      <c r="AW1240" s="14" t="s">
        <v>34</v>
      </c>
      <c r="AX1240" s="14" t="s">
        <v>85</v>
      </c>
      <c r="AY1240" s="268" t="s">
        <v>214</v>
      </c>
    </row>
    <row r="1241" s="2" customFormat="1" ht="24.15" customHeight="1">
      <c r="A1241" s="39"/>
      <c r="B1241" s="40"/>
      <c r="C1241" s="280" t="s">
        <v>2782</v>
      </c>
      <c r="D1241" s="280" t="s">
        <v>244</v>
      </c>
      <c r="E1241" s="282" t="s">
        <v>2783</v>
      </c>
      <c r="F1241" s="283" t="s">
        <v>2784</v>
      </c>
      <c r="G1241" s="284" t="s">
        <v>221</v>
      </c>
      <c r="H1241" s="285">
        <v>9.1980000000000004</v>
      </c>
      <c r="I1241" s="286"/>
      <c r="J1241" s="287">
        <f>ROUND(I1241*H1241,2)</f>
        <v>0</v>
      </c>
      <c r="K1241" s="283" t="s">
        <v>222</v>
      </c>
      <c r="L1241" s="288"/>
      <c r="M1241" s="289" t="s">
        <v>1</v>
      </c>
      <c r="N1241" s="290" t="s">
        <v>44</v>
      </c>
      <c r="O1241" s="92"/>
      <c r="P1241" s="239">
        <f>O1241*H1241</f>
        <v>0</v>
      </c>
      <c r="Q1241" s="239">
        <v>0.040000000000000001</v>
      </c>
      <c r="R1241" s="239">
        <f>Q1241*H1241</f>
        <v>0.36792000000000002</v>
      </c>
      <c r="S1241" s="239">
        <v>0</v>
      </c>
      <c r="T1241" s="240">
        <f>S1241*H1241</f>
        <v>0</v>
      </c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R1241" s="241" t="s">
        <v>299</v>
      </c>
      <c r="AT1241" s="241" t="s">
        <v>244</v>
      </c>
      <c r="AU1241" s="241" t="s">
        <v>87</v>
      </c>
      <c r="AY1241" s="18" t="s">
        <v>214</v>
      </c>
      <c r="BE1241" s="242">
        <f>IF(N1241="základní",J1241,0)</f>
        <v>0</v>
      </c>
      <c r="BF1241" s="242">
        <f>IF(N1241="snížená",J1241,0)</f>
        <v>0</v>
      </c>
      <c r="BG1241" s="242">
        <f>IF(N1241="zákl. přenesená",J1241,0)</f>
        <v>0</v>
      </c>
      <c r="BH1241" s="242">
        <f>IF(N1241="sníž. přenesená",J1241,0)</f>
        <v>0</v>
      </c>
      <c r="BI1241" s="242">
        <f>IF(N1241="nulová",J1241,0)</f>
        <v>0</v>
      </c>
      <c r="BJ1241" s="18" t="s">
        <v>85</v>
      </c>
      <c r="BK1241" s="242">
        <f>ROUND(I1241*H1241,2)</f>
        <v>0</v>
      </c>
      <c r="BL1241" s="18" t="s">
        <v>293</v>
      </c>
      <c r="BM1241" s="241" t="s">
        <v>2785</v>
      </c>
    </row>
    <row r="1242" s="2" customFormat="1">
      <c r="A1242" s="39"/>
      <c r="B1242" s="40"/>
      <c r="C1242" s="41"/>
      <c r="D1242" s="243" t="s">
        <v>224</v>
      </c>
      <c r="E1242" s="41"/>
      <c r="F1242" s="244" t="s">
        <v>2784</v>
      </c>
      <c r="G1242" s="41"/>
      <c r="H1242" s="41"/>
      <c r="I1242" s="245"/>
      <c r="J1242" s="41"/>
      <c r="K1242" s="41"/>
      <c r="L1242" s="45"/>
      <c r="M1242" s="246"/>
      <c r="N1242" s="247"/>
      <c r="O1242" s="92"/>
      <c r="P1242" s="92"/>
      <c r="Q1242" s="92"/>
      <c r="R1242" s="92"/>
      <c r="S1242" s="92"/>
      <c r="T1242" s="93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T1242" s="18" t="s">
        <v>224</v>
      </c>
      <c r="AU1242" s="18" t="s">
        <v>87</v>
      </c>
    </row>
    <row r="1243" s="14" customFormat="1">
      <c r="A1243" s="14"/>
      <c r="B1243" s="258"/>
      <c r="C1243" s="259"/>
      <c r="D1243" s="243" t="s">
        <v>226</v>
      </c>
      <c r="E1243" s="260" t="s">
        <v>1</v>
      </c>
      <c r="F1243" s="261" t="s">
        <v>2786</v>
      </c>
      <c r="G1243" s="259"/>
      <c r="H1243" s="262">
        <v>9.1980000000000004</v>
      </c>
      <c r="I1243" s="263"/>
      <c r="J1243" s="259"/>
      <c r="K1243" s="259"/>
      <c r="L1243" s="264"/>
      <c r="M1243" s="265"/>
      <c r="N1243" s="266"/>
      <c r="O1243" s="266"/>
      <c r="P1243" s="266"/>
      <c r="Q1243" s="266"/>
      <c r="R1243" s="266"/>
      <c r="S1243" s="266"/>
      <c r="T1243" s="267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8" t="s">
        <v>226</v>
      </c>
      <c r="AU1243" s="268" t="s">
        <v>87</v>
      </c>
      <c r="AV1243" s="14" t="s">
        <v>87</v>
      </c>
      <c r="AW1243" s="14" t="s">
        <v>34</v>
      </c>
      <c r="AX1243" s="14" t="s">
        <v>85</v>
      </c>
      <c r="AY1243" s="268" t="s">
        <v>214</v>
      </c>
    </row>
    <row r="1244" s="2" customFormat="1" ht="33" customHeight="1">
      <c r="A1244" s="39"/>
      <c r="B1244" s="40"/>
      <c r="C1244" s="229" t="s">
        <v>2787</v>
      </c>
      <c r="D1244" s="229" t="s">
        <v>218</v>
      </c>
      <c r="E1244" s="231" t="s">
        <v>2788</v>
      </c>
      <c r="F1244" s="232" t="s">
        <v>2789</v>
      </c>
      <c r="G1244" s="233" t="s">
        <v>354</v>
      </c>
      <c r="H1244" s="234">
        <v>2</v>
      </c>
      <c r="I1244" s="235"/>
      <c r="J1244" s="236">
        <f>ROUND(I1244*H1244,2)</f>
        <v>0</v>
      </c>
      <c r="K1244" s="232" t="s">
        <v>222</v>
      </c>
      <c r="L1244" s="45"/>
      <c r="M1244" s="237" t="s">
        <v>1</v>
      </c>
      <c r="N1244" s="238" t="s">
        <v>44</v>
      </c>
      <c r="O1244" s="92"/>
      <c r="P1244" s="239">
        <f>O1244*H1244</f>
        <v>0</v>
      </c>
      <c r="Q1244" s="239">
        <v>0</v>
      </c>
      <c r="R1244" s="239">
        <f>Q1244*H1244</f>
        <v>0</v>
      </c>
      <c r="S1244" s="239">
        <v>0</v>
      </c>
      <c r="T1244" s="240">
        <f>S1244*H1244</f>
        <v>0</v>
      </c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R1244" s="241" t="s">
        <v>293</v>
      </c>
      <c r="AT1244" s="241" t="s">
        <v>218</v>
      </c>
      <c r="AU1244" s="241" t="s">
        <v>87</v>
      </c>
      <c r="AY1244" s="18" t="s">
        <v>214</v>
      </c>
      <c r="BE1244" s="242">
        <f>IF(N1244="základní",J1244,0)</f>
        <v>0</v>
      </c>
      <c r="BF1244" s="242">
        <f>IF(N1244="snížená",J1244,0)</f>
        <v>0</v>
      </c>
      <c r="BG1244" s="242">
        <f>IF(N1244="zákl. přenesená",J1244,0)</f>
        <v>0</v>
      </c>
      <c r="BH1244" s="242">
        <f>IF(N1244="sníž. přenesená",J1244,0)</f>
        <v>0</v>
      </c>
      <c r="BI1244" s="242">
        <f>IF(N1244="nulová",J1244,0)</f>
        <v>0</v>
      </c>
      <c r="BJ1244" s="18" t="s">
        <v>85</v>
      </c>
      <c r="BK1244" s="242">
        <f>ROUND(I1244*H1244,2)</f>
        <v>0</v>
      </c>
      <c r="BL1244" s="18" t="s">
        <v>293</v>
      </c>
      <c r="BM1244" s="241" t="s">
        <v>2790</v>
      </c>
    </row>
    <row r="1245" s="2" customFormat="1">
      <c r="A1245" s="39"/>
      <c r="B1245" s="40"/>
      <c r="C1245" s="41"/>
      <c r="D1245" s="243" t="s">
        <v>224</v>
      </c>
      <c r="E1245" s="41"/>
      <c r="F1245" s="244" t="s">
        <v>2791</v>
      </c>
      <c r="G1245" s="41"/>
      <c r="H1245" s="41"/>
      <c r="I1245" s="245"/>
      <c r="J1245" s="41"/>
      <c r="K1245" s="41"/>
      <c r="L1245" s="45"/>
      <c r="M1245" s="246"/>
      <c r="N1245" s="247"/>
      <c r="O1245" s="92"/>
      <c r="P1245" s="92"/>
      <c r="Q1245" s="92"/>
      <c r="R1245" s="92"/>
      <c r="S1245" s="92"/>
      <c r="T1245" s="93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T1245" s="18" t="s">
        <v>224</v>
      </c>
      <c r="AU1245" s="18" t="s">
        <v>87</v>
      </c>
    </row>
    <row r="1246" s="2" customFormat="1" ht="21.75" customHeight="1">
      <c r="A1246" s="39"/>
      <c r="B1246" s="40"/>
      <c r="C1246" s="229" t="s">
        <v>2792</v>
      </c>
      <c r="D1246" s="229" t="s">
        <v>218</v>
      </c>
      <c r="E1246" s="231" t="s">
        <v>2793</v>
      </c>
      <c r="F1246" s="232" t="s">
        <v>2794</v>
      </c>
      <c r="G1246" s="233" t="s">
        <v>354</v>
      </c>
      <c r="H1246" s="234">
        <v>2</v>
      </c>
      <c r="I1246" s="235"/>
      <c r="J1246" s="236">
        <f>ROUND(I1246*H1246,2)</f>
        <v>0</v>
      </c>
      <c r="K1246" s="232" t="s">
        <v>222</v>
      </c>
      <c r="L1246" s="45"/>
      <c r="M1246" s="237" t="s">
        <v>1</v>
      </c>
      <c r="N1246" s="238" t="s">
        <v>44</v>
      </c>
      <c r="O1246" s="92"/>
      <c r="P1246" s="239">
        <f>O1246*H1246</f>
        <v>0</v>
      </c>
      <c r="Q1246" s="239">
        <v>0</v>
      </c>
      <c r="R1246" s="239">
        <f>Q1246*H1246</f>
        <v>0</v>
      </c>
      <c r="S1246" s="239">
        <v>0</v>
      </c>
      <c r="T1246" s="240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41" t="s">
        <v>293</v>
      </c>
      <c r="AT1246" s="241" t="s">
        <v>218</v>
      </c>
      <c r="AU1246" s="241" t="s">
        <v>87</v>
      </c>
      <c r="AY1246" s="18" t="s">
        <v>214</v>
      </c>
      <c r="BE1246" s="242">
        <f>IF(N1246="základní",J1246,0)</f>
        <v>0</v>
      </c>
      <c r="BF1246" s="242">
        <f>IF(N1246="snížená",J1246,0)</f>
        <v>0</v>
      </c>
      <c r="BG1246" s="242">
        <f>IF(N1246="zákl. přenesená",J1246,0)</f>
        <v>0</v>
      </c>
      <c r="BH1246" s="242">
        <f>IF(N1246="sníž. přenesená",J1246,0)</f>
        <v>0</v>
      </c>
      <c r="BI1246" s="242">
        <f>IF(N1246="nulová",J1246,0)</f>
        <v>0</v>
      </c>
      <c r="BJ1246" s="18" t="s">
        <v>85</v>
      </c>
      <c r="BK1246" s="242">
        <f>ROUND(I1246*H1246,2)</f>
        <v>0</v>
      </c>
      <c r="BL1246" s="18" t="s">
        <v>293</v>
      </c>
      <c r="BM1246" s="241" t="s">
        <v>2795</v>
      </c>
    </row>
    <row r="1247" s="2" customFormat="1">
      <c r="A1247" s="39"/>
      <c r="B1247" s="40"/>
      <c r="C1247" s="41"/>
      <c r="D1247" s="243" t="s">
        <v>224</v>
      </c>
      <c r="E1247" s="41"/>
      <c r="F1247" s="244" t="s">
        <v>2796</v>
      </c>
      <c r="G1247" s="41"/>
      <c r="H1247" s="41"/>
      <c r="I1247" s="245"/>
      <c r="J1247" s="41"/>
      <c r="K1247" s="41"/>
      <c r="L1247" s="45"/>
      <c r="M1247" s="246"/>
      <c r="N1247" s="247"/>
      <c r="O1247" s="92"/>
      <c r="P1247" s="92"/>
      <c r="Q1247" s="92"/>
      <c r="R1247" s="92"/>
      <c r="S1247" s="92"/>
      <c r="T1247" s="93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T1247" s="18" t="s">
        <v>224</v>
      </c>
      <c r="AU1247" s="18" t="s">
        <v>87</v>
      </c>
    </row>
    <row r="1248" s="2" customFormat="1" ht="24.15" customHeight="1">
      <c r="A1248" s="39"/>
      <c r="B1248" s="40"/>
      <c r="C1248" s="280" t="s">
        <v>2797</v>
      </c>
      <c r="D1248" s="280" t="s">
        <v>244</v>
      </c>
      <c r="E1248" s="282" t="s">
        <v>2798</v>
      </c>
      <c r="F1248" s="283" t="s">
        <v>2799</v>
      </c>
      <c r="G1248" s="284" t="s">
        <v>354</v>
      </c>
      <c r="H1248" s="285">
        <v>1</v>
      </c>
      <c r="I1248" s="286"/>
      <c r="J1248" s="287">
        <f>ROUND(I1248*H1248,2)</f>
        <v>0</v>
      </c>
      <c r="K1248" s="283" t="s">
        <v>1</v>
      </c>
      <c r="L1248" s="288"/>
      <c r="M1248" s="289" t="s">
        <v>1</v>
      </c>
      <c r="N1248" s="290" t="s">
        <v>44</v>
      </c>
      <c r="O1248" s="92"/>
      <c r="P1248" s="239">
        <f>O1248*H1248</f>
        <v>0</v>
      </c>
      <c r="Q1248" s="239">
        <v>0.012999999999999999</v>
      </c>
      <c r="R1248" s="239">
        <f>Q1248*H1248</f>
        <v>0.012999999999999999</v>
      </c>
      <c r="S1248" s="239">
        <v>0</v>
      </c>
      <c r="T1248" s="240">
        <f>S1248*H1248</f>
        <v>0</v>
      </c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R1248" s="241" t="s">
        <v>299</v>
      </c>
      <c r="AT1248" s="241" t="s">
        <v>244</v>
      </c>
      <c r="AU1248" s="241" t="s">
        <v>87</v>
      </c>
      <c r="AY1248" s="18" t="s">
        <v>214</v>
      </c>
      <c r="BE1248" s="242">
        <f>IF(N1248="základní",J1248,0)</f>
        <v>0</v>
      </c>
      <c r="BF1248" s="242">
        <f>IF(N1248="snížená",J1248,0)</f>
        <v>0</v>
      </c>
      <c r="BG1248" s="242">
        <f>IF(N1248="zákl. přenesená",J1248,0)</f>
        <v>0</v>
      </c>
      <c r="BH1248" s="242">
        <f>IF(N1248="sníž. přenesená",J1248,0)</f>
        <v>0</v>
      </c>
      <c r="BI1248" s="242">
        <f>IF(N1248="nulová",J1248,0)</f>
        <v>0</v>
      </c>
      <c r="BJ1248" s="18" t="s">
        <v>85</v>
      </c>
      <c r="BK1248" s="242">
        <f>ROUND(I1248*H1248,2)</f>
        <v>0</v>
      </c>
      <c r="BL1248" s="18" t="s">
        <v>293</v>
      </c>
      <c r="BM1248" s="241" t="s">
        <v>2800</v>
      </c>
    </row>
    <row r="1249" s="2" customFormat="1">
      <c r="A1249" s="39"/>
      <c r="B1249" s="40"/>
      <c r="C1249" s="41"/>
      <c r="D1249" s="243" t="s">
        <v>224</v>
      </c>
      <c r="E1249" s="41"/>
      <c r="F1249" s="244" t="s">
        <v>2799</v>
      </c>
      <c r="G1249" s="41"/>
      <c r="H1249" s="41"/>
      <c r="I1249" s="245"/>
      <c r="J1249" s="41"/>
      <c r="K1249" s="41"/>
      <c r="L1249" s="45"/>
      <c r="M1249" s="246"/>
      <c r="N1249" s="247"/>
      <c r="O1249" s="92"/>
      <c r="P1249" s="92"/>
      <c r="Q1249" s="92"/>
      <c r="R1249" s="92"/>
      <c r="S1249" s="92"/>
      <c r="T1249" s="93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T1249" s="18" t="s">
        <v>224</v>
      </c>
      <c r="AU1249" s="18" t="s">
        <v>87</v>
      </c>
    </row>
    <row r="1250" s="13" customFormat="1">
      <c r="A1250" s="13"/>
      <c r="B1250" s="248"/>
      <c r="C1250" s="249"/>
      <c r="D1250" s="243" t="s">
        <v>226</v>
      </c>
      <c r="E1250" s="250" t="s">
        <v>1</v>
      </c>
      <c r="F1250" s="251" t="s">
        <v>2801</v>
      </c>
      <c r="G1250" s="249"/>
      <c r="H1250" s="250" t="s">
        <v>1</v>
      </c>
      <c r="I1250" s="252"/>
      <c r="J1250" s="249"/>
      <c r="K1250" s="249"/>
      <c r="L1250" s="253"/>
      <c r="M1250" s="254"/>
      <c r="N1250" s="255"/>
      <c r="O1250" s="255"/>
      <c r="P1250" s="255"/>
      <c r="Q1250" s="255"/>
      <c r="R1250" s="255"/>
      <c r="S1250" s="255"/>
      <c r="T1250" s="256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7" t="s">
        <v>226</v>
      </c>
      <c r="AU1250" s="257" t="s">
        <v>87</v>
      </c>
      <c r="AV1250" s="13" t="s">
        <v>85</v>
      </c>
      <c r="AW1250" s="13" t="s">
        <v>34</v>
      </c>
      <c r="AX1250" s="13" t="s">
        <v>79</v>
      </c>
      <c r="AY1250" s="257" t="s">
        <v>214</v>
      </c>
    </row>
    <row r="1251" s="14" customFormat="1">
      <c r="A1251" s="14"/>
      <c r="B1251" s="258"/>
      <c r="C1251" s="259"/>
      <c r="D1251" s="243" t="s">
        <v>226</v>
      </c>
      <c r="E1251" s="260" t="s">
        <v>1</v>
      </c>
      <c r="F1251" s="261" t="s">
        <v>85</v>
      </c>
      <c r="G1251" s="259"/>
      <c r="H1251" s="262">
        <v>1</v>
      </c>
      <c r="I1251" s="263"/>
      <c r="J1251" s="259"/>
      <c r="K1251" s="259"/>
      <c r="L1251" s="264"/>
      <c r="M1251" s="265"/>
      <c r="N1251" s="266"/>
      <c r="O1251" s="266"/>
      <c r="P1251" s="266"/>
      <c r="Q1251" s="266"/>
      <c r="R1251" s="266"/>
      <c r="S1251" s="266"/>
      <c r="T1251" s="267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8" t="s">
        <v>226</v>
      </c>
      <c r="AU1251" s="268" t="s">
        <v>87</v>
      </c>
      <c r="AV1251" s="14" t="s">
        <v>87</v>
      </c>
      <c r="AW1251" s="14" t="s">
        <v>34</v>
      </c>
      <c r="AX1251" s="14" t="s">
        <v>79</v>
      </c>
      <c r="AY1251" s="268" t="s">
        <v>214</v>
      </c>
    </row>
    <row r="1252" s="15" customFormat="1">
      <c r="A1252" s="15"/>
      <c r="B1252" s="269"/>
      <c r="C1252" s="270"/>
      <c r="D1252" s="243" t="s">
        <v>226</v>
      </c>
      <c r="E1252" s="271" t="s">
        <v>1</v>
      </c>
      <c r="F1252" s="272" t="s">
        <v>230</v>
      </c>
      <c r="G1252" s="270"/>
      <c r="H1252" s="273">
        <v>1</v>
      </c>
      <c r="I1252" s="274"/>
      <c r="J1252" s="270"/>
      <c r="K1252" s="270"/>
      <c r="L1252" s="275"/>
      <c r="M1252" s="276"/>
      <c r="N1252" s="277"/>
      <c r="O1252" s="277"/>
      <c r="P1252" s="277"/>
      <c r="Q1252" s="277"/>
      <c r="R1252" s="277"/>
      <c r="S1252" s="277"/>
      <c r="T1252" s="278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79" t="s">
        <v>226</v>
      </c>
      <c r="AU1252" s="279" t="s">
        <v>87</v>
      </c>
      <c r="AV1252" s="15" t="s">
        <v>117</v>
      </c>
      <c r="AW1252" s="15" t="s">
        <v>34</v>
      </c>
      <c r="AX1252" s="15" t="s">
        <v>85</v>
      </c>
      <c r="AY1252" s="279" t="s">
        <v>214</v>
      </c>
    </row>
    <row r="1253" s="2" customFormat="1" ht="24.15" customHeight="1">
      <c r="A1253" s="39"/>
      <c r="B1253" s="40"/>
      <c r="C1253" s="280" t="s">
        <v>2802</v>
      </c>
      <c r="D1253" s="280" t="s">
        <v>244</v>
      </c>
      <c r="E1253" s="282" t="s">
        <v>2803</v>
      </c>
      <c r="F1253" s="283" t="s">
        <v>2799</v>
      </c>
      <c r="G1253" s="284" t="s">
        <v>354</v>
      </c>
      <c r="H1253" s="285">
        <v>1</v>
      </c>
      <c r="I1253" s="286"/>
      <c r="J1253" s="287">
        <f>ROUND(I1253*H1253,2)</f>
        <v>0</v>
      </c>
      <c r="K1253" s="283" t="s">
        <v>1</v>
      </c>
      <c r="L1253" s="288"/>
      <c r="M1253" s="289" t="s">
        <v>1</v>
      </c>
      <c r="N1253" s="290" t="s">
        <v>44</v>
      </c>
      <c r="O1253" s="92"/>
      <c r="P1253" s="239">
        <f>O1253*H1253</f>
        <v>0</v>
      </c>
      <c r="Q1253" s="239">
        <v>0.012999999999999999</v>
      </c>
      <c r="R1253" s="239">
        <f>Q1253*H1253</f>
        <v>0.012999999999999999</v>
      </c>
      <c r="S1253" s="239">
        <v>0</v>
      </c>
      <c r="T1253" s="240">
        <f>S1253*H1253</f>
        <v>0</v>
      </c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R1253" s="241" t="s">
        <v>299</v>
      </c>
      <c r="AT1253" s="241" t="s">
        <v>244</v>
      </c>
      <c r="AU1253" s="241" t="s">
        <v>87</v>
      </c>
      <c r="AY1253" s="18" t="s">
        <v>214</v>
      </c>
      <c r="BE1253" s="242">
        <f>IF(N1253="základní",J1253,0)</f>
        <v>0</v>
      </c>
      <c r="BF1253" s="242">
        <f>IF(N1253="snížená",J1253,0)</f>
        <v>0</v>
      </c>
      <c r="BG1253" s="242">
        <f>IF(N1253="zákl. přenesená",J1253,0)</f>
        <v>0</v>
      </c>
      <c r="BH1253" s="242">
        <f>IF(N1253="sníž. přenesená",J1253,0)</f>
        <v>0</v>
      </c>
      <c r="BI1253" s="242">
        <f>IF(N1253="nulová",J1253,0)</f>
        <v>0</v>
      </c>
      <c r="BJ1253" s="18" t="s">
        <v>85</v>
      </c>
      <c r="BK1253" s="242">
        <f>ROUND(I1253*H1253,2)</f>
        <v>0</v>
      </c>
      <c r="BL1253" s="18" t="s">
        <v>293</v>
      </c>
      <c r="BM1253" s="241" t="s">
        <v>2804</v>
      </c>
    </row>
    <row r="1254" s="2" customFormat="1">
      <c r="A1254" s="39"/>
      <c r="B1254" s="40"/>
      <c r="C1254" s="41"/>
      <c r="D1254" s="243" t="s">
        <v>224</v>
      </c>
      <c r="E1254" s="41"/>
      <c r="F1254" s="244" t="s">
        <v>2799</v>
      </c>
      <c r="G1254" s="41"/>
      <c r="H1254" s="41"/>
      <c r="I1254" s="245"/>
      <c r="J1254" s="41"/>
      <c r="K1254" s="41"/>
      <c r="L1254" s="45"/>
      <c r="M1254" s="246"/>
      <c r="N1254" s="247"/>
      <c r="O1254" s="92"/>
      <c r="P1254" s="92"/>
      <c r="Q1254" s="92"/>
      <c r="R1254" s="92"/>
      <c r="S1254" s="92"/>
      <c r="T1254" s="93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T1254" s="18" t="s">
        <v>224</v>
      </c>
      <c r="AU1254" s="18" t="s">
        <v>87</v>
      </c>
    </row>
    <row r="1255" s="13" customFormat="1">
      <c r="A1255" s="13"/>
      <c r="B1255" s="248"/>
      <c r="C1255" s="249"/>
      <c r="D1255" s="243" t="s">
        <v>226</v>
      </c>
      <c r="E1255" s="250" t="s">
        <v>1</v>
      </c>
      <c r="F1255" s="251" t="s">
        <v>2805</v>
      </c>
      <c r="G1255" s="249"/>
      <c r="H1255" s="250" t="s">
        <v>1</v>
      </c>
      <c r="I1255" s="252"/>
      <c r="J1255" s="249"/>
      <c r="K1255" s="249"/>
      <c r="L1255" s="253"/>
      <c r="M1255" s="254"/>
      <c r="N1255" s="255"/>
      <c r="O1255" s="255"/>
      <c r="P1255" s="255"/>
      <c r="Q1255" s="255"/>
      <c r="R1255" s="255"/>
      <c r="S1255" s="255"/>
      <c r="T1255" s="256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7" t="s">
        <v>226</v>
      </c>
      <c r="AU1255" s="257" t="s">
        <v>87</v>
      </c>
      <c r="AV1255" s="13" t="s">
        <v>85</v>
      </c>
      <c r="AW1255" s="13" t="s">
        <v>34</v>
      </c>
      <c r="AX1255" s="13" t="s">
        <v>79</v>
      </c>
      <c r="AY1255" s="257" t="s">
        <v>214</v>
      </c>
    </row>
    <row r="1256" s="14" customFormat="1">
      <c r="A1256" s="14"/>
      <c r="B1256" s="258"/>
      <c r="C1256" s="259"/>
      <c r="D1256" s="243" t="s">
        <v>226</v>
      </c>
      <c r="E1256" s="260" t="s">
        <v>1</v>
      </c>
      <c r="F1256" s="261" t="s">
        <v>85</v>
      </c>
      <c r="G1256" s="259"/>
      <c r="H1256" s="262">
        <v>1</v>
      </c>
      <c r="I1256" s="263"/>
      <c r="J1256" s="259"/>
      <c r="K1256" s="259"/>
      <c r="L1256" s="264"/>
      <c r="M1256" s="265"/>
      <c r="N1256" s="266"/>
      <c r="O1256" s="266"/>
      <c r="P1256" s="266"/>
      <c r="Q1256" s="266"/>
      <c r="R1256" s="266"/>
      <c r="S1256" s="266"/>
      <c r="T1256" s="267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8" t="s">
        <v>226</v>
      </c>
      <c r="AU1256" s="268" t="s">
        <v>87</v>
      </c>
      <c r="AV1256" s="14" t="s">
        <v>87</v>
      </c>
      <c r="AW1256" s="14" t="s">
        <v>34</v>
      </c>
      <c r="AX1256" s="14" t="s">
        <v>79</v>
      </c>
      <c r="AY1256" s="268" t="s">
        <v>214</v>
      </c>
    </row>
    <row r="1257" s="15" customFormat="1">
      <c r="A1257" s="15"/>
      <c r="B1257" s="269"/>
      <c r="C1257" s="270"/>
      <c r="D1257" s="243" t="s">
        <v>226</v>
      </c>
      <c r="E1257" s="271" t="s">
        <v>1</v>
      </c>
      <c r="F1257" s="272" t="s">
        <v>230</v>
      </c>
      <c r="G1257" s="270"/>
      <c r="H1257" s="273">
        <v>1</v>
      </c>
      <c r="I1257" s="274"/>
      <c r="J1257" s="270"/>
      <c r="K1257" s="270"/>
      <c r="L1257" s="275"/>
      <c r="M1257" s="276"/>
      <c r="N1257" s="277"/>
      <c r="O1257" s="277"/>
      <c r="P1257" s="277"/>
      <c r="Q1257" s="277"/>
      <c r="R1257" s="277"/>
      <c r="S1257" s="277"/>
      <c r="T1257" s="278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T1257" s="279" t="s">
        <v>226</v>
      </c>
      <c r="AU1257" s="279" t="s">
        <v>87</v>
      </c>
      <c r="AV1257" s="15" t="s">
        <v>117</v>
      </c>
      <c r="AW1257" s="15" t="s">
        <v>34</v>
      </c>
      <c r="AX1257" s="15" t="s">
        <v>85</v>
      </c>
      <c r="AY1257" s="279" t="s">
        <v>214</v>
      </c>
    </row>
    <row r="1258" s="2" customFormat="1" ht="21.75" customHeight="1">
      <c r="A1258" s="39"/>
      <c r="B1258" s="40"/>
      <c r="C1258" s="229" t="s">
        <v>2806</v>
      </c>
      <c r="D1258" s="229" t="s">
        <v>218</v>
      </c>
      <c r="E1258" s="231" t="s">
        <v>2807</v>
      </c>
      <c r="F1258" s="232" t="s">
        <v>2808</v>
      </c>
      <c r="G1258" s="233" t="s">
        <v>354</v>
      </c>
      <c r="H1258" s="234">
        <v>1</v>
      </c>
      <c r="I1258" s="235"/>
      <c r="J1258" s="236">
        <f>ROUND(I1258*H1258,2)</f>
        <v>0</v>
      </c>
      <c r="K1258" s="232" t="s">
        <v>222</v>
      </c>
      <c r="L1258" s="45"/>
      <c r="M1258" s="237" t="s">
        <v>1</v>
      </c>
      <c r="N1258" s="238" t="s">
        <v>44</v>
      </c>
      <c r="O1258" s="92"/>
      <c r="P1258" s="239">
        <f>O1258*H1258</f>
        <v>0</v>
      </c>
      <c r="Q1258" s="239">
        <v>0</v>
      </c>
      <c r="R1258" s="239">
        <f>Q1258*H1258</f>
        <v>0</v>
      </c>
      <c r="S1258" s="239">
        <v>0</v>
      </c>
      <c r="T1258" s="240">
        <f>S1258*H1258</f>
        <v>0</v>
      </c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R1258" s="241" t="s">
        <v>293</v>
      </c>
      <c r="AT1258" s="241" t="s">
        <v>218</v>
      </c>
      <c r="AU1258" s="241" t="s">
        <v>87</v>
      </c>
      <c r="AY1258" s="18" t="s">
        <v>214</v>
      </c>
      <c r="BE1258" s="242">
        <f>IF(N1258="základní",J1258,0)</f>
        <v>0</v>
      </c>
      <c r="BF1258" s="242">
        <f>IF(N1258="snížená",J1258,0)</f>
        <v>0</v>
      </c>
      <c r="BG1258" s="242">
        <f>IF(N1258="zákl. přenesená",J1258,0)</f>
        <v>0</v>
      </c>
      <c r="BH1258" s="242">
        <f>IF(N1258="sníž. přenesená",J1258,0)</f>
        <v>0</v>
      </c>
      <c r="BI1258" s="242">
        <f>IF(N1258="nulová",J1258,0)</f>
        <v>0</v>
      </c>
      <c r="BJ1258" s="18" t="s">
        <v>85</v>
      </c>
      <c r="BK1258" s="242">
        <f>ROUND(I1258*H1258,2)</f>
        <v>0</v>
      </c>
      <c r="BL1258" s="18" t="s">
        <v>293</v>
      </c>
      <c r="BM1258" s="241" t="s">
        <v>2809</v>
      </c>
    </row>
    <row r="1259" s="2" customFormat="1">
      <c r="A1259" s="39"/>
      <c r="B1259" s="40"/>
      <c r="C1259" s="41"/>
      <c r="D1259" s="243" t="s">
        <v>224</v>
      </c>
      <c r="E1259" s="41"/>
      <c r="F1259" s="244" t="s">
        <v>2810</v>
      </c>
      <c r="G1259" s="41"/>
      <c r="H1259" s="41"/>
      <c r="I1259" s="245"/>
      <c r="J1259" s="41"/>
      <c r="K1259" s="41"/>
      <c r="L1259" s="45"/>
      <c r="M1259" s="246"/>
      <c r="N1259" s="247"/>
      <c r="O1259" s="92"/>
      <c r="P1259" s="92"/>
      <c r="Q1259" s="92"/>
      <c r="R1259" s="92"/>
      <c r="S1259" s="92"/>
      <c r="T1259" s="93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T1259" s="18" t="s">
        <v>224</v>
      </c>
      <c r="AU1259" s="18" t="s">
        <v>87</v>
      </c>
    </row>
    <row r="1260" s="2" customFormat="1" ht="24.15" customHeight="1">
      <c r="A1260" s="39"/>
      <c r="B1260" s="40"/>
      <c r="C1260" s="280" t="s">
        <v>2811</v>
      </c>
      <c r="D1260" s="280" t="s">
        <v>244</v>
      </c>
      <c r="E1260" s="282" t="s">
        <v>2812</v>
      </c>
      <c r="F1260" s="283" t="s">
        <v>2813</v>
      </c>
      <c r="G1260" s="284" t="s">
        <v>354</v>
      </c>
      <c r="H1260" s="285">
        <v>1</v>
      </c>
      <c r="I1260" s="286"/>
      <c r="J1260" s="287">
        <f>ROUND(I1260*H1260,2)</f>
        <v>0</v>
      </c>
      <c r="K1260" s="283" t="s">
        <v>222</v>
      </c>
      <c r="L1260" s="288"/>
      <c r="M1260" s="289" t="s">
        <v>1</v>
      </c>
      <c r="N1260" s="290" t="s">
        <v>44</v>
      </c>
      <c r="O1260" s="92"/>
      <c r="P1260" s="239">
        <f>O1260*H1260</f>
        <v>0</v>
      </c>
      <c r="Q1260" s="239">
        <v>0.024199999999999999</v>
      </c>
      <c r="R1260" s="239">
        <f>Q1260*H1260</f>
        <v>0.024199999999999999</v>
      </c>
      <c r="S1260" s="239">
        <v>0</v>
      </c>
      <c r="T1260" s="240">
        <f>S1260*H1260</f>
        <v>0</v>
      </c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R1260" s="241" t="s">
        <v>299</v>
      </c>
      <c r="AT1260" s="241" t="s">
        <v>244</v>
      </c>
      <c r="AU1260" s="241" t="s">
        <v>87</v>
      </c>
      <c r="AY1260" s="18" t="s">
        <v>214</v>
      </c>
      <c r="BE1260" s="242">
        <f>IF(N1260="základní",J1260,0)</f>
        <v>0</v>
      </c>
      <c r="BF1260" s="242">
        <f>IF(N1260="snížená",J1260,0)</f>
        <v>0</v>
      </c>
      <c r="BG1260" s="242">
        <f>IF(N1260="zákl. přenesená",J1260,0)</f>
        <v>0</v>
      </c>
      <c r="BH1260" s="242">
        <f>IF(N1260="sníž. přenesená",J1260,0)</f>
        <v>0</v>
      </c>
      <c r="BI1260" s="242">
        <f>IF(N1260="nulová",J1260,0)</f>
        <v>0</v>
      </c>
      <c r="BJ1260" s="18" t="s">
        <v>85</v>
      </c>
      <c r="BK1260" s="242">
        <f>ROUND(I1260*H1260,2)</f>
        <v>0</v>
      </c>
      <c r="BL1260" s="18" t="s">
        <v>293</v>
      </c>
      <c r="BM1260" s="241" t="s">
        <v>2814</v>
      </c>
    </row>
    <row r="1261" s="2" customFormat="1">
      <c r="A1261" s="39"/>
      <c r="B1261" s="40"/>
      <c r="C1261" s="41"/>
      <c r="D1261" s="243" t="s">
        <v>224</v>
      </c>
      <c r="E1261" s="41"/>
      <c r="F1261" s="244" t="s">
        <v>2813</v>
      </c>
      <c r="G1261" s="41"/>
      <c r="H1261" s="41"/>
      <c r="I1261" s="245"/>
      <c r="J1261" s="41"/>
      <c r="K1261" s="41"/>
      <c r="L1261" s="45"/>
      <c r="M1261" s="246"/>
      <c r="N1261" s="247"/>
      <c r="O1261" s="92"/>
      <c r="P1261" s="92"/>
      <c r="Q1261" s="92"/>
      <c r="R1261" s="92"/>
      <c r="S1261" s="92"/>
      <c r="T1261" s="93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T1261" s="18" t="s">
        <v>224</v>
      </c>
      <c r="AU1261" s="18" t="s">
        <v>87</v>
      </c>
    </row>
    <row r="1262" s="13" customFormat="1">
      <c r="A1262" s="13"/>
      <c r="B1262" s="248"/>
      <c r="C1262" s="249"/>
      <c r="D1262" s="243" t="s">
        <v>226</v>
      </c>
      <c r="E1262" s="250" t="s">
        <v>1</v>
      </c>
      <c r="F1262" s="251" t="s">
        <v>2815</v>
      </c>
      <c r="G1262" s="249"/>
      <c r="H1262" s="250" t="s">
        <v>1</v>
      </c>
      <c r="I1262" s="252"/>
      <c r="J1262" s="249"/>
      <c r="K1262" s="249"/>
      <c r="L1262" s="253"/>
      <c r="M1262" s="254"/>
      <c r="N1262" s="255"/>
      <c r="O1262" s="255"/>
      <c r="P1262" s="255"/>
      <c r="Q1262" s="255"/>
      <c r="R1262" s="255"/>
      <c r="S1262" s="255"/>
      <c r="T1262" s="256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7" t="s">
        <v>226</v>
      </c>
      <c r="AU1262" s="257" t="s">
        <v>87</v>
      </c>
      <c r="AV1262" s="13" t="s">
        <v>85</v>
      </c>
      <c r="AW1262" s="13" t="s">
        <v>34</v>
      </c>
      <c r="AX1262" s="13" t="s">
        <v>79</v>
      </c>
      <c r="AY1262" s="257" t="s">
        <v>214</v>
      </c>
    </row>
    <row r="1263" s="14" customFormat="1">
      <c r="A1263" s="14"/>
      <c r="B1263" s="258"/>
      <c r="C1263" s="259"/>
      <c r="D1263" s="243" t="s">
        <v>226</v>
      </c>
      <c r="E1263" s="260" t="s">
        <v>1</v>
      </c>
      <c r="F1263" s="261" t="s">
        <v>85</v>
      </c>
      <c r="G1263" s="259"/>
      <c r="H1263" s="262">
        <v>1</v>
      </c>
      <c r="I1263" s="263"/>
      <c r="J1263" s="259"/>
      <c r="K1263" s="259"/>
      <c r="L1263" s="264"/>
      <c r="M1263" s="265"/>
      <c r="N1263" s="266"/>
      <c r="O1263" s="266"/>
      <c r="P1263" s="266"/>
      <c r="Q1263" s="266"/>
      <c r="R1263" s="266"/>
      <c r="S1263" s="266"/>
      <c r="T1263" s="267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8" t="s">
        <v>226</v>
      </c>
      <c r="AU1263" s="268" t="s">
        <v>87</v>
      </c>
      <c r="AV1263" s="14" t="s">
        <v>87</v>
      </c>
      <c r="AW1263" s="14" t="s">
        <v>34</v>
      </c>
      <c r="AX1263" s="14" t="s">
        <v>79</v>
      </c>
      <c r="AY1263" s="268" t="s">
        <v>214</v>
      </c>
    </row>
    <row r="1264" s="15" customFormat="1">
      <c r="A1264" s="15"/>
      <c r="B1264" s="269"/>
      <c r="C1264" s="270"/>
      <c r="D1264" s="243" t="s">
        <v>226</v>
      </c>
      <c r="E1264" s="271" t="s">
        <v>1</v>
      </c>
      <c r="F1264" s="272" t="s">
        <v>230</v>
      </c>
      <c r="G1264" s="270"/>
      <c r="H1264" s="273">
        <v>1</v>
      </c>
      <c r="I1264" s="274"/>
      <c r="J1264" s="270"/>
      <c r="K1264" s="270"/>
      <c r="L1264" s="275"/>
      <c r="M1264" s="276"/>
      <c r="N1264" s="277"/>
      <c r="O1264" s="277"/>
      <c r="P1264" s="277"/>
      <c r="Q1264" s="277"/>
      <c r="R1264" s="277"/>
      <c r="S1264" s="277"/>
      <c r="T1264" s="278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79" t="s">
        <v>226</v>
      </c>
      <c r="AU1264" s="279" t="s">
        <v>87</v>
      </c>
      <c r="AV1264" s="15" t="s">
        <v>117</v>
      </c>
      <c r="AW1264" s="15" t="s">
        <v>34</v>
      </c>
      <c r="AX1264" s="15" t="s">
        <v>85</v>
      </c>
      <c r="AY1264" s="279" t="s">
        <v>214</v>
      </c>
    </row>
    <row r="1265" s="2" customFormat="1" ht="24.15" customHeight="1">
      <c r="A1265" s="39"/>
      <c r="B1265" s="40"/>
      <c r="C1265" s="229" t="s">
        <v>2816</v>
      </c>
      <c r="D1265" s="229" t="s">
        <v>218</v>
      </c>
      <c r="E1265" s="231" t="s">
        <v>2817</v>
      </c>
      <c r="F1265" s="232" t="s">
        <v>2818</v>
      </c>
      <c r="G1265" s="233" t="s">
        <v>354</v>
      </c>
      <c r="H1265" s="234">
        <v>1</v>
      </c>
      <c r="I1265" s="235"/>
      <c r="J1265" s="236">
        <f>ROUND(I1265*H1265,2)</f>
        <v>0</v>
      </c>
      <c r="K1265" s="232" t="s">
        <v>222</v>
      </c>
      <c r="L1265" s="45"/>
      <c r="M1265" s="237" t="s">
        <v>1</v>
      </c>
      <c r="N1265" s="238" t="s">
        <v>44</v>
      </c>
      <c r="O1265" s="92"/>
      <c r="P1265" s="239">
        <f>O1265*H1265</f>
        <v>0</v>
      </c>
      <c r="Q1265" s="239">
        <v>0</v>
      </c>
      <c r="R1265" s="239">
        <f>Q1265*H1265</f>
        <v>0</v>
      </c>
      <c r="S1265" s="239">
        <v>0</v>
      </c>
      <c r="T1265" s="240">
        <f>S1265*H1265</f>
        <v>0</v>
      </c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R1265" s="241" t="s">
        <v>293</v>
      </c>
      <c r="AT1265" s="241" t="s">
        <v>218</v>
      </c>
      <c r="AU1265" s="241" t="s">
        <v>87</v>
      </c>
      <c r="AY1265" s="18" t="s">
        <v>214</v>
      </c>
      <c r="BE1265" s="242">
        <f>IF(N1265="základní",J1265,0)</f>
        <v>0</v>
      </c>
      <c r="BF1265" s="242">
        <f>IF(N1265="snížená",J1265,0)</f>
        <v>0</v>
      </c>
      <c r="BG1265" s="242">
        <f>IF(N1265="zákl. přenesená",J1265,0)</f>
        <v>0</v>
      </c>
      <c r="BH1265" s="242">
        <f>IF(N1265="sníž. přenesená",J1265,0)</f>
        <v>0</v>
      </c>
      <c r="BI1265" s="242">
        <f>IF(N1265="nulová",J1265,0)</f>
        <v>0</v>
      </c>
      <c r="BJ1265" s="18" t="s">
        <v>85</v>
      </c>
      <c r="BK1265" s="242">
        <f>ROUND(I1265*H1265,2)</f>
        <v>0</v>
      </c>
      <c r="BL1265" s="18" t="s">
        <v>293</v>
      </c>
      <c r="BM1265" s="241" t="s">
        <v>2819</v>
      </c>
    </row>
    <row r="1266" s="2" customFormat="1">
      <c r="A1266" s="39"/>
      <c r="B1266" s="40"/>
      <c r="C1266" s="41"/>
      <c r="D1266" s="243" t="s">
        <v>224</v>
      </c>
      <c r="E1266" s="41"/>
      <c r="F1266" s="244" t="s">
        <v>2820</v>
      </c>
      <c r="G1266" s="41"/>
      <c r="H1266" s="41"/>
      <c r="I1266" s="245"/>
      <c r="J1266" s="41"/>
      <c r="K1266" s="41"/>
      <c r="L1266" s="45"/>
      <c r="M1266" s="246"/>
      <c r="N1266" s="247"/>
      <c r="O1266" s="92"/>
      <c r="P1266" s="92"/>
      <c r="Q1266" s="92"/>
      <c r="R1266" s="92"/>
      <c r="S1266" s="92"/>
      <c r="T1266" s="93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T1266" s="18" t="s">
        <v>224</v>
      </c>
      <c r="AU1266" s="18" t="s">
        <v>87</v>
      </c>
    </row>
    <row r="1267" s="2" customFormat="1" ht="24.15" customHeight="1">
      <c r="A1267" s="39"/>
      <c r="B1267" s="40"/>
      <c r="C1267" s="280" t="s">
        <v>2821</v>
      </c>
      <c r="D1267" s="280" t="s">
        <v>244</v>
      </c>
      <c r="E1267" s="282" t="s">
        <v>2822</v>
      </c>
      <c r="F1267" s="283" t="s">
        <v>2823</v>
      </c>
      <c r="G1267" s="284" t="s">
        <v>354</v>
      </c>
      <c r="H1267" s="285">
        <v>1</v>
      </c>
      <c r="I1267" s="286"/>
      <c r="J1267" s="287">
        <f>ROUND(I1267*H1267,2)</f>
        <v>0</v>
      </c>
      <c r="K1267" s="283" t="s">
        <v>1</v>
      </c>
      <c r="L1267" s="288"/>
      <c r="M1267" s="289" t="s">
        <v>1</v>
      </c>
      <c r="N1267" s="290" t="s">
        <v>44</v>
      </c>
      <c r="O1267" s="92"/>
      <c r="P1267" s="239">
        <f>O1267*H1267</f>
        <v>0</v>
      </c>
      <c r="Q1267" s="239">
        <v>0.021000000000000001</v>
      </c>
      <c r="R1267" s="239">
        <f>Q1267*H1267</f>
        <v>0.021000000000000001</v>
      </c>
      <c r="S1267" s="239">
        <v>0</v>
      </c>
      <c r="T1267" s="240">
        <f>S1267*H1267</f>
        <v>0</v>
      </c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R1267" s="241" t="s">
        <v>299</v>
      </c>
      <c r="AT1267" s="241" t="s">
        <v>244</v>
      </c>
      <c r="AU1267" s="241" t="s">
        <v>87</v>
      </c>
      <c r="AY1267" s="18" t="s">
        <v>214</v>
      </c>
      <c r="BE1267" s="242">
        <f>IF(N1267="základní",J1267,0)</f>
        <v>0</v>
      </c>
      <c r="BF1267" s="242">
        <f>IF(N1267="snížená",J1267,0)</f>
        <v>0</v>
      </c>
      <c r="BG1267" s="242">
        <f>IF(N1267="zákl. přenesená",J1267,0)</f>
        <v>0</v>
      </c>
      <c r="BH1267" s="242">
        <f>IF(N1267="sníž. přenesená",J1267,0)</f>
        <v>0</v>
      </c>
      <c r="BI1267" s="242">
        <f>IF(N1267="nulová",J1267,0)</f>
        <v>0</v>
      </c>
      <c r="BJ1267" s="18" t="s">
        <v>85</v>
      </c>
      <c r="BK1267" s="242">
        <f>ROUND(I1267*H1267,2)</f>
        <v>0</v>
      </c>
      <c r="BL1267" s="18" t="s">
        <v>293</v>
      </c>
      <c r="BM1267" s="241" t="s">
        <v>2824</v>
      </c>
    </row>
    <row r="1268" s="2" customFormat="1">
      <c r="A1268" s="39"/>
      <c r="B1268" s="40"/>
      <c r="C1268" s="41"/>
      <c r="D1268" s="243" t="s">
        <v>224</v>
      </c>
      <c r="E1268" s="41"/>
      <c r="F1268" s="244" t="s">
        <v>2823</v>
      </c>
      <c r="G1268" s="41"/>
      <c r="H1268" s="41"/>
      <c r="I1268" s="245"/>
      <c r="J1268" s="41"/>
      <c r="K1268" s="41"/>
      <c r="L1268" s="45"/>
      <c r="M1268" s="246"/>
      <c r="N1268" s="247"/>
      <c r="O1268" s="92"/>
      <c r="P1268" s="92"/>
      <c r="Q1268" s="92"/>
      <c r="R1268" s="92"/>
      <c r="S1268" s="92"/>
      <c r="T1268" s="93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T1268" s="18" t="s">
        <v>224</v>
      </c>
      <c r="AU1268" s="18" t="s">
        <v>87</v>
      </c>
    </row>
    <row r="1269" s="13" customFormat="1">
      <c r="A1269" s="13"/>
      <c r="B1269" s="248"/>
      <c r="C1269" s="249"/>
      <c r="D1269" s="243" t="s">
        <v>226</v>
      </c>
      <c r="E1269" s="250" t="s">
        <v>1</v>
      </c>
      <c r="F1269" s="251" t="s">
        <v>2825</v>
      </c>
      <c r="G1269" s="249"/>
      <c r="H1269" s="250" t="s">
        <v>1</v>
      </c>
      <c r="I1269" s="252"/>
      <c r="J1269" s="249"/>
      <c r="K1269" s="249"/>
      <c r="L1269" s="253"/>
      <c r="M1269" s="254"/>
      <c r="N1269" s="255"/>
      <c r="O1269" s="255"/>
      <c r="P1269" s="255"/>
      <c r="Q1269" s="255"/>
      <c r="R1269" s="255"/>
      <c r="S1269" s="255"/>
      <c r="T1269" s="256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7" t="s">
        <v>226</v>
      </c>
      <c r="AU1269" s="257" t="s">
        <v>87</v>
      </c>
      <c r="AV1269" s="13" t="s">
        <v>85</v>
      </c>
      <c r="AW1269" s="13" t="s">
        <v>34</v>
      </c>
      <c r="AX1269" s="13" t="s">
        <v>79</v>
      </c>
      <c r="AY1269" s="257" t="s">
        <v>214</v>
      </c>
    </row>
    <row r="1270" s="14" customFormat="1">
      <c r="A1270" s="14"/>
      <c r="B1270" s="258"/>
      <c r="C1270" s="259"/>
      <c r="D1270" s="243" t="s">
        <v>226</v>
      </c>
      <c r="E1270" s="260" t="s">
        <v>1</v>
      </c>
      <c r="F1270" s="261" t="s">
        <v>85</v>
      </c>
      <c r="G1270" s="259"/>
      <c r="H1270" s="262">
        <v>1</v>
      </c>
      <c r="I1270" s="263"/>
      <c r="J1270" s="259"/>
      <c r="K1270" s="259"/>
      <c r="L1270" s="264"/>
      <c r="M1270" s="265"/>
      <c r="N1270" s="266"/>
      <c r="O1270" s="266"/>
      <c r="P1270" s="266"/>
      <c r="Q1270" s="266"/>
      <c r="R1270" s="266"/>
      <c r="S1270" s="266"/>
      <c r="T1270" s="267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8" t="s">
        <v>226</v>
      </c>
      <c r="AU1270" s="268" t="s">
        <v>87</v>
      </c>
      <c r="AV1270" s="14" t="s">
        <v>87</v>
      </c>
      <c r="AW1270" s="14" t="s">
        <v>34</v>
      </c>
      <c r="AX1270" s="14" t="s">
        <v>79</v>
      </c>
      <c r="AY1270" s="268" t="s">
        <v>214</v>
      </c>
    </row>
    <row r="1271" s="15" customFormat="1">
      <c r="A1271" s="15"/>
      <c r="B1271" s="269"/>
      <c r="C1271" s="270"/>
      <c r="D1271" s="243" t="s">
        <v>226</v>
      </c>
      <c r="E1271" s="271" t="s">
        <v>1</v>
      </c>
      <c r="F1271" s="272" t="s">
        <v>230</v>
      </c>
      <c r="G1271" s="270"/>
      <c r="H1271" s="273">
        <v>1</v>
      </c>
      <c r="I1271" s="274"/>
      <c r="J1271" s="270"/>
      <c r="K1271" s="270"/>
      <c r="L1271" s="275"/>
      <c r="M1271" s="276"/>
      <c r="N1271" s="277"/>
      <c r="O1271" s="277"/>
      <c r="P1271" s="277"/>
      <c r="Q1271" s="277"/>
      <c r="R1271" s="277"/>
      <c r="S1271" s="277"/>
      <c r="T1271" s="278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79" t="s">
        <v>226</v>
      </c>
      <c r="AU1271" s="279" t="s">
        <v>87</v>
      </c>
      <c r="AV1271" s="15" t="s">
        <v>117</v>
      </c>
      <c r="AW1271" s="15" t="s">
        <v>34</v>
      </c>
      <c r="AX1271" s="15" t="s">
        <v>85</v>
      </c>
      <c r="AY1271" s="279" t="s">
        <v>214</v>
      </c>
    </row>
    <row r="1272" s="2" customFormat="1" ht="24.15" customHeight="1">
      <c r="A1272" s="39"/>
      <c r="B1272" s="40"/>
      <c r="C1272" s="229" t="s">
        <v>2826</v>
      </c>
      <c r="D1272" s="229" t="s">
        <v>218</v>
      </c>
      <c r="E1272" s="231" t="s">
        <v>2827</v>
      </c>
      <c r="F1272" s="232" t="s">
        <v>2828</v>
      </c>
      <c r="G1272" s="233" t="s">
        <v>221</v>
      </c>
      <c r="H1272" s="234">
        <v>1.6000000000000001</v>
      </c>
      <c r="I1272" s="235"/>
      <c r="J1272" s="236">
        <f>ROUND(I1272*H1272,2)</f>
        <v>0</v>
      </c>
      <c r="K1272" s="232" t="s">
        <v>222</v>
      </c>
      <c r="L1272" s="45"/>
      <c r="M1272" s="237" t="s">
        <v>1</v>
      </c>
      <c r="N1272" s="238" t="s">
        <v>44</v>
      </c>
      <c r="O1272" s="92"/>
      <c r="P1272" s="239">
        <f>O1272*H1272</f>
        <v>0</v>
      </c>
      <c r="Q1272" s="239">
        <v>0</v>
      </c>
      <c r="R1272" s="239">
        <f>Q1272*H1272</f>
        <v>0</v>
      </c>
      <c r="S1272" s="239">
        <v>0</v>
      </c>
      <c r="T1272" s="240">
        <f>S1272*H1272</f>
        <v>0</v>
      </c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R1272" s="241" t="s">
        <v>293</v>
      </c>
      <c r="AT1272" s="241" t="s">
        <v>218</v>
      </c>
      <c r="AU1272" s="241" t="s">
        <v>87</v>
      </c>
      <c r="AY1272" s="18" t="s">
        <v>214</v>
      </c>
      <c r="BE1272" s="242">
        <f>IF(N1272="základní",J1272,0)</f>
        <v>0</v>
      </c>
      <c r="BF1272" s="242">
        <f>IF(N1272="snížená",J1272,0)</f>
        <v>0</v>
      </c>
      <c r="BG1272" s="242">
        <f>IF(N1272="zákl. přenesená",J1272,0)</f>
        <v>0</v>
      </c>
      <c r="BH1272" s="242">
        <f>IF(N1272="sníž. přenesená",J1272,0)</f>
        <v>0</v>
      </c>
      <c r="BI1272" s="242">
        <f>IF(N1272="nulová",J1272,0)</f>
        <v>0</v>
      </c>
      <c r="BJ1272" s="18" t="s">
        <v>85</v>
      </c>
      <c r="BK1272" s="242">
        <f>ROUND(I1272*H1272,2)</f>
        <v>0</v>
      </c>
      <c r="BL1272" s="18" t="s">
        <v>293</v>
      </c>
      <c r="BM1272" s="241" t="s">
        <v>2829</v>
      </c>
    </row>
    <row r="1273" s="2" customFormat="1">
      <c r="A1273" s="39"/>
      <c r="B1273" s="40"/>
      <c r="C1273" s="41"/>
      <c r="D1273" s="243" t="s">
        <v>224</v>
      </c>
      <c r="E1273" s="41"/>
      <c r="F1273" s="244" t="s">
        <v>2830</v>
      </c>
      <c r="G1273" s="41"/>
      <c r="H1273" s="41"/>
      <c r="I1273" s="245"/>
      <c r="J1273" s="41"/>
      <c r="K1273" s="41"/>
      <c r="L1273" s="45"/>
      <c r="M1273" s="246"/>
      <c r="N1273" s="247"/>
      <c r="O1273" s="92"/>
      <c r="P1273" s="92"/>
      <c r="Q1273" s="92"/>
      <c r="R1273" s="92"/>
      <c r="S1273" s="92"/>
      <c r="T1273" s="93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T1273" s="18" t="s">
        <v>224</v>
      </c>
      <c r="AU1273" s="18" t="s">
        <v>87</v>
      </c>
    </row>
    <row r="1274" s="13" customFormat="1">
      <c r="A1274" s="13"/>
      <c r="B1274" s="248"/>
      <c r="C1274" s="249"/>
      <c r="D1274" s="243" t="s">
        <v>226</v>
      </c>
      <c r="E1274" s="250" t="s">
        <v>1</v>
      </c>
      <c r="F1274" s="251" t="s">
        <v>2831</v>
      </c>
      <c r="G1274" s="249"/>
      <c r="H1274" s="250" t="s">
        <v>1</v>
      </c>
      <c r="I1274" s="252"/>
      <c r="J1274" s="249"/>
      <c r="K1274" s="249"/>
      <c r="L1274" s="253"/>
      <c r="M1274" s="254"/>
      <c r="N1274" s="255"/>
      <c r="O1274" s="255"/>
      <c r="P1274" s="255"/>
      <c r="Q1274" s="255"/>
      <c r="R1274" s="255"/>
      <c r="S1274" s="255"/>
      <c r="T1274" s="256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7" t="s">
        <v>226</v>
      </c>
      <c r="AU1274" s="257" t="s">
        <v>87</v>
      </c>
      <c r="AV1274" s="13" t="s">
        <v>85</v>
      </c>
      <c r="AW1274" s="13" t="s">
        <v>34</v>
      </c>
      <c r="AX1274" s="13" t="s">
        <v>79</v>
      </c>
      <c r="AY1274" s="257" t="s">
        <v>214</v>
      </c>
    </row>
    <row r="1275" s="14" customFormat="1">
      <c r="A1275" s="14"/>
      <c r="B1275" s="258"/>
      <c r="C1275" s="259"/>
      <c r="D1275" s="243" t="s">
        <v>226</v>
      </c>
      <c r="E1275" s="260" t="s">
        <v>1</v>
      </c>
      <c r="F1275" s="261" t="s">
        <v>2832</v>
      </c>
      <c r="G1275" s="259"/>
      <c r="H1275" s="262">
        <v>1.6000000000000001</v>
      </c>
      <c r="I1275" s="263"/>
      <c r="J1275" s="259"/>
      <c r="K1275" s="259"/>
      <c r="L1275" s="264"/>
      <c r="M1275" s="265"/>
      <c r="N1275" s="266"/>
      <c r="O1275" s="266"/>
      <c r="P1275" s="266"/>
      <c r="Q1275" s="266"/>
      <c r="R1275" s="266"/>
      <c r="S1275" s="266"/>
      <c r="T1275" s="267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8" t="s">
        <v>226</v>
      </c>
      <c r="AU1275" s="268" t="s">
        <v>87</v>
      </c>
      <c r="AV1275" s="14" t="s">
        <v>87</v>
      </c>
      <c r="AW1275" s="14" t="s">
        <v>34</v>
      </c>
      <c r="AX1275" s="14" t="s">
        <v>79</v>
      </c>
      <c r="AY1275" s="268" t="s">
        <v>214</v>
      </c>
    </row>
    <row r="1276" s="15" customFormat="1">
      <c r="A1276" s="15"/>
      <c r="B1276" s="269"/>
      <c r="C1276" s="270"/>
      <c r="D1276" s="243" t="s">
        <v>226</v>
      </c>
      <c r="E1276" s="271" t="s">
        <v>1</v>
      </c>
      <c r="F1276" s="272" t="s">
        <v>230</v>
      </c>
      <c r="G1276" s="270"/>
      <c r="H1276" s="273">
        <v>1.6000000000000001</v>
      </c>
      <c r="I1276" s="274"/>
      <c r="J1276" s="270"/>
      <c r="K1276" s="270"/>
      <c r="L1276" s="275"/>
      <c r="M1276" s="276"/>
      <c r="N1276" s="277"/>
      <c r="O1276" s="277"/>
      <c r="P1276" s="277"/>
      <c r="Q1276" s="277"/>
      <c r="R1276" s="277"/>
      <c r="S1276" s="277"/>
      <c r="T1276" s="278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79" t="s">
        <v>226</v>
      </c>
      <c r="AU1276" s="279" t="s">
        <v>87</v>
      </c>
      <c r="AV1276" s="15" t="s">
        <v>117</v>
      </c>
      <c r="AW1276" s="15" t="s">
        <v>34</v>
      </c>
      <c r="AX1276" s="15" t="s">
        <v>85</v>
      </c>
      <c r="AY1276" s="279" t="s">
        <v>214</v>
      </c>
    </row>
    <row r="1277" s="2" customFormat="1" ht="16.5" customHeight="1">
      <c r="A1277" s="39"/>
      <c r="B1277" s="40"/>
      <c r="C1277" s="280" t="s">
        <v>2833</v>
      </c>
      <c r="D1277" s="280" t="s">
        <v>244</v>
      </c>
      <c r="E1277" s="282" t="s">
        <v>2834</v>
      </c>
      <c r="F1277" s="283" t="s">
        <v>2835</v>
      </c>
      <c r="G1277" s="284" t="s">
        <v>221</v>
      </c>
      <c r="H1277" s="285">
        <v>1.6000000000000001</v>
      </c>
      <c r="I1277" s="286"/>
      <c r="J1277" s="287">
        <f>ROUND(I1277*H1277,2)</f>
        <v>0</v>
      </c>
      <c r="K1277" s="283" t="s">
        <v>222</v>
      </c>
      <c r="L1277" s="288"/>
      <c r="M1277" s="289" t="s">
        <v>1</v>
      </c>
      <c r="N1277" s="290" t="s">
        <v>44</v>
      </c>
      <c r="O1277" s="92"/>
      <c r="P1277" s="239">
        <f>O1277*H1277</f>
        <v>0</v>
      </c>
      <c r="Q1277" s="239">
        <v>0.021999999999999999</v>
      </c>
      <c r="R1277" s="239">
        <f>Q1277*H1277</f>
        <v>0.035200000000000002</v>
      </c>
      <c r="S1277" s="239">
        <v>0</v>
      </c>
      <c r="T1277" s="240">
        <f>S1277*H1277</f>
        <v>0</v>
      </c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R1277" s="241" t="s">
        <v>299</v>
      </c>
      <c r="AT1277" s="241" t="s">
        <v>244</v>
      </c>
      <c r="AU1277" s="241" t="s">
        <v>87</v>
      </c>
      <c r="AY1277" s="18" t="s">
        <v>214</v>
      </c>
      <c r="BE1277" s="242">
        <f>IF(N1277="základní",J1277,0)</f>
        <v>0</v>
      </c>
      <c r="BF1277" s="242">
        <f>IF(N1277="snížená",J1277,0)</f>
        <v>0</v>
      </c>
      <c r="BG1277" s="242">
        <f>IF(N1277="zákl. přenesená",J1277,0)</f>
        <v>0</v>
      </c>
      <c r="BH1277" s="242">
        <f>IF(N1277="sníž. přenesená",J1277,0)</f>
        <v>0</v>
      </c>
      <c r="BI1277" s="242">
        <f>IF(N1277="nulová",J1277,0)</f>
        <v>0</v>
      </c>
      <c r="BJ1277" s="18" t="s">
        <v>85</v>
      </c>
      <c r="BK1277" s="242">
        <f>ROUND(I1277*H1277,2)</f>
        <v>0</v>
      </c>
      <c r="BL1277" s="18" t="s">
        <v>293</v>
      </c>
      <c r="BM1277" s="241" t="s">
        <v>2836</v>
      </c>
    </row>
    <row r="1278" s="2" customFormat="1">
      <c r="A1278" s="39"/>
      <c r="B1278" s="40"/>
      <c r="C1278" s="41"/>
      <c r="D1278" s="243" t="s">
        <v>224</v>
      </c>
      <c r="E1278" s="41"/>
      <c r="F1278" s="244" t="s">
        <v>2835</v>
      </c>
      <c r="G1278" s="41"/>
      <c r="H1278" s="41"/>
      <c r="I1278" s="245"/>
      <c r="J1278" s="41"/>
      <c r="K1278" s="41"/>
      <c r="L1278" s="45"/>
      <c r="M1278" s="246"/>
      <c r="N1278" s="247"/>
      <c r="O1278" s="92"/>
      <c r="P1278" s="92"/>
      <c r="Q1278" s="92"/>
      <c r="R1278" s="92"/>
      <c r="S1278" s="92"/>
      <c r="T1278" s="93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T1278" s="18" t="s">
        <v>224</v>
      </c>
      <c r="AU1278" s="18" t="s">
        <v>87</v>
      </c>
    </row>
    <row r="1279" s="2" customFormat="1" ht="24.15" customHeight="1">
      <c r="A1279" s="39"/>
      <c r="B1279" s="40"/>
      <c r="C1279" s="229" t="s">
        <v>2837</v>
      </c>
      <c r="D1279" s="229" t="s">
        <v>218</v>
      </c>
      <c r="E1279" s="231" t="s">
        <v>2838</v>
      </c>
      <c r="F1279" s="232" t="s">
        <v>2839</v>
      </c>
      <c r="G1279" s="233" t="s">
        <v>239</v>
      </c>
      <c r="H1279" s="234">
        <v>7.2000000000000002</v>
      </c>
      <c r="I1279" s="235"/>
      <c r="J1279" s="236">
        <f>ROUND(I1279*H1279,2)</f>
        <v>0</v>
      </c>
      <c r="K1279" s="232" t="s">
        <v>1</v>
      </c>
      <c r="L1279" s="45"/>
      <c r="M1279" s="237" t="s">
        <v>1</v>
      </c>
      <c r="N1279" s="238" t="s">
        <v>44</v>
      </c>
      <c r="O1279" s="92"/>
      <c r="P1279" s="239">
        <f>O1279*H1279</f>
        <v>0</v>
      </c>
      <c r="Q1279" s="239">
        <v>0</v>
      </c>
      <c r="R1279" s="239">
        <f>Q1279*H1279</f>
        <v>0</v>
      </c>
      <c r="S1279" s="239">
        <v>0</v>
      </c>
      <c r="T1279" s="240">
        <f>S1279*H1279</f>
        <v>0</v>
      </c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R1279" s="241" t="s">
        <v>293</v>
      </c>
      <c r="AT1279" s="241" t="s">
        <v>218</v>
      </c>
      <c r="AU1279" s="241" t="s">
        <v>87</v>
      </c>
      <c r="AY1279" s="18" t="s">
        <v>214</v>
      </c>
      <c r="BE1279" s="242">
        <f>IF(N1279="základní",J1279,0)</f>
        <v>0</v>
      </c>
      <c r="BF1279" s="242">
        <f>IF(N1279="snížená",J1279,0)</f>
        <v>0</v>
      </c>
      <c r="BG1279" s="242">
        <f>IF(N1279="zákl. přenesená",J1279,0)</f>
        <v>0</v>
      </c>
      <c r="BH1279" s="242">
        <f>IF(N1279="sníž. přenesená",J1279,0)</f>
        <v>0</v>
      </c>
      <c r="BI1279" s="242">
        <f>IF(N1279="nulová",J1279,0)</f>
        <v>0</v>
      </c>
      <c r="BJ1279" s="18" t="s">
        <v>85</v>
      </c>
      <c r="BK1279" s="242">
        <f>ROUND(I1279*H1279,2)</f>
        <v>0</v>
      </c>
      <c r="BL1279" s="18" t="s">
        <v>293</v>
      </c>
      <c r="BM1279" s="241" t="s">
        <v>2840</v>
      </c>
    </row>
    <row r="1280" s="2" customFormat="1">
      <c r="A1280" s="39"/>
      <c r="B1280" s="40"/>
      <c r="C1280" s="41"/>
      <c r="D1280" s="243" t="s">
        <v>224</v>
      </c>
      <c r="E1280" s="41"/>
      <c r="F1280" s="244" t="s">
        <v>2841</v>
      </c>
      <c r="G1280" s="41"/>
      <c r="H1280" s="41"/>
      <c r="I1280" s="245"/>
      <c r="J1280" s="41"/>
      <c r="K1280" s="41"/>
      <c r="L1280" s="45"/>
      <c r="M1280" s="246"/>
      <c r="N1280" s="247"/>
      <c r="O1280" s="92"/>
      <c r="P1280" s="92"/>
      <c r="Q1280" s="92"/>
      <c r="R1280" s="92"/>
      <c r="S1280" s="92"/>
      <c r="T1280" s="93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T1280" s="18" t="s">
        <v>224</v>
      </c>
      <c r="AU1280" s="18" t="s">
        <v>87</v>
      </c>
    </row>
    <row r="1281" s="14" customFormat="1">
      <c r="A1281" s="14"/>
      <c r="B1281" s="258"/>
      <c r="C1281" s="259"/>
      <c r="D1281" s="243" t="s">
        <v>226</v>
      </c>
      <c r="E1281" s="260" t="s">
        <v>1</v>
      </c>
      <c r="F1281" s="261" t="s">
        <v>2842</v>
      </c>
      <c r="G1281" s="259"/>
      <c r="H1281" s="262">
        <v>3.6000000000000001</v>
      </c>
      <c r="I1281" s="263"/>
      <c r="J1281" s="259"/>
      <c r="K1281" s="259"/>
      <c r="L1281" s="264"/>
      <c r="M1281" s="265"/>
      <c r="N1281" s="266"/>
      <c r="O1281" s="266"/>
      <c r="P1281" s="266"/>
      <c r="Q1281" s="266"/>
      <c r="R1281" s="266"/>
      <c r="S1281" s="266"/>
      <c r="T1281" s="267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8" t="s">
        <v>226</v>
      </c>
      <c r="AU1281" s="268" t="s">
        <v>87</v>
      </c>
      <c r="AV1281" s="14" t="s">
        <v>87</v>
      </c>
      <c r="AW1281" s="14" t="s">
        <v>34</v>
      </c>
      <c r="AX1281" s="14" t="s">
        <v>79</v>
      </c>
      <c r="AY1281" s="268" t="s">
        <v>214</v>
      </c>
    </row>
    <row r="1282" s="14" customFormat="1">
      <c r="A1282" s="14"/>
      <c r="B1282" s="258"/>
      <c r="C1282" s="259"/>
      <c r="D1282" s="243" t="s">
        <v>226</v>
      </c>
      <c r="E1282" s="260" t="s">
        <v>1</v>
      </c>
      <c r="F1282" s="261" t="s">
        <v>2842</v>
      </c>
      <c r="G1282" s="259"/>
      <c r="H1282" s="262">
        <v>3.6000000000000001</v>
      </c>
      <c r="I1282" s="263"/>
      <c r="J1282" s="259"/>
      <c r="K1282" s="259"/>
      <c r="L1282" s="264"/>
      <c r="M1282" s="265"/>
      <c r="N1282" s="266"/>
      <c r="O1282" s="266"/>
      <c r="P1282" s="266"/>
      <c r="Q1282" s="266"/>
      <c r="R1282" s="266"/>
      <c r="S1282" s="266"/>
      <c r="T1282" s="267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68" t="s">
        <v>226</v>
      </c>
      <c r="AU1282" s="268" t="s">
        <v>87</v>
      </c>
      <c r="AV1282" s="14" t="s">
        <v>87</v>
      </c>
      <c r="AW1282" s="14" t="s">
        <v>34</v>
      </c>
      <c r="AX1282" s="14" t="s">
        <v>79</v>
      </c>
      <c r="AY1282" s="268" t="s">
        <v>214</v>
      </c>
    </row>
    <row r="1283" s="15" customFormat="1">
      <c r="A1283" s="15"/>
      <c r="B1283" s="269"/>
      <c r="C1283" s="270"/>
      <c r="D1283" s="243" t="s">
        <v>226</v>
      </c>
      <c r="E1283" s="271" t="s">
        <v>1</v>
      </c>
      <c r="F1283" s="272" t="s">
        <v>230</v>
      </c>
      <c r="G1283" s="270"/>
      <c r="H1283" s="273">
        <v>7.2000000000000002</v>
      </c>
      <c r="I1283" s="274"/>
      <c r="J1283" s="270"/>
      <c r="K1283" s="270"/>
      <c r="L1283" s="275"/>
      <c r="M1283" s="276"/>
      <c r="N1283" s="277"/>
      <c r="O1283" s="277"/>
      <c r="P1283" s="277"/>
      <c r="Q1283" s="277"/>
      <c r="R1283" s="277"/>
      <c r="S1283" s="277"/>
      <c r="T1283" s="278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79" t="s">
        <v>226</v>
      </c>
      <c r="AU1283" s="279" t="s">
        <v>87</v>
      </c>
      <c r="AV1283" s="15" t="s">
        <v>117</v>
      </c>
      <c r="AW1283" s="15" t="s">
        <v>34</v>
      </c>
      <c r="AX1283" s="15" t="s">
        <v>85</v>
      </c>
      <c r="AY1283" s="279" t="s">
        <v>214</v>
      </c>
    </row>
    <row r="1284" s="2" customFormat="1" ht="24.15" customHeight="1">
      <c r="A1284" s="39"/>
      <c r="B1284" s="40"/>
      <c r="C1284" s="280" t="s">
        <v>2843</v>
      </c>
      <c r="D1284" s="280" t="s">
        <v>244</v>
      </c>
      <c r="E1284" s="282" t="s">
        <v>2844</v>
      </c>
      <c r="F1284" s="283" t="s">
        <v>2845</v>
      </c>
      <c r="G1284" s="284" t="s">
        <v>239</v>
      </c>
      <c r="H1284" s="285">
        <v>7.2000000000000002</v>
      </c>
      <c r="I1284" s="286"/>
      <c r="J1284" s="287">
        <f>ROUND(I1284*H1284,2)</f>
        <v>0</v>
      </c>
      <c r="K1284" s="283" t="s">
        <v>1</v>
      </c>
      <c r="L1284" s="288"/>
      <c r="M1284" s="289" t="s">
        <v>1</v>
      </c>
      <c r="N1284" s="290" t="s">
        <v>44</v>
      </c>
      <c r="O1284" s="92"/>
      <c r="P1284" s="239">
        <f>O1284*H1284</f>
        <v>0</v>
      </c>
      <c r="Q1284" s="239">
        <v>0.00020000000000000001</v>
      </c>
      <c r="R1284" s="239">
        <f>Q1284*H1284</f>
        <v>0.0014400000000000001</v>
      </c>
      <c r="S1284" s="239">
        <v>0</v>
      </c>
      <c r="T1284" s="240">
        <f>S1284*H1284</f>
        <v>0</v>
      </c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R1284" s="241" t="s">
        <v>299</v>
      </c>
      <c r="AT1284" s="241" t="s">
        <v>244</v>
      </c>
      <c r="AU1284" s="241" t="s">
        <v>87</v>
      </c>
      <c r="AY1284" s="18" t="s">
        <v>214</v>
      </c>
      <c r="BE1284" s="242">
        <f>IF(N1284="základní",J1284,0)</f>
        <v>0</v>
      </c>
      <c r="BF1284" s="242">
        <f>IF(N1284="snížená",J1284,0)</f>
        <v>0</v>
      </c>
      <c r="BG1284" s="242">
        <f>IF(N1284="zákl. přenesená",J1284,0)</f>
        <v>0</v>
      </c>
      <c r="BH1284" s="242">
        <f>IF(N1284="sníž. přenesená",J1284,0)</f>
        <v>0</v>
      </c>
      <c r="BI1284" s="242">
        <f>IF(N1284="nulová",J1284,0)</f>
        <v>0</v>
      </c>
      <c r="BJ1284" s="18" t="s">
        <v>85</v>
      </c>
      <c r="BK1284" s="242">
        <f>ROUND(I1284*H1284,2)</f>
        <v>0</v>
      </c>
      <c r="BL1284" s="18" t="s">
        <v>293</v>
      </c>
      <c r="BM1284" s="241" t="s">
        <v>2846</v>
      </c>
    </row>
    <row r="1285" s="2" customFormat="1">
      <c r="A1285" s="39"/>
      <c r="B1285" s="40"/>
      <c r="C1285" s="41"/>
      <c r="D1285" s="243" t="s">
        <v>224</v>
      </c>
      <c r="E1285" s="41"/>
      <c r="F1285" s="244" t="s">
        <v>2845</v>
      </c>
      <c r="G1285" s="41"/>
      <c r="H1285" s="41"/>
      <c r="I1285" s="245"/>
      <c r="J1285" s="41"/>
      <c r="K1285" s="41"/>
      <c r="L1285" s="45"/>
      <c r="M1285" s="246"/>
      <c r="N1285" s="247"/>
      <c r="O1285" s="92"/>
      <c r="P1285" s="92"/>
      <c r="Q1285" s="92"/>
      <c r="R1285" s="92"/>
      <c r="S1285" s="92"/>
      <c r="T1285" s="93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T1285" s="18" t="s">
        <v>224</v>
      </c>
      <c r="AU1285" s="18" t="s">
        <v>87</v>
      </c>
    </row>
    <row r="1286" s="2" customFormat="1" ht="24.15" customHeight="1">
      <c r="A1286" s="39"/>
      <c r="B1286" s="40"/>
      <c r="C1286" s="229" t="s">
        <v>2847</v>
      </c>
      <c r="D1286" s="229" t="s">
        <v>218</v>
      </c>
      <c r="E1286" s="231" t="s">
        <v>2848</v>
      </c>
      <c r="F1286" s="232" t="s">
        <v>2849</v>
      </c>
      <c r="G1286" s="233" t="s">
        <v>221</v>
      </c>
      <c r="H1286" s="234">
        <v>11.4</v>
      </c>
      <c r="I1286" s="235"/>
      <c r="J1286" s="236">
        <f>ROUND(I1286*H1286,2)</f>
        <v>0</v>
      </c>
      <c r="K1286" s="232" t="s">
        <v>222</v>
      </c>
      <c r="L1286" s="45"/>
      <c r="M1286" s="237" t="s">
        <v>1</v>
      </c>
      <c r="N1286" s="238" t="s">
        <v>44</v>
      </c>
      <c r="O1286" s="92"/>
      <c r="P1286" s="239">
        <f>O1286*H1286</f>
        <v>0</v>
      </c>
      <c r="Q1286" s="239">
        <v>0.000268375</v>
      </c>
      <c r="R1286" s="239">
        <f>Q1286*H1286</f>
        <v>0.0030594750000000003</v>
      </c>
      <c r="S1286" s="239">
        <v>0</v>
      </c>
      <c r="T1286" s="240">
        <f>S1286*H1286</f>
        <v>0</v>
      </c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R1286" s="241" t="s">
        <v>293</v>
      </c>
      <c r="AT1286" s="241" t="s">
        <v>218</v>
      </c>
      <c r="AU1286" s="241" t="s">
        <v>87</v>
      </c>
      <c r="AY1286" s="18" t="s">
        <v>214</v>
      </c>
      <c r="BE1286" s="242">
        <f>IF(N1286="základní",J1286,0)</f>
        <v>0</v>
      </c>
      <c r="BF1286" s="242">
        <f>IF(N1286="snížená",J1286,0)</f>
        <v>0</v>
      </c>
      <c r="BG1286" s="242">
        <f>IF(N1286="zákl. přenesená",J1286,0)</f>
        <v>0</v>
      </c>
      <c r="BH1286" s="242">
        <f>IF(N1286="sníž. přenesená",J1286,0)</f>
        <v>0</v>
      </c>
      <c r="BI1286" s="242">
        <f>IF(N1286="nulová",J1286,0)</f>
        <v>0</v>
      </c>
      <c r="BJ1286" s="18" t="s">
        <v>85</v>
      </c>
      <c r="BK1286" s="242">
        <f>ROUND(I1286*H1286,2)</f>
        <v>0</v>
      </c>
      <c r="BL1286" s="18" t="s">
        <v>293</v>
      </c>
      <c r="BM1286" s="241" t="s">
        <v>2850</v>
      </c>
    </row>
    <row r="1287" s="2" customFormat="1">
      <c r="A1287" s="39"/>
      <c r="B1287" s="40"/>
      <c r="C1287" s="41"/>
      <c r="D1287" s="243" t="s">
        <v>224</v>
      </c>
      <c r="E1287" s="41"/>
      <c r="F1287" s="244" t="s">
        <v>2851</v>
      </c>
      <c r="G1287" s="41"/>
      <c r="H1287" s="41"/>
      <c r="I1287" s="245"/>
      <c r="J1287" s="41"/>
      <c r="K1287" s="41"/>
      <c r="L1287" s="45"/>
      <c r="M1287" s="246"/>
      <c r="N1287" s="247"/>
      <c r="O1287" s="92"/>
      <c r="P1287" s="92"/>
      <c r="Q1287" s="92"/>
      <c r="R1287" s="92"/>
      <c r="S1287" s="92"/>
      <c r="T1287" s="93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T1287" s="18" t="s">
        <v>224</v>
      </c>
      <c r="AU1287" s="18" t="s">
        <v>87</v>
      </c>
    </row>
    <row r="1288" s="13" customFormat="1">
      <c r="A1288" s="13"/>
      <c r="B1288" s="248"/>
      <c r="C1288" s="249"/>
      <c r="D1288" s="243" t="s">
        <v>226</v>
      </c>
      <c r="E1288" s="250" t="s">
        <v>1</v>
      </c>
      <c r="F1288" s="251" t="s">
        <v>2852</v>
      </c>
      <c r="G1288" s="249"/>
      <c r="H1288" s="250" t="s">
        <v>1</v>
      </c>
      <c r="I1288" s="252"/>
      <c r="J1288" s="249"/>
      <c r="K1288" s="249"/>
      <c r="L1288" s="253"/>
      <c r="M1288" s="254"/>
      <c r="N1288" s="255"/>
      <c r="O1288" s="255"/>
      <c r="P1288" s="255"/>
      <c r="Q1288" s="255"/>
      <c r="R1288" s="255"/>
      <c r="S1288" s="255"/>
      <c r="T1288" s="256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7" t="s">
        <v>226</v>
      </c>
      <c r="AU1288" s="257" t="s">
        <v>87</v>
      </c>
      <c r="AV1288" s="13" t="s">
        <v>85</v>
      </c>
      <c r="AW1288" s="13" t="s">
        <v>34</v>
      </c>
      <c r="AX1288" s="13" t="s">
        <v>79</v>
      </c>
      <c r="AY1288" s="257" t="s">
        <v>214</v>
      </c>
    </row>
    <row r="1289" s="14" customFormat="1">
      <c r="A1289" s="14"/>
      <c r="B1289" s="258"/>
      <c r="C1289" s="259"/>
      <c r="D1289" s="243" t="s">
        <v>226</v>
      </c>
      <c r="E1289" s="260" t="s">
        <v>1</v>
      </c>
      <c r="F1289" s="261" t="s">
        <v>2853</v>
      </c>
      <c r="G1289" s="259"/>
      <c r="H1289" s="262">
        <v>11.4</v>
      </c>
      <c r="I1289" s="263"/>
      <c r="J1289" s="259"/>
      <c r="K1289" s="259"/>
      <c r="L1289" s="264"/>
      <c r="M1289" s="265"/>
      <c r="N1289" s="266"/>
      <c r="O1289" s="266"/>
      <c r="P1289" s="266"/>
      <c r="Q1289" s="266"/>
      <c r="R1289" s="266"/>
      <c r="S1289" s="266"/>
      <c r="T1289" s="267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8" t="s">
        <v>226</v>
      </c>
      <c r="AU1289" s="268" t="s">
        <v>87</v>
      </c>
      <c r="AV1289" s="14" t="s">
        <v>87</v>
      </c>
      <c r="AW1289" s="14" t="s">
        <v>34</v>
      </c>
      <c r="AX1289" s="14" t="s">
        <v>79</v>
      </c>
      <c r="AY1289" s="268" t="s">
        <v>214</v>
      </c>
    </row>
    <row r="1290" s="15" customFormat="1">
      <c r="A1290" s="15"/>
      <c r="B1290" s="269"/>
      <c r="C1290" s="270"/>
      <c r="D1290" s="243" t="s">
        <v>226</v>
      </c>
      <c r="E1290" s="271" t="s">
        <v>1</v>
      </c>
      <c r="F1290" s="272" t="s">
        <v>230</v>
      </c>
      <c r="G1290" s="270"/>
      <c r="H1290" s="273">
        <v>11.4</v>
      </c>
      <c r="I1290" s="274"/>
      <c r="J1290" s="270"/>
      <c r="K1290" s="270"/>
      <c r="L1290" s="275"/>
      <c r="M1290" s="276"/>
      <c r="N1290" s="277"/>
      <c r="O1290" s="277"/>
      <c r="P1290" s="277"/>
      <c r="Q1290" s="277"/>
      <c r="R1290" s="277"/>
      <c r="S1290" s="277"/>
      <c r="T1290" s="278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79" t="s">
        <v>226</v>
      </c>
      <c r="AU1290" s="279" t="s">
        <v>87</v>
      </c>
      <c r="AV1290" s="15" t="s">
        <v>117</v>
      </c>
      <c r="AW1290" s="15" t="s">
        <v>34</v>
      </c>
      <c r="AX1290" s="15" t="s">
        <v>85</v>
      </c>
      <c r="AY1290" s="279" t="s">
        <v>214</v>
      </c>
    </row>
    <row r="1291" s="2" customFormat="1" ht="24.15" customHeight="1">
      <c r="A1291" s="39"/>
      <c r="B1291" s="40"/>
      <c r="C1291" s="280" t="s">
        <v>2854</v>
      </c>
      <c r="D1291" s="280" t="s">
        <v>244</v>
      </c>
      <c r="E1291" s="282" t="s">
        <v>2855</v>
      </c>
      <c r="F1291" s="283" t="s">
        <v>2856</v>
      </c>
      <c r="G1291" s="284" t="s">
        <v>221</v>
      </c>
      <c r="H1291" s="285">
        <v>11.4</v>
      </c>
      <c r="I1291" s="286"/>
      <c r="J1291" s="287">
        <f>ROUND(I1291*H1291,2)</f>
        <v>0</v>
      </c>
      <c r="K1291" s="283" t="s">
        <v>222</v>
      </c>
      <c r="L1291" s="288"/>
      <c r="M1291" s="289" t="s">
        <v>1</v>
      </c>
      <c r="N1291" s="290" t="s">
        <v>44</v>
      </c>
      <c r="O1291" s="92"/>
      <c r="P1291" s="239">
        <f>O1291*H1291</f>
        <v>0</v>
      </c>
      <c r="Q1291" s="239">
        <v>0.027</v>
      </c>
      <c r="R1291" s="239">
        <f>Q1291*H1291</f>
        <v>0.30780000000000002</v>
      </c>
      <c r="S1291" s="239">
        <v>0</v>
      </c>
      <c r="T1291" s="240">
        <f>S1291*H1291</f>
        <v>0</v>
      </c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R1291" s="241" t="s">
        <v>299</v>
      </c>
      <c r="AT1291" s="241" t="s">
        <v>244</v>
      </c>
      <c r="AU1291" s="241" t="s">
        <v>87</v>
      </c>
      <c r="AY1291" s="18" t="s">
        <v>214</v>
      </c>
      <c r="BE1291" s="242">
        <f>IF(N1291="základní",J1291,0)</f>
        <v>0</v>
      </c>
      <c r="BF1291" s="242">
        <f>IF(N1291="snížená",J1291,0)</f>
        <v>0</v>
      </c>
      <c r="BG1291" s="242">
        <f>IF(N1291="zákl. přenesená",J1291,0)</f>
        <v>0</v>
      </c>
      <c r="BH1291" s="242">
        <f>IF(N1291="sníž. přenesená",J1291,0)</f>
        <v>0</v>
      </c>
      <c r="BI1291" s="242">
        <f>IF(N1291="nulová",J1291,0)</f>
        <v>0</v>
      </c>
      <c r="BJ1291" s="18" t="s">
        <v>85</v>
      </c>
      <c r="BK1291" s="242">
        <f>ROUND(I1291*H1291,2)</f>
        <v>0</v>
      </c>
      <c r="BL1291" s="18" t="s">
        <v>293</v>
      </c>
      <c r="BM1291" s="241" t="s">
        <v>2857</v>
      </c>
    </row>
    <row r="1292" s="2" customFormat="1">
      <c r="A1292" s="39"/>
      <c r="B1292" s="40"/>
      <c r="C1292" s="41"/>
      <c r="D1292" s="243" t="s">
        <v>224</v>
      </c>
      <c r="E1292" s="41"/>
      <c r="F1292" s="244" t="s">
        <v>2856</v>
      </c>
      <c r="G1292" s="41"/>
      <c r="H1292" s="41"/>
      <c r="I1292" s="245"/>
      <c r="J1292" s="41"/>
      <c r="K1292" s="41"/>
      <c r="L1292" s="45"/>
      <c r="M1292" s="246"/>
      <c r="N1292" s="247"/>
      <c r="O1292" s="92"/>
      <c r="P1292" s="92"/>
      <c r="Q1292" s="92"/>
      <c r="R1292" s="92"/>
      <c r="S1292" s="92"/>
      <c r="T1292" s="93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T1292" s="18" t="s">
        <v>224</v>
      </c>
      <c r="AU1292" s="18" t="s">
        <v>87</v>
      </c>
    </row>
    <row r="1293" s="2" customFormat="1" ht="24.15" customHeight="1">
      <c r="A1293" s="39"/>
      <c r="B1293" s="40"/>
      <c r="C1293" s="229" t="s">
        <v>2858</v>
      </c>
      <c r="D1293" s="229" t="s">
        <v>218</v>
      </c>
      <c r="E1293" s="231" t="s">
        <v>2859</v>
      </c>
      <c r="F1293" s="232" t="s">
        <v>2860</v>
      </c>
      <c r="G1293" s="233" t="s">
        <v>221</v>
      </c>
      <c r="H1293" s="234">
        <v>109.79000000000001</v>
      </c>
      <c r="I1293" s="235"/>
      <c r="J1293" s="236">
        <f>ROUND(I1293*H1293,2)</f>
        <v>0</v>
      </c>
      <c r="K1293" s="232" t="s">
        <v>222</v>
      </c>
      <c r="L1293" s="45"/>
      <c r="M1293" s="237" t="s">
        <v>1</v>
      </c>
      <c r="N1293" s="238" t="s">
        <v>44</v>
      </c>
      <c r="O1293" s="92"/>
      <c r="P1293" s="239">
        <f>O1293*H1293</f>
        <v>0</v>
      </c>
      <c r="Q1293" s="239">
        <v>0.000268375</v>
      </c>
      <c r="R1293" s="239">
        <f>Q1293*H1293</f>
        <v>0.029464891250000003</v>
      </c>
      <c r="S1293" s="239">
        <v>0</v>
      </c>
      <c r="T1293" s="240">
        <f>S1293*H1293</f>
        <v>0</v>
      </c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R1293" s="241" t="s">
        <v>293</v>
      </c>
      <c r="AT1293" s="241" t="s">
        <v>218</v>
      </c>
      <c r="AU1293" s="241" t="s">
        <v>87</v>
      </c>
      <c r="AY1293" s="18" t="s">
        <v>214</v>
      </c>
      <c r="BE1293" s="242">
        <f>IF(N1293="základní",J1293,0)</f>
        <v>0</v>
      </c>
      <c r="BF1293" s="242">
        <f>IF(N1293="snížená",J1293,0)</f>
        <v>0</v>
      </c>
      <c r="BG1293" s="242">
        <f>IF(N1293="zákl. přenesená",J1293,0)</f>
        <v>0</v>
      </c>
      <c r="BH1293" s="242">
        <f>IF(N1293="sníž. přenesená",J1293,0)</f>
        <v>0</v>
      </c>
      <c r="BI1293" s="242">
        <f>IF(N1293="nulová",J1293,0)</f>
        <v>0</v>
      </c>
      <c r="BJ1293" s="18" t="s">
        <v>85</v>
      </c>
      <c r="BK1293" s="242">
        <f>ROUND(I1293*H1293,2)</f>
        <v>0</v>
      </c>
      <c r="BL1293" s="18" t="s">
        <v>293</v>
      </c>
      <c r="BM1293" s="241" t="s">
        <v>2861</v>
      </c>
    </row>
    <row r="1294" s="2" customFormat="1">
      <c r="A1294" s="39"/>
      <c r="B1294" s="40"/>
      <c r="C1294" s="41"/>
      <c r="D1294" s="243" t="s">
        <v>224</v>
      </c>
      <c r="E1294" s="41"/>
      <c r="F1294" s="244" t="s">
        <v>2862</v>
      </c>
      <c r="G1294" s="41"/>
      <c r="H1294" s="41"/>
      <c r="I1294" s="245"/>
      <c r="J1294" s="41"/>
      <c r="K1294" s="41"/>
      <c r="L1294" s="45"/>
      <c r="M1294" s="246"/>
      <c r="N1294" s="247"/>
      <c r="O1294" s="92"/>
      <c r="P1294" s="92"/>
      <c r="Q1294" s="92"/>
      <c r="R1294" s="92"/>
      <c r="S1294" s="92"/>
      <c r="T1294" s="93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T1294" s="18" t="s">
        <v>224</v>
      </c>
      <c r="AU1294" s="18" t="s">
        <v>87</v>
      </c>
    </row>
    <row r="1295" s="13" customFormat="1">
      <c r="A1295" s="13"/>
      <c r="B1295" s="248"/>
      <c r="C1295" s="249"/>
      <c r="D1295" s="243" t="s">
        <v>226</v>
      </c>
      <c r="E1295" s="250" t="s">
        <v>1</v>
      </c>
      <c r="F1295" s="251" t="s">
        <v>2863</v>
      </c>
      <c r="G1295" s="249"/>
      <c r="H1295" s="250" t="s">
        <v>1</v>
      </c>
      <c r="I1295" s="252"/>
      <c r="J1295" s="249"/>
      <c r="K1295" s="249"/>
      <c r="L1295" s="253"/>
      <c r="M1295" s="254"/>
      <c r="N1295" s="255"/>
      <c r="O1295" s="255"/>
      <c r="P1295" s="255"/>
      <c r="Q1295" s="255"/>
      <c r="R1295" s="255"/>
      <c r="S1295" s="255"/>
      <c r="T1295" s="256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7" t="s">
        <v>226</v>
      </c>
      <c r="AU1295" s="257" t="s">
        <v>87</v>
      </c>
      <c r="AV1295" s="13" t="s">
        <v>85</v>
      </c>
      <c r="AW1295" s="13" t="s">
        <v>34</v>
      </c>
      <c r="AX1295" s="13" t="s">
        <v>79</v>
      </c>
      <c r="AY1295" s="257" t="s">
        <v>214</v>
      </c>
    </row>
    <row r="1296" s="14" customFormat="1">
      <c r="A1296" s="14"/>
      <c r="B1296" s="258"/>
      <c r="C1296" s="259"/>
      <c r="D1296" s="243" t="s">
        <v>226</v>
      </c>
      <c r="E1296" s="260" t="s">
        <v>1</v>
      </c>
      <c r="F1296" s="261" t="s">
        <v>2864</v>
      </c>
      <c r="G1296" s="259"/>
      <c r="H1296" s="262">
        <v>7.5</v>
      </c>
      <c r="I1296" s="263"/>
      <c r="J1296" s="259"/>
      <c r="K1296" s="259"/>
      <c r="L1296" s="264"/>
      <c r="M1296" s="265"/>
      <c r="N1296" s="266"/>
      <c r="O1296" s="266"/>
      <c r="P1296" s="266"/>
      <c r="Q1296" s="266"/>
      <c r="R1296" s="266"/>
      <c r="S1296" s="266"/>
      <c r="T1296" s="267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8" t="s">
        <v>226</v>
      </c>
      <c r="AU1296" s="268" t="s">
        <v>87</v>
      </c>
      <c r="AV1296" s="14" t="s">
        <v>87</v>
      </c>
      <c r="AW1296" s="14" t="s">
        <v>34</v>
      </c>
      <c r="AX1296" s="14" t="s">
        <v>79</v>
      </c>
      <c r="AY1296" s="268" t="s">
        <v>214</v>
      </c>
    </row>
    <row r="1297" s="13" customFormat="1">
      <c r="A1297" s="13"/>
      <c r="B1297" s="248"/>
      <c r="C1297" s="249"/>
      <c r="D1297" s="243" t="s">
        <v>226</v>
      </c>
      <c r="E1297" s="250" t="s">
        <v>1</v>
      </c>
      <c r="F1297" s="251" t="s">
        <v>2865</v>
      </c>
      <c r="G1297" s="249"/>
      <c r="H1297" s="250" t="s">
        <v>1</v>
      </c>
      <c r="I1297" s="252"/>
      <c r="J1297" s="249"/>
      <c r="K1297" s="249"/>
      <c r="L1297" s="253"/>
      <c r="M1297" s="254"/>
      <c r="N1297" s="255"/>
      <c r="O1297" s="255"/>
      <c r="P1297" s="255"/>
      <c r="Q1297" s="255"/>
      <c r="R1297" s="255"/>
      <c r="S1297" s="255"/>
      <c r="T1297" s="256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7" t="s">
        <v>226</v>
      </c>
      <c r="AU1297" s="257" t="s">
        <v>87</v>
      </c>
      <c r="AV1297" s="13" t="s">
        <v>85</v>
      </c>
      <c r="AW1297" s="13" t="s">
        <v>34</v>
      </c>
      <c r="AX1297" s="13" t="s">
        <v>79</v>
      </c>
      <c r="AY1297" s="257" t="s">
        <v>214</v>
      </c>
    </row>
    <row r="1298" s="14" customFormat="1">
      <c r="A1298" s="14"/>
      <c r="B1298" s="258"/>
      <c r="C1298" s="259"/>
      <c r="D1298" s="243" t="s">
        <v>226</v>
      </c>
      <c r="E1298" s="260" t="s">
        <v>1</v>
      </c>
      <c r="F1298" s="261" t="s">
        <v>2866</v>
      </c>
      <c r="G1298" s="259"/>
      <c r="H1298" s="262">
        <v>55.799999999999997</v>
      </c>
      <c r="I1298" s="263"/>
      <c r="J1298" s="259"/>
      <c r="K1298" s="259"/>
      <c r="L1298" s="264"/>
      <c r="M1298" s="265"/>
      <c r="N1298" s="266"/>
      <c r="O1298" s="266"/>
      <c r="P1298" s="266"/>
      <c r="Q1298" s="266"/>
      <c r="R1298" s="266"/>
      <c r="S1298" s="266"/>
      <c r="T1298" s="267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8" t="s">
        <v>226</v>
      </c>
      <c r="AU1298" s="268" t="s">
        <v>87</v>
      </c>
      <c r="AV1298" s="14" t="s">
        <v>87</v>
      </c>
      <c r="AW1298" s="14" t="s">
        <v>34</v>
      </c>
      <c r="AX1298" s="14" t="s">
        <v>79</v>
      </c>
      <c r="AY1298" s="268" t="s">
        <v>214</v>
      </c>
    </row>
    <row r="1299" s="13" customFormat="1">
      <c r="A1299" s="13"/>
      <c r="B1299" s="248"/>
      <c r="C1299" s="249"/>
      <c r="D1299" s="243" t="s">
        <v>226</v>
      </c>
      <c r="E1299" s="250" t="s">
        <v>1</v>
      </c>
      <c r="F1299" s="251" t="s">
        <v>2867</v>
      </c>
      <c r="G1299" s="249"/>
      <c r="H1299" s="250" t="s">
        <v>1</v>
      </c>
      <c r="I1299" s="252"/>
      <c r="J1299" s="249"/>
      <c r="K1299" s="249"/>
      <c r="L1299" s="253"/>
      <c r="M1299" s="254"/>
      <c r="N1299" s="255"/>
      <c r="O1299" s="255"/>
      <c r="P1299" s="255"/>
      <c r="Q1299" s="255"/>
      <c r="R1299" s="255"/>
      <c r="S1299" s="255"/>
      <c r="T1299" s="256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7" t="s">
        <v>226</v>
      </c>
      <c r="AU1299" s="257" t="s">
        <v>87</v>
      </c>
      <c r="AV1299" s="13" t="s">
        <v>85</v>
      </c>
      <c r="AW1299" s="13" t="s">
        <v>34</v>
      </c>
      <c r="AX1299" s="13" t="s">
        <v>79</v>
      </c>
      <c r="AY1299" s="257" t="s">
        <v>214</v>
      </c>
    </row>
    <row r="1300" s="14" customFormat="1">
      <c r="A1300" s="14"/>
      <c r="B1300" s="258"/>
      <c r="C1300" s="259"/>
      <c r="D1300" s="243" t="s">
        <v>226</v>
      </c>
      <c r="E1300" s="260" t="s">
        <v>1</v>
      </c>
      <c r="F1300" s="261" t="s">
        <v>2868</v>
      </c>
      <c r="G1300" s="259"/>
      <c r="H1300" s="262">
        <v>14.4</v>
      </c>
      <c r="I1300" s="263"/>
      <c r="J1300" s="259"/>
      <c r="K1300" s="259"/>
      <c r="L1300" s="264"/>
      <c r="M1300" s="265"/>
      <c r="N1300" s="266"/>
      <c r="O1300" s="266"/>
      <c r="P1300" s="266"/>
      <c r="Q1300" s="266"/>
      <c r="R1300" s="266"/>
      <c r="S1300" s="266"/>
      <c r="T1300" s="267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8" t="s">
        <v>226</v>
      </c>
      <c r="AU1300" s="268" t="s">
        <v>87</v>
      </c>
      <c r="AV1300" s="14" t="s">
        <v>87</v>
      </c>
      <c r="AW1300" s="14" t="s">
        <v>34</v>
      </c>
      <c r="AX1300" s="14" t="s">
        <v>79</v>
      </c>
      <c r="AY1300" s="268" t="s">
        <v>214</v>
      </c>
    </row>
    <row r="1301" s="13" customFormat="1">
      <c r="A1301" s="13"/>
      <c r="B1301" s="248"/>
      <c r="C1301" s="249"/>
      <c r="D1301" s="243" t="s">
        <v>226</v>
      </c>
      <c r="E1301" s="250" t="s">
        <v>1</v>
      </c>
      <c r="F1301" s="251" t="s">
        <v>2869</v>
      </c>
      <c r="G1301" s="249"/>
      <c r="H1301" s="250" t="s">
        <v>1</v>
      </c>
      <c r="I1301" s="252"/>
      <c r="J1301" s="249"/>
      <c r="K1301" s="249"/>
      <c r="L1301" s="253"/>
      <c r="M1301" s="254"/>
      <c r="N1301" s="255"/>
      <c r="O1301" s="255"/>
      <c r="P1301" s="255"/>
      <c r="Q1301" s="255"/>
      <c r="R1301" s="255"/>
      <c r="S1301" s="255"/>
      <c r="T1301" s="256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7" t="s">
        <v>226</v>
      </c>
      <c r="AU1301" s="257" t="s">
        <v>87</v>
      </c>
      <c r="AV1301" s="13" t="s">
        <v>85</v>
      </c>
      <c r="AW1301" s="13" t="s">
        <v>34</v>
      </c>
      <c r="AX1301" s="13" t="s">
        <v>79</v>
      </c>
      <c r="AY1301" s="257" t="s">
        <v>214</v>
      </c>
    </row>
    <row r="1302" s="14" customFormat="1">
      <c r="A1302" s="14"/>
      <c r="B1302" s="258"/>
      <c r="C1302" s="259"/>
      <c r="D1302" s="243" t="s">
        <v>226</v>
      </c>
      <c r="E1302" s="260" t="s">
        <v>1</v>
      </c>
      <c r="F1302" s="261" t="s">
        <v>2870</v>
      </c>
      <c r="G1302" s="259"/>
      <c r="H1302" s="262">
        <v>9.3000000000000007</v>
      </c>
      <c r="I1302" s="263"/>
      <c r="J1302" s="259"/>
      <c r="K1302" s="259"/>
      <c r="L1302" s="264"/>
      <c r="M1302" s="265"/>
      <c r="N1302" s="266"/>
      <c r="O1302" s="266"/>
      <c r="P1302" s="266"/>
      <c r="Q1302" s="266"/>
      <c r="R1302" s="266"/>
      <c r="S1302" s="266"/>
      <c r="T1302" s="267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8" t="s">
        <v>226</v>
      </c>
      <c r="AU1302" s="268" t="s">
        <v>87</v>
      </c>
      <c r="AV1302" s="14" t="s">
        <v>87</v>
      </c>
      <c r="AW1302" s="14" t="s">
        <v>34</v>
      </c>
      <c r="AX1302" s="14" t="s">
        <v>79</v>
      </c>
      <c r="AY1302" s="268" t="s">
        <v>214</v>
      </c>
    </row>
    <row r="1303" s="13" customFormat="1">
      <c r="A1303" s="13"/>
      <c r="B1303" s="248"/>
      <c r="C1303" s="249"/>
      <c r="D1303" s="243" t="s">
        <v>226</v>
      </c>
      <c r="E1303" s="250" t="s">
        <v>1</v>
      </c>
      <c r="F1303" s="251" t="s">
        <v>2871</v>
      </c>
      <c r="G1303" s="249"/>
      <c r="H1303" s="250" t="s">
        <v>1</v>
      </c>
      <c r="I1303" s="252"/>
      <c r="J1303" s="249"/>
      <c r="K1303" s="249"/>
      <c r="L1303" s="253"/>
      <c r="M1303" s="254"/>
      <c r="N1303" s="255"/>
      <c r="O1303" s="255"/>
      <c r="P1303" s="255"/>
      <c r="Q1303" s="255"/>
      <c r="R1303" s="255"/>
      <c r="S1303" s="255"/>
      <c r="T1303" s="256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7" t="s">
        <v>226</v>
      </c>
      <c r="AU1303" s="257" t="s">
        <v>87</v>
      </c>
      <c r="AV1303" s="13" t="s">
        <v>85</v>
      </c>
      <c r="AW1303" s="13" t="s">
        <v>34</v>
      </c>
      <c r="AX1303" s="13" t="s">
        <v>79</v>
      </c>
      <c r="AY1303" s="257" t="s">
        <v>214</v>
      </c>
    </row>
    <row r="1304" s="14" customFormat="1">
      <c r="A1304" s="14"/>
      <c r="B1304" s="258"/>
      <c r="C1304" s="259"/>
      <c r="D1304" s="243" t="s">
        <v>226</v>
      </c>
      <c r="E1304" s="260" t="s">
        <v>1</v>
      </c>
      <c r="F1304" s="261" t="s">
        <v>2870</v>
      </c>
      <c r="G1304" s="259"/>
      <c r="H1304" s="262">
        <v>9.3000000000000007</v>
      </c>
      <c r="I1304" s="263"/>
      <c r="J1304" s="259"/>
      <c r="K1304" s="259"/>
      <c r="L1304" s="264"/>
      <c r="M1304" s="265"/>
      <c r="N1304" s="266"/>
      <c r="O1304" s="266"/>
      <c r="P1304" s="266"/>
      <c r="Q1304" s="266"/>
      <c r="R1304" s="266"/>
      <c r="S1304" s="266"/>
      <c r="T1304" s="267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8" t="s">
        <v>226</v>
      </c>
      <c r="AU1304" s="268" t="s">
        <v>87</v>
      </c>
      <c r="AV1304" s="14" t="s">
        <v>87</v>
      </c>
      <c r="AW1304" s="14" t="s">
        <v>34</v>
      </c>
      <c r="AX1304" s="14" t="s">
        <v>79</v>
      </c>
      <c r="AY1304" s="268" t="s">
        <v>214</v>
      </c>
    </row>
    <row r="1305" s="13" customFormat="1">
      <c r="A1305" s="13"/>
      <c r="B1305" s="248"/>
      <c r="C1305" s="249"/>
      <c r="D1305" s="243" t="s">
        <v>226</v>
      </c>
      <c r="E1305" s="250" t="s">
        <v>1</v>
      </c>
      <c r="F1305" s="251" t="s">
        <v>2872</v>
      </c>
      <c r="G1305" s="249"/>
      <c r="H1305" s="250" t="s">
        <v>1</v>
      </c>
      <c r="I1305" s="252"/>
      <c r="J1305" s="249"/>
      <c r="K1305" s="249"/>
      <c r="L1305" s="253"/>
      <c r="M1305" s="254"/>
      <c r="N1305" s="255"/>
      <c r="O1305" s="255"/>
      <c r="P1305" s="255"/>
      <c r="Q1305" s="255"/>
      <c r="R1305" s="255"/>
      <c r="S1305" s="255"/>
      <c r="T1305" s="256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7" t="s">
        <v>226</v>
      </c>
      <c r="AU1305" s="257" t="s">
        <v>87</v>
      </c>
      <c r="AV1305" s="13" t="s">
        <v>85</v>
      </c>
      <c r="AW1305" s="13" t="s">
        <v>34</v>
      </c>
      <c r="AX1305" s="13" t="s">
        <v>79</v>
      </c>
      <c r="AY1305" s="257" t="s">
        <v>214</v>
      </c>
    </row>
    <row r="1306" s="14" customFormat="1">
      <c r="A1306" s="14"/>
      <c r="B1306" s="258"/>
      <c r="C1306" s="259"/>
      <c r="D1306" s="243" t="s">
        <v>226</v>
      </c>
      <c r="E1306" s="260" t="s">
        <v>1</v>
      </c>
      <c r="F1306" s="261" t="s">
        <v>2873</v>
      </c>
      <c r="G1306" s="259"/>
      <c r="H1306" s="262">
        <v>2.0899999999999999</v>
      </c>
      <c r="I1306" s="263"/>
      <c r="J1306" s="259"/>
      <c r="K1306" s="259"/>
      <c r="L1306" s="264"/>
      <c r="M1306" s="265"/>
      <c r="N1306" s="266"/>
      <c r="O1306" s="266"/>
      <c r="P1306" s="266"/>
      <c r="Q1306" s="266"/>
      <c r="R1306" s="266"/>
      <c r="S1306" s="266"/>
      <c r="T1306" s="267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8" t="s">
        <v>226</v>
      </c>
      <c r="AU1306" s="268" t="s">
        <v>87</v>
      </c>
      <c r="AV1306" s="14" t="s">
        <v>87</v>
      </c>
      <c r="AW1306" s="14" t="s">
        <v>34</v>
      </c>
      <c r="AX1306" s="14" t="s">
        <v>79</v>
      </c>
      <c r="AY1306" s="268" t="s">
        <v>214</v>
      </c>
    </row>
    <row r="1307" s="13" customFormat="1">
      <c r="A1307" s="13"/>
      <c r="B1307" s="248"/>
      <c r="C1307" s="249"/>
      <c r="D1307" s="243" t="s">
        <v>226</v>
      </c>
      <c r="E1307" s="250" t="s">
        <v>1</v>
      </c>
      <c r="F1307" s="251" t="s">
        <v>2874</v>
      </c>
      <c r="G1307" s="249"/>
      <c r="H1307" s="250" t="s">
        <v>1</v>
      </c>
      <c r="I1307" s="252"/>
      <c r="J1307" s="249"/>
      <c r="K1307" s="249"/>
      <c r="L1307" s="253"/>
      <c r="M1307" s="254"/>
      <c r="N1307" s="255"/>
      <c r="O1307" s="255"/>
      <c r="P1307" s="255"/>
      <c r="Q1307" s="255"/>
      <c r="R1307" s="255"/>
      <c r="S1307" s="255"/>
      <c r="T1307" s="256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7" t="s">
        <v>226</v>
      </c>
      <c r="AU1307" s="257" t="s">
        <v>87</v>
      </c>
      <c r="AV1307" s="13" t="s">
        <v>85</v>
      </c>
      <c r="AW1307" s="13" t="s">
        <v>34</v>
      </c>
      <c r="AX1307" s="13" t="s">
        <v>79</v>
      </c>
      <c r="AY1307" s="257" t="s">
        <v>214</v>
      </c>
    </row>
    <row r="1308" s="14" customFormat="1">
      <c r="A1308" s="14"/>
      <c r="B1308" s="258"/>
      <c r="C1308" s="259"/>
      <c r="D1308" s="243" t="s">
        <v>226</v>
      </c>
      <c r="E1308" s="260" t="s">
        <v>1</v>
      </c>
      <c r="F1308" s="261" t="s">
        <v>2853</v>
      </c>
      <c r="G1308" s="259"/>
      <c r="H1308" s="262">
        <v>11.4</v>
      </c>
      <c r="I1308" s="263"/>
      <c r="J1308" s="259"/>
      <c r="K1308" s="259"/>
      <c r="L1308" s="264"/>
      <c r="M1308" s="265"/>
      <c r="N1308" s="266"/>
      <c r="O1308" s="266"/>
      <c r="P1308" s="266"/>
      <c r="Q1308" s="266"/>
      <c r="R1308" s="266"/>
      <c r="S1308" s="266"/>
      <c r="T1308" s="267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8" t="s">
        <v>226</v>
      </c>
      <c r="AU1308" s="268" t="s">
        <v>87</v>
      </c>
      <c r="AV1308" s="14" t="s">
        <v>87</v>
      </c>
      <c r="AW1308" s="14" t="s">
        <v>34</v>
      </c>
      <c r="AX1308" s="14" t="s">
        <v>79</v>
      </c>
      <c r="AY1308" s="268" t="s">
        <v>214</v>
      </c>
    </row>
    <row r="1309" s="15" customFormat="1">
      <c r="A1309" s="15"/>
      <c r="B1309" s="269"/>
      <c r="C1309" s="270"/>
      <c r="D1309" s="243" t="s">
        <v>226</v>
      </c>
      <c r="E1309" s="271" t="s">
        <v>1</v>
      </c>
      <c r="F1309" s="272" t="s">
        <v>230</v>
      </c>
      <c r="G1309" s="270"/>
      <c r="H1309" s="273">
        <v>109.79000000000001</v>
      </c>
      <c r="I1309" s="274"/>
      <c r="J1309" s="270"/>
      <c r="K1309" s="270"/>
      <c r="L1309" s="275"/>
      <c r="M1309" s="276"/>
      <c r="N1309" s="277"/>
      <c r="O1309" s="277"/>
      <c r="P1309" s="277"/>
      <c r="Q1309" s="277"/>
      <c r="R1309" s="277"/>
      <c r="S1309" s="277"/>
      <c r="T1309" s="278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79" t="s">
        <v>226</v>
      </c>
      <c r="AU1309" s="279" t="s">
        <v>87</v>
      </c>
      <c r="AV1309" s="15" t="s">
        <v>117</v>
      </c>
      <c r="AW1309" s="15" t="s">
        <v>34</v>
      </c>
      <c r="AX1309" s="15" t="s">
        <v>85</v>
      </c>
      <c r="AY1309" s="279" t="s">
        <v>214</v>
      </c>
    </row>
    <row r="1310" s="2" customFormat="1" ht="24.15" customHeight="1">
      <c r="A1310" s="39"/>
      <c r="B1310" s="40"/>
      <c r="C1310" s="280" t="s">
        <v>2875</v>
      </c>
      <c r="D1310" s="280" t="s">
        <v>244</v>
      </c>
      <c r="E1310" s="282" t="s">
        <v>2876</v>
      </c>
      <c r="F1310" s="283" t="s">
        <v>2877</v>
      </c>
      <c r="G1310" s="284" t="s">
        <v>221</v>
      </c>
      <c r="H1310" s="285">
        <v>109.79000000000001</v>
      </c>
      <c r="I1310" s="286"/>
      <c r="J1310" s="287">
        <f>ROUND(I1310*H1310,2)</f>
        <v>0</v>
      </c>
      <c r="K1310" s="283" t="s">
        <v>222</v>
      </c>
      <c r="L1310" s="288"/>
      <c r="M1310" s="289" t="s">
        <v>1</v>
      </c>
      <c r="N1310" s="290" t="s">
        <v>44</v>
      </c>
      <c r="O1310" s="92"/>
      <c r="P1310" s="239">
        <f>O1310*H1310</f>
        <v>0</v>
      </c>
      <c r="Q1310" s="239">
        <v>0.02741</v>
      </c>
      <c r="R1310" s="239">
        <f>Q1310*H1310</f>
        <v>3.0093439000000002</v>
      </c>
      <c r="S1310" s="239">
        <v>0</v>
      </c>
      <c r="T1310" s="240">
        <f>S1310*H1310</f>
        <v>0</v>
      </c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R1310" s="241" t="s">
        <v>299</v>
      </c>
      <c r="AT1310" s="241" t="s">
        <v>244</v>
      </c>
      <c r="AU1310" s="241" t="s">
        <v>87</v>
      </c>
      <c r="AY1310" s="18" t="s">
        <v>214</v>
      </c>
      <c r="BE1310" s="242">
        <f>IF(N1310="základní",J1310,0)</f>
        <v>0</v>
      </c>
      <c r="BF1310" s="242">
        <f>IF(N1310="snížená",J1310,0)</f>
        <v>0</v>
      </c>
      <c r="BG1310" s="242">
        <f>IF(N1310="zákl. přenesená",J1310,0)</f>
        <v>0</v>
      </c>
      <c r="BH1310" s="242">
        <f>IF(N1310="sníž. přenesená",J1310,0)</f>
        <v>0</v>
      </c>
      <c r="BI1310" s="242">
        <f>IF(N1310="nulová",J1310,0)</f>
        <v>0</v>
      </c>
      <c r="BJ1310" s="18" t="s">
        <v>85</v>
      </c>
      <c r="BK1310" s="242">
        <f>ROUND(I1310*H1310,2)</f>
        <v>0</v>
      </c>
      <c r="BL1310" s="18" t="s">
        <v>293</v>
      </c>
      <c r="BM1310" s="241" t="s">
        <v>2878</v>
      </c>
    </row>
    <row r="1311" s="2" customFormat="1">
      <c r="A1311" s="39"/>
      <c r="B1311" s="40"/>
      <c r="C1311" s="41"/>
      <c r="D1311" s="243" t="s">
        <v>224</v>
      </c>
      <c r="E1311" s="41"/>
      <c r="F1311" s="244" t="s">
        <v>2877</v>
      </c>
      <c r="G1311" s="41"/>
      <c r="H1311" s="41"/>
      <c r="I1311" s="245"/>
      <c r="J1311" s="41"/>
      <c r="K1311" s="41"/>
      <c r="L1311" s="45"/>
      <c r="M1311" s="246"/>
      <c r="N1311" s="247"/>
      <c r="O1311" s="92"/>
      <c r="P1311" s="92"/>
      <c r="Q1311" s="92"/>
      <c r="R1311" s="92"/>
      <c r="S1311" s="92"/>
      <c r="T1311" s="93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T1311" s="18" t="s">
        <v>224</v>
      </c>
      <c r="AU1311" s="18" t="s">
        <v>87</v>
      </c>
    </row>
    <row r="1312" s="2" customFormat="1" ht="24.15" customHeight="1">
      <c r="A1312" s="39"/>
      <c r="B1312" s="40"/>
      <c r="C1312" s="229" t="s">
        <v>2879</v>
      </c>
      <c r="D1312" s="229" t="s">
        <v>218</v>
      </c>
      <c r="E1312" s="231" t="s">
        <v>2880</v>
      </c>
      <c r="F1312" s="232" t="s">
        <v>2881</v>
      </c>
      <c r="G1312" s="233" t="s">
        <v>239</v>
      </c>
      <c r="H1312" s="234">
        <v>177.40000000000001</v>
      </c>
      <c r="I1312" s="235"/>
      <c r="J1312" s="236">
        <f>ROUND(I1312*H1312,2)</f>
        <v>0</v>
      </c>
      <c r="K1312" s="232" t="s">
        <v>222</v>
      </c>
      <c r="L1312" s="45"/>
      <c r="M1312" s="237" t="s">
        <v>1</v>
      </c>
      <c r="N1312" s="238" t="s">
        <v>44</v>
      </c>
      <c r="O1312" s="92"/>
      <c r="P1312" s="239">
        <f>O1312*H1312</f>
        <v>0</v>
      </c>
      <c r="Q1312" s="239">
        <v>6.4540000000000002E-05</v>
      </c>
      <c r="R1312" s="239">
        <f>Q1312*H1312</f>
        <v>0.011449396000000001</v>
      </c>
      <c r="S1312" s="239">
        <v>0</v>
      </c>
      <c r="T1312" s="240">
        <f>S1312*H1312</f>
        <v>0</v>
      </c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R1312" s="241" t="s">
        <v>293</v>
      </c>
      <c r="AT1312" s="241" t="s">
        <v>218</v>
      </c>
      <c r="AU1312" s="241" t="s">
        <v>87</v>
      </c>
      <c r="AY1312" s="18" t="s">
        <v>214</v>
      </c>
      <c r="BE1312" s="242">
        <f>IF(N1312="základní",J1312,0)</f>
        <v>0</v>
      </c>
      <c r="BF1312" s="242">
        <f>IF(N1312="snížená",J1312,0)</f>
        <v>0</v>
      </c>
      <c r="BG1312" s="242">
        <f>IF(N1312="zákl. přenesená",J1312,0)</f>
        <v>0</v>
      </c>
      <c r="BH1312" s="242">
        <f>IF(N1312="sníž. přenesená",J1312,0)</f>
        <v>0</v>
      </c>
      <c r="BI1312" s="242">
        <f>IF(N1312="nulová",J1312,0)</f>
        <v>0</v>
      </c>
      <c r="BJ1312" s="18" t="s">
        <v>85</v>
      </c>
      <c r="BK1312" s="242">
        <f>ROUND(I1312*H1312,2)</f>
        <v>0</v>
      </c>
      <c r="BL1312" s="18" t="s">
        <v>293</v>
      </c>
      <c r="BM1312" s="241" t="s">
        <v>2882</v>
      </c>
    </row>
    <row r="1313" s="2" customFormat="1">
      <c r="A1313" s="39"/>
      <c r="B1313" s="40"/>
      <c r="C1313" s="41"/>
      <c r="D1313" s="243" t="s">
        <v>224</v>
      </c>
      <c r="E1313" s="41"/>
      <c r="F1313" s="244" t="s">
        <v>2883</v>
      </c>
      <c r="G1313" s="41"/>
      <c r="H1313" s="41"/>
      <c r="I1313" s="245"/>
      <c r="J1313" s="41"/>
      <c r="K1313" s="41"/>
      <c r="L1313" s="45"/>
      <c r="M1313" s="246"/>
      <c r="N1313" s="247"/>
      <c r="O1313" s="92"/>
      <c r="P1313" s="92"/>
      <c r="Q1313" s="92"/>
      <c r="R1313" s="92"/>
      <c r="S1313" s="92"/>
      <c r="T1313" s="93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T1313" s="18" t="s">
        <v>224</v>
      </c>
      <c r="AU1313" s="18" t="s">
        <v>87</v>
      </c>
    </row>
    <row r="1314" s="14" customFormat="1">
      <c r="A1314" s="14"/>
      <c r="B1314" s="258"/>
      <c r="C1314" s="259"/>
      <c r="D1314" s="243" t="s">
        <v>226</v>
      </c>
      <c r="E1314" s="260" t="s">
        <v>1</v>
      </c>
      <c r="F1314" s="261" t="s">
        <v>2884</v>
      </c>
      <c r="G1314" s="259"/>
      <c r="H1314" s="262">
        <v>28.600000000000001</v>
      </c>
      <c r="I1314" s="263"/>
      <c r="J1314" s="259"/>
      <c r="K1314" s="259"/>
      <c r="L1314" s="264"/>
      <c r="M1314" s="265"/>
      <c r="N1314" s="266"/>
      <c r="O1314" s="266"/>
      <c r="P1314" s="266"/>
      <c r="Q1314" s="266"/>
      <c r="R1314" s="266"/>
      <c r="S1314" s="266"/>
      <c r="T1314" s="267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8" t="s">
        <v>226</v>
      </c>
      <c r="AU1314" s="268" t="s">
        <v>87</v>
      </c>
      <c r="AV1314" s="14" t="s">
        <v>87</v>
      </c>
      <c r="AW1314" s="14" t="s">
        <v>34</v>
      </c>
      <c r="AX1314" s="14" t="s">
        <v>79</v>
      </c>
      <c r="AY1314" s="268" t="s">
        <v>214</v>
      </c>
    </row>
    <row r="1315" s="14" customFormat="1">
      <c r="A1315" s="14"/>
      <c r="B1315" s="258"/>
      <c r="C1315" s="259"/>
      <c r="D1315" s="243" t="s">
        <v>226</v>
      </c>
      <c r="E1315" s="260" t="s">
        <v>1</v>
      </c>
      <c r="F1315" s="261" t="s">
        <v>2885</v>
      </c>
      <c r="G1315" s="259"/>
      <c r="H1315" s="262">
        <v>16</v>
      </c>
      <c r="I1315" s="263"/>
      <c r="J1315" s="259"/>
      <c r="K1315" s="259"/>
      <c r="L1315" s="264"/>
      <c r="M1315" s="265"/>
      <c r="N1315" s="266"/>
      <c r="O1315" s="266"/>
      <c r="P1315" s="266"/>
      <c r="Q1315" s="266"/>
      <c r="R1315" s="266"/>
      <c r="S1315" s="266"/>
      <c r="T1315" s="267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68" t="s">
        <v>226</v>
      </c>
      <c r="AU1315" s="268" t="s">
        <v>87</v>
      </c>
      <c r="AV1315" s="14" t="s">
        <v>87</v>
      </c>
      <c r="AW1315" s="14" t="s">
        <v>34</v>
      </c>
      <c r="AX1315" s="14" t="s">
        <v>79</v>
      </c>
      <c r="AY1315" s="268" t="s">
        <v>214</v>
      </c>
    </row>
    <row r="1316" s="14" customFormat="1">
      <c r="A1316" s="14"/>
      <c r="B1316" s="258"/>
      <c r="C1316" s="259"/>
      <c r="D1316" s="243" t="s">
        <v>226</v>
      </c>
      <c r="E1316" s="260" t="s">
        <v>1</v>
      </c>
      <c r="F1316" s="261" t="s">
        <v>2886</v>
      </c>
      <c r="G1316" s="259"/>
      <c r="H1316" s="262">
        <v>10.800000000000001</v>
      </c>
      <c r="I1316" s="263"/>
      <c r="J1316" s="259"/>
      <c r="K1316" s="259"/>
      <c r="L1316" s="264"/>
      <c r="M1316" s="265"/>
      <c r="N1316" s="266"/>
      <c r="O1316" s="266"/>
      <c r="P1316" s="266"/>
      <c r="Q1316" s="266"/>
      <c r="R1316" s="266"/>
      <c r="S1316" s="266"/>
      <c r="T1316" s="267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8" t="s">
        <v>226</v>
      </c>
      <c r="AU1316" s="268" t="s">
        <v>87</v>
      </c>
      <c r="AV1316" s="14" t="s">
        <v>87</v>
      </c>
      <c r="AW1316" s="14" t="s">
        <v>34</v>
      </c>
      <c r="AX1316" s="14" t="s">
        <v>79</v>
      </c>
      <c r="AY1316" s="268" t="s">
        <v>214</v>
      </c>
    </row>
    <row r="1317" s="14" customFormat="1">
      <c r="A1317" s="14"/>
      <c r="B1317" s="258"/>
      <c r="C1317" s="259"/>
      <c r="D1317" s="243" t="s">
        <v>226</v>
      </c>
      <c r="E1317" s="260" t="s">
        <v>1</v>
      </c>
      <c r="F1317" s="261" t="s">
        <v>2887</v>
      </c>
      <c r="G1317" s="259"/>
      <c r="H1317" s="262">
        <v>50.200000000000003</v>
      </c>
      <c r="I1317" s="263"/>
      <c r="J1317" s="259"/>
      <c r="K1317" s="259"/>
      <c r="L1317" s="264"/>
      <c r="M1317" s="265"/>
      <c r="N1317" s="266"/>
      <c r="O1317" s="266"/>
      <c r="P1317" s="266"/>
      <c r="Q1317" s="266"/>
      <c r="R1317" s="266"/>
      <c r="S1317" s="266"/>
      <c r="T1317" s="267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8" t="s">
        <v>226</v>
      </c>
      <c r="AU1317" s="268" t="s">
        <v>87</v>
      </c>
      <c r="AV1317" s="14" t="s">
        <v>87</v>
      </c>
      <c r="AW1317" s="14" t="s">
        <v>34</v>
      </c>
      <c r="AX1317" s="14" t="s">
        <v>79</v>
      </c>
      <c r="AY1317" s="268" t="s">
        <v>214</v>
      </c>
    </row>
    <row r="1318" s="14" customFormat="1">
      <c r="A1318" s="14"/>
      <c r="B1318" s="258"/>
      <c r="C1318" s="259"/>
      <c r="D1318" s="243" t="s">
        <v>226</v>
      </c>
      <c r="E1318" s="260" t="s">
        <v>1</v>
      </c>
      <c r="F1318" s="261" t="s">
        <v>2886</v>
      </c>
      <c r="G1318" s="259"/>
      <c r="H1318" s="262">
        <v>10.800000000000001</v>
      </c>
      <c r="I1318" s="263"/>
      <c r="J1318" s="259"/>
      <c r="K1318" s="259"/>
      <c r="L1318" s="264"/>
      <c r="M1318" s="265"/>
      <c r="N1318" s="266"/>
      <c r="O1318" s="266"/>
      <c r="P1318" s="266"/>
      <c r="Q1318" s="266"/>
      <c r="R1318" s="266"/>
      <c r="S1318" s="266"/>
      <c r="T1318" s="267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8" t="s">
        <v>226</v>
      </c>
      <c r="AU1318" s="268" t="s">
        <v>87</v>
      </c>
      <c r="AV1318" s="14" t="s">
        <v>87</v>
      </c>
      <c r="AW1318" s="14" t="s">
        <v>34</v>
      </c>
      <c r="AX1318" s="14" t="s">
        <v>79</v>
      </c>
      <c r="AY1318" s="268" t="s">
        <v>214</v>
      </c>
    </row>
    <row r="1319" s="14" customFormat="1">
      <c r="A1319" s="14"/>
      <c r="B1319" s="258"/>
      <c r="C1319" s="259"/>
      <c r="D1319" s="243" t="s">
        <v>226</v>
      </c>
      <c r="E1319" s="260" t="s">
        <v>1</v>
      </c>
      <c r="F1319" s="261" t="s">
        <v>2887</v>
      </c>
      <c r="G1319" s="259"/>
      <c r="H1319" s="262">
        <v>50.200000000000003</v>
      </c>
      <c r="I1319" s="263"/>
      <c r="J1319" s="259"/>
      <c r="K1319" s="259"/>
      <c r="L1319" s="264"/>
      <c r="M1319" s="265"/>
      <c r="N1319" s="266"/>
      <c r="O1319" s="266"/>
      <c r="P1319" s="266"/>
      <c r="Q1319" s="266"/>
      <c r="R1319" s="266"/>
      <c r="S1319" s="266"/>
      <c r="T1319" s="267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8" t="s">
        <v>226</v>
      </c>
      <c r="AU1319" s="268" t="s">
        <v>87</v>
      </c>
      <c r="AV1319" s="14" t="s">
        <v>87</v>
      </c>
      <c r="AW1319" s="14" t="s">
        <v>34</v>
      </c>
      <c r="AX1319" s="14" t="s">
        <v>79</v>
      </c>
      <c r="AY1319" s="268" t="s">
        <v>214</v>
      </c>
    </row>
    <row r="1320" s="14" customFormat="1">
      <c r="A1320" s="14"/>
      <c r="B1320" s="258"/>
      <c r="C1320" s="259"/>
      <c r="D1320" s="243" t="s">
        <v>226</v>
      </c>
      <c r="E1320" s="260" t="s">
        <v>1</v>
      </c>
      <c r="F1320" s="261" t="s">
        <v>2886</v>
      </c>
      <c r="G1320" s="259"/>
      <c r="H1320" s="262">
        <v>10.800000000000001</v>
      </c>
      <c r="I1320" s="263"/>
      <c r="J1320" s="259"/>
      <c r="K1320" s="259"/>
      <c r="L1320" s="264"/>
      <c r="M1320" s="265"/>
      <c r="N1320" s="266"/>
      <c r="O1320" s="266"/>
      <c r="P1320" s="266"/>
      <c r="Q1320" s="266"/>
      <c r="R1320" s="266"/>
      <c r="S1320" s="266"/>
      <c r="T1320" s="267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8" t="s">
        <v>226</v>
      </c>
      <c r="AU1320" s="268" t="s">
        <v>87</v>
      </c>
      <c r="AV1320" s="14" t="s">
        <v>87</v>
      </c>
      <c r="AW1320" s="14" t="s">
        <v>34</v>
      </c>
      <c r="AX1320" s="14" t="s">
        <v>79</v>
      </c>
      <c r="AY1320" s="268" t="s">
        <v>214</v>
      </c>
    </row>
    <row r="1321" s="15" customFormat="1">
      <c r="A1321" s="15"/>
      <c r="B1321" s="269"/>
      <c r="C1321" s="270"/>
      <c r="D1321" s="243" t="s">
        <v>226</v>
      </c>
      <c r="E1321" s="271" t="s">
        <v>1</v>
      </c>
      <c r="F1321" s="272" t="s">
        <v>230</v>
      </c>
      <c r="G1321" s="270"/>
      <c r="H1321" s="273">
        <v>177.40000000000001</v>
      </c>
      <c r="I1321" s="274"/>
      <c r="J1321" s="270"/>
      <c r="K1321" s="270"/>
      <c r="L1321" s="275"/>
      <c r="M1321" s="276"/>
      <c r="N1321" s="277"/>
      <c r="O1321" s="277"/>
      <c r="P1321" s="277"/>
      <c r="Q1321" s="277"/>
      <c r="R1321" s="277"/>
      <c r="S1321" s="277"/>
      <c r="T1321" s="278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79" t="s">
        <v>226</v>
      </c>
      <c r="AU1321" s="279" t="s">
        <v>87</v>
      </c>
      <c r="AV1321" s="15" t="s">
        <v>117</v>
      </c>
      <c r="AW1321" s="15" t="s">
        <v>34</v>
      </c>
      <c r="AX1321" s="15" t="s">
        <v>85</v>
      </c>
      <c r="AY1321" s="279" t="s">
        <v>214</v>
      </c>
    </row>
    <row r="1322" s="2" customFormat="1" ht="24.15" customHeight="1">
      <c r="A1322" s="39"/>
      <c r="B1322" s="40"/>
      <c r="C1322" s="229" t="s">
        <v>2888</v>
      </c>
      <c r="D1322" s="229" t="s">
        <v>218</v>
      </c>
      <c r="E1322" s="231" t="s">
        <v>2889</v>
      </c>
      <c r="F1322" s="232" t="s">
        <v>2890</v>
      </c>
      <c r="G1322" s="233" t="s">
        <v>239</v>
      </c>
      <c r="H1322" s="234">
        <v>177.40000000000001</v>
      </c>
      <c r="I1322" s="235"/>
      <c r="J1322" s="236">
        <f>ROUND(I1322*H1322,2)</f>
        <v>0</v>
      </c>
      <c r="K1322" s="232" t="s">
        <v>222</v>
      </c>
      <c r="L1322" s="45"/>
      <c r="M1322" s="237" t="s">
        <v>1</v>
      </c>
      <c r="N1322" s="238" t="s">
        <v>44</v>
      </c>
      <c r="O1322" s="92"/>
      <c r="P1322" s="239">
        <f>O1322*H1322</f>
        <v>0</v>
      </c>
      <c r="Q1322" s="239">
        <v>7.4740000000000006E-05</v>
      </c>
      <c r="R1322" s="239">
        <f>Q1322*H1322</f>
        <v>0.013258876000000001</v>
      </c>
      <c r="S1322" s="239">
        <v>0</v>
      </c>
      <c r="T1322" s="240">
        <f>S1322*H1322</f>
        <v>0</v>
      </c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R1322" s="241" t="s">
        <v>293</v>
      </c>
      <c r="AT1322" s="241" t="s">
        <v>218</v>
      </c>
      <c r="AU1322" s="241" t="s">
        <v>87</v>
      </c>
      <c r="AY1322" s="18" t="s">
        <v>214</v>
      </c>
      <c r="BE1322" s="242">
        <f>IF(N1322="základní",J1322,0)</f>
        <v>0</v>
      </c>
      <c r="BF1322" s="242">
        <f>IF(N1322="snížená",J1322,0)</f>
        <v>0</v>
      </c>
      <c r="BG1322" s="242">
        <f>IF(N1322="zákl. přenesená",J1322,0)</f>
        <v>0</v>
      </c>
      <c r="BH1322" s="242">
        <f>IF(N1322="sníž. přenesená",J1322,0)</f>
        <v>0</v>
      </c>
      <c r="BI1322" s="242">
        <f>IF(N1322="nulová",J1322,0)</f>
        <v>0</v>
      </c>
      <c r="BJ1322" s="18" t="s">
        <v>85</v>
      </c>
      <c r="BK1322" s="242">
        <f>ROUND(I1322*H1322,2)</f>
        <v>0</v>
      </c>
      <c r="BL1322" s="18" t="s">
        <v>293</v>
      </c>
      <c r="BM1322" s="241" t="s">
        <v>2891</v>
      </c>
    </row>
    <row r="1323" s="2" customFormat="1">
      <c r="A1323" s="39"/>
      <c r="B1323" s="40"/>
      <c r="C1323" s="41"/>
      <c r="D1323" s="243" t="s">
        <v>224</v>
      </c>
      <c r="E1323" s="41"/>
      <c r="F1323" s="244" t="s">
        <v>2892</v>
      </c>
      <c r="G1323" s="41"/>
      <c r="H1323" s="41"/>
      <c r="I1323" s="245"/>
      <c r="J1323" s="41"/>
      <c r="K1323" s="41"/>
      <c r="L1323" s="45"/>
      <c r="M1323" s="246"/>
      <c r="N1323" s="247"/>
      <c r="O1323" s="92"/>
      <c r="P1323" s="92"/>
      <c r="Q1323" s="92"/>
      <c r="R1323" s="92"/>
      <c r="S1323" s="92"/>
      <c r="T1323" s="93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T1323" s="18" t="s">
        <v>224</v>
      </c>
      <c r="AU1323" s="18" t="s">
        <v>87</v>
      </c>
    </row>
    <row r="1324" s="2" customFormat="1" ht="24.15" customHeight="1">
      <c r="A1324" s="39"/>
      <c r="B1324" s="40"/>
      <c r="C1324" s="229" t="s">
        <v>2893</v>
      </c>
      <c r="D1324" s="229" t="s">
        <v>218</v>
      </c>
      <c r="E1324" s="231" t="s">
        <v>2894</v>
      </c>
      <c r="F1324" s="232" t="s">
        <v>2895</v>
      </c>
      <c r="G1324" s="233" t="s">
        <v>354</v>
      </c>
      <c r="H1324" s="234">
        <v>2</v>
      </c>
      <c r="I1324" s="235"/>
      <c r="J1324" s="236">
        <f>ROUND(I1324*H1324,2)</f>
        <v>0</v>
      </c>
      <c r="K1324" s="232" t="s">
        <v>222</v>
      </c>
      <c r="L1324" s="45"/>
      <c r="M1324" s="237" t="s">
        <v>1</v>
      </c>
      <c r="N1324" s="238" t="s">
        <v>44</v>
      </c>
      <c r="O1324" s="92"/>
      <c r="P1324" s="239">
        <f>O1324*H1324</f>
        <v>0</v>
      </c>
      <c r="Q1324" s="239">
        <v>0</v>
      </c>
      <c r="R1324" s="239">
        <f>Q1324*H1324</f>
        <v>0</v>
      </c>
      <c r="S1324" s="239">
        <v>0</v>
      </c>
      <c r="T1324" s="240">
        <f>S1324*H1324</f>
        <v>0</v>
      </c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R1324" s="241" t="s">
        <v>293</v>
      </c>
      <c r="AT1324" s="241" t="s">
        <v>218</v>
      </c>
      <c r="AU1324" s="241" t="s">
        <v>87</v>
      </c>
      <c r="AY1324" s="18" t="s">
        <v>214</v>
      </c>
      <c r="BE1324" s="242">
        <f>IF(N1324="základní",J1324,0)</f>
        <v>0</v>
      </c>
      <c r="BF1324" s="242">
        <f>IF(N1324="snížená",J1324,0)</f>
        <v>0</v>
      </c>
      <c r="BG1324" s="242">
        <f>IF(N1324="zákl. přenesená",J1324,0)</f>
        <v>0</v>
      </c>
      <c r="BH1324" s="242">
        <f>IF(N1324="sníž. přenesená",J1324,0)</f>
        <v>0</v>
      </c>
      <c r="BI1324" s="242">
        <f>IF(N1324="nulová",J1324,0)</f>
        <v>0</v>
      </c>
      <c r="BJ1324" s="18" t="s">
        <v>85</v>
      </c>
      <c r="BK1324" s="242">
        <f>ROUND(I1324*H1324,2)</f>
        <v>0</v>
      </c>
      <c r="BL1324" s="18" t="s">
        <v>293</v>
      </c>
      <c r="BM1324" s="241" t="s">
        <v>2896</v>
      </c>
    </row>
    <row r="1325" s="2" customFormat="1">
      <c r="A1325" s="39"/>
      <c r="B1325" s="40"/>
      <c r="C1325" s="41"/>
      <c r="D1325" s="243" t="s">
        <v>224</v>
      </c>
      <c r="E1325" s="41"/>
      <c r="F1325" s="244" t="s">
        <v>2897</v>
      </c>
      <c r="G1325" s="41"/>
      <c r="H1325" s="41"/>
      <c r="I1325" s="245"/>
      <c r="J1325" s="41"/>
      <c r="K1325" s="41"/>
      <c r="L1325" s="45"/>
      <c r="M1325" s="246"/>
      <c r="N1325" s="247"/>
      <c r="O1325" s="92"/>
      <c r="P1325" s="92"/>
      <c r="Q1325" s="92"/>
      <c r="R1325" s="92"/>
      <c r="S1325" s="92"/>
      <c r="T1325" s="93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T1325" s="18" t="s">
        <v>224</v>
      </c>
      <c r="AU1325" s="18" t="s">
        <v>87</v>
      </c>
    </row>
    <row r="1326" s="2" customFormat="1" ht="24.15" customHeight="1">
      <c r="A1326" s="39"/>
      <c r="B1326" s="40"/>
      <c r="C1326" s="280" t="s">
        <v>2898</v>
      </c>
      <c r="D1326" s="280" t="s">
        <v>244</v>
      </c>
      <c r="E1326" s="282" t="s">
        <v>2899</v>
      </c>
      <c r="F1326" s="283" t="s">
        <v>2900</v>
      </c>
      <c r="G1326" s="284" t="s">
        <v>221</v>
      </c>
      <c r="H1326" s="285">
        <v>8.6400000000000006</v>
      </c>
      <c r="I1326" s="286"/>
      <c r="J1326" s="287">
        <f>ROUND(I1326*H1326,2)</f>
        <v>0</v>
      </c>
      <c r="K1326" s="283" t="s">
        <v>222</v>
      </c>
      <c r="L1326" s="288"/>
      <c r="M1326" s="289" t="s">
        <v>1</v>
      </c>
      <c r="N1326" s="290" t="s">
        <v>44</v>
      </c>
      <c r="O1326" s="92"/>
      <c r="P1326" s="239">
        <f>O1326*H1326</f>
        <v>0</v>
      </c>
      <c r="Q1326" s="239">
        <v>0.02997</v>
      </c>
      <c r="R1326" s="239">
        <f>Q1326*H1326</f>
        <v>0.25894080000000003</v>
      </c>
      <c r="S1326" s="239">
        <v>0</v>
      </c>
      <c r="T1326" s="240">
        <f>S1326*H1326</f>
        <v>0</v>
      </c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R1326" s="241" t="s">
        <v>299</v>
      </c>
      <c r="AT1326" s="241" t="s">
        <v>244</v>
      </c>
      <c r="AU1326" s="241" t="s">
        <v>87</v>
      </c>
      <c r="AY1326" s="18" t="s">
        <v>214</v>
      </c>
      <c r="BE1326" s="242">
        <f>IF(N1326="základní",J1326,0)</f>
        <v>0</v>
      </c>
      <c r="BF1326" s="242">
        <f>IF(N1326="snížená",J1326,0)</f>
        <v>0</v>
      </c>
      <c r="BG1326" s="242">
        <f>IF(N1326="zákl. přenesená",J1326,0)</f>
        <v>0</v>
      </c>
      <c r="BH1326" s="242">
        <f>IF(N1326="sníž. přenesená",J1326,0)</f>
        <v>0</v>
      </c>
      <c r="BI1326" s="242">
        <f>IF(N1326="nulová",J1326,0)</f>
        <v>0</v>
      </c>
      <c r="BJ1326" s="18" t="s">
        <v>85</v>
      </c>
      <c r="BK1326" s="242">
        <f>ROUND(I1326*H1326,2)</f>
        <v>0</v>
      </c>
      <c r="BL1326" s="18" t="s">
        <v>293</v>
      </c>
      <c r="BM1326" s="241" t="s">
        <v>2901</v>
      </c>
    </row>
    <row r="1327" s="2" customFormat="1">
      <c r="A1327" s="39"/>
      <c r="B1327" s="40"/>
      <c r="C1327" s="41"/>
      <c r="D1327" s="243" t="s">
        <v>224</v>
      </c>
      <c r="E1327" s="41"/>
      <c r="F1327" s="244" t="s">
        <v>2900</v>
      </c>
      <c r="G1327" s="41"/>
      <c r="H1327" s="41"/>
      <c r="I1327" s="245"/>
      <c r="J1327" s="41"/>
      <c r="K1327" s="41"/>
      <c r="L1327" s="45"/>
      <c r="M1327" s="246"/>
      <c r="N1327" s="247"/>
      <c r="O1327" s="92"/>
      <c r="P1327" s="92"/>
      <c r="Q1327" s="92"/>
      <c r="R1327" s="92"/>
      <c r="S1327" s="92"/>
      <c r="T1327" s="93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T1327" s="18" t="s">
        <v>224</v>
      </c>
      <c r="AU1327" s="18" t="s">
        <v>87</v>
      </c>
    </row>
    <row r="1328" s="13" customFormat="1">
      <c r="A1328" s="13"/>
      <c r="B1328" s="248"/>
      <c r="C1328" s="249"/>
      <c r="D1328" s="243" t="s">
        <v>226</v>
      </c>
      <c r="E1328" s="250" t="s">
        <v>1</v>
      </c>
      <c r="F1328" s="251" t="s">
        <v>2902</v>
      </c>
      <c r="G1328" s="249"/>
      <c r="H1328" s="250" t="s">
        <v>1</v>
      </c>
      <c r="I1328" s="252"/>
      <c r="J1328" s="249"/>
      <c r="K1328" s="249"/>
      <c r="L1328" s="253"/>
      <c r="M1328" s="254"/>
      <c r="N1328" s="255"/>
      <c r="O1328" s="255"/>
      <c r="P1328" s="255"/>
      <c r="Q1328" s="255"/>
      <c r="R1328" s="255"/>
      <c r="S1328" s="255"/>
      <c r="T1328" s="256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57" t="s">
        <v>226</v>
      </c>
      <c r="AU1328" s="257" t="s">
        <v>87</v>
      </c>
      <c r="AV1328" s="13" t="s">
        <v>85</v>
      </c>
      <c r="AW1328" s="13" t="s">
        <v>34</v>
      </c>
      <c r="AX1328" s="13" t="s">
        <v>79</v>
      </c>
      <c r="AY1328" s="257" t="s">
        <v>214</v>
      </c>
    </row>
    <row r="1329" s="14" customFormat="1">
      <c r="A1329" s="14"/>
      <c r="B1329" s="258"/>
      <c r="C1329" s="259"/>
      <c r="D1329" s="243" t="s">
        <v>226</v>
      </c>
      <c r="E1329" s="260" t="s">
        <v>1</v>
      </c>
      <c r="F1329" s="261" t="s">
        <v>2903</v>
      </c>
      <c r="G1329" s="259"/>
      <c r="H1329" s="262">
        <v>8.6400000000000006</v>
      </c>
      <c r="I1329" s="263"/>
      <c r="J1329" s="259"/>
      <c r="K1329" s="259"/>
      <c r="L1329" s="264"/>
      <c r="M1329" s="265"/>
      <c r="N1329" s="266"/>
      <c r="O1329" s="266"/>
      <c r="P1329" s="266"/>
      <c r="Q1329" s="266"/>
      <c r="R1329" s="266"/>
      <c r="S1329" s="266"/>
      <c r="T1329" s="267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8" t="s">
        <v>226</v>
      </c>
      <c r="AU1329" s="268" t="s">
        <v>87</v>
      </c>
      <c r="AV1329" s="14" t="s">
        <v>87</v>
      </c>
      <c r="AW1329" s="14" t="s">
        <v>34</v>
      </c>
      <c r="AX1329" s="14" t="s">
        <v>79</v>
      </c>
      <c r="AY1329" s="268" t="s">
        <v>214</v>
      </c>
    </row>
    <row r="1330" s="15" customFormat="1">
      <c r="A1330" s="15"/>
      <c r="B1330" s="269"/>
      <c r="C1330" s="270"/>
      <c r="D1330" s="243" t="s">
        <v>226</v>
      </c>
      <c r="E1330" s="271" t="s">
        <v>1</v>
      </c>
      <c r="F1330" s="272" t="s">
        <v>230</v>
      </c>
      <c r="G1330" s="270"/>
      <c r="H1330" s="273">
        <v>8.6400000000000006</v>
      </c>
      <c r="I1330" s="274"/>
      <c r="J1330" s="270"/>
      <c r="K1330" s="270"/>
      <c r="L1330" s="275"/>
      <c r="M1330" s="276"/>
      <c r="N1330" s="277"/>
      <c r="O1330" s="277"/>
      <c r="P1330" s="277"/>
      <c r="Q1330" s="277"/>
      <c r="R1330" s="277"/>
      <c r="S1330" s="277"/>
      <c r="T1330" s="278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79" t="s">
        <v>226</v>
      </c>
      <c r="AU1330" s="279" t="s">
        <v>87</v>
      </c>
      <c r="AV1330" s="15" t="s">
        <v>117</v>
      </c>
      <c r="AW1330" s="15" t="s">
        <v>34</v>
      </c>
      <c r="AX1330" s="15" t="s">
        <v>85</v>
      </c>
      <c r="AY1330" s="279" t="s">
        <v>214</v>
      </c>
    </row>
    <row r="1331" s="2" customFormat="1" ht="33" customHeight="1">
      <c r="A1331" s="39"/>
      <c r="B1331" s="40"/>
      <c r="C1331" s="229" t="s">
        <v>2904</v>
      </c>
      <c r="D1331" s="229" t="s">
        <v>218</v>
      </c>
      <c r="E1331" s="231" t="s">
        <v>2905</v>
      </c>
      <c r="F1331" s="232" t="s">
        <v>2906</v>
      </c>
      <c r="G1331" s="233" t="s">
        <v>354</v>
      </c>
      <c r="H1331" s="234">
        <v>1</v>
      </c>
      <c r="I1331" s="235"/>
      <c r="J1331" s="236">
        <f>ROUND(I1331*H1331,2)</f>
        <v>0</v>
      </c>
      <c r="K1331" s="232" t="s">
        <v>222</v>
      </c>
      <c r="L1331" s="45"/>
      <c r="M1331" s="237" t="s">
        <v>1</v>
      </c>
      <c r="N1331" s="238" t="s">
        <v>44</v>
      </c>
      <c r="O1331" s="92"/>
      <c r="P1331" s="239">
        <f>O1331*H1331</f>
        <v>0</v>
      </c>
      <c r="Q1331" s="239">
        <v>0</v>
      </c>
      <c r="R1331" s="239">
        <f>Q1331*H1331</f>
        <v>0</v>
      </c>
      <c r="S1331" s="239">
        <v>0</v>
      </c>
      <c r="T1331" s="240">
        <f>S1331*H1331</f>
        <v>0</v>
      </c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R1331" s="241" t="s">
        <v>293</v>
      </c>
      <c r="AT1331" s="241" t="s">
        <v>218</v>
      </c>
      <c r="AU1331" s="241" t="s">
        <v>87</v>
      </c>
      <c r="AY1331" s="18" t="s">
        <v>214</v>
      </c>
      <c r="BE1331" s="242">
        <f>IF(N1331="základní",J1331,0)</f>
        <v>0</v>
      </c>
      <c r="BF1331" s="242">
        <f>IF(N1331="snížená",J1331,0)</f>
        <v>0</v>
      </c>
      <c r="BG1331" s="242">
        <f>IF(N1331="zákl. přenesená",J1331,0)</f>
        <v>0</v>
      </c>
      <c r="BH1331" s="242">
        <f>IF(N1331="sníž. přenesená",J1331,0)</f>
        <v>0</v>
      </c>
      <c r="BI1331" s="242">
        <f>IF(N1331="nulová",J1331,0)</f>
        <v>0</v>
      </c>
      <c r="BJ1331" s="18" t="s">
        <v>85</v>
      </c>
      <c r="BK1331" s="242">
        <f>ROUND(I1331*H1331,2)</f>
        <v>0</v>
      </c>
      <c r="BL1331" s="18" t="s">
        <v>293</v>
      </c>
      <c r="BM1331" s="241" t="s">
        <v>2907</v>
      </c>
    </row>
    <row r="1332" s="2" customFormat="1">
      <c r="A1332" s="39"/>
      <c r="B1332" s="40"/>
      <c r="C1332" s="41"/>
      <c r="D1332" s="243" t="s">
        <v>224</v>
      </c>
      <c r="E1332" s="41"/>
      <c r="F1332" s="244" t="s">
        <v>2908</v>
      </c>
      <c r="G1332" s="41"/>
      <c r="H1332" s="41"/>
      <c r="I1332" s="245"/>
      <c r="J1332" s="41"/>
      <c r="K1332" s="41"/>
      <c r="L1332" s="45"/>
      <c r="M1332" s="246"/>
      <c r="N1332" s="247"/>
      <c r="O1332" s="92"/>
      <c r="P1332" s="92"/>
      <c r="Q1332" s="92"/>
      <c r="R1332" s="92"/>
      <c r="S1332" s="92"/>
      <c r="T1332" s="93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T1332" s="18" t="s">
        <v>224</v>
      </c>
      <c r="AU1332" s="18" t="s">
        <v>87</v>
      </c>
    </row>
    <row r="1333" s="2" customFormat="1" ht="24.15" customHeight="1">
      <c r="A1333" s="39"/>
      <c r="B1333" s="40"/>
      <c r="C1333" s="280" t="s">
        <v>2909</v>
      </c>
      <c r="D1333" s="280" t="s">
        <v>244</v>
      </c>
      <c r="E1333" s="282" t="s">
        <v>2910</v>
      </c>
      <c r="F1333" s="283" t="s">
        <v>2911</v>
      </c>
      <c r="G1333" s="284" t="s">
        <v>221</v>
      </c>
      <c r="H1333" s="285">
        <v>6.8399999999999999</v>
      </c>
      <c r="I1333" s="286"/>
      <c r="J1333" s="287">
        <f>ROUND(I1333*H1333,2)</f>
        <v>0</v>
      </c>
      <c r="K1333" s="283" t="s">
        <v>222</v>
      </c>
      <c r="L1333" s="288"/>
      <c r="M1333" s="289" t="s">
        <v>1</v>
      </c>
      <c r="N1333" s="290" t="s">
        <v>44</v>
      </c>
      <c r="O1333" s="92"/>
      <c r="P1333" s="239">
        <f>O1333*H1333</f>
        <v>0</v>
      </c>
      <c r="Q1333" s="239">
        <v>0.038289999999999998</v>
      </c>
      <c r="R1333" s="239">
        <f>Q1333*H1333</f>
        <v>0.26190359999999996</v>
      </c>
      <c r="S1333" s="239">
        <v>0</v>
      </c>
      <c r="T1333" s="240">
        <f>S1333*H1333</f>
        <v>0</v>
      </c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R1333" s="241" t="s">
        <v>299</v>
      </c>
      <c r="AT1333" s="241" t="s">
        <v>244</v>
      </c>
      <c r="AU1333" s="241" t="s">
        <v>87</v>
      </c>
      <c r="AY1333" s="18" t="s">
        <v>214</v>
      </c>
      <c r="BE1333" s="242">
        <f>IF(N1333="základní",J1333,0)</f>
        <v>0</v>
      </c>
      <c r="BF1333" s="242">
        <f>IF(N1333="snížená",J1333,0)</f>
        <v>0</v>
      </c>
      <c r="BG1333" s="242">
        <f>IF(N1333="zákl. přenesená",J1333,0)</f>
        <v>0</v>
      </c>
      <c r="BH1333" s="242">
        <f>IF(N1333="sníž. přenesená",J1333,0)</f>
        <v>0</v>
      </c>
      <c r="BI1333" s="242">
        <f>IF(N1333="nulová",J1333,0)</f>
        <v>0</v>
      </c>
      <c r="BJ1333" s="18" t="s">
        <v>85</v>
      </c>
      <c r="BK1333" s="242">
        <f>ROUND(I1333*H1333,2)</f>
        <v>0</v>
      </c>
      <c r="BL1333" s="18" t="s">
        <v>293</v>
      </c>
      <c r="BM1333" s="241" t="s">
        <v>2912</v>
      </c>
    </row>
    <row r="1334" s="2" customFormat="1">
      <c r="A1334" s="39"/>
      <c r="B1334" s="40"/>
      <c r="C1334" s="41"/>
      <c r="D1334" s="243" t="s">
        <v>224</v>
      </c>
      <c r="E1334" s="41"/>
      <c r="F1334" s="244" t="s">
        <v>2911</v>
      </c>
      <c r="G1334" s="41"/>
      <c r="H1334" s="41"/>
      <c r="I1334" s="245"/>
      <c r="J1334" s="41"/>
      <c r="K1334" s="41"/>
      <c r="L1334" s="45"/>
      <c r="M1334" s="246"/>
      <c r="N1334" s="247"/>
      <c r="O1334" s="92"/>
      <c r="P1334" s="92"/>
      <c r="Q1334" s="92"/>
      <c r="R1334" s="92"/>
      <c r="S1334" s="92"/>
      <c r="T1334" s="93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T1334" s="18" t="s">
        <v>224</v>
      </c>
      <c r="AU1334" s="18" t="s">
        <v>87</v>
      </c>
    </row>
    <row r="1335" s="13" customFormat="1">
      <c r="A1335" s="13"/>
      <c r="B1335" s="248"/>
      <c r="C1335" s="249"/>
      <c r="D1335" s="243" t="s">
        <v>226</v>
      </c>
      <c r="E1335" s="250" t="s">
        <v>1</v>
      </c>
      <c r="F1335" s="251" t="s">
        <v>2913</v>
      </c>
      <c r="G1335" s="249"/>
      <c r="H1335" s="250" t="s">
        <v>1</v>
      </c>
      <c r="I1335" s="252"/>
      <c r="J1335" s="249"/>
      <c r="K1335" s="249"/>
      <c r="L1335" s="253"/>
      <c r="M1335" s="254"/>
      <c r="N1335" s="255"/>
      <c r="O1335" s="255"/>
      <c r="P1335" s="255"/>
      <c r="Q1335" s="255"/>
      <c r="R1335" s="255"/>
      <c r="S1335" s="255"/>
      <c r="T1335" s="256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7" t="s">
        <v>226</v>
      </c>
      <c r="AU1335" s="257" t="s">
        <v>87</v>
      </c>
      <c r="AV1335" s="13" t="s">
        <v>85</v>
      </c>
      <c r="AW1335" s="13" t="s">
        <v>34</v>
      </c>
      <c r="AX1335" s="13" t="s">
        <v>79</v>
      </c>
      <c r="AY1335" s="257" t="s">
        <v>214</v>
      </c>
    </row>
    <row r="1336" s="14" customFormat="1">
      <c r="A1336" s="14"/>
      <c r="B1336" s="258"/>
      <c r="C1336" s="259"/>
      <c r="D1336" s="243" t="s">
        <v>226</v>
      </c>
      <c r="E1336" s="260" t="s">
        <v>1</v>
      </c>
      <c r="F1336" s="261" t="s">
        <v>2914</v>
      </c>
      <c r="G1336" s="259"/>
      <c r="H1336" s="262">
        <v>6.8399999999999999</v>
      </c>
      <c r="I1336" s="263"/>
      <c r="J1336" s="259"/>
      <c r="K1336" s="259"/>
      <c r="L1336" s="264"/>
      <c r="M1336" s="265"/>
      <c r="N1336" s="266"/>
      <c r="O1336" s="266"/>
      <c r="P1336" s="266"/>
      <c r="Q1336" s="266"/>
      <c r="R1336" s="266"/>
      <c r="S1336" s="266"/>
      <c r="T1336" s="267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8" t="s">
        <v>226</v>
      </c>
      <c r="AU1336" s="268" t="s">
        <v>87</v>
      </c>
      <c r="AV1336" s="14" t="s">
        <v>87</v>
      </c>
      <c r="AW1336" s="14" t="s">
        <v>34</v>
      </c>
      <c r="AX1336" s="14" t="s">
        <v>79</v>
      </c>
      <c r="AY1336" s="268" t="s">
        <v>214</v>
      </c>
    </row>
    <row r="1337" s="15" customFormat="1">
      <c r="A1337" s="15"/>
      <c r="B1337" s="269"/>
      <c r="C1337" s="270"/>
      <c r="D1337" s="243" t="s">
        <v>226</v>
      </c>
      <c r="E1337" s="271" t="s">
        <v>1</v>
      </c>
      <c r="F1337" s="272" t="s">
        <v>230</v>
      </c>
      <c r="G1337" s="270"/>
      <c r="H1337" s="273">
        <v>6.8399999999999999</v>
      </c>
      <c r="I1337" s="274"/>
      <c r="J1337" s="270"/>
      <c r="K1337" s="270"/>
      <c r="L1337" s="275"/>
      <c r="M1337" s="276"/>
      <c r="N1337" s="277"/>
      <c r="O1337" s="277"/>
      <c r="P1337" s="277"/>
      <c r="Q1337" s="277"/>
      <c r="R1337" s="277"/>
      <c r="S1337" s="277"/>
      <c r="T1337" s="278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79" t="s">
        <v>226</v>
      </c>
      <c r="AU1337" s="279" t="s">
        <v>87</v>
      </c>
      <c r="AV1337" s="15" t="s">
        <v>117</v>
      </c>
      <c r="AW1337" s="15" t="s">
        <v>34</v>
      </c>
      <c r="AX1337" s="15" t="s">
        <v>85</v>
      </c>
      <c r="AY1337" s="279" t="s">
        <v>214</v>
      </c>
    </row>
    <row r="1338" s="2" customFormat="1" ht="24.15" customHeight="1">
      <c r="A1338" s="39"/>
      <c r="B1338" s="40"/>
      <c r="C1338" s="229" t="s">
        <v>2915</v>
      </c>
      <c r="D1338" s="229" t="s">
        <v>218</v>
      </c>
      <c r="E1338" s="231" t="s">
        <v>2916</v>
      </c>
      <c r="F1338" s="232" t="s">
        <v>2917</v>
      </c>
      <c r="G1338" s="233" t="s">
        <v>354</v>
      </c>
      <c r="H1338" s="234">
        <v>2</v>
      </c>
      <c r="I1338" s="235"/>
      <c r="J1338" s="236">
        <f>ROUND(I1338*H1338,2)</f>
        <v>0</v>
      </c>
      <c r="K1338" s="232" t="s">
        <v>222</v>
      </c>
      <c r="L1338" s="45"/>
      <c r="M1338" s="237" t="s">
        <v>1</v>
      </c>
      <c r="N1338" s="238" t="s">
        <v>44</v>
      </c>
      <c r="O1338" s="92"/>
      <c r="P1338" s="239">
        <f>O1338*H1338</f>
        <v>0</v>
      </c>
      <c r="Q1338" s="239">
        <v>0</v>
      </c>
      <c r="R1338" s="239">
        <f>Q1338*H1338</f>
        <v>0</v>
      </c>
      <c r="S1338" s="239">
        <v>0</v>
      </c>
      <c r="T1338" s="240">
        <f>S1338*H1338</f>
        <v>0</v>
      </c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R1338" s="241" t="s">
        <v>293</v>
      </c>
      <c r="AT1338" s="241" t="s">
        <v>218</v>
      </c>
      <c r="AU1338" s="241" t="s">
        <v>87</v>
      </c>
      <c r="AY1338" s="18" t="s">
        <v>214</v>
      </c>
      <c r="BE1338" s="242">
        <f>IF(N1338="základní",J1338,0)</f>
        <v>0</v>
      </c>
      <c r="BF1338" s="242">
        <f>IF(N1338="snížená",J1338,0)</f>
        <v>0</v>
      </c>
      <c r="BG1338" s="242">
        <f>IF(N1338="zákl. přenesená",J1338,0)</f>
        <v>0</v>
      </c>
      <c r="BH1338" s="242">
        <f>IF(N1338="sníž. přenesená",J1338,0)</f>
        <v>0</v>
      </c>
      <c r="BI1338" s="242">
        <f>IF(N1338="nulová",J1338,0)</f>
        <v>0</v>
      </c>
      <c r="BJ1338" s="18" t="s">
        <v>85</v>
      </c>
      <c r="BK1338" s="242">
        <f>ROUND(I1338*H1338,2)</f>
        <v>0</v>
      </c>
      <c r="BL1338" s="18" t="s">
        <v>293</v>
      </c>
      <c r="BM1338" s="241" t="s">
        <v>2918</v>
      </c>
    </row>
    <row r="1339" s="2" customFormat="1">
      <c r="A1339" s="39"/>
      <c r="B1339" s="40"/>
      <c r="C1339" s="41"/>
      <c r="D1339" s="243" t="s">
        <v>224</v>
      </c>
      <c r="E1339" s="41"/>
      <c r="F1339" s="244" t="s">
        <v>2917</v>
      </c>
      <c r="G1339" s="41"/>
      <c r="H1339" s="41"/>
      <c r="I1339" s="245"/>
      <c r="J1339" s="41"/>
      <c r="K1339" s="41"/>
      <c r="L1339" s="45"/>
      <c r="M1339" s="246"/>
      <c r="N1339" s="247"/>
      <c r="O1339" s="92"/>
      <c r="P1339" s="92"/>
      <c r="Q1339" s="92"/>
      <c r="R1339" s="92"/>
      <c r="S1339" s="92"/>
      <c r="T1339" s="93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T1339" s="18" t="s">
        <v>224</v>
      </c>
      <c r="AU1339" s="18" t="s">
        <v>87</v>
      </c>
    </row>
    <row r="1340" s="2" customFormat="1" ht="16.5" customHeight="1">
      <c r="A1340" s="39"/>
      <c r="B1340" s="40"/>
      <c r="C1340" s="280" t="s">
        <v>2919</v>
      </c>
      <c r="D1340" s="280" t="s">
        <v>244</v>
      </c>
      <c r="E1340" s="282" t="s">
        <v>2920</v>
      </c>
      <c r="F1340" s="283" t="s">
        <v>2921</v>
      </c>
      <c r="G1340" s="284" t="s">
        <v>221</v>
      </c>
      <c r="H1340" s="285">
        <v>9.5199999999999996</v>
      </c>
      <c r="I1340" s="286"/>
      <c r="J1340" s="287">
        <f>ROUND(I1340*H1340,2)</f>
        <v>0</v>
      </c>
      <c r="K1340" s="283" t="s">
        <v>1</v>
      </c>
      <c r="L1340" s="288"/>
      <c r="M1340" s="289" t="s">
        <v>1</v>
      </c>
      <c r="N1340" s="290" t="s">
        <v>44</v>
      </c>
      <c r="O1340" s="92"/>
      <c r="P1340" s="239">
        <f>O1340*H1340</f>
        <v>0</v>
      </c>
      <c r="Q1340" s="239">
        <v>0.033980000000000003</v>
      </c>
      <c r="R1340" s="239">
        <f>Q1340*H1340</f>
        <v>0.32348960000000004</v>
      </c>
      <c r="S1340" s="239">
        <v>0</v>
      </c>
      <c r="T1340" s="240">
        <f>S1340*H1340</f>
        <v>0</v>
      </c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R1340" s="241" t="s">
        <v>299</v>
      </c>
      <c r="AT1340" s="241" t="s">
        <v>244</v>
      </c>
      <c r="AU1340" s="241" t="s">
        <v>87</v>
      </c>
      <c r="AY1340" s="18" t="s">
        <v>214</v>
      </c>
      <c r="BE1340" s="242">
        <f>IF(N1340="základní",J1340,0)</f>
        <v>0</v>
      </c>
      <c r="BF1340" s="242">
        <f>IF(N1340="snížená",J1340,0)</f>
        <v>0</v>
      </c>
      <c r="BG1340" s="242">
        <f>IF(N1340="zákl. přenesená",J1340,0)</f>
        <v>0</v>
      </c>
      <c r="BH1340" s="242">
        <f>IF(N1340="sníž. přenesená",J1340,0)</f>
        <v>0</v>
      </c>
      <c r="BI1340" s="242">
        <f>IF(N1340="nulová",J1340,0)</f>
        <v>0</v>
      </c>
      <c r="BJ1340" s="18" t="s">
        <v>85</v>
      </c>
      <c r="BK1340" s="242">
        <f>ROUND(I1340*H1340,2)</f>
        <v>0</v>
      </c>
      <c r="BL1340" s="18" t="s">
        <v>293</v>
      </c>
      <c r="BM1340" s="241" t="s">
        <v>2922</v>
      </c>
    </row>
    <row r="1341" s="2" customFormat="1">
      <c r="A1341" s="39"/>
      <c r="B1341" s="40"/>
      <c r="C1341" s="41"/>
      <c r="D1341" s="243" t="s">
        <v>224</v>
      </c>
      <c r="E1341" s="41"/>
      <c r="F1341" s="244" t="s">
        <v>2921</v>
      </c>
      <c r="G1341" s="41"/>
      <c r="H1341" s="41"/>
      <c r="I1341" s="245"/>
      <c r="J1341" s="41"/>
      <c r="K1341" s="41"/>
      <c r="L1341" s="45"/>
      <c r="M1341" s="246"/>
      <c r="N1341" s="247"/>
      <c r="O1341" s="92"/>
      <c r="P1341" s="92"/>
      <c r="Q1341" s="92"/>
      <c r="R1341" s="92"/>
      <c r="S1341" s="92"/>
      <c r="T1341" s="93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T1341" s="18" t="s">
        <v>224</v>
      </c>
      <c r="AU1341" s="18" t="s">
        <v>87</v>
      </c>
    </row>
    <row r="1342" s="13" customFormat="1">
      <c r="A1342" s="13"/>
      <c r="B1342" s="248"/>
      <c r="C1342" s="249"/>
      <c r="D1342" s="243" t="s">
        <v>226</v>
      </c>
      <c r="E1342" s="250" t="s">
        <v>1</v>
      </c>
      <c r="F1342" s="251" t="s">
        <v>2923</v>
      </c>
      <c r="G1342" s="249"/>
      <c r="H1342" s="250" t="s">
        <v>1</v>
      </c>
      <c r="I1342" s="252"/>
      <c r="J1342" s="249"/>
      <c r="K1342" s="249"/>
      <c r="L1342" s="253"/>
      <c r="M1342" s="254"/>
      <c r="N1342" s="255"/>
      <c r="O1342" s="255"/>
      <c r="P1342" s="255"/>
      <c r="Q1342" s="255"/>
      <c r="R1342" s="255"/>
      <c r="S1342" s="255"/>
      <c r="T1342" s="256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7" t="s">
        <v>226</v>
      </c>
      <c r="AU1342" s="257" t="s">
        <v>87</v>
      </c>
      <c r="AV1342" s="13" t="s">
        <v>85</v>
      </c>
      <c r="AW1342" s="13" t="s">
        <v>34</v>
      </c>
      <c r="AX1342" s="13" t="s">
        <v>79</v>
      </c>
      <c r="AY1342" s="257" t="s">
        <v>214</v>
      </c>
    </row>
    <row r="1343" s="14" customFormat="1">
      <c r="A1343" s="14"/>
      <c r="B1343" s="258"/>
      <c r="C1343" s="259"/>
      <c r="D1343" s="243" t="s">
        <v>226</v>
      </c>
      <c r="E1343" s="260" t="s">
        <v>1</v>
      </c>
      <c r="F1343" s="261" t="s">
        <v>2924</v>
      </c>
      <c r="G1343" s="259"/>
      <c r="H1343" s="262">
        <v>9.5199999999999996</v>
      </c>
      <c r="I1343" s="263"/>
      <c r="J1343" s="259"/>
      <c r="K1343" s="259"/>
      <c r="L1343" s="264"/>
      <c r="M1343" s="265"/>
      <c r="N1343" s="266"/>
      <c r="O1343" s="266"/>
      <c r="P1343" s="266"/>
      <c r="Q1343" s="266"/>
      <c r="R1343" s="266"/>
      <c r="S1343" s="266"/>
      <c r="T1343" s="267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8" t="s">
        <v>226</v>
      </c>
      <c r="AU1343" s="268" t="s">
        <v>87</v>
      </c>
      <c r="AV1343" s="14" t="s">
        <v>87</v>
      </c>
      <c r="AW1343" s="14" t="s">
        <v>34</v>
      </c>
      <c r="AX1343" s="14" t="s">
        <v>85</v>
      </c>
      <c r="AY1343" s="268" t="s">
        <v>214</v>
      </c>
    </row>
    <row r="1344" s="2" customFormat="1" ht="16.5" customHeight="1">
      <c r="A1344" s="39"/>
      <c r="B1344" s="40"/>
      <c r="C1344" s="229" t="s">
        <v>2925</v>
      </c>
      <c r="D1344" s="229" t="s">
        <v>218</v>
      </c>
      <c r="E1344" s="231" t="s">
        <v>2926</v>
      </c>
      <c r="F1344" s="232" t="s">
        <v>2927</v>
      </c>
      <c r="G1344" s="233" t="s">
        <v>221</v>
      </c>
      <c r="H1344" s="234">
        <v>36.109999999999999</v>
      </c>
      <c r="I1344" s="235"/>
      <c r="J1344" s="236">
        <f>ROUND(I1344*H1344,2)</f>
        <v>0</v>
      </c>
      <c r="K1344" s="232" t="s">
        <v>222</v>
      </c>
      <c r="L1344" s="45"/>
      <c r="M1344" s="237" t="s">
        <v>1</v>
      </c>
      <c r="N1344" s="238" t="s">
        <v>44</v>
      </c>
      <c r="O1344" s="92"/>
      <c r="P1344" s="239">
        <f>O1344*H1344</f>
        <v>0</v>
      </c>
      <c r="Q1344" s="239">
        <v>0.00014899999999999999</v>
      </c>
      <c r="R1344" s="239">
        <f>Q1344*H1344</f>
        <v>0.0053803899999999997</v>
      </c>
      <c r="S1344" s="239">
        <v>0</v>
      </c>
      <c r="T1344" s="240">
        <f>S1344*H1344</f>
        <v>0</v>
      </c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R1344" s="241" t="s">
        <v>293</v>
      </c>
      <c r="AT1344" s="241" t="s">
        <v>218</v>
      </c>
      <c r="AU1344" s="241" t="s">
        <v>87</v>
      </c>
      <c r="AY1344" s="18" t="s">
        <v>214</v>
      </c>
      <c r="BE1344" s="242">
        <f>IF(N1344="základní",J1344,0)</f>
        <v>0</v>
      </c>
      <c r="BF1344" s="242">
        <f>IF(N1344="snížená",J1344,0)</f>
        <v>0</v>
      </c>
      <c r="BG1344" s="242">
        <f>IF(N1344="zákl. přenesená",J1344,0)</f>
        <v>0</v>
      </c>
      <c r="BH1344" s="242">
        <f>IF(N1344="sníž. přenesená",J1344,0)</f>
        <v>0</v>
      </c>
      <c r="BI1344" s="242">
        <f>IF(N1344="nulová",J1344,0)</f>
        <v>0</v>
      </c>
      <c r="BJ1344" s="18" t="s">
        <v>85</v>
      </c>
      <c r="BK1344" s="242">
        <f>ROUND(I1344*H1344,2)</f>
        <v>0</v>
      </c>
      <c r="BL1344" s="18" t="s">
        <v>293</v>
      </c>
      <c r="BM1344" s="241" t="s">
        <v>2928</v>
      </c>
    </row>
    <row r="1345" s="2" customFormat="1">
      <c r="A1345" s="39"/>
      <c r="B1345" s="40"/>
      <c r="C1345" s="41"/>
      <c r="D1345" s="243" t="s">
        <v>224</v>
      </c>
      <c r="E1345" s="41"/>
      <c r="F1345" s="244" t="s">
        <v>2929</v>
      </c>
      <c r="G1345" s="41"/>
      <c r="H1345" s="41"/>
      <c r="I1345" s="245"/>
      <c r="J1345" s="41"/>
      <c r="K1345" s="41"/>
      <c r="L1345" s="45"/>
      <c r="M1345" s="246"/>
      <c r="N1345" s="247"/>
      <c r="O1345" s="92"/>
      <c r="P1345" s="92"/>
      <c r="Q1345" s="92"/>
      <c r="R1345" s="92"/>
      <c r="S1345" s="92"/>
      <c r="T1345" s="93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T1345" s="18" t="s">
        <v>224</v>
      </c>
      <c r="AU1345" s="18" t="s">
        <v>87</v>
      </c>
    </row>
    <row r="1346" s="13" customFormat="1">
      <c r="A1346" s="13"/>
      <c r="B1346" s="248"/>
      <c r="C1346" s="249"/>
      <c r="D1346" s="243" t="s">
        <v>226</v>
      </c>
      <c r="E1346" s="250" t="s">
        <v>1</v>
      </c>
      <c r="F1346" s="251" t="s">
        <v>2930</v>
      </c>
      <c r="G1346" s="249"/>
      <c r="H1346" s="250" t="s">
        <v>1</v>
      </c>
      <c r="I1346" s="252"/>
      <c r="J1346" s="249"/>
      <c r="K1346" s="249"/>
      <c r="L1346" s="253"/>
      <c r="M1346" s="254"/>
      <c r="N1346" s="255"/>
      <c r="O1346" s="255"/>
      <c r="P1346" s="255"/>
      <c r="Q1346" s="255"/>
      <c r="R1346" s="255"/>
      <c r="S1346" s="255"/>
      <c r="T1346" s="256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7" t="s">
        <v>226</v>
      </c>
      <c r="AU1346" s="257" t="s">
        <v>87</v>
      </c>
      <c r="AV1346" s="13" t="s">
        <v>85</v>
      </c>
      <c r="AW1346" s="13" t="s">
        <v>34</v>
      </c>
      <c r="AX1346" s="13" t="s">
        <v>79</v>
      </c>
      <c r="AY1346" s="257" t="s">
        <v>214</v>
      </c>
    </row>
    <row r="1347" s="14" customFormat="1">
      <c r="A1347" s="14"/>
      <c r="B1347" s="258"/>
      <c r="C1347" s="259"/>
      <c r="D1347" s="243" t="s">
        <v>226</v>
      </c>
      <c r="E1347" s="260" t="s">
        <v>1</v>
      </c>
      <c r="F1347" s="261" t="s">
        <v>2931</v>
      </c>
      <c r="G1347" s="259"/>
      <c r="H1347" s="262">
        <v>11.942</v>
      </c>
      <c r="I1347" s="263"/>
      <c r="J1347" s="259"/>
      <c r="K1347" s="259"/>
      <c r="L1347" s="264"/>
      <c r="M1347" s="265"/>
      <c r="N1347" s="266"/>
      <c r="O1347" s="266"/>
      <c r="P1347" s="266"/>
      <c r="Q1347" s="266"/>
      <c r="R1347" s="266"/>
      <c r="S1347" s="266"/>
      <c r="T1347" s="267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8" t="s">
        <v>226</v>
      </c>
      <c r="AU1347" s="268" t="s">
        <v>87</v>
      </c>
      <c r="AV1347" s="14" t="s">
        <v>87</v>
      </c>
      <c r="AW1347" s="14" t="s">
        <v>34</v>
      </c>
      <c r="AX1347" s="14" t="s">
        <v>79</v>
      </c>
      <c r="AY1347" s="268" t="s">
        <v>214</v>
      </c>
    </row>
    <row r="1348" s="13" customFormat="1">
      <c r="A1348" s="13"/>
      <c r="B1348" s="248"/>
      <c r="C1348" s="249"/>
      <c r="D1348" s="243" t="s">
        <v>226</v>
      </c>
      <c r="E1348" s="250" t="s">
        <v>1</v>
      </c>
      <c r="F1348" s="251" t="s">
        <v>2932</v>
      </c>
      <c r="G1348" s="249"/>
      <c r="H1348" s="250" t="s">
        <v>1</v>
      </c>
      <c r="I1348" s="252"/>
      <c r="J1348" s="249"/>
      <c r="K1348" s="249"/>
      <c r="L1348" s="253"/>
      <c r="M1348" s="254"/>
      <c r="N1348" s="255"/>
      <c r="O1348" s="255"/>
      <c r="P1348" s="255"/>
      <c r="Q1348" s="255"/>
      <c r="R1348" s="255"/>
      <c r="S1348" s="255"/>
      <c r="T1348" s="256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7" t="s">
        <v>226</v>
      </c>
      <c r="AU1348" s="257" t="s">
        <v>87</v>
      </c>
      <c r="AV1348" s="13" t="s">
        <v>85</v>
      </c>
      <c r="AW1348" s="13" t="s">
        <v>34</v>
      </c>
      <c r="AX1348" s="13" t="s">
        <v>79</v>
      </c>
      <c r="AY1348" s="257" t="s">
        <v>214</v>
      </c>
    </row>
    <row r="1349" s="14" customFormat="1">
      <c r="A1349" s="14"/>
      <c r="B1349" s="258"/>
      <c r="C1349" s="259"/>
      <c r="D1349" s="243" t="s">
        <v>226</v>
      </c>
      <c r="E1349" s="260" t="s">
        <v>1</v>
      </c>
      <c r="F1349" s="261" t="s">
        <v>2933</v>
      </c>
      <c r="G1349" s="259"/>
      <c r="H1349" s="262">
        <v>12.084</v>
      </c>
      <c r="I1349" s="263"/>
      <c r="J1349" s="259"/>
      <c r="K1349" s="259"/>
      <c r="L1349" s="264"/>
      <c r="M1349" s="265"/>
      <c r="N1349" s="266"/>
      <c r="O1349" s="266"/>
      <c r="P1349" s="266"/>
      <c r="Q1349" s="266"/>
      <c r="R1349" s="266"/>
      <c r="S1349" s="266"/>
      <c r="T1349" s="267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8" t="s">
        <v>226</v>
      </c>
      <c r="AU1349" s="268" t="s">
        <v>87</v>
      </c>
      <c r="AV1349" s="14" t="s">
        <v>87</v>
      </c>
      <c r="AW1349" s="14" t="s">
        <v>34</v>
      </c>
      <c r="AX1349" s="14" t="s">
        <v>79</v>
      </c>
      <c r="AY1349" s="268" t="s">
        <v>214</v>
      </c>
    </row>
    <row r="1350" s="13" customFormat="1">
      <c r="A1350" s="13"/>
      <c r="B1350" s="248"/>
      <c r="C1350" s="249"/>
      <c r="D1350" s="243" t="s">
        <v>226</v>
      </c>
      <c r="E1350" s="250" t="s">
        <v>1</v>
      </c>
      <c r="F1350" s="251" t="s">
        <v>2934</v>
      </c>
      <c r="G1350" s="249"/>
      <c r="H1350" s="250" t="s">
        <v>1</v>
      </c>
      <c r="I1350" s="252"/>
      <c r="J1350" s="249"/>
      <c r="K1350" s="249"/>
      <c r="L1350" s="253"/>
      <c r="M1350" s="254"/>
      <c r="N1350" s="255"/>
      <c r="O1350" s="255"/>
      <c r="P1350" s="255"/>
      <c r="Q1350" s="255"/>
      <c r="R1350" s="255"/>
      <c r="S1350" s="255"/>
      <c r="T1350" s="256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7" t="s">
        <v>226</v>
      </c>
      <c r="AU1350" s="257" t="s">
        <v>87</v>
      </c>
      <c r="AV1350" s="13" t="s">
        <v>85</v>
      </c>
      <c r="AW1350" s="13" t="s">
        <v>34</v>
      </c>
      <c r="AX1350" s="13" t="s">
        <v>79</v>
      </c>
      <c r="AY1350" s="257" t="s">
        <v>214</v>
      </c>
    </row>
    <row r="1351" s="14" customFormat="1">
      <c r="A1351" s="14"/>
      <c r="B1351" s="258"/>
      <c r="C1351" s="259"/>
      <c r="D1351" s="243" t="s">
        <v>226</v>
      </c>
      <c r="E1351" s="260" t="s">
        <v>1</v>
      </c>
      <c r="F1351" s="261" t="s">
        <v>2933</v>
      </c>
      <c r="G1351" s="259"/>
      <c r="H1351" s="262">
        <v>12.084</v>
      </c>
      <c r="I1351" s="263"/>
      <c r="J1351" s="259"/>
      <c r="K1351" s="259"/>
      <c r="L1351" s="264"/>
      <c r="M1351" s="265"/>
      <c r="N1351" s="266"/>
      <c r="O1351" s="266"/>
      <c r="P1351" s="266"/>
      <c r="Q1351" s="266"/>
      <c r="R1351" s="266"/>
      <c r="S1351" s="266"/>
      <c r="T1351" s="267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8" t="s">
        <v>226</v>
      </c>
      <c r="AU1351" s="268" t="s">
        <v>87</v>
      </c>
      <c r="AV1351" s="14" t="s">
        <v>87</v>
      </c>
      <c r="AW1351" s="14" t="s">
        <v>34</v>
      </c>
      <c r="AX1351" s="14" t="s">
        <v>79</v>
      </c>
      <c r="AY1351" s="268" t="s">
        <v>214</v>
      </c>
    </row>
    <row r="1352" s="15" customFormat="1">
      <c r="A1352" s="15"/>
      <c r="B1352" s="269"/>
      <c r="C1352" s="270"/>
      <c r="D1352" s="243" t="s">
        <v>226</v>
      </c>
      <c r="E1352" s="271" t="s">
        <v>1</v>
      </c>
      <c r="F1352" s="272" t="s">
        <v>230</v>
      </c>
      <c r="G1352" s="270"/>
      <c r="H1352" s="273">
        <v>36.109999999999999</v>
      </c>
      <c r="I1352" s="274"/>
      <c r="J1352" s="270"/>
      <c r="K1352" s="270"/>
      <c r="L1352" s="275"/>
      <c r="M1352" s="276"/>
      <c r="N1352" s="277"/>
      <c r="O1352" s="277"/>
      <c r="P1352" s="277"/>
      <c r="Q1352" s="277"/>
      <c r="R1352" s="277"/>
      <c r="S1352" s="277"/>
      <c r="T1352" s="278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79" t="s">
        <v>226</v>
      </c>
      <c r="AU1352" s="279" t="s">
        <v>87</v>
      </c>
      <c r="AV1352" s="15" t="s">
        <v>117</v>
      </c>
      <c r="AW1352" s="15" t="s">
        <v>34</v>
      </c>
      <c r="AX1352" s="15" t="s">
        <v>85</v>
      </c>
      <c r="AY1352" s="279" t="s">
        <v>214</v>
      </c>
    </row>
    <row r="1353" s="2" customFormat="1" ht="24.15" customHeight="1">
      <c r="A1353" s="39"/>
      <c r="B1353" s="40"/>
      <c r="C1353" s="280" t="s">
        <v>2935</v>
      </c>
      <c r="D1353" s="280" t="s">
        <v>244</v>
      </c>
      <c r="E1353" s="282" t="s">
        <v>2936</v>
      </c>
      <c r="F1353" s="283" t="s">
        <v>2937</v>
      </c>
      <c r="G1353" s="284" t="s">
        <v>221</v>
      </c>
      <c r="H1353" s="285">
        <v>36.109999999999999</v>
      </c>
      <c r="I1353" s="286"/>
      <c r="J1353" s="287">
        <f>ROUND(I1353*H1353,2)</f>
        <v>0</v>
      </c>
      <c r="K1353" s="283" t="s">
        <v>222</v>
      </c>
      <c r="L1353" s="288"/>
      <c r="M1353" s="289" t="s">
        <v>1</v>
      </c>
      <c r="N1353" s="290" t="s">
        <v>44</v>
      </c>
      <c r="O1353" s="92"/>
      <c r="P1353" s="239">
        <f>O1353*H1353</f>
        <v>0</v>
      </c>
      <c r="Q1353" s="239">
        <v>0.026790000000000001</v>
      </c>
      <c r="R1353" s="239">
        <f>Q1353*H1353</f>
        <v>0.96738690000000005</v>
      </c>
      <c r="S1353" s="239">
        <v>0</v>
      </c>
      <c r="T1353" s="240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41" t="s">
        <v>299</v>
      </c>
      <c r="AT1353" s="241" t="s">
        <v>244</v>
      </c>
      <c r="AU1353" s="241" t="s">
        <v>87</v>
      </c>
      <c r="AY1353" s="18" t="s">
        <v>214</v>
      </c>
      <c r="BE1353" s="242">
        <f>IF(N1353="základní",J1353,0)</f>
        <v>0</v>
      </c>
      <c r="BF1353" s="242">
        <f>IF(N1353="snížená",J1353,0)</f>
        <v>0</v>
      </c>
      <c r="BG1353" s="242">
        <f>IF(N1353="zákl. přenesená",J1353,0)</f>
        <v>0</v>
      </c>
      <c r="BH1353" s="242">
        <f>IF(N1353="sníž. přenesená",J1353,0)</f>
        <v>0</v>
      </c>
      <c r="BI1353" s="242">
        <f>IF(N1353="nulová",J1353,0)</f>
        <v>0</v>
      </c>
      <c r="BJ1353" s="18" t="s">
        <v>85</v>
      </c>
      <c r="BK1353" s="242">
        <f>ROUND(I1353*H1353,2)</f>
        <v>0</v>
      </c>
      <c r="BL1353" s="18" t="s">
        <v>293</v>
      </c>
      <c r="BM1353" s="241" t="s">
        <v>2938</v>
      </c>
    </row>
    <row r="1354" s="2" customFormat="1">
      <c r="A1354" s="39"/>
      <c r="B1354" s="40"/>
      <c r="C1354" s="41"/>
      <c r="D1354" s="243" t="s">
        <v>224</v>
      </c>
      <c r="E1354" s="41"/>
      <c r="F1354" s="244" t="s">
        <v>2937</v>
      </c>
      <c r="G1354" s="41"/>
      <c r="H1354" s="41"/>
      <c r="I1354" s="245"/>
      <c r="J1354" s="41"/>
      <c r="K1354" s="41"/>
      <c r="L1354" s="45"/>
      <c r="M1354" s="246"/>
      <c r="N1354" s="247"/>
      <c r="O1354" s="92"/>
      <c r="P1354" s="92"/>
      <c r="Q1354" s="92"/>
      <c r="R1354" s="92"/>
      <c r="S1354" s="92"/>
      <c r="T1354" s="93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T1354" s="18" t="s">
        <v>224</v>
      </c>
      <c r="AU1354" s="18" t="s">
        <v>87</v>
      </c>
    </row>
    <row r="1355" s="2" customFormat="1" ht="24.15" customHeight="1">
      <c r="A1355" s="39"/>
      <c r="B1355" s="40"/>
      <c r="C1355" s="229" t="s">
        <v>2939</v>
      </c>
      <c r="D1355" s="229" t="s">
        <v>218</v>
      </c>
      <c r="E1355" s="231" t="s">
        <v>2940</v>
      </c>
      <c r="F1355" s="232" t="s">
        <v>2941</v>
      </c>
      <c r="G1355" s="233" t="s">
        <v>221</v>
      </c>
      <c r="H1355" s="234">
        <v>11.942</v>
      </c>
      <c r="I1355" s="235"/>
      <c r="J1355" s="236">
        <f>ROUND(I1355*H1355,2)</f>
        <v>0</v>
      </c>
      <c r="K1355" s="232" t="s">
        <v>1</v>
      </c>
      <c r="L1355" s="45"/>
      <c r="M1355" s="237" t="s">
        <v>1</v>
      </c>
      <c r="N1355" s="238" t="s">
        <v>44</v>
      </c>
      <c r="O1355" s="92"/>
      <c r="P1355" s="239">
        <f>O1355*H1355</f>
        <v>0</v>
      </c>
      <c r="Q1355" s="239">
        <v>0.00014999999999999999</v>
      </c>
      <c r="R1355" s="239">
        <f>Q1355*H1355</f>
        <v>0.0017912999999999998</v>
      </c>
      <c r="S1355" s="239">
        <v>0</v>
      </c>
      <c r="T1355" s="240">
        <f>S1355*H1355</f>
        <v>0</v>
      </c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R1355" s="241" t="s">
        <v>293</v>
      </c>
      <c r="AT1355" s="241" t="s">
        <v>218</v>
      </c>
      <c r="AU1355" s="241" t="s">
        <v>87</v>
      </c>
      <c r="AY1355" s="18" t="s">
        <v>214</v>
      </c>
      <c r="BE1355" s="242">
        <f>IF(N1355="základní",J1355,0)</f>
        <v>0</v>
      </c>
      <c r="BF1355" s="242">
        <f>IF(N1355="snížená",J1355,0)</f>
        <v>0</v>
      </c>
      <c r="BG1355" s="242">
        <f>IF(N1355="zákl. přenesená",J1355,0)</f>
        <v>0</v>
      </c>
      <c r="BH1355" s="242">
        <f>IF(N1355="sníž. přenesená",J1355,0)</f>
        <v>0</v>
      </c>
      <c r="BI1355" s="242">
        <f>IF(N1355="nulová",J1355,0)</f>
        <v>0</v>
      </c>
      <c r="BJ1355" s="18" t="s">
        <v>85</v>
      </c>
      <c r="BK1355" s="242">
        <f>ROUND(I1355*H1355,2)</f>
        <v>0</v>
      </c>
      <c r="BL1355" s="18" t="s">
        <v>293</v>
      </c>
      <c r="BM1355" s="241" t="s">
        <v>2942</v>
      </c>
    </row>
    <row r="1356" s="2" customFormat="1">
      <c r="A1356" s="39"/>
      <c r="B1356" s="40"/>
      <c r="C1356" s="41"/>
      <c r="D1356" s="243" t="s">
        <v>224</v>
      </c>
      <c r="E1356" s="41"/>
      <c r="F1356" s="244" t="s">
        <v>2941</v>
      </c>
      <c r="G1356" s="41"/>
      <c r="H1356" s="41"/>
      <c r="I1356" s="245"/>
      <c r="J1356" s="41"/>
      <c r="K1356" s="41"/>
      <c r="L1356" s="45"/>
      <c r="M1356" s="246"/>
      <c r="N1356" s="247"/>
      <c r="O1356" s="92"/>
      <c r="P1356" s="92"/>
      <c r="Q1356" s="92"/>
      <c r="R1356" s="92"/>
      <c r="S1356" s="92"/>
      <c r="T1356" s="93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T1356" s="18" t="s">
        <v>224</v>
      </c>
      <c r="AU1356" s="18" t="s">
        <v>87</v>
      </c>
    </row>
    <row r="1357" s="13" customFormat="1">
      <c r="A1357" s="13"/>
      <c r="B1357" s="248"/>
      <c r="C1357" s="249"/>
      <c r="D1357" s="243" t="s">
        <v>226</v>
      </c>
      <c r="E1357" s="250" t="s">
        <v>1</v>
      </c>
      <c r="F1357" s="251" t="s">
        <v>2943</v>
      </c>
      <c r="G1357" s="249"/>
      <c r="H1357" s="250" t="s">
        <v>1</v>
      </c>
      <c r="I1357" s="252"/>
      <c r="J1357" s="249"/>
      <c r="K1357" s="249"/>
      <c r="L1357" s="253"/>
      <c r="M1357" s="254"/>
      <c r="N1357" s="255"/>
      <c r="O1357" s="255"/>
      <c r="P1357" s="255"/>
      <c r="Q1357" s="255"/>
      <c r="R1357" s="255"/>
      <c r="S1357" s="255"/>
      <c r="T1357" s="256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7" t="s">
        <v>226</v>
      </c>
      <c r="AU1357" s="257" t="s">
        <v>87</v>
      </c>
      <c r="AV1357" s="13" t="s">
        <v>85</v>
      </c>
      <c r="AW1357" s="13" t="s">
        <v>34</v>
      </c>
      <c r="AX1357" s="13" t="s">
        <v>79</v>
      </c>
      <c r="AY1357" s="257" t="s">
        <v>214</v>
      </c>
    </row>
    <row r="1358" s="14" customFormat="1">
      <c r="A1358" s="14"/>
      <c r="B1358" s="258"/>
      <c r="C1358" s="259"/>
      <c r="D1358" s="243" t="s">
        <v>226</v>
      </c>
      <c r="E1358" s="260" t="s">
        <v>1</v>
      </c>
      <c r="F1358" s="261" t="s">
        <v>2931</v>
      </c>
      <c r="G1358" s="259"/>
      <c r="H1358" s="262">
        <v>11.942</v>
      </c>
      <c r="I1358" s="263"/>
      <c r="J1358" s="259"/>
      <c r="K1358" s="259"/>
      <c r="L1358" s="264"/>
      <c r="M1358" s="265"/>
      <c r="N1358" s="266"/>
      <c r="O1358" s="266"/>
      <c r="P1358" s="266"/>
      <c r="Q1358" s="266"/>
      <c r="R1358" s="266"/>
      <c r="S1358" s="266"/>
      <c r="T1358" s="267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68" t="s">
        <v>226</v>
      </c>
      <c r="AU1358" s="268" t="s">
        <v>87</v>
      </c>
      <c r="AV1358" s="14" t="s">
        <v>87</v>
      </c>
      <c r="AW1358" s="14" t="s">
        <v>34</v>
      </c>
      <c r="AX1358" s="14" t="s">
        <v>79</v>
      </c>
      <c r="AY1358" s="268" t="s">
        <v>214</v>
      </c>
    </row>
    <row r="1359" s="15" customFormat="1">
      <c r="A1359" s="15"/>
      <c r="B1359" s="269"/>
      <c r="C1359" s="270"/>
      <c r="D1359" s="243" t="s">
        <v>226</v>
      </c>
      <c r="E1359" s="271" t="s">
        <v>1</v>
      </c>
      <c r="F1359" s="272" t="s">
        <v>230</v>
      </c>
      <c r="G1359" s="270"/>
      <c r="H1359" s="273">
        <v>11.942</v>
      </c>
      <c r="I1359" s="274"/>
      <c r="J1359" s="270"/>
      <c r="K1359" s="270"/>
      <c r="L1359" s="275"/>
      <c r="M1359" s="276"/>
      <c r="N1359" s="277"/>
      <c r="O1359" s="277"/>
      <c r="P1359" s="277"/>
      <c r="Q1359" s="277"/>
      <c r="R1359" s="277"/>
      <c r="S1359" s="277"/>
      <c r="T1359" s="278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79" t="s">
        <v>226</v>
      </c>
      <c r="AU1359" s="279" t="s">
        <v>87</v>
      </c>
      <c r="AV1359" s="15" t="s">
        <v>117</v>
      </c>
      <c r="AW1359" s="15" t="s">
        <v>34</v>
      </c>
      <c r="AX1359" s="15" t="s">
        <v>85</v>
      </c>
      <c r="AY1359" s="279" t="s">
        <v>214</v>
      </c>
    </row>
    <row r="1360" s="2" customFormat="1" ht="33" customHeight="1">
      <c r="A1360" s="39"/>
      <c r="B1360" s="40"/>
      <c r="C1360" s="280" t="s">
        <v>2944</v>
      </c>
      <c r="D1360" s="280" t="s">
        <v>244</v>
      </c>
      <c r="E1360" s="282" t="s">
        <v>2945</v>
      </c>
      <c r="F1360" s="283" t="s">
        <v>2946</v>
      </c>
      <c r="G1360" s="284" t="s">
        <v>221</v>
      </c>
      <c r="H1360" s="285">
        <v>11.942</v>
      </c>
      <c r="I1360" s="286"/>
      <c r="J1360" s="287">
        <f>ROUND(I1360*H1360,2)</f>
        <v>0</v>
      </c>
      <c r="K1360" s="283" t="s">
        <v>1</v>
      </c>
      <c r="L1360" s="288"/>
      <c r="M1360" s="289" t="s">
        <v>1</v>
      </c>
      <c r="N1360" s="290" t="s">
        <v>44</v>
      </c>
      <c r="O1360" s="92"/>
      <c r="P1360" s="239">
        <f>O1360*H1360</f>
        <v>0</v>
      </c>
      <c r="Q1360" s="239">
        <v>0.026790000000000001</v>
      </c>
      <c r="R1360" s="239">
        <f>Q1360*H1360</f>
        <v>0.31992618</v>
      </c>
      <c r="S1360" s="239">
        <v>0</v>
      </c>
      <c r="T1360" s="240">
        <f>S1360*H1360</f>
        <v>0</v>
      </c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R1360" s="241" t="s">
        <v>299</v>
      </c>
      <c r="AT1360" s="241" t="s">
        <v>244</v>
      </c>
      <c r="AU1360" s="241" t="s">
        <v>87</v>
      </c>
      <c r="AY1360" s="18" t="s">
        <v>214</v>
      </c>
      <c r="BE1360" s="242">
        <f>IF(N1360="základní",J1360,0)</f>
        <v>0</v>
      </c>
      <c r="BF1360" s="242">
        <f>IF(N1360="snížená",J1360,0)</f>
        <v>0</v>
      </c>
      <c r="BG1360" s="242">
        <f>IF(N1360="zákl. přenesená",J1360,0)</f>
        <v>0</v>
      </c>
      <c r="BH1360" s="242">
        <f>IF(N1360="sníž. přenesená",J1360,0)</f>
        <v>0</v>
      </c>
      <c r="BI1360" s="242">
        <f>IF(N1360="nulová",J1360,0)</f>
        <v>0</v>
      </c>
      <c r="BJ1360" s="18" t="s">
        <v>85</v>
      </c>
      <c r="BK1360" s="242">
        <f>ROUND(I1360*H1360,2)</f>
        <v>0</v>
      </c>
      <c r="BL1360" s="18" t="s">
        <v>293</v>
      </c>
      <c r="BM1360" s="241" t="s">
        <v>2947</v>
      </c>
    </row>
    <row r="1361" s="2" customFormat="1">
      <c r="A1361" s="39"/>
      <c r="B1361" s="40"/>
      <c r="C1361" s="41"/>
      <c r="D1361" s="243" t="s">
        <v>224</v>
      </c>
      <c r="E1361" s="41"/>
      <c r="F1361" s="244" t="s">
        <v>2946</v>
      </c>
      <c r="G1361" s="41"/>
      <c r="H1361" s="41"/>
      <c r="I1361" s="245"/>
      <c r="J1361" s="41"/>
      <c r="K1361" s="41"/>
      <c r="L1361" s="45"/>
      <c r="M1361" s="246"/>
      <c r="N1361" s="247"/>
      <c r="O1361" s="92"/>
      <c r="P1361" s="92"/>
      <c r="Q1361" s="92"/>
      <c r="R1361" s="92"/>
      <c r="S1361" s="92"/>
      <c r="T1361" s="93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T1361" s="18" t="s">
        <v>224</v>
      </c>
      <c r="AU1361" s="18" t="s">
        <v>87</v>
      </c>
    </row>
    <row r="1362" s="2" customFormat="1" ht="24.15" customHeight="1">
      <c r="A1362" s="39"/>
      <c r="B1362" s="40"/>
      <c r="C1362" s="229" t="s">
        <v>2948</v>
      </c>
      <c r="D1362" s="229" t="s">
        <v>218</v>
      </c>
      <c r="E1362" s="231" t="s">
        <v>2949</v>
      </c>
      <c r="F1362" s="232" t="s">
        <v>2950</v>
      </c>
      <c r="G1362" s="233" t="s">
        <v>354</v>
      </c>
      <c r="H1362" s="234">
        <v>1</v>
      </c>
      <c r="I1362" s="235"/>
      <c r="J1362" s="236">
        <f>ROUND(I1362*H1362,2)</f>
        <v>0</v>
      </c>
      <c r="K1362" s="232" t="s">
        <v>222</v>
      </c>
      <c r="L1362" s="45"/>
      <c r="M1362" s="237" t="s">
        <v>1</v>
      </c>
      <c r="N1362" s="238" t="s">
        <v>44</v>
      </c>
      <c r="O1362" s="92"/>
      <c r="P1362" s="239">
        <f>O1362*H1362</f>
        <v>0</v>
      </c>
      <c r="Q1362" s="239">
        <v>0</v>
      </c>
      <c r="R1362" s="239">
        <f>Q1362*H1362</f>
        <v>0</v>
      </c>
      <c r="S1362" s="239">
        <v>0</v>
      </c>
      <c r="T1362" s="240">
        <f>S1362*H1362</f>
        <v>0</v>
      </c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R1362" s="241" t="s">
        <v>293</v>
      </c>
      <c r="AT1362" s="241" t="s">
        <v>218</v>
      </c>
      <c r="AU1362" s="241" t="s">
        <v>87</v>
      </c>
      <c r="AY1362" s="18" t="s">
        <v>214</v>
      </c>
      <c r="BE1362" s="242">
        <f>IF(N1362="základní",J1362,0)</f>
        <v>0</v>
      </c>
      <c r="BF1362" s="242">
        <f>IF(N1362="snížená",J1362,0)</f>
        <v>0</v>
      </c>
      <c r="BG1362" s="242">
        <f>IF(N1362="zákl. přenesená",J1362,0)</f>
        <v>0</v>
      </c>
      <c r="BH1362" s="242">
        <f>IF(N1362="sníž. přenesená",J1362,0)</f>
        <v>0</v>
      </c>
      <c r="BI1362" s="242">
        <f>IF(N1362="nulová",J1362,0)</f>
        <v>0</v>
      </c>
      <c r="BJ1362" s="18" t="s">
        <v>85</v>
      </c>
      <c r="BK1362" s="242">
        <f>ROUND(I1362*H1362,2)</f>
        <v>0</v>
      </c>
      <c r="BL1362" s="18" t="s">
        <v>293</v>
      </c>
      <c r="BM1362" s="241" t="s">
        <v>2951</v>
      </c>
    </row>
    <row r="1363" s="2" customFormat="1">
      <c r="A1363" s="39"/>
      <c r="B1363" s="40"/>
      <c r="C1363" s="41"/>
      <c r="D1363" s="243" t="s">
        <v>224</v>
      </c>
      <c r="E1363" s="41"/>
      <c r="F1363" s="244" t="s">
        <v>2952</v>
      </c>
      <c r="G1363" s="41"/>
      <c r="H1363" s="41"/>
      <c r="I1363" s="245"/>
      <c r="J1363" s="41"/>
      <c r="K1363" s="41"/>
      <c r="L1363" s="45"/>
      <c r="M1363" s="246"/>
      <c r="N1363" s="247"/>
      <c r="O1363" s="92"/>
      <c r="P1363" s="92"/>
      <c r="Q1363" s="92"/>
      <c r="R1363" s="92"/>
      <c r="S1363" s="92"/>
      <c r="T1363" s="93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T1363" s="18" t="s">
        <v>224</v>
      </c>
      <c r="AU1363" s="18" t="s">
        <v>87</v>
      </c>
    </row>
    <row r="1364" s="2" customFormat="1" ht="24.15" customHeight="1">
      <c r="A1364" s="39"/>
      <c r="B1364" s="40"/>
      <c r="C1364" s="280" t="s">
        <v>2953</v>
      </c>
      <c r="D1364" s="280" t="s">
        <v>244</v>
      </c>
      <c r="E1364" s="282" t="s">
        <v>2954</v>
      </c>
      <c r="F1364" s="283" t="s">
        <v>2955</v>
      </c>
      <c r="G1364" s="284" t="s">
        <v>354</v>
      </c>
      <c r="H1364" s="285">
        <v>1</v>
      </c>
      <c r="I1364" s="286"/>
      <c r="J1364" s="287">
        <f>ROUND(I1364*H1364,2)</f>
        <v>0</v>
      </c>
      <c r="K1364" s="283" t="s">
        <v>222</v>
      </c>
      <c r="L1364" s="288"/>
      <c r="M1364" s="289" t="s">
        <v>1</v>
      </c>
      <c r="N1364" s="290" t="s">
        <v>44</v>
      </c>
      <c r="O1364" s="92"/>
      <c r="P1364" s="239">
        <f>O1364*H1364</f>
        <v>0</v>
      </c>
      <c r="Q1364" s="239">
        <v>0.0061999999999999998</v>
      </c>
      <c r="R1364" s="239">
        <f>Q1364*H1364</f>
        <v>0.0061999999999999998</v>
      </c>
      <c r="S1364" s="239">
        <v>0</v>
      </c>
      <c r="T1364" s="240">
        <f>S1364*H1364</f>
        <v>0</v>
      </c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R1364" s="241" t="s">
        <v>299</v>
      </c>
      <c r="AT1364" s="241" t="s">
        <v>244</v>
      </c>
      <c r="AU1364" s="241" t="s">
        <v>87</v>
      </c>
      <c r="AY1364" s="18" t="s">
        <v>214</v>
      </c>
      <c r="BE1364" s="242">
        <f>IF(N1364="základní",J1364,0)</f>
        <v>0</v>
      </c>
      <c r="BF1364" s="242">
        <f>IF(N1364="snížená",J1364,0)</f>
        <v>0</v>
      </c>
      <c r="BG1364" s="242">
        <f>IF(N1364="zákl. přenesená",J1364,0)</f>
        <v>0</v>
      </c>
      <c r="BH1364" s="242">
        <f>IF(N1364="sníž. přenesená",J1364,0)</f>
        <v>0</v>
      </c>
      <c r="BI1364" s="242">
        <f>IF(N1364="nulová",J1364,0)</f>
        <v>0</v>
      </c>
      <c r="BJ1364" s="18" t="s">
        <v>85</v>
      </c>
      <c r="BK1364" s="242">
        <f>ROUND(I1364*H1364,2)</f>
        <v>0</v>
      </c>
      <c r="BL1364" s="18" t="s">
        <v>293</v>
      </c>
      <c r="BM1364" s="241" t="s">
        <v>2956</v>
      </c>
    </row>
    <row r="1365" s="2" customFormat="1">
      <c r="A1365" s="39"/>
      <c r="B1365" s="40"/>
      <c r="C1365" s="41"/>
      <c r="D1365" s="243" t="s">
        <v>224</v>
      </c>
      <c r="E1365" s="41"/>
      <c r="F1365" s="244" t="s">
        <v>2955</v>
      </c>
      <c r="G1365" s="41"/>
      <c r="H1365" s="41"/>
      <c r="I1365" s="245"/>
      <c r="J1365" s="41"/>
      <c r="K1365" s="41"/>
      <c r="L1365" s="45"/>
      <c r="M1365" s="246"/>
      <c r="N1365" s="247"/>
      <c r="O1365" s="92"/>
      <c r="P1365" s="92"/>
      <c r="Q1365" s="92"/>
      <c r="R1365" s="92"/>
      <c r="S1365" s="92"/>
      <c r="T1365" s="93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T1365" s="18" t="s">
        <v>224</v>
      </c>
      <c r="AU1365" s="18" t="s">
        <v>87</v>
      </c>
    </row>
    <row r="1366" s="2" customFormat="1" ht="16.5" customHeight="1">
      <c r="A1366" s="39"/>
      <c r="B1366" s="40"/>
      <c r="C1366" s="229" t="s">
        <v>2957</v>
      </c>
      <c r="D1366" s="229" t="s">
        <v>218</v>
      </c>
      <c r="E1366" s="231" t="s">
        <v>2958</v>
      </c>
      <c r="F1366" s="232" t="s">
        <v>2959</v>
      </c>
      <c r="G1366" s="233" t="s">
        <v>354</v>
      </c>
      <c r="H1366" s="234">
        <v>2</v>
      </c>
      <c r="I1366" s="235"/>
      <c r="J1366" s="236">
        <f>ROUND(I1366*H1366,2)</f>
        <v>0</v>
      </c>
      <c r="K1366" s="232" t="s">
        <v>1</v>
      </c>
      <c r="L1366" s="45"/>
      <c r="M1366" s="237" t="s">
        <v>1</v>
      </c>
      <c r="N1366" s="238" t="s">
        <v>44</v>
      </c>
      <c r="O1366" s="92"/>
      <c r="P1366" s="239">
        <f>O1366*H1366</f>
        <v>0</v>
      </c>
      <c r="Q1366" s="239">
        <v>0</v>
      </c>
      <c r="R1366" s="239">
        <f>Q1366*H1366</f>
        <v>0</v>
      </c>
      <c r="S1366" s="239">
        <v>0</v>
      </c>
      <c r="T1366" s="240">
        <f>S1366*H1366</f>
        <v>0</v>
      </c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R1366" s="241" t="s">
        <v>293</v>
      </c>
      <c r="AT1366" s="241" t="s">
        <v>218</v>
      </c>
      <c r="AU1366" s="241" t="s">
        <v>87</v>
      </c>
      <c r="AY1366" s="18" t="s">
        <v>214</v>
      </c>
      <c r="BE1366" s="242">
        <f>IF(N1366="základní",J1366,0)</f>
        <v>0</v>
      </c>
      <c r="BF1366" s="242">
        <f>IF(N1366="snížená",J1366,0)</f>
        <v>0</v>
      </c>
      <c r="BG1366" s="242">
        <f>IF(N1366="zákl. přenesená",J1366,0)</f>
        <v>0</v>
      </c>
      <c r="BH1366" s="242">
        <f>IF(N1366="sníž. přenesená",J1366,0)</f>
        <v>0</v>
      </c>
      <c r="BI1366" s="242">
        <f>IF(N1366="nulová",J1366,0)</f>
        <v>0</v>
      </c>
      <c r="BJ1366" s="18" t="s">
        <v>85</v>
      </c>
      <c r="BK1366" s="242">
        <f>ROUND(I1366*H1366,2)</f>
        <v>0</v>
      </c>
      <c r="BL1366" s="18" t="s">
        <v>293</v>
      </c>
      <c r="BM1366" s="241" t="s">
        <v>2960</v>
      </c>
    </row>
    <row r="1367" s="2" customFormat="1">
      <c r="A1367" s="39"/>
      <c r="B1367" s="40"/>
      <c r="C1367" s="41"/>
      <c r="D1367" s="243" t="s">
        <v>224</v>
      </c>
      <c r="E1367" s="41"/>
      <c r="F1367" s="244" t="s">
        <v>2959</v>
      </c>
      <c r="G1367" s="41"/>
      <c r="H1367" s="41"/>
      <c r="I1367" s="245"/>
      <c r="J1367" s="41"/>
      <c r="K1367" s="41"/>
      <c r="L1367" s="45"/>
      <c r="M1367" s="246"/>
      <c r="N1367" s="247"/>
      <c r="O1367" s="92"/>
      <c r="P1367" s="92"/>
      <c r="Q1367" s="92"/>
      <c r="R1367" s="92"/>
      <c r="S1367" s="92"/>
      <c r="T1367" s="93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T1367" s="18" t="s">
        <v>224</v>
      </c>
      <c r="AU1367" s="18" t="s">
        <v>87</v>
      </c>
    </row>
    <row r="1368" s="13" customFormat="1">
      <c r="A1368" s="13"/>
      <c r="B1368" s="248"/>
      <c r="C1368" s="249"/>
      <c r="D1368" s="243" t="s">
        <v>226</v>
      </c>
      <c r="E1368" s="250" t="s">
        <v>1</v>
      </c>
      <c r="F1368" s="251" t="s">
        <v>2961</v>
      </c>
      <c r="G1368" s="249"/>
      <c r="H1368" s="250" t="s">
        <v>1</v>
      </c>
      <c r="I1368" s="252"/>
      <c r="J1368" s="249"/>
      <c r="K1368" s="249"/>
      <c r="L1368" s="253"/>
      <c r="M1368" s="254"/>
      <c r="N1368" s="255"/>
      <c r="O1368" s="255"/>
      <c r="P1368" s="255"/>
      <c r="Q1368" s="255"/>
      <c r="R1368" s="255"/>
      <c r="S1368" s="255"/>
      <c r="T1368" s="256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57" t="s">
        <v>226</v>
      </c>
      <c r="AU1368" s="257" t="s">
        <v>87</v>
      </c>
      <c r="AV1368" s="13" t="s">
        <v>85</v>
      </c>
      <c r="AW1368" s="13" t="s">
        <v>34</v>
      </c>
      <c r="AX1368" s="13" t="s">
        <v>79</v>
      </c>
      <c r="AY1368" s="257" t="s">
        <v>214</v>
      </c>
    </row>
    <row r="1369" s="14" customFormat="1">
      <c r="A1369" s="14"/>
      <c r="B1369" s="258"/>
      <c r="C1369" s="259"/>
      <c r="D1369" s="243" t="s">
        <v>226</v>
      </c>
      <c r="E1369" s="260" t="s">
        <v>1</v>
      </c>
      <c r="F1369" s="261" t="s">
        <v>87</v>
      </c>
      <c r="G1369" s="259"/>
      <c r="H1369" s="262">
        <v>2</v>
      </c>
      <c r="I1369" s="263"/>
      <c r="J1369" s="259"/>
      <c r="K1369" s="259"/>
      <c r="L1369" s="264"/>
      <c r="M1369" s="265"/>
      <c r="N1369" s="266"/>
      <c r="O1369" s="266"/>
      <c r="P1369" s="266"/>
      <c r="Q1369" s="266"/>
      <c r="R1369" s="266"/>
      <c r="S1369" s="266"/>
      <c r="T1369" s="267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68" t="s">
        <v>226</v>
      </c>
      <c r="AU1369" s="268" t="s">
        <v>87</v>
      </c>
      <c r="AV1369" s="14" t="s">
        <v>87</v>
      </c>
      <c r="AW1369" s="14" t="s">
        <v>34</v>
      </c>
      <c r="AX1369" s="14" t="s">
        <v>79</v>
      </c>
      <c r="AY1369" s="268" t="s">
        <v>214</v>
      </c>
    </row>
    <row r="1370" s="15" customFormat="1">
      <c r="A1370" s="15"/>
      <c r="B1370" s="269"/>
      <c r="C1370" s="270"/>
      <c r="D1370" s="243" t="s">
        <v>226</v>
      </c>
      <c r="E1370" s="271" t="s">
        <v>1</v>
      </c>
      <c r="F1370" s="272" t="s">
        <v>230</v>
      </c>
      <c r="G1370" s="270"/>
      <c r="H1370" s="273">
        <v>2</v>
      </c>
      <c r="I1370" s="274"/>
      <c r="J1370" s="270"/>
      <c r="K1370" s="270"/>
      <c r="L1370" s="275"/>
      <c r="M1370" s="276"/>
      <c r="N1370" s="277"/>
      <c r="O1370" s="277"/>
      <c r="P1370" s="277"/>
      <c r="Q1370" s="277"/>
      <c r="R1370" s="277"/>
      <c r="S1370" s="277"/>
      <c r="T1370" s="278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79" t="s">
        <v>226</v>
      </c>
      <c r="AU1370" s="279" t="s">
        <v>87</v>
      </c>
      <c r="AV1370" s="15" t="s">
        <v>117</v>
      </c>
      <c r="AW1370" s="15" t="s">
        <v>34</v>
      </c>
      <c r="AX1370" s="15" t="s">
        <v>85</v>
      </c>
      <c r="AY1370" s="279" t="s">
        <v>214</v>
      </c>
    </row>
    <row r="1371" s="2" customFormat="1" ht="37.8" customHeight="1">
      <c r="A1371" s="39"/>
      <c r="B1371" s="40"/>
      <c r="C1371" s="229" t="s">
        <v>2962</v>
      </c>
      <c r="D1371" s="229" t="s">
        <v>218</v>
      </c>
      <c r="E1371" s="231" t="s">
        <v>2963</v>
      </c>
      <c r="F1371" s="232" t="s">
        <v>2964</v>
      </c>
      <c r="G1371" s="233" t="s">
        <v>354</v>
      </c>
      <c r="H1371" s="234">
        <v>1</v>
      </c>
      <c r="I1371" s="235"/>
      <c r="J1371" s="236">
        <f>ROUND(I1371*H1371,2)</f>
        <v>0</v>
      </c>
      <c r="K1371" s="232" t="s">
        <v>1</v>
      </c>
      <c r="L1371" s="45"/>
      <c r="M1371" s="237" t="s">
        <v>1</v>
      </c>
      <c r="N1371" s="238" t="s">
        <v>44</v>
      </c>
      <c r="O1371" s="92"/>
      <c r="P1371" s="239">
        <f>O1371*H1371</f>
        <v>0</v>
      </c>
      <c r="Q1371" s="239">
        <v>0</v>
      </c>
      <c r="R1371" s="239">
        <f>Q1371*H1371</f>
        <v>0</v>
      </c>
      <c r="S1371" s="239">
        <v>0</v>
      </c>
      <c r="T1371" s="240">
        <f>S1371*H1371</f>
        <v>0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41" t="s">
        <v>293</v>
      </c>
      <c r="AT1371" s="241" t="s">
        <v>218</v>
      </c>
      <c r="AU1371" s="241" t="s">
        <v>87</v>
      </c>
      <c r="AY1371" s="18" t="s">
        <v>214</v>
      </c>
      <c r="BE1371" s="242">
        <f>IF(N1371="základní",J1371,0)</f>
        <v>0</v>
      </c>
      <c r="BF1371" s="242">
        <f>IF(N1371="snížená",J1371,0)</f>
        <v>0</v>
      </c>
      <c r="BG1371" s="242">
        <f>IF(N1371="zákl. přenesená",J1371,0)</f>
        <v>0</v>
      </c>
      <c r="BH1371" s="242">
        <f>IF(N1371="sníž. přenesená",J1371,0)</f>
        <v>0</v>
      </c>
      <c r="BI1371" s="242">
        <f>IF(N1371="nulová",J1371,0)</f>
        <v>0</v>
      </c>
      <c r="BJ1371" s="18" t="s">
        <v>85</v>
      </c>
      <c r="BK1371" s="242">
        <f>ROUND(I1371*H1371,2)</f>
        <v>0</v>
      </c>
      <c r="BL1371" s="18" t="s">
        <v>293</v>
      </c>
      <c r="BM1371" s="241" t="s">
        <v>2965</v>
      </c>
    </row>
    <row r="1372" s="2" customFormat="1">
      <c r="A1372" s="39"/>
      <c r="B1372" s="40"/>
      <c r="C1372" s="41"/>
      <c r="D1372" s="243" t="s">
        <v>224</v>
      </c>
      <c r="E1372" s="41"/>
      <c r="F1372" s="244" t="s">
        <v>2964</v>
      </c>
      <c r="G1372" s="41"/>
      <c r="H1372" s="41"/>
      <c r="I1372" s="245"/>
      <c r="J1372" s="41"/>
      <c r="K1372" s="41"/>
      <c r="L1372" s="45"/>
      <c r="M1372" s="246"/>
      <c r="N1372" s="247"/>
      <c r="O1372" s="92"/>
      <c r="P1372" s="92"/>
      <c r="Q1372" s="92"/>
      <c r="R1372" s="92"/>
      <c r="S1372" s="92"/>
      <c r="T1372" s="93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T1372" s="18" t="s">
        <v>224</v>
      </c>
      <c r="AU1372" s="18" t="s">
        <v>87</v>
      </c>
    </row>
    <row r="1373" s="13" customFormat="1">
      <c r="A1373" s="13"/>
      <c r="B1373" s="248"/>
      <c r="C1373" s="249"/>
      <c r="D1373" s="243" t="s">
        <v>226</v>
      </c>
      <c r="E1373" s="250" t="s">
        <v>1</v>
      </c>
      <c r="F1373" s="251" t="s">
        <v>2966</v>
      </c>
      <c r="G1373" s="249"/>
      <c r="H1373" s="250" t="s">
        <v>1</v>
      </c>
      <c r="I1373" s="252"/>
      <c r="J1373" s="249"/>
      <c r="K1373" s="249"/>
      <c r="L1373" s="253"/>
      <c r="M1373" s="254"/>
      <c r="N1373" s="255"/>
      <c r="O1373" s="255"/>
      <c r="P1373" s="255"/>
      <c r="Q1373" s="255"/>
      <c r="R1373" s="255"/>
      <c r="S1373" s="255"/>
      <c r="T1373" s="256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7" t="s">
        <v>226</v>
      </c>
      <c r="AU1373" s="257" t="s">
        <v>87</v>
      </c>
      <c r="AV1373" s="13" t="s">
        <v>85</v>
      </c>
      <c r="AW1373" s="13" t="s">
        <v>34</v>
      </c>
      <c r="AX1373" s="13" t="s">
        <v>79</v>
      </c>
      <c r="AY1373" s="257" t="s">
        <v>214</v>
      </c>
    </row>
    <row r="1374" s="14" customFormat="1">
      <c r="A1374" s="14"/>
      <c r="B1374" s="258"/>
      <c r="C1374" s="259"/>
      <c r="D1374" s="243" t="s">
        <v>226</v>
      </c>
      <c r="E1374" s="260" t="s">
        <v>1</v>
      </c>
      <c r="F1374" s="261" t="s">
        <v>85</v>
      </c>
      <c r="G1374" s="259"/>
      <c r="H1374" s="262">
        <v>1</v>
      </c>
      <c r="I1374" s="263"/>
      <c r="J1374" s="259"/>
      <c r="K1374" s="259"/>
      <c r="L1374" s="264"/>
      <c r="M1374" s="265"/>
      <c r="N1374" s="266"/>
      <c r="O1374" s="266"/>
      <c r="P1374" s="266"/>
      <c r="Q1374" s="266"/>
      <c r="R1374" s="266"/>
      <c r="S1374" s="266"/>
      <c r="T1374" s="267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8" t="s">
        <v>226</v>
      </c>
      <c r="AU1374" s="268" t="s">
        <v>87</v>
      </c>
      <c r="AV1374" s="14" t="s">
        <v>87</v>
      </c>
      <c r="AW1374" s="14" t="s">
        <v>34</v>
      </c>
      <c r="AX1374" s="14" t="s">
        <v>79</v>
      </c>
      <c r="AY1374" s="268" t="s">
        <v>214</v>
      </c>
    </row>
    <row r="1375" s="15" customFormat="1">
      <c r="A1375" s="15"/>
      <c r="B1375" s="269"/>
      <c r="C1375" s="270"/>
      <c r="D1375" s="243" t="s">
        <v>226</v>
      </c>
      <c r="E1375" s="271" t="s">
        <v>1</v>
      </c>
      <c r="F1375" s="272" t="s">
        <v>230</v>
      </c>
      <c r="G1375" s="270"/>
      <c r="H1375" s="273">
        <v>1</v>
      </c>
      <c r="I1375" s="274"/>
      <c r="J1375" s="270"/>
      <c r="K1375" s="270"/>
      <c r="L1375" s="275"/>
      <c r="M1375" s="276"/>
      <c r="N1375" s="277"/>
      <c r="O1375" s="277"/>
      <c r="P1375" s="277"/>
      <c r="Q1375" s="277"/>
      <c r="R1375" s="277"/>
      <c r="S1375" s="277"/>
      <c r="T1375" s="278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79" t="s">
        <v>226</v>
      </c>
      <c r="AU1375" s="279" t="s">
        <v>87</v>
      </c>
      <c r="AV1375" s="15" t="s">
        <v>117</v>
      </c>
      <c r="AW1375" s="15" t="s">
        <v>34</v>
      </c>
      <c r="AX1375" s="15" t="s">
        <v>85</v>
      </c>
      <c r="AY1375" s="279" t="s">
        <v>214</v>
      </c>
    </row>
    <row r="1376" s="2" customFormat="1" ht="16.5" customHeight="1">
      <c r="A1376" s="39"/>
      <c r="B1376" s="40"/>
      <c r="C1376" s="229" t="s">
        <v>2967</v>
      </c>
      <c r="D1376" s="229" t="s">
        <v>218</v>
      </c>
      <c r="E1376" s="231" t="s">
        <v>2968</v>
      </c>
      <c r="F1376" s="232" t="s">
        <v>1</v>
      </c>
      <c r="G1376" s="233" t="s">
        <v>354</v>
      </c>
      <c r="H1376" s="234">
        <v>1</v>
      </c>
      <c r="I1376" s="235"/>
      <c r="J1376" s="236">
        <f>ROUND(I1376*H1376,2)</f>
        <v>0</v>
      </c>
      <c r="K1376" s="232" t="s">
        <v>1</v>
      </c>
      <c r="L1376" s="45"/>
      <c r="M1376" s="237" t="s">
        <v>1</v>
      </c>
      <c r="N1376" s="238" t="s">
        <v>44</v>
      </c>
      <c r="O1376" s="92"/>
      <c r="P1376" s="239">
        <f>O1376*H1376</f>
        <v>0</v>
      </c>
      <c r="Q1376" s="239">
        <v>0</v>
      </c>
      <c r="R1376" s="239">
        <f>Q1376*H1376</f>
        <v>0</v>
      </c>
      <c r="S1376" s="239">
        <v>0</v>
      </c>
      <c r="T1376" s="240">
        <f>S1376*H1376</f>
        <v>0</v>
      </c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R1376" s="241" t="s">
        <v>293</v>
      </c>
      <c r="AT1376" s="241" t="s">
        <v>218</v>
      </c>
      <c r="AU1376" s="241" t="s">
        <v>87</v>
      </c>
      <c r="AY1376" s="18" t="s">
        <v>214</v>
      </c>
      <c r="BE1376" s="242">
        <f>IF(N1376="základní",J1376,0)</f>
        <v>0</v>
      </c>
      <c r="BF1376" s="242">
        <f>IF(N1376="snížená",J1376,0)</f>
        <v>0</v>
      </c>
      <c r="BG1376" s="242">
        <f>IF(N1376="zákl. přenesená",J1376,0)</f>
        <v>0</v>
      </c>
      <c r="BH1376" s="242">
        <f>IF(N1376="sníž. přenesená",J1376,0)</f>
        <v>0</v>
      </c>
      <c r="BI1376" s="242">
        <f>IF(N1376="nulová",J1376,0)</f>
        <v>0</v>
      </c>
      <c r="BJ1376" s="18" t="s">
        <v>85</v>
      </c>
      <c r="BK1376" s="242">
        <f>ROUND(I1376*H1376,2)</f>
        <v>0</v>
      </c>
      <c r="BL1376" s="18" t="s">
        <v>293</v>
      </c>
      <c r="BM1376" s="241" t="s">
        <v>2969</v>
      </c>
    </row>
    <row r="1377" s="2" customFormat="1">
      <c r="A1377" s="39"/>
      <c r="B1377" s="40"/>
      <c r="C1377" s="41"/>
      <c r="D1377" s="243" t="s">
        <v>224</v>
      </c>
      <c r="E1377" s="41"/>
      <c r="F1377" s="244" t="s">
        <v>2970</v>
      </c>
      <c r="G1377" s="41"/>
      <c r="H1377" s="41"/>
      <c r="I1377" s="245"/>
      <c r="J1377" s="41"/>
      <c r="K1377" s="41"/>
      <c r="L1377" s="45"/>
      <c r="M1377" s="246"/>
      <c r="N1377" s="247"/>
      <c r="O1377" s="92"/>
      <c r="P1377" s="92"/>
      <c r="Q1377" s="92"/>
      <c r="R1377" s="92"/>
      <c r="S1377" s="92"/>
      <c r="T1377" s="93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T1377" s="18" t="s">
        <v>224</v>
      </c>
      <c r="AU1377" s="18" t="s">
        <v>87</v>
      </c>
    </row>
    <row r="1378" s="13" customFormat="1">
      <c r="A1378" s="13"/>
      <c r="B1378" s="248"/>
      <c r="C1378" s="249"/>
      <c r="D1378" s="243" t="s">
        <v>226</v>
      </c>
      <c r="E1378" s="250" t="s">
        <v>1</v>
      </c>
      <c r="F1378" s="251" t="s">
        <v>2971</v>
      </c>
      <c r="G1378" s="249"/>
      <c r="H1378" s="250" t="s">
        <v>1</v>
      </c>
      <c r="I1378" s="252"/>
      <c r="J1378" s="249"/>
      <c r="K1378" s="249"/>
      <c r="L1378" s="253"/>
      <c r="M1378" s="254"/>
      <c r="N1378" s="255"/>
      <c r="O1378" s="255"/>
      <c r="P1378" s="255"/>
      <c r="Q1378" s="255"/>
      <c r="R1378" s="255"/>
      <c r="S1378" s="255"/>
      <c r="T1378" s="256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57" t="s">
        <v>226</v>
      </c>
      <c r="AU1378" s="257" t="s">
        <v>87</v>
      </c>
      <c r="AV1378" s="13" t="s">
        <v>85</v>
      </c>
      <c r="AW1378" s="13" t="s">
        <v>34</v>
      </c>
      <c r="AX1378" s="13" t="s">
        <v>79</v>
      </c>
      <c r="AY1378" s="257" t="s">
        <v>214</v>
      </c>
    </row>
    <row r="1379" s="14" customFormat="1">
      <c r="A1379" s="14"/>
      <c r="B1379" s="258"/>
      <c r="C1379" s="259"/>
      <c r="D1379" s="243" t="s">
        <v>226</v>
      </c>
      <c r="E1379" s="260" t="s">
        <v>1</v>
      </c>
      <c r="F1379" s="261" t="s">
        <v>85</v>
      </c>
      <c r="G1379" s="259"/>
      <c r="H1379" s="262">
        <v>1</v>
      </c>
      <c r="I1379" s="263"/>
      <c r="J1379" s="259"/>
      <c r="K1379" s="259"/>
      <c r="L1379" s="264"/>
      <c r="M1379" s="265"/>
      <c r="N1379" s="266"/>
      <c r="O1379" s="266"/>
      <c r="P1379" s="266"/>
      <c r="Q1379" s="266"/>
      <c r="R1379" s="266"/>
      <c r="S1379" s="266"/>
      <c r="T1379" s="267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8" t="s">
        <v>226</v>
      </c>
      <c r="AU1379" s="268" t="s">
        <v>87</v>
      </c>
      <c r="AV1379" s="14" t="s">
        <v>87</v>
      </c>
      <c r="AW1379" s="14" t="s">
        <v>34</v>
      </c>
      <c r="AX1379" s="14" t="s">
        <v>79</v>
      </c>
      <c r="AY1379" s="268" t="s">
        <v>214</v>
      </c>
    </row>
    <row r="1380" s="15" customFormat="1">
      <c r="A1380" s="15"/>
      <c r="B1380" s="269"/>
      <c r="C1380" s="270"/>
      <c r="D1380" s="243" t="s">
        <v>226</v>
      </c>
      <c r="E1380" s="271" t="s">
        <v>1</v>
      </c>
      <c r="F1380" s="272" t="s">
        <v>230</v>
      </c>
      <c r="G1380" s="270"/>
      <c r="H1380" s="273">
        <v>1</v>
      </c>
      <c r="I1380" s="274"/>
      <c r="J1380" s="270"/>
      <c r="K1380" s="270"/>
      <c r="L1380" s="275"/>
      <c r="M1380" s="276"/>
      <c r="N1380" s="277"/>
      <c r="O1380" s="277"/>
      <c r="P1380" s="277"/>
      <c r="Q1380" s="277"/>
      <c r="R1380" s="277"/>
      <c r="S1380" s="277"/>
      <c r="T1380" s="278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79" t="s">
        <v>226</v>
      </c>
      <c r="AU1380" s="279" t="s">
        <v>87</v>
      </c>
      <c r="AV1380" s="15" t="s">
        <v>117</v>
      </c>
      <c r="AW1380" s="15" t="s">
        <v>34</v>
      </c>
      <c r="AX1380" s="15" t="s">
        <v>85</v>
      </c>
      <c r="AY1380" s="279" t="s">
        <v>214</v>
      </c>
    </row>
    <row r="1381" s="2" customFormat="1" ht="16.5" customHeight="1">
      <c r="A1381" s="39"/>
      <c r="B1381" s="40"/>
      <c r="C1381" s="229" t="s">
        <v>2972</v>
      </c>
      <c r="D1381" s="229" t="s">
        <v>218</v>
      </c>
      <c r="E1381" s="231" t="s">
        <v>2973</v>
      </c>
      <c r="F1381" s="232" t="s">
        <v>1</v>
      </c>
      <c r="G1381" s="233" t="s">
        <v>354</v>
      </c>
      <c r="H1381" s="234">
        <v>1</v>
      </c>
      <c r="I1381" s="235"/>
      <c r="J1381" s="236">
        <f>ROUND(I1381*H1381,2)</f>
        <v>0</v>
      </c>
      <c r="K1381" s="232" t="s">
        <v>1</v>
      </c>
      <c r="L1381" s="45"/>
      <c r="M1381" s="237" t="s">
        <v>1</v>
      </c>
      <c r="N1381" s="238" t="s">
        <v>44</v>
      </c>
      <c r="O1381" s="92"/>
      <c r="P1381" s="239">
        <f>O1381*H1381</f>
        <v>0</v>
      </c>
      <c r="Q1381" s="239">
        <v>0</v>
      </c>
      <c r="R1381" s="239">
        <f>Q1381*H1381</f>
        <v>0</v>
      </c>
      <c r="S1381" s="239">
        <v>0</v>
      </c>
      <c r="T1381" s="240">
        <f>S1381*H1381</f>
        <v>0</v>
      </c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R1381" s="241" t="s">
        <v>293</v>
      </c>
      <c r="AT1381" s="241" t="s">
        <v>218</v>
      </c>
      <c r="AU1381" s="241" t="s">
        <v>87</v>
      </c>
      <c r="AY1381" s="18" t="s">
        <v>214</v>
      </c>
      <c r="BE1381" s="242">
        <f>IF(N1381="základní",J1381,0)</f>
        <v>0</v>
      </c>
      <c r="BF1381" s="242">
        <f>IF(N1381="snížená",J1381,0)</f>
        <v>0</v>
      </c>
      <c r="BG1381" s="242">
        <f>IF(N1381="zákl. přenesená",J1381,0)</f>
        <v>0</v>
      </c>
      <c r="BH1381" s="242">
        <f>IF(N1381="sníž. přenesená",J1381,0)</f>
        <v>0</v>
      </c>
      <c r="BI1381" s="242">
        <f>IF(N1381="nulová",J1381,0)</f>
        <v>0</v>
      </c>
      <c r="BJ1381" s="18" t="s">
        <v>85</v>
      </c>
      <c r="BK1381" s="242">
        <f>ROUND(I1381*H1381,2)</f>
        <v>0</v>
      </c>
      <c r="BL1381" s="18" t="s">
        <v>293</v>
      </c>
      <c r="BM1381" s="241" t="s">
        <v>2974</v>
      </c>
    </row>
    <row r="1382" s="2" customFormat="1">
      <c r="A1382" s="39"/>
      <c r="B1382" s="40"/>
      <c r="C1382" s="41"/>
      <c r="D1382" s="243" t="s">
        <v>224</v>
      </c>
      <c r="E1382" s="41"/>
      <c r="F1382" s="244" t="s">
        <v>2975</v>
      </c>
      <c r="G1382" s="41"/>
      <c r="H1382" s="41"/>
      <c r="I1382" s="245"/>
      <c r="J1382" s="41"/>
      <c r="K1382" s="41"/>
      <c r="L1382" s="45"/>
      <c r="M1382" s="246"/>
      <c r="N1382" s="247"/>
      <c r="O1382" s="92"/>
      <c r="P1382" s="92"/>
      <c r="Q1382" s="92"/>
      <c r="R1382" s="92"/>
      <c r="S1382" s="92"/>
      <c r="T1382" s="93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T1382" s="18" t="s">
        <v>224</v>
      </c>
      <c r="AU1382" s="18" t="s">
        <v>87</v>
      </c>
    </row>
    <row r="1383" s="13" customFormat="1">
      <c r="A1383" s="13"/>
      <c r="B1383" s="248"/>
      <c r="C1383" s="249"/>
      <c r="D1383" s="243" t="s">
        <v>226</v>
      </c>
      <c r="E1383" s="250" t="s">
        <v>1</v>
      </c>
      <c r="F1383" s="251" t="s">
        <v>2976</v>
      </c>
      <c r="G1383" s="249"/>
      <c r="H1383" s="250" t="s">
        <v>1</v>
      </c>
      <c r="I1383" s="252"/>
      <c r="J1383" s="249"/>
      <c r="K1383" s="249"/>
      <c r="L1383" s="253"/>
      <c r="M1383" s="254"/>
      <c r="N1383" s="255"/>
      <c r="O1383" s="255"/>
      <c r="P1383" s="255"/>
      <c r="Q1383" s="255"/>
      <c r="R1383" s="255"/>
      <c r="S1383" s="255"/>
      <c r="T1383" s="256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7" t="s">
        <v>226</v>
      </c>
      <c r="AU1383" s="257" t="s">
        <v>87</v>
      </c>
      <c r="AV1383" s="13" t="s">
        <v>85</v>
      </c>
      <c r="AW1383" s="13" t="s">
        <v>34</v>
      </c>
      <c r="AX1383" s="13" t="s">
        <v>79</v>
      </c>
      <c r="AY1383" s="257" t="s">
        <v>214</v>
      </c>
    </row>
    <row r="1384" s="14" customFormat="1">
      <c r="A1384" s="14"/>
      <c r="B1384" s="258"/>
      <c r="C1384" s="259"/>
      <c r="D1384" s="243" t="s">
        <v>226</v>
      </c>
      <c r="E1384" s="260" t="s">
        <v>1</v>
      </c>
      <c r="F1384" s="261" t="s">
        <v>85</v>
      </c>
      <c r="G1384" s="259"/>
      <c r="H1384" s="262">
        <v>1</v>
      </c>
      <c r="I1384" s="263"/>
      <c r="J1384" s="259"/>
      <c r="K1384" s="259"/>
      <c r="L1384" s="264"/>
      <c r="M1384" s="265"/>
      <c r="N1384" s="266"/>
      <c r="O1384" s="266"/>
      <c r="P1384" s="266"/>
      <c r="Q1384" s="266"/>
      <c r="R1384" s="266"/>
      <c r="S1384" s="266"/>
      <c r="T1384" s="267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8" t="s">
        <v>226</v>
      </c>
      <c r="AU1384" s="268" t="s">
        <v>87</v>
      </c>
      <c r="AV1384" s="14" t="s">
        <v>87</v>
      </c>
      <c r="AW1384" s="14" t="s">
        <v>34</v>
      </c>
      <c r="AX1384" s="14" t="s">
        <v>79</v>
      </c>
      <c r="AY1384" s="268" t="s">
        <v>214</v>
      </c>
    </row>
    <row r="1385" s="15" customFormat="1">
      <c r="A1385" s="15"/>
      <c r="B1385" s="269"/>
      <c r="C1385" s="270"/>
      <c r="D1385" s="243" t="s">
        <v>226</v>
      </c>
      <c r="E1385" s="271" t="s">
        <v>1</v>
      </c>
      <c r="F1385" s="272" t="s">
        <v>230</v>
      </c>
      <c r="G1385" s="270"/>
      <c r="H1385" s="273">
        <v>1</v>
      </c>
      <c r="I1385" s="274"/>
      <c r="J1385" s="270"/>
      <c r="K1385" s="270"/>
      <c r="L1385" s="275"/>
      <c r="M1385" s="276"/>
      <c r="N1385" s="277"/>
      <c r="O1385" s="277"/>
      <c r="P1385" s="277"/>
      <c r="Q1385" s="277"/>
      <c r="R1385" s="277"/>
      <c r="S1385" s="277"/>
      <c r="T1385" s="278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79" t="s">
        <v>226</v>
      </c>
      <c r="AU1385" s="279" t="s">
        <v>87</v>
      </c>
      <c r="AV1385" s="15" t="s">
        <v>117</v>
      </c>
      <c r="AW1385" s="15" t="s">
        <v>34</v>
      </c>
      <c r="AX1385" s="15" t="s">
        <v>85</v>
      </c>
      <c r="AY1385" s="279" t="s">
        <v>214</v>
      </c>
    </row>
    <row r="1386" s="2" customFormat="1" ht="33" customHeight="1">
      <c r="A1386" s="39"/>
      <c r="B1386" s="40"/>
      <c r="C1386" s="229" t="s">
        <v>2977</v>
      </c>
      <c r="D1386" s="229" t="s">
        <v>218</v>
      </c>
      <c r="E1386" s="231" t="s">
        <v>2978</v>
      </c>
      <c r="F1386" s="232" t="s">
        <v>2979</v>
      </c>
      <c r="G1386" s="233" t="s">
        <v>634</v>
      </c>
      <c r="H1386" s="234">
        <v>1</v>
      </c>
      <c r="I1386" s="235"/>
      <c r="J1386" s="236">
        <f>ROUND(I1386*H1386,2)</f>
        <v>0</v>
      </c>
      <c r="K1386" s="232" t="s">
        <v>1</v>
      </c>
      <c r="L1386" s="45"/>
      <c r="M1386" s="237" t="s">
        <v>1</v>
      </c>
      <c r="N1386" s="238" t="s">
        <v>44</v>
      </c>
      <c r="O1386" s="92"/>
      <c r="P1386" s="239">
        <f>O1386*H1386</f>
        <v>0</v>
      </c>
      <c r="Q1386" s="239">
        <v>0</v>
      </c>
      <c r="R1386" s="239">
        <f>Q1386*H1386</f>
        <v>0</v>
      </c>
      <c r="S1386" s="239">
        <v>0</v>
      </c>
      <c r="T1386" s="240">
        <f>S1386*H1386</f>
        <v>0</v>
      </c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R1386" s="241" t="s">
        <v>293</v>
      </c>
      <c r="AT1386" s="241" t="s">
        <v>218</v>
      </c>
      <c r="AU1386" s="241" t="s">
        <v>87</v>
      </c>
      <c r="AY1386" s="18" t="s">
        <v>214</v>
      </c>
      <c r="BE1386" s="242">
        <f>IF(N1386="základní",J1386,0)</f>
        <v>0</v>
      </c>
      <c r="BF1386" s="242">
        <f>IF(N1386="snížená",J1386,0)</f>
        <v>0</v>
      </c>
      <c r="BG1386" s="242">
        <f>IF(N1386="zákl. přenesená",J1386,0)</f>
        <v>0</v>
      </c>
      <c r="BH1386" s="242">
        <f>IF(N1386="sníž. přenesená",J1386,0)</f>
        <v>0</v>
      </c>
      <c r="BI1386" s="242">
        <f>IF(N1386="nulová",J1386,0)</f>
        <v>0</v>
      </c>
      <c r="BJ1386" s="18" t="s">
        <v>85</v>
      </c>
      <c r="BK1386" s="242">
        <f>ROUND(I1386*H1386,2)</f>
        <v>0</v>
      </c>
      <c r="BL1386" s="18" t="s">
        <v>293</v>
      </c>
      <c r="BM1386" s="241" t="s">
        <v>2980</v>
      </c>
    </row>
    <row r="1387" s="2" customFormat="1">
      <c r="A1387" s="39"/>
      <c r="B1387" s="40"/>
      <c r="C1387" s="41"/>
      <c r="D1387" s="243" t="s">
        <v>224</v>
      </c>
      <c r="E1387" s="41"/>
      <c r="F1387" s="244" t="s">
        <v>2979</v>
      </c>
      <c r="G1387" s="41"/>
      <c r="H1387" s="41"/>
      <c r="I1387" s="245"/>
      <c r="J1387" s="41"/>
      <c r="K1387" s="41"/>
      <c r="L1387" s="45"/>
      <c r="M1387" s="246"/>
      <c r="N1387" s="247"/>
      <c r="O1387" s="92"/>
      <c r="P1387" s="92"/>
      <c r="Q1387" s="92"/>
      <c r="R1387" s="92"/>
      <c r="S1387" s="92"/>
      <c r="T1387" s="93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T1387" s="18" t="s">
        <v>224</v>
      </c>
      <c r="AU1387" s="18" t="s">
        <v>87</v>
      </c>
    </row>
    <row r="1388" s="13" customFormat="1">
      <c r="A1388" s="13"/>
      <c r="B1388" s="248"/>
      <c r="C1388" s="249"/>
      <c r="D1388" s="243" t="s">
        <v>226</v>
      </c>
      <c r="E1388" s="250" t="s">
        <v>1</v>
      </c>
      <c r="F1388" s="251" t="s">
        <v>2981</v>
      </c>
      <c r="G1388" s="249"/>
      <c r="H1388" s="250" t="s">
        <v>1</v>
      </c>
      <c r="I1388" s="252"/>
      <c r="J1388" s="249"/>
      <c r="K1388" s="249"/>
      <c r="L1388" s="253"/>
      <c r="M1388" s="254"/>
      <c r="N1388" s="255"/>
      <c r="O1388" s="255"/>
      <c r="P1388" s="255"/>
      <c r="Q1388" s="255"/>
      <c r="R1388" s="255"/>
      <c r="S1388" s="255"/>
      <c r="T1388" s="256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7" t="s">
        <v>226</v>
      </c>
      <c r="AU1388" s="257" t="s">
        <v>87</v>
      </c>
      <c r="AV1388" s="13" t="s">
        <v>85</v>
      </c>
      <c r="AW1388" s="13" t="s">
        <v>34</v>
      </c>
      <c r="AX1388" s="13" t="s">
        <v>79</v>
      </c>
      <c r="AY1388" s="257" t="s">
        <v>214</v>
      </c>
    </row>
    <row r="1389" s="14" customFormat="1">
      <c r="A1389" s="14"/>
      <c r="B1389" s="258"/>
      <c r="C1389" s="259"/>
      <c r="D1389" s="243" t="s">
        <v>226</v>
      </c>
      <c r="E1389" s="260" t="s">
        <v>1</v>
      </c>
      <c r="F1389" s="261" t="s">
        <v>85</v>
      </c>
      <c r="G1389" s="259"/>
      <c r="H1389" s="262">
        <v>1</v>
      </c>
      <c r="I1389" s="263"/>
      <c r="J1389" s="259"/>
      <c r="K1389" s="259"/>
      <c r="L1389" s="264"/>
      <c r="M1389" s="265"/>
      <c r="N1389" s="266"/>
      <c r="O1389" s="266"/>
      <c r="P1389" s="266"/>
      <c r="Q1389" s="266"/>
      <c r="R1389" s="266"/>
      <c r="S1389" s="266"/>
      <c r="T1389" s="267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8" t="s">
        <v>226</v>
      </c>
      <c r="AU1389" s="268" t="s">
        <v>87</v>
      </c>
      <c r="AV1389" s="14" t="s">
        <v>87</v>
      </c>
      <c r="AW1389" s="14" t="s">
        <v>34</v>
      </c>
      <c r="AX1389" s="14" t="s">
        <v>79</v>
      </c>
      <c r="AY1389" s="268" t="s">
        <v>214</v>
      </c>
    </row>
    <row r="1390" s="15" customFormat="1">
      <c r="A1390" s="15"/>
      <c r="B1390" s="269"/>
      <c r="C1390" s="270"/>
      <c r="D1390" s="243" t="s">
        <v>226</v>
      </c>
      <c r="E1390" s="271" t="s">
        <v>1</v>
      </c>
      <c r="F1390" s="272" t="s">
        <v>230</v>
      </c>
      <c r="G1390" s="270"/>
      <c r="H1390" s="273">
        <v>1</v>
      </c>
      <c r="I1390" s="274"/>
      <c r="J1390" s="270"/>
      <c r="K1390" s="270"/>
      <c r="L1390" s="275"/>
      <c r="M1390" s="276"/>
      <c r="N1390" s="277"/>
      <c r="O1390" s="277"/>
      <c r="P1390" s="277"/>
      <c r="Q1390" s="277"/>
      <c r="R1390" s="277"/>
      <c r="S1390" s="277"/>
      <c r="T1390" s="278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79" t="s">
        <v>226</v>
      </c>
      <c r="AU1390" s="279" t="s">
        <v>87</v>
      </c>
      <c r="AV1390" s="15" t="s">
        <v>117</v>
      </c>
      <c r="AW1390" s="15" t="s">
        <v>34</v>
      </c>
      <c r="AX1390" s="15" t="s">
        <v>85</v>
      </c>
      <c r="AY1390" s="279" t="s">
        <v>214</v>
      </c>
    </row>
    <row r="1391" s="2" customFormat="1" ht="24.15" customHeight="1">
      <c r="A1391" s="39"/>
      <c r="B1391" s="40"/>
      <c r="C1391" s="229" t="s">
        <v>2982</v>
      </c>
      <c r="D1391" s="229" t="s">
        <v>218</v>
      </c>
      <c r="E1391" s="231" t="s">
        <v>2983</v>
      </c>
      <c r="F1391" s="232" t="s">
        <v>2984</v>
      </c>
      <c r="G1391" s="233" t="s">
        <v>283</v>
      </c>
      <c r="H1391" s="234">
        <v>8.1400000000000006</v>
      </c>
      <c r="I1391" s="235"/>
      <c r="J1391" s="236">
        <f>ROUND(I1391*H1391,2)</f>
        <v>0</v>
      </c>
      <c r="K1391" s="232" t="s">
        <v>222</v>
      </c>
      <c r="L1391" s="45"/>
      <c r="M1391" s="237" t="s">
        <v>1</v>
      </c>
      <c r="N1391" s="238" t="s">
        <v>44</v>
      </c>
      <c r="O1391" s="92"/>
      <c r="P1391" s="239">
        <f>O1391*H1391</f>
        <v>0</v>
      </c>
      <c r="Q1391" s="239">
        <v>0</v>
      </c>
      <c r="R1391" s="239">
        <f>Q1391*H1391</f>
        <v>0</v>
      </c>
      <c r="S1391" s="239">
        <v>0</v>
      </c>
      <c r="T1391" s="240">
        <f>S1391*H1391</f>
        <v>0</v>
      </c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R1391" s="241" t="s">
        <v>293</v>
      </c>
      <c r="AT1391" s="241" t="s">
        <v>218</v>
      </c>
      <c r="AU1391" s="241" t="s">
        <v>87</v>
      </c>
      <c r="AY1391" s="18" t="s">
        <v>214</v>
      </c>
      <c r="BE1391" s="242">
        <f>IF(N1391="základní",J1391,0)</f>
        <v>0</v>
      </c>
      <c r="BF1391" s="242">
        <f>IF(N1391="snížená",J1391,0)</f>
        <v>0</v>
      </c>
      <c r="BG1391" s="242">
        <f>IF(N1391="zákl. přenesená",J1391,0)</f>
        <v>0</v>
      </c>
      <c r="BH1391" s="242">
        <f>IF(N1391="sníž. přenesená",J1391,0)</f>
        <v>0</v>
      </c>
      <c r="BI1391" s="242">
        <f>IF(N1391="nulová",J1391,0)</f>
        <v>0</v>
      </c>
      <c r="BJ1391" s="18" t="s">
        <v>85</v>
      </c>
      <c r="BK1391" s="242">
        <f>ROUND(I1391*H1391,2)</f>
        <v>0</v>
      </c>
      <c r="BL1391" s="18" t="s">
        <v>293</v>
      </c>
      <c r="BM1391" s="241" t="s">
        <v>2985</v>
      </c>
    </row>
    <row r="1392" s="2" customFormat="1">
      <c r="A1392" s="39"/>
      <c r="B1392" s="40"/>
      <c r="C1392" s="41"/>
      <c r="D1392" s="243" t="s">
        <v>224</v>
      </c>
      <c r="E1392" s="41"/>
      <c r="F1392" s="244" t="s">
        <v>2986</v>
      </c>
      <c r="G1392" s="41"/>
      <c r="H1392" s="41"/>
      <c r="I1392" s="245"/>
      <c r="J1392" s="41"/>
      <c r="K1392" s="41"/>
      <c r="L1392" s="45"/>
      <c r="M1392" s="246"/>
      <c r="N1392" s="247"/>
      <c r="O1392" s="92"/>
      <c r="P1392" s="92"/>
      <c r="Q1392" s="92"/>
      <c r="R1392" s="92"/>
      <c r="S1392" s="92"/>
      <c r="T1392" s="93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T1392" s="18" t="s">
        <v>224</v>
      </c>
      <c r="AU1392" s="18" t="s">
        <v>87</v>
      </c>
    </row>
    <row r="1393" s="12" customFormat="1" ht="22.8" customHeight="1">
      <c r="A1393" s="12"/>
      <c r="B1393" s="213"/>
      <c r="C1393" s="214"/>
      <c r="D1393" s="215" t="s">
        <v>78</v>
      </c>
      <c r="E1393" s="227" t="s">
        <v>388</v>
      </c>
      <c r="F1393" s="227" t="s">
        <v>389</v>
      </c>
      <c r="G1393" s="214"/>
      <c r="H1393" s="214"/>
      <c r="I1393" s="217"/>
      <c r="J1393" s="228">
        <f>BK1393</f>
        <v>0</v>
      </c>
      <c r="K1393" s="214"/>
      <c r="L1393" s="219"/>
      <c r="M1393" s="220"/>
      <c r="N1393" s="221"/>
      <c r="O1393" s="221"/>
      <c r="P1393" s="222">
        <f>SUM(P1394:P1436)</f>
        <v>0</v>
      </c>
      <c r="Q1393" s="221"/>
      <c r="R1393" s="222">
        <f>SUM(R1394:R1436)</f>
        <v>1.9500758800000002</v>
      </c>
      <c r="S1393" s="221"/>
      <c r="T1393" s="223">
        <f>SUM(T1394:T1436)</f>
        <v>0</v>
      </c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R1393" s="224" t="s">
        <v>87</v>
      </c>
      <c r="AT1393" s="225" t="s">
        <v>78</v>
      </c>
      <c r="AU1393" s="225" t="s">
        <v>85</v>
      </c>
      <c r="AY1393" s="224" t="s">
        <v>214</v>
      </c>
      <c r="BK1393" s="226">
        <f>SUM(BK1394:BK1436)</f>
        <v>0</v>
      </c>
    </row>
    <row r="1394" s="2" customFormat="1" ht="16.5" customHeight="1">
      <c r="A1394" s="39"/>
      <c r="B1394" s="40"/>
      <c r="C1394" s="229" t="s">
        <v>390</v>
      </c>
      <c r="D1394" s="230" t="s">
        <v>218</v>
      </c>
      <c r="E1394" s="231" t="s">
        <v>391</v>
      </c>
      <c r="F1394" s="232" t="s">
        <v>392</v>
      </c>
      <c r="G1394" s="233" t="s">
        <v>221</v>
      </c>
      <c r="H1394" s="234">
        <v>60.399999999999999</v>
      </c>
      <c r="I1394" s="235"/>
      <c r="J1394" s="236">
        <f>ROUND(I1394*H1394,2)</f>
        <v>0</v>
      </c>
      <c r="K1394" s="232" t="s">
        <v>222</v>
      </c>
      <c r="L1394" s="45"/>
      <c r="M1394" s="237" t="s">
        <v>1</v>
      </c>
      <c r="N1394" s="238" t="s">
        <v>44</v>
      </c>
      <c r="O1394" s="92"/>
      <c r="P1394" s="239">
        <f>O1394*H1394</f>
        <v>0</v>
      </c>
      <c r="Q1394" s="239">
        <v>0.00029999999999999997</v>
      </c>
      <c r="R1394" s="239">
        <f>Q1394*H1394</f>
        <v>0.018119999999999997</v>
      </c>
      <c r="S1394" s="239">
        <v>0</v>
      </c>
      <c r="T1394" s="240">
        <f>S1394*H1394</f>
        <v>0</v>
      </c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R1394" s="241" t="s">
        <v>293</v>
      </c>
      <c r="AT1394" s="241" t="s">
        <v>218</v>
      </c>
      <c r="AU1394" s="241" t="s">
        <v>87</v>
      </c>
      <c r="AY1394" s="18" t="s">
        <v>214</v>
      </c>
      <c r="BE1394" s="242">
        <f>IF(N1394="základní",J1394,0)</f>
        <v>0</v>
      </c>
      <c r="BF1394" s="242">
        <f>IF(N1394="snížená",J1394,0)</f>
        <v>0</v>
      </c>
      <c r="BG1394" s="242">
        <f>IF(N1394="zákl. přenesená",J1394,0)</f>
        <v>0</v>
      </c>
      <c r="BH1394" s="242">
        <f>IF(N1394="sníž. přenesená",J1394,0)</f>
        <v>0</v>
      </c>
      <c r="BI1394" s="242">
        <f>IF(N1394="nulová",J1394,0)</f>
        <v>0</v>
      </c>
      <c r="BJ1394" s="18" t="s">
        <v>85</v>
      </c>
      <c r="BK1394" s="242">
        <f>ROUND(I1394*H1394,2)</f>
        <v>0</v>
      </c>
      <c r="BL1394" s="18" t="s">
        <v>293</v>
      </c>
      <c r="BM1394" s="241" t="s">
        <v>393</v>
      </c>
    </row>
    <row r="1395" s="2" customFormat="1">
      <c r="A1395" s="39"/>
      <c r="B1395" s="40"/>
      <c r="C1395" s="41"/>
      <c r="D1395" s="243" t="s">
        <v>224</v>
      </c>
      <c r="E1395" s="41"/>
      <c r="F1395" s="244" t="s">
        <v>394</v>
      </c>
      <c r="G1395" s="41"/>
      <c r="H1395" s="41"/>
      <c r="I1395" s="245"/>
      <c r="J1395" s="41"/>
      <c r="K1395" s="41"/>
      <c r="L1395" s="45"/>
      <c r="M1395" s="246"/>
      <c r="N1395" s="247"/>
      <c r="O1395" s="92"/>
      <c r="P1395" s="92"/>
      <c r="Q1395" s="92"/>
      <c r="R1395" s="92"/>
      <c r="S1395" s="92"/>
      <c r="T1395" s="93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T1395" s="18" t="s">
        <v>224</v>
      </c>
      <c r="AU1395" s="18" t="s">
        <v>87</v>
      </c>
    </row>
    <row r="1396" s="14" customFormat="1">
      <c r="A1396" s="14"/>
      <c r="B1396" s="258"/>
      <c r="C1396" s="259"/>
      <c r="D1396" s="243" t="s">
        <v>226</v>
      </c>
      <c r="E1396" s="260" t="s">
        <v>1</v>
      </c>
      <c r="F1396" s="261" t="s">
        <v>2987</v>
      </c>
      <c r="G1396" s="259"/>
      <c r="H1396" s="262">
        <v>84.799999999999997</v>
      </c>
      <c r="I1396" s="263"/>
      <c r="J1396" s="259"/>
      <c r="K1396" s="259"/>
      <c r="L1396" s="264"/>
      <c r="M1396" s="265"/>
      <c r="N1396" s="266"/>
      <c r="O1396" s="266"/>
      <c r="P1396" s="266"/>
      <c r="Q1396" s="266"/>
      <c r="R1396" s="266"/>
      <c r="S1396" s="266"/>
      <c r="T1396" s="267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68" t="s">
        <v>226</v>
      </c>
      <c r="AU1396" s="268" t="s">
        <v>87</v>
      </c>
      <c r="AV1396" s="14" t="s">
        <v>87</v>
      </c>
      <c r="AW1396" s="14" t="s">
        <v>34</v>
      </c>
      <c r="AX1396" s="14" t="s">
        <v>79</v>
      </c>
      <c r="AY1396" s="268" t="s">
        <v>214</v>
      </c>
    </row>
    <row r="1397" s="14" customFormat="1">
      <c r="A1397" s="14"/>
      <c r="B1397" s="258"/>
      <c r="C1397" s="259"/>
      <c r="D1397" s="243" t="s">
        <v>226</v>
      </c>
      <c r="E1397" s="260" t="s">
        <v>1</v>
      </c>
      <c r="F1397" s="261" t="s">
        <v>1980</v>
      </c>
      <c r="G1397" s="259"/>
      <c r="H1397" s="262">
        <v>-24.399999999999999</v>
      </c>
      <c r="I1397" s="263"/>
      <c r="J1397" s="259"/>
      <c r="K1397" s="259"/>
      <c r="L1397" s="264"/>
      <c r="M1397" s="265"/>
      <c r="N1397" s="266"/>
      <c r="O1397" s="266"/>
      <c r="P1397" s="266"/>
      <c r="Q1397" s="266"/>
      <c r="R1397" s="266"/>
      <c r="S1397" s="266"/>
      <c r="T1397" s="267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8" t="s">
        <v>226</v>
      </c>
      <c r="AU1397" s="268" t="s">
        <v>87</v>
      </c>
      <c r="AV1397" s="14" t="s">
        <v>87</v>
      </c>
      <c r="AW1397" s="14" t="s">
        <v>34</v>
      </c>
      <c r="AX1397" s="14" t="s">
        <v>79</v>
      </c>
      <c r="AY1397" s="268" t="s">
        <v>214</v>
      </c>
    </row>
    <row r="1398" s="15" customFormat="1">
      <c r="A1398" s="15"/>
      <c r="B1398" s="269"/>
      <c r="C1398" s="270"/>
      <c r="D1398" s="243" t="s">
        <v>226</v>
      </c>
      <c r="E1398" s="271" t="s">
        <v>1</v>
      </c>
      <c r="F1398" s="272" t="s">
        <v>230</v>
      </c>
      <c r="G1398" s="270"/>
      <c r="H1398" s="273">
        <v>60.399999999999999</v>
      </c>
      <c r="I1398" s="274"/>
      <c r="J1398" s="270"/>
      <c r="K1398" s="270"/>
      <c r="L1398" s="275"/>
      <c r="M1398" s="276"/>
      <c r="N1398" s="277"/>
      <c r="O1398" s="277"/>
      <c r="P1398" s="277"/>
      <c r="Q1398" s="277"/>
      <c r="R1398" s="277"/>
      <c r="S1398" s="277"/>
      <c r="T1398" s="278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79" t="s">
        <v>226</v>
      </c>
      <c r="AU1398" s="279" t="s">
        <v>87</v>
      </c>
      <c r="AV1398" s="15" t="s">
        <v>117</v>
      </c>
      <c r="AW1398" s="15" t="s">
        <v>34</v>
      </c>
      <c r="AX1398" s="15" t="s">
        <v>85</v>
      </c>
      <c r="AY1398" s="279" t="s">
        <v>214</v>
      </c>
    </row>
    <row r="1399" s="2" customFormat="1" ht="16.5" customHeight="1">
      <c r="A1399" s="39"/>
      <c r="B1399" s="40"/>
      <c r="C1399" s="229" t="s">
        <v>395</v>
      </c>
      <c r="D1399" s="230" t="s">
        <v>218</v>
      </c>
      <c r="E1399" s="231" t="s">
        <v>396</v>
      </c>
      <c r="F1399" s="232" t="s">
        <v>397</v>
      </c>
      <c r="G1399" s="233" t="s">
        <v>221</v>
      </c>
      <c r="H1399" s="234">
        <v>60.399999999999999</v>
      </c>
      <c r="I1399" s="235"/>
      <c r="J1399" s="236">
        <f>ROUND(I1399*H1399,2)</f>
        <v>0</v>
      </c>
      <c r="K1399" s="232" t="s">
        <v>1</v>
      </c>
      <c r="L1399" s="45"/>
      <c r="M1399" s="237" t="s">
        <v>1</v>
      </c>
      <c r="N1399" s="238" t="s">
        <v>44</v>
      </c>
      <c r="O1399" s="92"/>
      <c r="P1399" s="239">
        <f>O1399*H1399</f>
        <v>0</v>
      </c>
      <c r="Q1399" s="239">
        <v>0.0045450000000000004</v>
      </c>
      <c r="R1399" s="239">
        <f>Q1399*H1399</f>
        <v>0.27451800000000004</v>
      </c>
      <c r="S1399" s="239">
        <v>0</v>
      </c>
      <c r="T1399" s="240">
        <f>S1399*H1399</f>
        <v>0</v>
      </c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R1399" s="241" t="s">
        <v>293</v>
      </c>
      <c r="AT1399" s="241" t="s">
        <v>218</v>
      </c>
      <c r="AU1399" s="241" t="s">
        <v>87</v>
      </c>
      <c r="AY1399" s="18" t="s">
        <v>214</v>
      </c>
      <c r="BE1399" s="242">
        <f>IF(N1399="základní",J1399,0)</f>
        <v>0</v>
      </c>
      <c r="BF1399" s="242">
        <f>IF(N1399="snížená",J1399,0)</f>
        <v>0</v>
      </c>
      <c r="BG1399" s="242">
        <f>IF(N1399="zákl. přenesená",J1399,0)</f>
        <v>0</v>
      </c>
      <c r="BH1399" s="242">
        <f>IF(N1399="sníž. přenesená",J1399,0)</f>
        <v>0</v>
      </c>
      <c r="BI1399" s="242">
        <f>IF(N1399="nulová",J1399,0)</f>
        <v>0</v>
      </c>
      <c r="BJ1399" s="18" t="s">
        <v>85</v>
      </c>
      <c r="BK1399" s="242">
        <f>ROUND(I1399*H1399,2)</f>
        <v>0</v>
      </c>
      <c r="BL1399" s="18" t="s">
        <v>293</v>
      </c>
      <c r="BM1399" s="241" t="s">
        <v>398</v>
      </c>
    </row>
    <row r="1400" s="2" customFormat="1">
      <c r="A1400" s="39"/>
      <c r="B1400" s="40"/>
      <c r="C1400" s="41"/>
      <c r="D1400" s="243" t="s">
        <v>224</v>
      </c>
      <c r="E1400" s="41"/>
      <c r="F1400" s="244" t="s">
        <v>399</v>
      </c>
      <c r="G1400" s="41"/>
      <c r="H1400" s="41"/>
      <c r="I1400" s="245"/>
      <c r="J1400" s="41"/>
      <c r="K1400" s="41"/>
      <c r="L1400" s="45"/>
      <c r="M1400" s="246"/>
      <c r="N1400" s="247"/>
      <c r="O1400" s="92"/>
      <c r="P1400" s="92"/>
      <c r="Q1400" s="92"/>
      <c r="R1400" s="92"/>
      <c r="S1400" s="92"/>
      <c r="T1400" s="93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T1400" s="18" t="s">
        <v>224</v>
      </c>
      <c r="AU1400" s="18" t="s">
        <v>87</v>
      </c>
    </row>
    <row r="1401" s="2" customFormat="1">
      <c r="A1401" s="39"/>
      <c r="B1401" s="40"/>
      <c r="C1401" s="41"/>
      <c r="D1401" s="243" t="s">
        <v>400</v>
      </c>
      <c r="E1401" s="41"/>
      <c r="F1401" s="291" t="s">
        <v>401</v>
      </c>
      <c r="G1401" s="41"/>
      <c r="H1401" s="41"/>
      <c r="I1401" s="245"/>
      <c r="J1401" s="41"/>
      <c r="K1401" s="41"/>
      <c r="L1401" s="45"/>
      <c r="M1401" s="246"/>
      <c r="N1401" s="247"/>
      <c r="O1401" s="92"/>
      <c r="P1401" s="92"/>
      <c r="Q1401" s="92"/>
      <c r="R1401" s="92"/>
      <c r="S1401" s="92"/>
      <c r="T1401" s="93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T1401" s="18" t="s">
        <v>400</v>
      </c>
      <c r="AU1401" s="18" t="s">
        <v>87</v>
      </c>
    </row>
    <row r="1402" s="2" customFormat="1" ht="24.15" customHeight="1">
      <c r="A1402" s="39"/>
      <c r="B1402" s="40"/>
      <c r="C1402" s="229" t="s">
        <v>402</v>
      </c>
      <c r="D1402" s="230" t="s">
        <v>218</v>
      </c>
      <c r="E1402" s="231" t="s">
        <v>403</v>
      </c>
      <c r="F1402" s="232" t="s">
        <v>404</v>
      </c>
      <c r="G1402" s="233" t="s">
        <v>239</v>
      </c>
      <c r="H1402" s="234">
        <v>21.91</v>
      </c>
      <c r="I1402" s="235"/>
      <c r="J1402" s="236">
        <f>ROUND(I1402*H1402,2)</f>
        <v>0</v>
      </c>
      <c r="K1402" s="232" t="s">
        <v>222</v>
      </c>
      <c r="L1402" s="45"/>
      <c r="M1402" s="237" t="s">
        <v>1</v>
      </c>
      <c r="N1402" s="238" t="s">
        <v>44</v>
      </c>
      <c r="O1402" s="92"/>
      <c r="P1402" s="239">
        <f>O1402*H1402</f>
        <v>0</v>
      </c>
      <c r="Q1402" s="239">
        <v>0.000428</v>
      </c>
      <c r="R1402" s="239">
        <f>Q1402*H1402</f>
        <v>0.0093774800000000005</v>
      </c>
      <c r="S1402" s="239">
        <v>0</v>
      </c>
      <c r="T1402" s="240">
        <f>S1402*H1402</f>
        <v>0</v>
      </c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R1402" s="241" t="s">
        <v>293</v>
      </c>
      <c r="AT1402" s="241" t="s">
        <v>218</v>
      </c>
      <c r="AU1402" s="241" t="s">
        <v>87</v>
      </c>
      <c r="AY1402" s="18" t="s">
        <v>214</v>
      </c>
      <c r="BE1402" s="242">
        <f>IF(N1402="základní",J1402,0)</f>
        <v>0</v>
      </c>
      <c r="BF1402" s="242">
        <f>IF(N1402="snížená",J1402,0)</f>
        <v>0</v>
      </c>
      <c r="BG1402" s="242">
        <f>IF(N1402="zákl. přenesená",J1402,0)</f>
        <v>0</v>
      </c>
      <c r="BH1402" s="242">
        <f>IF(N1402="sníž. přenesená",J1402,0)</f>
        <v>0</v>
      </c>
      <c r="BI1402" s="242">
        <f>IF(N1402="nulová",J1402,0)</f>
        <v>0</v>
      </c>
      <c r="BJ1402" s="18" t="s">
        <v>85</v>
      </c>
      <c r="BK1402" s="242">
        <f>ROUND(I1402*H1402,2)</f>
        <v>0</v>
      </c>
      <c r="BL1402" s="18" t="s">
        <v>293</v>
      </c>
      <c r="BM1402" s="241" t="s">
        <v>405</v>
      </c>
    </row>
    <row r="1403" s="2" customFormat="1">
      <c r="A1403" s="39"/>
      <c r="B1403" s="40"/>
      <c r="C1403" s="41"/>
      <c r="D1403" s="243" t="s">
        <v>224</v>
      </c>
      <c r="E1403" s="41"/>
      <c r="F1403" s="244" t="s">
        <v>406</v>
      </c>
      <c r="G1403" s="41"/>
      <c r="H1403" s="41"/>
      <c r="I1403" s="245"/>
      <c r="J1403" s="41"/>
      <c r="K1403" s="41"/>
      <c r="L1403" s="45"/>
      <c r="M1403" s="246"/>
      <c r="N1403" s="247"/>
      <c r="O1403" s="92"/>
      <c r="P1403" s="92"/>
      <c r="Q1403" s="92"/>
      <c r="R1403" s="92"/>
      <c r="S1403" s="92"/>
      <c r="T1403" s="93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T1403" s="18" t="s">
        <v>224</v>
      </c>
      <c r="AU1403" s="18" t="s">
        <v>87</v>
      </c>
    </row>
    <row r="1404" s="14" customFormat="1">
      <c r="A1404" s="14"/>
      <c r="B1404" s="258"/>
      <c r="C1404" s="259"/>
      <c r="D1404" s="243" t="s">
        <v>226</v>
      </c>
      <c r="E1404" s="260" t="s">
        <v>1</v>
      </c>
      <c r="F1404" s="261" t="s">
        <v>2988</v>
      </c>
      <c r="G1404" s="259"/>
      <c r="H1404" s="262">
        <v>3.9300000000000002</v>
      </c>
      <c r="I1404" s="263"/>
      <c r="J1404" s="259"/>
      <c r="K1404" s="259"/>
      <c r="L1404" s="264"/>
      <c r="M1404" s="265"/>
      <c r="N1404" s="266"/>
      <c r="O1404" s="266"/>
      <c r="P1404" s="266"/>
      <c r="Q1404" s="266"/>
      <c r="R1404" s="266"/>
      <c r="S1404" s="266"/>
      <c r="T1404" s="267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8" t="s">
        <v>226</v>
      </c>
      <c r="AU1404" s="268" t="s">
        <v>87</v>
      </c>
      <c r="AV1404" s="14" t="s">
        <v>87</v>
      </c>
      <c r="AW1404" s="14" t="s">
        <v>34</v>
      </c>
      <c r="AX1404" s="14" t="s">
        <v>79</v>
      </c>
      <c r="AY1404" s="268" t="s">
        <v>214</v>
      </c>
    </row>
    <row r="1405" s="14" customFormat="1">
      <c r="A1405" s="14"/>
      <c r="B1405" s="258"/>
      <c r="C1405" s="259"/>
      <c r="D1405" s="243" t="s">
        <v>226</v>
      </c>
      <c r="E1405" s="260" t="s">
        <v>1</v>
      </c>
      <c r="F1405" s="261" t="s">
        <v>2989</v>
      </c>
      <c r="G1405" s="259"/>
      <c r="H1405" s="262">
        <v>-0.80000000000000004</v>
      </c>
      <c r="I1405" s="263"/>
      <c r="J1405" s="259"/>
      <c r="K1405" s="259"/>
      <c r="L1405" s="264"/>
      <c r="M1405" s="265"/>
      <c r="N1405" s="266"/>
      <c r="O1405" s="266"/>
      <c r="P1405" s="266"/>
      <c r="Q1405" s="266"/>
      <c r="R1405" s="266"/>
      <c r="S1405" s="266"/>
      <c r="T1405" s="267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68" t="s">
        <v>226</v>
      </c>
      <c r="AU1405" s="268" t="s">
        <v>87</v>
      </c>
      <c r="AV1405" s="14" t="s">
        <v>87</v>
      </c>
      <c r="AW1405" s="14" t="s">
        <v>34</v>
      </c>
      <c r="AX1405" s="14" t="s">
        <v>79</v>
      </c>
      <c r="AY1405" s="268" t="s">
        <v>214</v>
      </c>
    </row>
    <row r="1406" s="14" customFormat="1">
      <c r="A1406" s="14"/>
      <c r="B1406" s="258"/>
      <c r="C1406" s="259"/>
      <c r="D1406" s="243" t="s">
        <v>226</v>
      </c>
      <c r="E1406" s="260" t="s">
        <v>1</v>
      </c>
      <c r="F1406" s="261" t="s">
        <v>2990</v>
      </c>
      <c r="G1406" s="259"/>
      <c r="H1406" s="262">
        <v>21</v>
      </c>
      <c r="I1406" s="263"/>
      <c r="J1406" s="259"/>
      <c r="K1406" s="259"/>
      <c r="L1406" s="264"/>
      <c r="M1406" s="265"/>
      <c r="N1406" s="266"/>
      <c r="O1406" s="266"/>
      <c r="P1406" s="266"/>
      <c r="Q1406" s="266"/>
      <c r="R1406" s="266"/>
      <c r="S1406" s="266"/>
      <c r="T1406" s="267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68" t="s">
        <v>226</v>
      </c>
      <c r="AU1406" s="268" t="s">
        <v>87</v>
      </c>
      <c r="AV1406" s="14" t="s">
        <v>87</v>
      </c>
      <c r="AW1406" s="14" t="s">
        <v>34</v>
      </c>
      <c r="AX1406" s="14" t="s">
        <v>79</v>
      </c>
      <c r="AY1406" s="268" t="s">
        <v>214</v>
      </c>
    </row>
    <row r="1407" s="14" customFormat="1">
      <c r="A1407" s="14"/>
      <c r="B1407" s="258"/>
      <c r="C1407" s="259"/>
      <c r="D1407" s="243" t="s">
        <v>226</v>
      </c>
      <c r="E1407" s="260" t="s">
        <v>1</v>
      </c>
      <c r="F1407" s="261" t="s">
        <v>2991</v>
      </c>
      <c r="G1407" s="259"/>
      <c r="H1407" s="262">
        <v>-2.7999999999999998</v>
      </c>
      <c r="I1407" s="263"/>
      <c r="J1407" s="259"/>
      <c r="K1407" s="259"/>
      <c r="L1407" s="264"/>
      <c r="M1407" s="265"/>
      <c r="N1407" s="266"/>
      <c r="O1407" s="266"/>
      <c r="P1407" s="266"/>
      <c r="Q1407" s="266"/>
      <c r="R1407" s="266"/>
      <c r="S1407" s="266"/>
      <c r="T1407" s="267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8" t="s">
        <v>226</v>
      </c>
      <c r="AU1407" s="268" t="s">
        <v>87</v>
      </c>
      <c r="AV1407" s="14" t="s">
        <v>87</v>
      </c>
      <c r="AW1407" s="14" t="s">
        <v>34</v>
      </c>
      <c r="AX1407" s="14" t="s">
        <v>79</v>
      </c>
      <c r="AY1407" s="268" t="s">
        <v>214</v>
      </c>
    </row>
    <row r="1408" s="14" customFormat="1">
      <c r="A1408" s="14"/>
      <c r="B1408" s="258"/>
      <c r="C1408" s="259"/>
      <c r="D1408" s="243" t="s">
        <v>226</v>
      </c>
      <c r="E1408" s="260" t="s">
        <v>1</v>
      </c>
      <c r="F1408" s="261" t="s">
        <v>2992</v>
      </c>
      <c r="G1408" s="259"/>
      <c r="H1408" s="262">
        <v>11.630000000000001</v>
      </c>
      <c r="I1408" s="263"/>
      <c r="J1408" s="259"/>
      <c r="K1408" s="259"/>
      <c r="L1408" s="264"/>
      <c r="M1408" s="265"/>
      <c r="N1408" s="266"/>
      <c r="O1408" s="266"/>
      <c r="P1408" s="266"/>
      <c r="Q1408" s="266"/>
      <c r="R1408" s="266"/>
      <c r="S1408" s="266"/>
      <c r="T1408" s="267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8" t="s">
        <v>226</v>
      </c>
      <c r="AU1408" s="268" t="s">
        <v>87</v>
      </c>
      <c r="AV1408" s="14" t="s">
        <v>87</v>
      </c>
      <c r="AW1408" s="14" t="s">
        <v>34</v>
      </c>
      <c r="AX1408" s="14" t="s">
        <v>79</v>
      </c>
      <c r="AY1408" s="268" t="s">
        <v>214</v>
      </c>
    </row>
    <row r="1409" s="14" customFormat="1">
      <c r="A1409" s="14"/>
      <c r="B1409" s="258"/>
      <c r="C1409" s="259"/>
      <c r="D1409" s="243" t="s">
        <v>226</v>
      </c>
      <c r="E1409" s="260" t="s">
        <v>1</v>
      </c>
      <c r="F1409" s="261" t="s">
        <v>2993</v>
      </c>
      <c r="G1409" s="259"/>
      <c r="H1409" s="262">
        <v>2.2400000000000002</v>
      </c>
      <c r="I1409" s="263"/>
      <c r="J1409" s="259"/>
      <c r="K1409" s="259"/>
      <c r="L1409" s="264"/>
      <c r="M1409" s="265"/>
      <c r="N1409" s="266"/>
      <c r="O1409" s="266"/>
      <c r="P1409" s="266"/>
      <c r="Q1409" s="266"/>
      <c r="R1409" s="266"/>
      <c r="S1409" s="266"/>
      <c r="T1409" s="267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8" t="s">
        <v>226</v>
      </c>
      <c r="AU1409" s="268" t="s">
        <v>87</v>
      </c>
      <c r="AV1409" s="14" t="s">
        <v>87</v>
      </c>
      <c r="AW1409" s="14" t="s">
        <v>34</v>
      </c>
      <c r="AX1409" s="14" t="s">
        <v>79</v>
      </c>
      <c r="AY1409" s="268" t="s">
        <v>214</v>
      </c>
    </row>
    <row r="1410" s="14" customFormat="1">
      <c r="A1410" s="14"/>
      <c r="B1410" s="258"/>
      <c r="C1410" s="259"/>
      <c r="D1410" s="243" t="s">
        <v>226</v>
      </c>
      <c r="E1410" s="260" t="s">
        <v>1</v>
      </c>
      <c r="F1410" s="261" t="s">
        <v>2994</v>
      </c>
      <c r="G1410" s="259"/>
      <c r="H1410" s="262">
        <v>0.90000000000000002</v>
      </c>
      <c r="I1410" s="263"/>
      <c r="J1410" s="259"/>
      <c r="K1410" s="259"/>
      <c r="L1410" s="264"/>
      <c r="M1410" s="265"/>
      <c r="N1410" s="266"/>
      <c r="O1410" s="266"/>
      <c r="P1410" s="266"/>
      <c r="Q1410" s="266"/>
      <c r="R1410" s="266"/>
      <c r="S1410" s="266"/>
      <c r="T1410" s="267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8" t="s">
        <v>226</v>
      </c>
      <c r="AU1410" s="268" t="s">
        <v>87</v>
      </c>
      <c r="AV1410" s="14" t="s">
        <v>87</v>
      </c>
      <c r="AW1410" s="14" t="s">
        <v>34</v>
      </c>
      <c r="AX1410" s="14" t="s">
        <v>79</v>
      </c>
      <c r="AY1410" s="268" t="s">
        <v>214</v>
      </c>
    </row>
    <row r="1411" s="14" customFormat="1">
      <c r="A1411" s="14"/>
      <c r="B1411" s="258"/>
      <c r="C1411" s="259"/>
      <c r="D1411" s="243" t="s">
        <v>226</v>
      </c>
      <c r="E1411" s="260" t="s">
        <v>1</v>
      </c>
      <c r="F1411" s="261" t="s">
        <v>2995</v>
      </c>
      <c r="G1411" s="259"/>
      <c r="H1411" s="262">
        <v>-14.19</v>
      </c>
      <c r="I1411" s="263"/>
      <c r="J1411" s="259"/>
      <c r="K1411" s="259"/>
      <c r="L1411" s="264"/>
      <c r="M1411" s="265"/>
      <c r="N1411" s="266"/>
      <c r="O1411" s="266"/>
      <c r="P1411" s="266"/>
      <c r="Q1411" s="266"/>
      <c r="R1411" s="266"/>
      <c r="S1411" s="266"/>
      <c r="T1411" s="267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68" t="s">
        <v>226</v>
      </c>
      <c r="AU1411" s="268" t="s">
        <v>87</v>
      </c>
      <c r="AV1411" s="14" t="s">
        <v>87</v>
      </c>
      <c r="AW1411" s="14" t="s">
        <v>34</v>
      </c>
      <c r="AX1411" s="14" t="s">
        <v>79</v>
      </c>
      <c r="AY1411" s="268" t="s">
        <v>214</v>
      </c>
    </row>
    <row r="1412" s="15" customFormat="1">
      <c r="A1412" s="15"/>
      <c r="B1412" s="269"/>
      <c r="C1412" s="270"/>
      <c r="D1412" s="243" t="s">
        <v>226</v>
      </c>
      <c r="E1412" s="271" t="s">
        <v>1</v>
      </c>
      <c r="F1412" s="272" t="s">
        <v>230</v>
      </c>
      <c r="G1412" s="270"/>
      <c r="H1412" s="273">
        <v>21.91</v>
      </c>
      <c r="I1412" s="274"/>
      <c r="J1412" s="270"/>
      <c r="K1412" s="270"/>
      <c r="L1412" s="275"/>
      <c r="M1412" s="276"/>
      <c r="N1412" s="277"/>
      <c r="O1412" s="277"/>
      <c r="P1412" s="277"/>
      <c r="Q1412" s="277"/>
      <c r="R1412" s="277"/>
      <c r="S1412" s="277"/>
      <c r="T1412" s="278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79" t="s">
        <v>226</v>
      </c>
      <c r="AU1412" s="279" t="s">
        <v>87</v>
      </c>
      <c r="AV1412" s="15" t="s">
        <v>117</v>
      </c>
      <c r="AW1412" s="15" t="s">
        <v>34</v>
      </c>
      <c r="AX1412" s="15" t="s">
        <v>85</v>
      </c>
      <c r="AY1412" s="279" t="s">
        <v>214</v>
      </c>
    </row>
    <row r="1413" s="2" customFormat="1" ht="24.15" customHeight="1">
      <c r="A1413" s="39"/>
      <c r="B1413" s="40"/>
      <c r="C1413" s="280" t="s">
        <v>408</v>
      </c>
      <c r="D1413" s="281" t="s">
        <v>244</v>
      </c>
      <c r="E1413" s="282" t="s">
        <v>409</v>
      </c>
      <c r="F1413" s="283" t="s">
        <v>410</v>
      </c>
      <c r="G1413" s="284" t="s">
        <v>354</v>
      </c>
      <c r="H1413" s="285">
        <v>49.880000000000003</v>
      </c>
      <c r="I1413" s="286"/>
      <c r="J1413" s="287">
        <f>ROUND(I1413*H1413,2)</f>
        <v>0</v>
      </c>
      <c r="K1413" s="283" t="s">
        <v>222</v>
      </c>
      <c r="L1413" s="288"/>
      <c r="M1413" s="289" t="s">
        <v>1</v>
      </c>
      <c r="N1413" s="290" t="s">
        <v>44</v>
      </c>
      <c r="O1413" s="92"/>
      <c r="P1413" s="239">
        <f>O1413*H1413</f>
        <v>0</v>
      </c>
      <c r="Q1413" s="239">
        <v>0.00089999999999999998</v>
      </c>
      <c r="R1413" s="239">
        <f>Q1413*H1413</f>
        <v>0.044892000000000001</v>
      </c>
      <c r="S1413" s="239">
        <v>0</v>
      </c>
      <c r="T1413" s="240">
        <f>S1413*H1413</f>
        <v>0</v>
      </c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R1413" s="241" t="s">
        <v>299</v>
      </c>
      <c r="AT1413" s="241" t="s">
        <v>244</v>
      </c>
      <c r="AU1413" s="241" t="s">
        <v>87</v>
      </c>
      <c r="AY1413" s="18" t="s">
        <v>214</v>
      </c>
      <c r="BE1413" s="242">
        <f>IF(N1413="základní",J1413,0)</f>
        <v>0</v>
      </c>
      <c r="BF1413" s="242">
        <f>IF(N1413="snížená",J1413,0)</f>
        <v>0</v>
      </c>
      <c r="BG1413" s="242">
        <f>IF(N1413="zákl. přenesená",J1413,0)</f>
        <v>0</v>
      </c>
      <c r="BH1413" s="242">
        <f>IF(N1413="sníž. přenesená",J1413,0)</f>
        <v>0</v>
      </c>
      <c r="BI1413" s="242">
        <f>IF(N1413="nulová",J1413,0)</f>
        <v>0</v>
      </c>
      <c r="BJ1413" s="18" t="s">
        <v>85</v>
      </c>
      <c r="BK1413" s="242">
        <f>ROUND(I1413*H1413,2)</f>
        <v>0</v>
      </c>
      <c r="BL1413" s="18" t="s">
        <v>293</v>
      </c>
      <c r="BM1413" s="241" t="s">
        <v>411</v>
      </c>
    </row>
    <row r="1414" s="2" customFormat="1">
      <c r="A1414" s="39"/>
      <c r="B1414" s="40"/>
      <c r="C1414" s="41"/>
      <c r="D1414" s="243" t="s">
        <v>224</v>
      </c>
      <c r="E1414" s="41"/>
      <c r="F1414" s="244" t="s">
        <v>410</v>
      </c>
      <c r="G1414" s="41"/>
      <c r="H1414" s="41"/>
      <c r="I1414" s="245"/>
      <c r="J1414" s="41"/>
      <c r="K1414" s="41"/>
      <c r="L1414" s="45"/>
      <c r="M1414" s="246"/>
      <c r="N1414" s="247"/>
      <c r="O1414" s="92"/>
      <c r="P1414" s="92"/>
      <c r="Q1414" s="92"/>
      <c r="R1414" s="92"/>
      <c r="S1414" s="92"/>
      <c r="T1414" s="93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T1414" s="18" t="s">
        <v>224</v>
      </c>
      <c r="AU1414" s="18" t="s">
        <v>87</v>
      </c>
    </row>
    <row r="1415" s="14" customFormat="1">
      <c r="A1415" s="14"/>
      <c r="B1415" s="258"/>
      <c r="C1415" s="259"/>
      <c r="D1415" s="243" t="s">
        <v>226</v>
      </c>
      <c r="E1415" s="260" t="s">
        <v>1</v>
      </c>
      <c r="F1415" s="261" t="s">
        <v>2996</v>
      </c>
      <c r="G1415" s="259"/>
      <c r="H1415" s="262">
        <v>85</v>
      </c>
      <c r="I1415" s="263"/>
      <c r="J1415" s="259"/>
      <c r="K1415" s="259"/>
      <c r="L1415" s="264"/>
      <c r="M1415" s="265"/>
      <c r="N1415" s="266"/>
      <c r="O1415" s="266"/>
      <c r="P1415" s="266"/>
      <c r="Q1415" s="266"/>
      <c r="R1415" s="266"/>
      <c r="S1415" s="266"/>
      <c r="T1415" s="267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8" t="s">
        <v>226</v>
      </c>
      <c r="AU1415" s="268" t="s">
        <v>87</v>
      </c>
      <c r="AV1415" s="14" t="s">
        <v>87</v>
      </c>
      <c r="AW1415" s="14" t="s">
        <v>34</v>
      </c>
      <c r="AX1415" s="14" t="s">
        <v>79</v>
      </c>
      <c r="AY1415" s="268" t="s">
        <v>214</v>
      </c>
    </row>
    <row r="1416" s="14" customFormat="1">
      <c r="A1416" s="14"/>
      <c r="B1416" s="258"/>
      <c r="C1416" s="259"/>
      <c r="D1416" s="243" t="s">
        <v>226</v>
      </c>
      <c r="E1416" s="260" t="s">
        <v>1</v>
      </c>
      <c r="F1416" s="261" t="s">
        <v>2997</v>
      </c>
      <c r="G1416" s="259"/>
      <c r="H1416" s="262">
        <v>-35.119999999999997</v>
      </c>
      <c r="I1416" s="263"/>
      <c r="J1416" s="259"/>
      <c r="K1416" s="259"/>
      <c r="L1416" s="264"/>
      <c r="M1416" s="265"/>
      <c r="N1416" s="266"/>
      <c r="O1416" s="266"/>
      <c r="P1416" s="266"/>
      <c r="Q1416" s="266"/>
      <c r="R1416" s="266"/>
      <c r="S1416" s="266"/>
      <c r="T1416" s="267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8" t="s">
        <v>226</v>
      </c>
      <c r="AU1416" s="268" t="s">
        <v>87</v>
      </c>
      <c r="AV1416" s="14" t="s">
        <v>87</v>
      </c>
      <c r="AW1416" s="14" t="s">
        <v>34</v>
      </c>
      <c r="AX1416" s="14" t="s">
        <v>79</v>
      </c>
      <c r="AY1416" s="268" t="s">
        <v>214</v>
      </c>
    </row>
    <row r="1417" s="15" customFormat="1">
      <c r="A1417" s="15"/>
      <c r="B1417" s="269"/>
      <c r="C1417" s="270"/>
      <c r="D1417" s="243" t="s">
        <v>226</v>
      </c>
      <c r="E1417" s="271" t="s">
        <v>1</v>
      </c>
      <c r="F1417" s="272" t="s">
        <v>230</v>
      </c>
      <c r="G1417" s="270"/>
      <c r="H1417" s="273">
        <v>49.880000000000003</v>
      </c>
      <c r="I1417" s="274"/>
      <c r="J1417" s="270"/>
      <c r="K1417" s="270"/>
      <c r="L1417" s="275"/>
      <c r="M1417" s="276"/>
      <c r="N1417" s="277"/>
      <c r="O1417" s="277"/>
      <c r="P1417" s="277"/>
      <c r="Q1417" s="277"/>
      <c r="R1417" s="277"/>
      <c r="S1417" s="277"/>
      <c r="T1417" s="278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79" t="s">
        <v>226</v>
      </c>
      <c r="AU1417" s="279" t="s">
        <v>87</v>
      </c>
      <c r="AV1417" s="15" t="s">
        <v>117</v>
      </c>
      <c r="AW1417" s="15" t="s">
        <v>34</v>
      </c>
      <c r="AX1417" s="15" t="s">
        <v>85</v>
      </c>
      <c r="AY1417" s="279" t="s">
        <v>214</v>
      </c>
    </row>
    <row r="1418" s="2" customFormat="1" ht="24.15" customHeight="1">
      <c r="A1418" s="39"/>
      <c r="B1418" s="40"/>
      <c r="C1418" s="229" t="s">
        <v>413</v>
      </c>
      <c r="D1418" s="230" t="s">
        <v>218</v>
      </c>
      <c r="E1418" s="231" t="s">
        <v>414</v>
      </c>
      <c r="F1418" s="232" t="s">
        <v>415</v>
      </c>
      <c r="G1418" s="233" t="s">
        <v>221</v>
      </c>
      <c r="H1418" s="234">
        <v>60.399999999999999</v>
      </c>
      <c r="I1418" s="235"/>
      <c r="J1418" s="236">
        <f>ROUND(I1418*H1418,2)</f>
        <v>0</v>
      </c>
      <c r="K1418" s="232" t="s">
        <v>222</v>
      </c>
      <c r="L1418" s="45"/>
      <c r="M1418" s="237" t="s">
        <v>1</v>
      </c>
      <c r="N1418" s="238" t="s">
        <v>44</v>
      </c>
      <c r="O1418" s="92"/>
      <c r="P1418" s="239">
        <f>O1418*H1418</f>
        <v>0</v>
      </c>
      <c r="Q1418" s="239">
        <v>0.0074999999999999997</v>
      </c>
      <c r="R1418" s="239">
        <f>Q1418*H1418</f>
        <v>0.45299999999999996</v>
      </c>
      <c r="S1418" s="239">
        <v>0</v>
      </c>
      <c r="T1418" s="240">
        <f>S1418*H1418</f>
        <v>0</v>
      </c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R1418" s="241" t="s">
        <v>293</v>
      </c>
      <c r="AT1418" s="241" t="s">
        <v>218</v>
      </c>
      <c r="AU1418" s="241" t="s">
        <v>87</v>
      </c>
      <c r="AY1418" s="18" t="s">
        <v>214</v>
      </c>
      <c r="BE1418" s="242">
        <f>IF(N1418="základní",J1418,0)</f>
        <v>0</v>
      </c>
      <c r="BF1418" s="242">
        <f>IF(N1418="snížená",J1418,0)</f>
        <v>0</v>
      </c>
      <c r="BG1418" s="242">
        <f>IF(N1418="zákl. přenesená",J1418,0)</f>
        <v>0</v>
      </c>
      <c r="BH1418" s="242">
        <f>IF(N1418="sníž. přenesená",J1418,0)</f>
        <v>0</v>
      </c>
      <c r="BI1418" s="242">
        <f>IF(N1418="nulová",J1418,0)</f>
        <v>0</v>
      </c>
      <c r="BJ1418" s="18" t="s">
        <v>85</v>
      </c>
      <c r="BK1418" s="242">
        <f>ROUND(I1418*H1418,2)</f>
        <v>0</v>
      </c>
      <c r="BL1418" s="18" t="s">
        <v>293</v>
      </c>
      <c r="BM1418" s="241" t="s">
        <v>416</v>
      </c>
    </row>
    <row r="1419" s="2" customFormat="1">
      <c r="A1419" s="39"/>
      <c r="B1419" s="40"/>
      <c r="C1419" s="41"/>
      <c r="D1419" s="243" t="s">
        <v>224</v>
      </c>
      <c r="E1419" s="41"/>
      <c r="F1419" s="244" t="s">
        <v>417</v>
      </c>
      <c r="G1419" s="41"/>
      <c r="H1419" s="41"/>
      <c r="I1419" s="245"/>
      <c r="J1419" s="41"/>
      <c r="K1419" s="41"/>
      <c r="L1419" s="45"/>
      <c r="M1419" s="246"/>
      <c r="N1419" s="247"/>
      <c r="O1419" s="92"/>
      <c r="P1419" s="92"/>
      <c r="Q1419" s="92"/>
      <c r="R1419" s="92"/>
      <c r="S1419" s="92"/>
      <c r="T1419" s="93"/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T1419" s="18" t="s">
        <v>224</v>
      </c>
      <c r="AU1419" s="18" t="s">
        <v>87</v>
      </c>
    </row>
    <row r="1420" s="14" customFormat="1">
      <c r="A1420" s="14"/>
      <c r="B1420" s="258"/>
      <c r="C1420" s="259"/>
      <c r="D1420" s="243" t="s">
        <v>226</v>
      </c>
      <c r="E1420" s="260" t="s">
        <v>1</v>
      </c>
      <c r="F1420" s="261" t="s">
        <v>2998</v>
      </c>
      <c r="G1420" s="259"/>
      <c r="H1420" s="262">
        <v>68.200000000000003</v>
      </c>
      <c r="I1420" s="263"/>
      <c r="J1420" s="259"/>
      <c r="K1420" s="259"/>
      <c r="L1420" s="264"/>
      <c r="M1420" s="265"/>
      <c r="N1420" s="266"/>
      <c r="O1420" s="266"/>
      <c r="P1420" s="266"/>
      <c r="Q1420" s="266"/>
      <c r="R1420" s="266"/>
      <c r="S1420" s="266"/>
      <c r="T1420" s="267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68" t="s">
        <v>226</v>
      </c>
      <c r="AU1420" s="268" t="s">
        <v>87</v>
      </c>
      <c r="AV1420" s="14" t="s">
        <v>87</v>
      </c>
      <c r="AW1420" s="14" t="s">
        <v>34</v>
      </c>
      <c r="AX1420" s="14" t="s">
        <v>79</v>
      </c>
      <c r="AY1420" s="268" t="s">
        <v>214</v>
      </c>
    </row>
    <row r="1421" s="14" customFormat="1">
      <c r="A1421" s="14"/>
      <c r="B1421" s="258"/>
      <c r="C1421" s="259"/>
      <c r="D1421" s="243" t="s">
        <v>226</v>
      </c>
      <c r="E1421" s="260" t="s">
        <v>1</v>
      </c>
      <c r="F1421" s="261" t="s">
        <v>2999</v>
      </c>
      <c r="G1421" s="259"/>
      <c r="H1421" s="262">
        <v>16.600000000000001</v>
      </c>
      <c r="I1421" s="263"/>
      <c r="J1421" s="259"/>
      <c r="K1421" s="259"/>
      <c r="L1421" s="264"/>
      <c r="M1421" s="265"/>
      <c r="N1421" s="266"/>
      <c r="O1421" s="266"/>
      <c r="P1421" s="266"/>
      <c r="Q1421" s="266"/>
      <c r="R1421" s="266"/>
      <c r="S1421" s="266"/>
      <c r="T1421" s="267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8" t="s">
        <v>226</v>
      </c>
      <c r="AU1421" s="268" t="s">
        <v>87</v>
      </c>
      <c r="AV1421" s="14" t="s">
        <v>87</v>
      </c>
      <c r="AW1421" s="14" t="s">
        <v>34</v>
      </c>
      <c r="AX1421" s="14" t="s">
        <v>79</v>
      </c>
      <c r="AY1421" s="268" t="s">
        <v>214</v>
      </c>
    </row>
    <row r="1422" s="14" customFormat="1">
      <c r="A1422" s="14"/>
      <c r="B1422" s="258"/>
      <c r="C1422" s="259"/>
      <c r="D1422" s="243" t="s">
        <v>226</v>
      </c>
      <c r="E1422" s="260" t="s">
        <v>1</v>
      </c>
      <c r="F1422" s="261" t="s">
        <v>1980</v>
      </c>
      <c r="G1422" s="259"/>
      <c r="H1422" s="262">
        <v>-24.399999999999999</v>
      </c>
      <c r="I1422" s="263"/>
      <c r="J1422" s="259"/>
      <c r="K1422" s="259"/>
      <c r="L1422" s="264"/>
      <c r="M1422" s="265"/>
      <c r="N1422" s="266"/>
      <c r="O1422" s="266"/>
      <c r="P1422" s="266"/>
      <c r="Q1422" s="266"/>
      <c r="R1422" s="266"/>
      <c r="S1422" s="266"/>
      <c r="T1422" s="267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8" t="s">
        <v>226</v>
      </c>
      <c r="AU1422" s="268" t="s">
        <v>87</v>
      </c>
      <c r="AV1422" s="14" t="s">
        <v>87</v>
      </c>
      <c r="AW1422" s="14" t="s">
        <v>34</v>
      </c>
      <c r="AX1422" s="14" t="s">
        <v>79</v>
      </c>
      <c r="AY1422" s="268" t="s">
        <v>214</v>
      </c>
    </row>
    <row r="1423" s="15" customFormat="1">
      <c r="A1423" s="15"/>
      <c r="B1423" s="269"/>
      <c r="C1423" s="270"/>
      <c r="D1423" s="243" t="s">
        <v>226</v>
      </c>
      <c r="E1423" s="271" t="s">
        <v>1</v>
      </c>
      <c r="F1423" s="272" t="s">
        <v>230</v>
      </c>
      <c r="G1423" s="270"/>
      <c r="H1423" s="273">
        <v>60.399999999999999</v>
      </c>
      <c r="I1423" s="274"/>
      <c r="J1423" s="270"/>
      <c r="K1423" s="270"/>
      <c r="L1423" s="275"/>
      <c r="M1423" s="276"/>
      <c r="N1423" s="277"/>
      <c r="O1423" s="277"/>
      <c r="P1423" s="277"/>
      <c r="Q1423" s="277"/>
      <c r="R1423" s="277"/>
      <c r="S1423" s="277"/>
      <c r="T1423" s="278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79" t="s">
        <v>226</v>
      </c>
      <c r="AU1423" s="279" t="s">
        <v>87</v>
      </c>
      <c r="AV1423" s="15" t="s">
        <v>117</v>
      </c>
      <c r="AW1423" s="15" t="s">
        <v>34</v>
      </c>
      <c r="AX1423" s="15" t="s">
        <v>85</v>
      </c>
      <c r="AY1423" s="279" t="s">
        <v>214</v>
      </c>
    </row>
    <row r="1424" s="2" customFormat="1" ht="24.15" customHeight="1">
      <c r="A1424" s="39"/>
      <c r="B1424" s="40"/>
      <c r="C1424" s="280" t="s">
        <v>418</v>
      </c>
      <c r="D1424" s="281" t="s">
        <v>244</v>
      </c>
      <c r="E1424" s="282" t="s">
        <v>419</v>
      </c>
      <c r="F1424" s="283" t="s">
        <v>420</v>
      </c>
      <c r="G1424" s="284" t="s">
        <v>221</v>
      </c>
      <c r="H1424" s="285">
        <v>62.712000000000003</v>
      </c>
      <c r="I1424" s="286"/>
      <c r="J1424" s="287">
        <f>ROUND(I1424*H1424,2)</f>
        <v>0</v>
      </c>
      <c r="K1424" s="283" t="s">
        <v>222</v>
      </c>
      <c r="L1424" s="288"/>
      <c r="M1424" s="289" t="s">
        <v>1</v>
      </c>
      <c r="N1424" s="290" t="s">
        <v>44</v>
      </c>
      <c r="O1424" s="92"/>
      <c r="P1424" s="239">
        <f>O1424*H1424</f>
        <v>0</v>
      </c>
      <c r="Q1424" s="239">
        <v>0.0177</v>
      </c>
      <c r="R1424" s="239">
        <f>Q1424*H1424</f>
        <v>1.1100024000000002</v>
      </c>
      <c r="S1424" s="239">
        <v>0</v>
      </c>
      <c r="T1424" s="240">
        <f>S1424*H1424</f>
        <v>0</v>
      </c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R1424" s="241" t="s">
        <v>299</v>
      </c>
      <c r="AT1424" s="241" t="s">
        <v>244</v>
      </c>
      <c r="AU1424" s="241" t="s">
        <v>87</v>
      </c>
      <c r="AY1424" s="18" t="s">
        <v>214</v>
      </c>
      <c r="BE1424" s="242">
        <f>IF(N1424="základní",J1424,0)</f>
        <v>0</v>
      </c>
      <c r="BF1424" s="242">
        <f>IF(N1424="snížená",J1424,0)</f>
        <v>0</v>
      </c>
      <c r="BG1424" s="242">
        <f>IF(N1424="zákl. přenesená",J1424,0)</f>
        <v>0</v>
      </c>
      <c r="BH1424" s="242">
        <f>IF(N1424="sníž. přenesená",J1424,0)</f>
        <v>0</v>
      </c>
      <c r="BI1424" s="242">
        <f>IF(N1424="nulová",J1424,0)</f>
        <v>0</v>
      </c>
      <c r="BJ1424" s="18" t="s">
        <v>85</v>
      </c>
      <c r="BK1424" s="242">
        <f>ROUND(I1424*H1424,2)</f>
        <v>0</v>
      </c>
      <c r="BL1424" s="18" t="s">
        <v>293</v>
      </c>
      <c r="BM1424" s="241" t="s">
        <v>421</v>
      </c>
    </row>
    <row r="1425" s="2" customFormat="1">
      <c r="A1425" s="39"/>
      <c r="B1425" s="40"/>
      <c r="C1425" s="41"/>
      <c r="D1425" s="243" t="s">
        <v>224</v>
      </c>
      <c r="E1425" s="41"/>
      <c r="F1425" s="244" t="s">
        <v>420</v>
      </c>
      <c r="G1425" s="41"/>
      <c r="H1425" s="41"/>
      <c r="I1425" s="245"/>
      <c r="J1425" s="41"/>
      <c r="K1425" s="41"/>
      <c r="L1425" s="45"/>
      <c r="M1425" s="246"/>
      <c r="N1425" s="247"/>
      <c r="O1425" s="92"/>
      <c r="P1425" s="92"/>
      <c r="Q1425" s="92"/>
      <c r="R1425" s="92"/>
      <c r="S1425" s="92"/>
      <c r="T1425" s="93"/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T1425" s="18" t="s">
        <v>224</v>
      </c>
      <c r="AU1425" s="18" t="s">
        <v>87</v>
      </c>
    </row>
    <row r="1426" s="14" customFormat="1">
      <c r="A1426" s="14"/>
      <c r="B1426" s="258"/>
      <c r="C1426" s="259"/>
      <c r="D1426" s="243" t="s">
        <v>226</v>
      </c>
      <c r="E1426" s="260" t="s">
        <v>1</v>
      </c>
      <c r="F1426" s="261" t="s">
        <v>3000</v>
      </c>
      <c r="G1426" s="259"/>
      <c r="H1426" s="262">
        <v>88.087999999999994</v>
      </c>
      <c r="I1426" s="263"/>
      <c r="J1426" s="259"/>
      <c r="K1426" s="259"/>
      <c r="L1426" s="264"/>
      <c r="M1426" s="265"/>
      <c r="N1426" s="266"/>
      <c r="O1426" s="266"/>
      <c r="P1426" s="266"/>
      <c r="Q1426" s="266"/>
      <c r="R1426" s="266"/>
      <c r="S1426" s="266"/>
      <c r="T1426" s="267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8" t="s">
        <v>226</v>
      </c>
      <c r="AU1426" s="268" t="s">
        <v>87</v>
      </c>
      <c r="AV1426" s="14" t="s">
        <v>87</v>
      </c>
      <c r="AW1426" s="14" t="s">
        <v>34</v>
      </c>
      <c r="AX1426" s="14" t="s">
        <v>79</v>
      </c>
      <c r="AY1426" s="268" t="s">
        <v>214</v>
      </c>
    </row>
    <row r="1427" s="14" customFormat="1">
      <c r="A1427" s="14"/>
      <c r="B1427" s="258"/>
      <c r="C1427" s="259"/>
      <c r="D1427" s="243" t="s">
        <v>226</v>
      </c>
      <c r="E1427" s="260" t="s">
        <v>1</v>
      </c>
      <c r="F1427" s="261" t="s">
        <v>3001</v>
      </c>
      <c r="G1427" s="259"/>
      <c r="H1427" s="262">
        <v>-25.376000000000001</v>
      </c>
      <c r="I1427" s="263"/>
      <c r="J1427" s="259"/>
      <c r="K1427" s="259"/>
      <c r="L1427" s="264"/>
      <c r="M1427" s="265"/>
      <c r="N1427" s="266"/>
      <c r="O1427" s="266"/>
      <c r="P1427" s="266"/>
      <c r="Q1427" s="266"/>
      <c r="R1427" s="266"/>
      <c r="S1427" s="266"/>
      <c r="T1427" s="267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68" t="s">
        <v>226</v>
      </c>
      <c r="AU1427" s="268" t="s">
        <v>87</v>
      </c>
      <c r="AV1427" s="14" t="s">
        <v>87</v>
      </c>
      <c r="AW1427" s="14" t="s">
        <v>34</v>
      </c>
      <c r="AX1427" s="14" t="s">
        <v>79</v>
      </c>
      <c r="AY1427" s="268" t="s">
        <v>214</v>
      </c>
    </row>
    <row r="1428" s="15" customFormat="1">
      <c r="A1428" s="15"/>
      <c r="B1428" s="269"/>
      <c r="C1428" s="270"/>
      <c r="D1428" s="243" t="s">
        <v>226</v>
      </c>
      <c r="E1428" s="271" t="s">
        <v>1</v>
      </c>
      <c r="F1428" s="272" t="s">
        <v>230</v>
      </c>
      <c r="G1428" s="270"/>
      <c r="H1428" s="273">
        <v>62.712000000000003</v>
      </c>
      <c r="I1428" s="274"/>
      <c r="J1428" s="270"/>
      <c r="K1428" s="270"/>
      <c r="L1428" s="275"/>
      <c r="M1428" s="276"/>
      <c r="N1428" s="277"/>
      <c r="O1428" s="277"/>
      <c r="P1428" s="277"/>
      <c r="Q1428" s="277"/>
      <c r="R1428" s="277"/>
      <c r="S1428" s="277"/>
      <c r="T1428" s="278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79" t="s">
        <v>226</v>
      </c>
      <c r="AU1428" s="279" t="s">
        <v>87</v>
      </c>
      <c r="AV1428" s="15" t="s">
        <v>117</v>
      </c>
      <c r="AW1428" s="15" t="s">
        <v>34</v>
      </c>
      <c r="AX1428" s="15" t="s">
        <v>85</v>
      </c>
      <c r="AY1428" s="279" t="s">
        <v>214</v>
      </c>
    </row>
    <row r="1429" s="2" customFormat="1" ht="33" customHeight="1">
      <c r="A1429" s="39"/>
      <c r="B1429" s="40"/>
      <c r="C1429" s="229" t="s">
        <v>423</v>
      </c>
      <c r="D1429" s="230" t="s">
        <v>218</v>
      </c>
      <c r="E1429" s="231" t="s">
        <v>424</v>
      </c>
      <c r="F1429" s="232" t="s">
        <v>425</v>
      </c>
      <c r="G1429" s="233" t="s">
        <v>221</v>
      </c>
      <c r="H1429" s="234">
        <v>60.399999999999999</v>
      </c>
      <c r="I1429" s="235"/>
      <c r="J1429" s="236">
        <f>ROUND(I1429*H1429,2)</f>
        <v>0</v>
      </c>
      <c r="K1429" s="232" t="s">
        <v>222</v>
      </c>
      <c r="L1429" s="45"/>
      <c r="M1429" s="237" t="s">
        <v>1</v>
      </c>
      <c r="N1429" s="238" t="s">
        <v>44</v>
      </c>
      <c r="O1429" s="92"/>
      <c r="P1429" s="239">
        <f>O1429*H1429</f>
        <v>0</v>
      </c>
      <c r="Q1429" s="239">
        <v>0.00062</v>
      </c>
      <c r="R1429" s="239">
        <f>Q1429*H1429</f>
        <v>0.037448000000000002</v>
      </c>
      <c r="S1429" s="239">
        <v>0</v>
      </c>
      <c r="T1429" s="240">
        <f>S1429*H1429</f>
        <v>0</v>
      </c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R1429" s="241" t="s">
        <v>293</v>
      </c>
      <c r="AT1429" s="241" t="s">
        <v>218</v>
      </c>
      <c r="AU1429" s="241" t="s">
        <v>87</v>
      </c>
      <c r="AY1429" s="18" t="s">
        <v>214</v>
      </c>
      <c r="BE1429" s="242">
        <f>IF(N1429="základní",J1429,0)</f>
        <v>0</v>
      </c>
      <c r="BF1429" s="242">
        <f>IF(N1429="snížená",J1429,0)</f>
        <v>0</v>
      </c>
      <c r="BG1429" s="242">
        <f>IF(N1429="zákl. přenesená",J1429,0)</f>
        <v>0</v>
      </c>
      <c r="BH1429" s="242">
        <f>IF(N1429="sníž. přenesená",J1429,0)</f>
        <v>0</v>
      </c>
      <c r="BI1429" s="242">
        <f>IF(N1429="nulová",J1429,0)</f>
        <v>0</v>
      </c>
      <c r="BJ1429" s="18" t="s">
        <v>85</v>
      </c>
      <c r="BK1429" s="242">
        <f>ROUND(I1429*H1429,2)</f>
        <v>0</v>
      </c>
      <c r="BL1429" s="18" t="s">
        <v>293</v>
      </c>
      <c r="BM1429" s="241" t="s">
        <v>426</v>
      </c>
    </row>
    <row r="1430" s="2" customFormat="1">
      <c r="A1430" s="39"/>
      <c r="B1430" s="40"/>
      <c r="C1430" s="41"/>
      <c r="D1430" s="243" t="s">
        <v>224</v>
      </c>
      <c r="E1430" s="41"/>
      <c r="F1430" s="244" t="s">
        <v>427</v>
      </c>
      <c r="G1430" s="41"/>
      <c r="H1430" s="41"/>
      <c r="I1430" s="245"/>
      <c r="J1430" s="41"/>
      <c r="K1430" s="41"/>
      <c r="L1430" s="45"/>
      <c r="M1430" s="246"/>
      <c r="N1430" s="247"/>
      <c r="O1430" s="92"/>
      <c r="P1430" s="92"/>
      <c r="Q1430" s="92"/>
      <c r="R1430" s="92"/>
      <c r="S1430" s="92"/>
      <c r="T1430" s="93"/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T1430" s="18" t="s">
        <v>224</v>
      </c>
      <c r="AU1430" s="18" t="s">
        <v>87</v>
      </c>
    </row>
    <row r="1431" s="2" customFormat="1" ht="24.15" customHeight="1">
      <c r="A1431" s="39"/>
      <c r="B1431" s="40"/>
      <c r="C1431" s="229" t="s">
        <v>428</v>
      </c>
      <c r="D1431" s="230" t="s">
        <v>218</v>
      </c>
      <c r="E1431" s="231" t="s">
        <v>429</v>
      </c>
      <c r="F1431" s="232" t="s">
        <v>430</v>
      </c>
      <c r="G1431" s="233" t="s">
        <v>221</v>
      </c>
      <c r="H1431" s="234">
        <v>60.399999999999999</v>
      </c>
      <c r="I1431" s="235"/>
      <c r="J1431" s="236">
        <f>ROUND(I1431*H1431,2)</f>
        <v>0</v>
      </c>
      <c r="K1431" s="232" t="s">
        <v>222</v>
      </c>
      <c r="L1431" s="45"/>
      <c r="M1431" s="237" t="s">
        <v>1</v>
      </c>
      <c r="N1431" s="238" t="s">
        <v>44</v>
      </c>
      <c r="O1431" s="92"/>
      <c r="P1431" s="239">
        <f>O1431*H1431</f>
        <v>0</v>
      </c>
      <c r="Q1431" s="239">
        <v>4.5000000000000003E-05</v>
      </c>
      <c r="R1431" s="239">
        <f>Q1431*H1431</f>
        <v>0.0027179999999999999</v>
      </c>
      <c r="S1431" s="239">
        <v>0</v>
      </c>
      <c r="T1431" s="240">
        <f>S1431*H1431</f>
        <v>0</v>
      </c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R1431" s="241" t="s">
        <v>293</v>
      </c>
      <c r="AT1431" s="241" t="s">
        <v>218</v>
      </c>
      <c r="AU1431" s="241" t="s">
        <v>87</v>
      </c>
      <c r="AY1431" s="18" t="s">
        <v>214</v>
      </c>
      <c r="BE1431" s="242">
        <f>IF(N1431="základní",J1431,0)</f>
        <v>0</v>
      </c>
      <c r="BF1431" s="242">
        <f>IF(N1431="snížená",J1431,0)</f>
        <v>0</v>
      </c>
      <c r="BG1431" s="242">
        <f>IF(N1431="zákl. přenesená",J1431,0)</f>
        <v>0</v>
      </c>
      <c r="BH1431" s="242">
        <f>IF(N1431="sníž. přenesená",J1431,0)</f>
        <v>0</v>
      </c>
      <c r="BI1431" s="242">
        <f>IF(N1431="nulová",J1431,0)</f>
        <v>0</v>
      </c>
      <c r="BJ1431" s="18" t="s">
        <v>85</v>
      </c>
      <c r="BK1431" s="242">
        <f>ROUND(I1431*H1431,2)</f>
        <v>0</v>
      </c>
      <c r="BL1431" s="18" t="s">
        <v>293</v>
      </c>
      <c r="BM1431" s="241" t="s">
        <v>431</v>
      </c>
    </row>
    <row r="1432" s="2" customFormat="1">
      <c r="A1432" s="39"/>
      <c r="B1432" s="40"/>
      <c r="C1432" s="41"/>
      <c r="D1432" s="243" t="s">
        <v>224</v>
      </c>
      <c r="E1432" s="41"/>
      <c r="F1432" s="244" t="s">
        <v>432</v>
      </c>
      <c r="G1432" s="41"/>
      <c r="H1432" s="41"/>
      <c r="I1432" s="245"/>
      <c r="J1432" s="41"/>
      <c r="K1432" s="41"/>
      <c r="L1432" s="45"/>
      <c r="M1432" s="246"/>
      <c r="N1432" s="247"/>
      <c r="O1432" s="92"/>
      <c r="P1432" s="92"/>
      <c r="Q1432" s="92"/>
      <c r="R1432" s="92"/>
      <c r="S1432" s="92"/>
      <c r="T1432" s="93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T1432" s="18" t="s">
        <v>224</v>
      </c>
      <c r="AU1432" s="18" t="s">
        <v>87</v>
      </c>
    </row>
    <row r="1433" s="2" customFormat="1" ht="24.15" customHeight="1">
      <c r="A1433" s="39"/>
      <c r="B1433" s="40"/>
      <c r="C1433" s="229" t="s">
        <v>433</v>
      </c>
      <c r="D1433" s="230" t="s">
        <v>218</v>
      </c>
      <c r="E1433" s="231" t="s">
        <v>434</v>
      </c>
      <c r="F1433" s="232" t="s">
        <v>435</v>
      </c>
      <c r="G1433" s="233" t="s">
        <v>283</v>
      </c>
      <c r="H1433" s="234">
        <v>1.9510000000000001</v>
      </c>
      <c r="I1433" s="235"/>
      <c r="J1433" s="236">
        <f>ROUND(I1433*H1433,2)</f>
        <v>0</v>
      </c>
      <c r="K1433" s="232" t="s">
        <v>222</v>
      </c>
      <c r="L1433" s="45"/>
      <c r="M1433" s="237" t="s">
        <v>1</v>
      </c>
      <c r="N1433" s="238" t="s">
        <v>44</v>
      </c>
      <c r="O1433" s="92"/>
      <c r="P1433" s="239">
        <f>O1433*H1433</f>
        <v>0</v>
      </c>
      <c r="Q1433" s="239">
        <v>0</v>
      </c>
      <c r="R1433" s="239">
        <f>Q1433*H1433</f>
        <v>0</v>
      </c>
      <c r="S1433" s="239">
        <v>0</v>
      </c>
      <c r="T1433" s="240">
        <f>S1433*H1433</f>
        <v>0</v>
      </c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R1433" s="241" t="s">
        <v>293</v>
      </c>
      <c r="AT1433" s="241" t="s">
        <v>218</v>
      </c>
      <c r="AU1433" s="241" t="s">
        <v>87</v>
      </c>
      <c r="AY1433" s="18" t="s">
        <v>214</v>
      </c>
      <c r="BE1433" s="242">
        <f>IF(N1433="základní",J1433,0)</f>
        <v>0</v>
      </c>
      <c r="BF1433" s="242">
        <f>IF(N1433="snížená",J1433,0)</f>
        <v>0</v>
      </c>
      <c r="BG1433" s="242">
        <f>IF(N1433="zákl. přenesená",J1433,0)</f>
        <v>0</v>
      </c>
      <c r="BH1433" s="242">
        <f>IF(N1433="sníž. přenesená",J1433,0)</f>
        <v>0</v>
      </c>
      <c r="BI1433" s="242">
        <f>IF(N1433="nulová",J1433,0)</f>
        <v>0</v>
      </c>
      <c r="BJ1433" s="18" t="s">
        <v>85</v>
      </c>
      <c r="BK1433" s="242">
        <f>ROUND(I1433*H1433,2)</f>
        <v>0</v>
      </c>
      <c r="BL1433" s="18" t="s">
        <v>293</v>
      </c>
      <c r="BM1433" s="241" t="s">
        <v>436</v>
      </c>
    </row>
    <row r="1434" s="2" customFormat="1">
      <c r="A1434" s="39"/>
      <c r="B1434" s="40"/>
      <c r="C1434" s="41"/>
      <c r="D1434" s="243" t="s">
        <v>224</v>
      </c>
      <c r="E1434" s="41"/>
      <c r="F1434" s="244" t="s">
        <v>437</v>
      </c>
      <c r="G1434" s="41"/>
      <c r="H1434" s="41"/>
      <c r="I1434" s="245"/>
      <c r="J1434" s="41"/>
      <c r="K1434" s="41"/>
      <c r="L1434" s="45"/>
      <c r="M1434" s="246"/>
      <c r="N1434" s="247"/>
      <c r="O1434" s="92"/>
      <c r="P1434" s="92"/>
      <c r="Q1434" s="92"/>
      <c r="R1434" s="92"/>
      <c r="S1434" s="92"/>
      <c r="T1434" s="93"/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T1434" s="18" t="s">
        <v>224</v>
      </c>
      <c r="AU1434" s="18" t="s">
        <v>87</v>
      </c>
    </row>
    <row r="1435" s="14" customFormat="1">
      <c r="A1435" s="14"/>
      <c r="B1435" s="258"/>
      <c r="C1435" s="259"/>
      <c r="D1435" s="243" t="s">
        <v>226</v>
      </c>
      <c r="E1435" s="260" t="s">
        <v>1</v>
      </c>
      <c r="F1435" s="261" t="s">
        <v>3002</v>
      </c>
      <c r="G1435" s="259"/>
      <c r="H1435" s="262">
        <v>1.9510000000000001</v>
      </c>
      <c r="I1435" s="263"/>
      <c r="J1435" s="259"/>
      <c r="K1435" s="259"/>
      <c r="L1435" s="264"/>
      <c r="M1435" s="265"/>
      <c r="N1435" s="266"/>
      <c r="O1435" s="266"/>
      <c r="P1435" s="266"/>
      <c r="Q1435" s="266"/>
      <c r="R1435" s="266"/>
      <c r="S1435" s="266"/>
      <c r="T1435" s="267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68" t="s">
        <v>226</v>
      </c>
      <c r="AU1435" s="268" t="s">
        <v>87</v>
      </c>
      <c r="AV1435" s="14" t="s">
        <v>87</v>
      </c>
      <c r="AW1435" s="14" t="s">
        <v>34</v>
      </c>
      <c r="AX1435" s="14" t="s">
        <v>79</v>
      </c>
      <c r="AY1435" s="268" t="s">
        <v>214</v>
      </c>
    </row>
    <row r="1436" s="15" customFormat="1">
      <c r="A1436" s="15"/>
      <c r="B1436" s="269"/>
      <c r="C1436" s="270"/>
      <c r="D1436" s="243" t="s">
        <v>226</v>
      </c>
      <c r="E1436" s="271" t="s">
        <v>1</v>
      </c>
      <c r="F1436" s="272" t="s">
        <v>230</v>
      </c>
      <c r="G1436" s="270"/>
      <c r="H1436" s="273">
        <v>1.9510000000000001</v>
      </c>
      <c r="I1436" s="274"/>
      <c r="J1436" s="270"/>
      <c r="K1436" s="270"/>
      <c r="L1436" s="275"/>
      <c r="M1436" s="276"/>
      <c r="N1436" s="277"/>
      <c r="O1436" s="277"/>
      <c r="P1436" s="277"/>
      <c r="Q1436" s="277"/>
      <c r="R1436" s="277"/>
      <c r="S1436" s="277"/>
      <c r="T1436" s="278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79" t="s">
        <v>226</v>
      </c>
      <c r="AU1436" s="279" t="s">
        <v>87</v>
      </c>
      <c r="AV1436" s="15" t="s">
        <v>117</v>
      </c>
      <c r="AW1436" s="15" t="s">
        <v>34</v>
      </c>
      <c r="AX1436" s="15" t="s">
        <v>85</v>
      </c>
      <c r="AY1436" s="279" t="s">
        <v>214</v>
      </c>
    </row>
    <row r="1437" s="12" customFormat="1" ht="22.8" customHeight="1">
      <c r="A1437" s="12"/>
      <c r="B1437" s="213"/>
      <c r="C1437" s="214"/>
      <c r="D1437" s="215" t="s">
        <v>78</v>
      </c>
      <c r="E1437" s="227" t="s">
        <v>3003</v>
      </c>
      <c r="F1437" s="227" t="s">
        <v>3004</v>
      </c>
      <c r="G1437" s="214"/>
      <c r="H1437" s="214"/>
      <c r="I1437" s="217"/>
      <c r="J1437" s="228">
        <f>BK1437</f>
        <v>0</v>
      </c>
      <c r="K1437" s="214"/>
      <c r="L1437" s="219"/>
      <c r="M1437" s="220"/>
      <c r="N1437" s="221"/>
      <c r="O1437" s="221"/>
      <c r="P1437" s="222">
        <f>SUM(P1438:P1480)</f>
        <v>0</v>
      </c>
      <c r="Q1437" s="221"/>
      <c r="R1437" s="222">
        <f>SUM(R1438:R1480)</f>
        <v>3.0983734444940003</v>
      </c>
      <c r="S1437" s="221"/>
      <c r="T1437" s="223">
        <f>SUM(T1438:T1480)</f>
        <v>0</v>
      </c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R1437" s="224" t="s">
        <v>87</v>
      </c>
      <c r="AT1437" s="225" t="s">
        <v>78</v>
      </c>
      <c r="AU1437" s="225" t="s">
        <v>85</v>
      </c>
      <c r="AY1437" s="224" t="s">
        <v>214</v>
      </c>
      <c r="BK1437" s="226">
        <f>SUM(BK1438:BK1480)</f>
        <v>0</v>
      </c>
    </row>
    <row r="1438" s="2" customFormat="1" ht="24.15" customHeight="1">
      <c r="A1438" s="39"/>
      <c r="B1438" s="40"/>
      <c r="C1438" s="229" t="s">
        <v>3005</v>
      </c>
      <c r="D1438" s="229" t="s">
        <v>218</v>
      </c>
      <c r="E1438" s="231" t="s">
        <v>3006</v>
      </c>
      <c r="F1438" s="232" t="s">
        <v>3007</v>
      </c>
      <c r="G1438" s="233" t="s">
        <v>221</v>
      </c>
      <c r="H1438" s="234">
        <v>368.39999999999998</v>
      </c>
      <c r="I1438" s="235"/>
      <c r="J1438" s="236">
        <f>ROUND(I1438*H1438,2)</f>
        <v>0</v>
      </c>
      <c r="K1438" s="232" t="s">
        <v>222</v>
      </c>
      <c r="L1438" s="45"/>
      <c r="M1438" s="237" t="s">
        <v>1</v>
      </c>
      <c r="N1438" s="238" t="s">
        <v>44</v>
      </c>
      <c r="O1438" s="92"/>
      <c r="P1438" s="239">
        <f>O1438*H1438</f>
        <v>0</v>
      </c>
      <c r="Q1438" s="239">
        <v>3.3000000000000003E-05</v>
      </c>
      <c r="R1438" s="239">
        <f>Q1438*H1438</f>
        <v>0.0121572</v>
      </c>
      <c r="S1438" s="239">
        <v>0</v>
      </c>
      <c r="T1438" s="240">
        <f>S1438*H1438</f>
        <v>0</v>
      </c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R1438" s="241" t="s">
        <v>293</v>
      </c>
      <c r="AT1438" s="241" t="s">
        <v>218</v>
      </c>
      <c r="AU1438" s="241" t="s">
        <v>87</v>
      </c>
      <c r="AY1438" s="18" t="s">
        <v>214</v>
      </c>
      <c r="BE1438" s="242">
        <f>IF(N1438="základní",J1438,0)</f>
        <v>0</v>
      </c>
      <c r="BF1438" s="242">
        <f>IF(N1438="snížená",J1438,0)</f>
        <v>0</v>
      </c>
      <c r="BG1438" s="242">
        <f>IF(N1438="zákl. přenesená",J1438,0)</f>
        <v>0</v>
      </c>
      <c r="BH1438" s="242">
        <f>IF(N1438="sníž. přenesená",J1438,0)</f>
        <v>0</v>
      </c>
      <c r="BI1438" s="242">
        <f>IF(N1438="nulová",J1438,0)</f>
        <v>0</v>
      </c>
      <c r="BJ1438" s="18" t="s">
        <v>85</v>
      </c>
      <c r="BK1438" s="242">
        <f>ROUND(I1438*H1438,2)</f>
        <v>0</v>
      </c>
      <c r="BL1438" s="18" t="s">
        <v>293</v>
      </c>
      <c r="BM1438" s="241" t="s">
        <v>3008</v>
      </c>
    </row>
    <row r="1439" s="2" customFormat="1">
      <c r="A1439" s="39"/>
      <c r="B1439" s="40"/>
      <c r="C1439" s="41"/>
      <c r="D1439" s="243" t="s">
        <v>224</v>
      </c>
      <c r="E1439" s="41"/>
      <c r="F1439" s="244" t="s">
        <v>3009</v>
      </c>
      <c r="G1439" s="41"/>
      <c r="H1439" s="41"/>
      <c r="I1439" s="245"/>
      <c r="J1439" s="41"/>
      <c r="K1439" s="41"/>
      <c r="L1439" s="45"/>
      <c r="M1439" s="246"/>
      <c r="N1439" s="247"/>
      <c r="O1439" s="92"/>
      <c r="P1439" s="92"/>
      <c r="Q1439" s="92"/>
      <c r="R1439" s="92"/>
      <c r="S1439" s="92"/>
      <c r="T1439" s="93"/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T1439" s="18" t="s">
        <v>224</v>
      </c>
      <c r="AU1439" s="18" t="s">
        <v>87</v>
      </c>
    </row>
    <row r="1440" s="2" customFormat="1" ht="24.15" customHeight="1">
      <c r="A1440" s="39"/>
      <c r="B1440" s="40"/>
      <c r="C1440" s="229" t="s">
        <v>3010</v>
      </c>
      <c r="D1440" s="229" t="s">
        <v>218</v>
      </c>
      <c r="E1440" s="231" t="s">
        <v>3011</v>
      </c>
      <c r="F1440" s="232" t="s">
        <v>3012</v>
      </c>
      <c r="G1440" s="233" t="s">
        <v>221</v>
      </c>
      <c r="H1440" s="234">
        <v>368.39999999999998</v>
      </c>
      <c r="I1440" s="235"/>
      <c r="J1440" s="236">
        <f>ROUND(I1440*H1440,2)</f>
        <v>0</v>
      </c>
      <c r="K1440" s="232" t="s">
        <v>222</v>
      </c>
      <c r="L1440" s="45"/>
      <c r="M1440" s="237" t="s">
        <v>1</v>
      </c>
      <c r="N1440" s="238" t="s">
        <v>44</v>
      </c>
      <c r="O1440" s="92"/>
      <c r="P1440" s="239">
        <f>O1440*H1440</f>
        <v>0</v>
      </c>
      <c r="Q1440" s="239">
        <v>0.0045450000000000004</v>
      </c>
      <c r="R1440" s="239">
        <f>Q1440*H1440</f>
        <v>1.6743780000000001</v>
      </c>
      <c r="S1440" s="239">
        <v>0</v>
      </c>
      <c r="T1440" s="240">
        <f>S1440*H1440</f>
        <v>0</v>
      </c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R1440" s="241" t="s">
        <v>293</v>
      </c>
      <c r="AT1440" s="241" t="s">
        <v>218</v>
      </c>
      <c r="AU1440" s="241" t="s">
        <v>87</v>
      </c>
      <c r="AY1440" s="18" t="s">
        <v>214</v>
      </c>
      <c r="BE1440" s="242">
        <f>IF(N1440="základní",J1440,0)</f>
        <v>0</v>
      </c>
      <c r="BF1440" s="242">
        <f>IF(N1440="snížená",J1440,0)</f>
        <v>0</v>
      </c>
      <c r="BG1440" s="242">
        <f>IF(N1440="zákl. přenesená",J1440,0)</f>
        <v>0</v>
      </c>
      <c r="BH1440" s="242">
        <f>IF(N1440="sníž. přenesená",J1440,0)</f>
        <v>0</v>
      </c>
      <c r="BI1440" s="242">
        <f>IF(N1440="nulová",J1440,0)</f>
        <v>0</v>
      </c>
      <c r="BJ1440" s="18" t="s">
        <v>85</v>
      </c>
      <c r="BK1440" s="242">
        <f>ROUND(I1440*H1440,2)</f>
        <v>0</v>
      </c>
      <c r="BL1440" s="18" t="s">
        <v>293</v>
      </c>
      <c r="BM1440" s="241" t="s">
        <v>3013</v>
      </c>
    </row>
    <row r="1441" s="2" customFormat="1">
      <c r="A1441" s="39"/>
      <c r="B1441" s="40"/>
      <c r="C1441" s="41"/>
      <c r="D1441" s="243" t="s">
        <v>224</v>
      </c>
      <c r="E1441" s="41"/>
      <c r="F1441" s="244" t="s">
        <v>3014</v>
      </c>
      <c r="G1441" s="41"/>
      <c r="H1441" s="41"/>
      <c r="I1441" s="245"/>
      <c r="J1441" s="41"/>
      <c r="K1441" s="41"/>
      <c r="L1441" s="45"/>
      <c r="M1441" s="246"/>
      <c r="N1441" s="247"/>
      <c r="O1441" s="92"/>
      <c r="P1441" s="92"/>
      <c r="Q1441" s="92"/>
      <c r="R1441" s="92"/>
      <c r="S1441" s="92"/>
      <c r="T1441" s="93"/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T1441" s="18" t="s">
        <v>224</v>
      </c>
      <c r="AU1441" s="18" t="s">
        <v>87</v>
      </c>
    </row>
    <row r="1442" s="2" customFormat="1" ht="16.5" customHeight="1">
      <c r="A1442" s="39"/>
      <c r="B1442" s="40"/>
      <c r="C1442" s="229" t="s">
        <v>3015</v>
      </c>
      <c r="D1442" s="229" t="s">
        <v>218</v>
      </c>
      <c r="E1442" s="231" t="s">
        <v>3016</v>
      </c>
      <c r="F1442" s="232" t="s">
        <v>3017</v>
      </c>
      <c r="G1442" s="233" t="s">
        <v>221</v>
      </c>
      <c r="H1442" s="234">
        <v>368.39999999999998</v>
      </c>
      <c r="I1442" s="235"/>
      <c r="J1442" s="236">
        <f>ROUND(I1442*H1442,2)</f>
        <v>0</v>
      </c>
      <c r="K1442" s="232" t="s">
        <v>222</v>
      </c>
      <c r="L1442" s="45"/>
      <c r="M1442" s="237" t="s">
        <v>1</v>
      </c>
      <c r="N1442" s="238" t="s">
        <v>44</v>
      </c>
      <c r="O1442" s="92"/>
      <c r="P1442" s="239">
        <f>O1442*H1442</f>
        <v>0</v>
      </c>
      <c r="Q1442" s="239">
        <v>0.00029999999999999997</v>
      </c>
      <c r="R1442" s="239">
        <f>Q1442*H1442</f>
        <v>0.11051999999999998</v>
      </c>
      <c r="S1442" s="239">
        <v>0</v>
      </c>
      <c r="T1442" s="240">
        <f>S1442*H1442</f>
        <v>0</v>
      </c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R1442" s="241" t="s">
        <v>293</v>
      </c>
      <c r="AT1442" s="241" t="s">
        <v>218</v>
      </c>
      <c r="AU1442" s="241" t="s">
        <v>87</v>
      </c>
      <c r="AY1442" s="18" t="s">
        <v>214</v>
      </c>
      <c r="BE1442" s="242">
        <f>IF(N1442="základní",J1442,0)</f>
        <v>0</v>
      </c>
      <c r="BF1442" s="242">
        <f>IF(N1442="snížená",J1442,0)</f>
        <v>0</v>
      </c>
      <c r="BG1442" s="242">
        <f>IF(N1442="zákl. přenesená",J1442,0)</f>
        <v>0</v>
      </c>
      <c r="BH1442" s="242">
        <f>IF(N1442="sníž. přenesená",J1442,0)</f>
        <v>0</v>
      </c>
      <c r="BI1442" s="242">
        <f>IF(N1442="nulová",J1442,0)</f>
        <v>0</v>
      </c>
      <c r="BJ1442" s="18" t="s">
        <v>85</v>
      </c>
      <c r="BK1442" s="242">
        <f>ROUND(I1442*H1442,2)</f>
        <v>0</v>
      </c>
      <c r="BL1442" s="18" t="s">
        <v>293</v>
      </c>
      <c r="BM1442" s="241" t="s">
        <v>3018</v>
      </c>
    </row>
    <row r="1443" s="2" customFormat="1">
      <c r="A1443" s="39"/>
      <c r="B1443" s="40"/>
      <c r="C1443" s="41"/>
      <c r="D1443" s="243" t="s">
        <v>224</v>
      </c>
      <c r="E1443" s="41"/>
      <c r="F1443" s="244" t="s">
        <v>3019</v>
      </c>
      <c r="G1443" s="41"/>
      <c r="H1443" s="41"/>
      <c r="I1443" s="245"/>
      <c r="J1443" s="41"/>
      <c r="K1443" s="41"/>
      <c r="L1443" s="45"/>
      <c r="M1443" s="246"/>
      <c r="N1443" s="247"/>
      <c r="O1443" s="92"/>
      <c r="P1443" s="92"/>
      <c r="Q1443" s="92"/>
      <c r="R1443" s="92"/>
      <c r="S1443" s="92"/>
      <c r="T1443" s="93"/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T1443" s="18" t="s">
        <v>224</v>
      </c>
      <c r="AU1443" s="18" t="s">
        <v>87</v>
      </c>
    </row>
    <row r="1444" s="14" customFormat="1">
      <c r="A1444" s="14"/>
      <c r="B1444" s="258"/>
      <c r="C1444" s="259"/>
      <c r="D1444" s="243" t="s">
        <v>226</v>
      </c>
      <c r="E1444" s="260" t="s">
        <v>1</v>
      </c>
      <c r="F1444" s="261" t="s">
        <v>3020</v>
      </c>
      <c r="G1444" s="259"/>
      <c r="H1444" s="262">
        <v>125.09999999999999</v>
      </c>
      <c r="I1444" s="263"/>
      <c r="J1444" s="259"/>
      <c r="K1444" s="259"/>
      <c r="L1444" s="264"/>
      <c r="M1444" s="265"/>
      <c r="N1444" s="266"/>
      <c r="O1444" s="266"/>
      <c r="P1444" s="266"/>
      <c r="Q1444" s="266"/>
      <c r="R1444" s="266"/>
      <c r="S1444" s="266"/>
      <c r="T1444" s="267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8" t="s">
        <v>226</v>
      </c>
      <c r="AU1444" s="268" t="s">
        <v>87</v>
      </c>
      <c r="AV1444" s="14" t="s">
        <v>87</v>
      </c>
      <c r="AW1444" s="14" t="s">
        <v>34</v>
      </c>
      <c r="AX1444" s="14" t="s">
        <v>79</v>
      </c>
      <c r="AY1444" s="268" t="s">
        <v>214</v>
      </c>
    </row>
    <row r="1445" s="14" customFormat="1">
      <c r="A1445" s="14"/>
      <c r="B1445" s="258"/>
      <c r="C1445" s="259"/>
      <c r="D1445" s="243" t="s">
        <v>226</v>
      </c>
      <c r="E1445" s="260" t="s">
        <v>1</v>
      </c>
      <c r="F1445" s="261" t="s">
        <v>3021</v>
      </c>
      <c r="G1445" s="259"/>
      <c r="H1445" s="262">
        <v>243.30000000000001</v>
      </c>
      <c r="I1445" s="263"/>
      <c r="J1445" s="259"/>
      <c r="K1445" s="259"/>
      <c r="L1445" s="264"/>
      <c r="M1445" s="265"/>
      <c r="N1445" s="266"/>
      <c r="O1445" s="266"/>
      <c r="P1445" s="266"/>
      <c r="Q1445" s="266"/>
      <c r="R1445" s="266"/>
      <c r="S1445" s="266"/>
      <c r="T1445" s="267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8" t="s">
        <v>226</v>
      </c>
      <c r="AU1445" s="268" t="s">
        <v>87</v>
      </c>
      <c r="AV1445" s="14" t="s">
        <v>87</v>
      </c>
      <c r="AW1445" s="14" t="s">
        <v>34</v>
      </c>
      <c r="AX1445" s="14" t="s">
        <v>79</v>
      </c>
      <c r="AY1445" s="268" t="s">
        <v>214</v>
      </c>
    </row>
    <row r="1446" s="15" customFormat="1">
      <c r="A1446" s="15"/>
      <c r="B1446" s="269"/>
      <c r="C1446" s="270"/>
      <c r="D1446" s="243" t="s">
        <v>226</v>
      </c>
      <c r="E1446" s="271" t="s">
        <v>1</v>
      </c>
      <c r="F1446" s="272" t="s">
        <v>230</v>
      </c>
      <c r="G1446" s="270"/>
      <c r="H1446" s="273">
        <v>368.39999999999998</v>
      </c>
      <c r="I1446" s="274"/>
      <c r="J1446" s="270"/>
      <c r="K1446" s="270"/>
      <c r="L1446" s="275"/>
      <c r="M1446" s="276"/>
      <c r="N1446" s="277"/>
      <c r="O1446" s="277"/>
      <c r="P1446" s="277"/>
      <c r="Q1446" s="277"/>
      <c r="R1446" s="277"/>
      <c r="S1446" s="277"/>
      <c r="T1446" s="278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79" t="s">
        <v>226</v>
      </c>
      <c r="AU1446" s="279" t="s">
        <v>87</v>
      </c>
      <c r="AV1446" s="15" t="s">
        <v>117</v>
      </c>
      <c r="AW1446" s="15" t="s">
        <v>34</v>
      </c>
      <c r="AX1446" s="15" t="s">
        <v>85</v>
      </c>
      <c r="AY1446" s="279" t="s">
        <v>214</v>
      </c>
    </row>
    <row r="1447" s="2" customFormat="1" ht="55.5" customHeight="1">
      <c r="A1447" s="39"/>
      <c r="B1447" s="40"/>
      <c r="C1447" s="280" t="s">
        <v>3022</v>
      </c>
      <c r="D1447" s="280" t="s">
        <v>244</v>
      </c>
      <c r="E1447" s="282" t="s">
        <v>3023</v>
      </c>
      <c r="F1447" s="283" t="s">
        <v>3024</v>
      </c>
      <c r="G1447" s="284" t="s">
        <v>221</v>
      </c>
      <c r="H1447" s="285">
        <v>386.81999999999999</v>
      </c>
      <c r="I1447" s="286"/>
      <c r="J1447" s="287">
        <f>ROUND(I1447*H1447,2)</f>
        <v>0</v>
      </c>
      <c r="K1447" s="283" t="s">
        <v>222</v>
      </c>
      <c r="L1447" s="288"/>
      <c r="M1447" s="289" t="s">
        <v>1</v>
      </c>
      <c r="N1447" s="290" t="s">
        <v>44</v>
      </c>
      <c r="O1447" s="92"/>
      <c r="P1447" s="239">
        <f>O1447*H1447</f>
        <v>0</v>
      </c>
      <c r="Q1447" s="239">
        <v>0.0032000000000000002</v>
      </c>
      <c r="R1447" s="239">
        <f>Q1447*H1447</f>
        <v>1.237824</v>
      </c>
      <c r="S1447" s="239">
        <v>0</v>
      </c>
      <c r="T1447" s="240">
        <f>S1447*H1447</f>
        <v>0</v>
      </c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R1447" s="241" t="s">
        <v>299</v>
      </c>
      <c r="AT1447" s="241" t="s">
        <v>244</v>
      </c>
      <c r="AU1447" s="241" t="s">
        <v>87</v>
      </c>
      <c r="AY1447" s="18" t="s">
        <v>214</v>
      </c>
      <c r="BE1447" s="242">
        <f>IF(N1447="základní",J1447,0)</f>
        <v>0</v>
      </c>
      <c r="BF1447" s="242">
        <f>IF(N1447="snížená",J1447,0)</f>
        <v>0</v>
      </c>
      <c r="BG1447" s="242">
        <f>IF(N1447="zákl. přenesená",J1447,0)</f>
        <v>0</v>
      </c>
      <c r="BH1447" s="242">
        <f>IF(N1447="sníž. přenesená",J1447,0)</f>
        <v>0</v>
      </c>
      <c r="BI1447" s="242">
        <f>IF(N1447="nulová",J1447,0)</f>
        <v>0</v>
      </c>
      <c r="BJ1447" s="18" t="s">
        <v>85</v>
      </c>
      <c r="BK1447" s="242">
        <f>ROUND(I1447*H1447,2)</f>
        <v>0</v>
      </c>
      <c r="BL1447" s="18" t="s">
        <v>293</v>
      </c>
      <c r="BM1447" s="241" t="s">
        <v>3025</v>
      </c>
    </row>
    <row r="1448" s="2" customFormat="1">
      <c r="A1448" s="39"/>
      <c r="B1448" s="40"/>
      <c r="C1448" s="41"/>
      <c r="D1448" s="243" t="s">
        <v>224</v>
      </c>
      <c r="E1448" s="41"/>
      <c r="F1448" s="244" t="s">
        <v>3024</v>
      </c>
      <c r="G1448" s="41"/>
      <c r="H1448" s="41"/>
      <c r="I1448" s="245"/>
      <c r="J1448" s="41"/>
      <c r="K1448" s="41"/>
      <c r="L1448" s="45"/>
      <c r="M1448" s="246"/>
      <c r="N1448" s="247"/>
      <c r="O1448" s="92"/>
      <c r="P1448" s="92"/>
      <c r="Q1448" s="92"/>
      <c r="R1448" s="92"/>
      <c r="S1448" s="92"/>
      <c r="T1448" s="93"/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T1448" s="18" t="s">
        <v>224</v>
      </c>
      <c r="AU1448" s="18" t="s">
        <v>87</v>
      </c>
    </row>
    <row r="1449" s="14" customFormat="1">
      <c r="A1449" s="14"/>
      <c r="B1449" s="258"/>
      <c r="C1449" s="259"/>
      <c r="D1449" s="243" t="s">
        <v>226</v>
      </c>
      <c r="E1449" s="260" t="s">
        <v>1</v>
      </c>
      <c r="F1449" s="261" t="s">
        <v>3026</v>
      </c>
      <c r="G1449" s="259"/>
      <c r="H1449" s="262">
        <v>386.81999999999999</v>
      </c>
      <c r="I1449" s="263"/>
      <c r="J1449" s="259"/>
      <c r="K1449" s="259"/>
      <c r="L1449" s="264"/>
      <c r="M1449" s="265"/>
      <c r="N1449" s="266"/>
      <c r="O1449" s="266"/>
      <c r="P1449" s="266"/>
      <c r="Q1449" s="266"/>
      <c r="R1449" s="266"/>
      <c r="S1449" s="266"/>
      <c r="T1449" s="267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8" t="s">
        <v>226</v>
      </c>
      <c r="AU1449" s="268" t="s">
        <v>87</v>
      </c>
      <c r="AV1449" s="14" t="s">
        <v>87</v>
      </c>
      <c r="AW1449" s="14" t="s">
        <v>34</v>
      </c>
      <c r="AX1449" s="14" t="s">
        <v>85</v>
      </c>
      <c r="AY1449" s="268" t="s">
        <v>214</v>
      </c>
    </row>
    <row r="1450" s="2" customFormat="1" ht="16.5" customHeight="1">
      <c r="A1450" s="39"/>
      <c r="B1450" s="40"/>
      <c r="C1450" s="229" t="s">
        <v>3027</v>
      </c>
      <c r="D1450" s="229" t="s">
        <v>218</v>
      </c>
      <c r="E1450" s="231" t="s">
        <v>3028</v>
      </c>
      <c r="F1450" s="232" t="s">
        <v>3029</v>
      </c>
      <c r="G1450" s="233" t="s">
        <v>239</v>
      </c>
      <c r="H1450" s="234">
        <v>175.06</v>
      </c>
      <c r="I1450" s="235"/>
      <c r="J1450" s="236">
        <f>ROUND(I1450*H1450,2)</f>
        <v>0</v>
      </c>
      <c r="K1450" s="232" t="s">
        <v>222</v>
      </c>
      <c r="L1450" s="45"/>
      <c r="M1450" s="237" t="s">
        <v>1</v>
      </c>
      <c r="N1450" s="238" t="s">
        <v>44</v>
      </c>
      <c r="O1450" s="92"/>
      <c r="P1450" s="239">
        <f>O1450*H1450</f>
        <v>0</v>
      </c>
      <c r="Q1450" s="239">
        <v>1.26999E-05</v>
      </c>
      <c r="R1450" s="239">
        <f>Q1450*H1450</f>
        <v>0.0022232444939999998</v>
      </c>
      <c r="S1450" s="239">
        <v>0</v>
      </c>
      <c r="T1450" s="240">
        <f>S1450*H1450</f>
        <v>0</v>
      </c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  <c r="AR1450" s="241" t="s">
        <v>293</v>
      </c>
      <c r="AT1450" s="241" t="s">
        <v>218</v>
      </c>
      <c r="AU1450" s="241" t="s">
        <v>87</v>
      </c>
      <c r="AY1450" s="18" t="s">
        <v>214</v>
      </c>
      <c r="BE1450" s="242">
        <f>IF(N1450="základní",J1450,0)</f>
        <v>0</v>
      </c>
      <c r="BF1450" s="242">
        <f>IF(N1450="snížená",J1450,0)</f>
        <v>0</v>
      </c>
      <c r="BG1450" s="242">
        <f>IF(N1450="zákl. přenesená",J1450,0)</f>
        <v>0</v>
      </c>
      <c r="BH1450" s="242">
        <f>IF(N1450="sníž. přenesená",J1450,0)</f>
        <v>0</v>
      </c>
      <c r="BI1450" s="242">
        <f>IF(N1450="nulová",J1450,0)</f>
        <v>0</v>
      </c>
      <c r="BJ1450" s="18" t="s">
        <v>85</v>
      </c>
      <c r="BK1450" s="242">
        <f>ROUND(I1450*H1450,2)</f>
        <v>0</v>
      </c>
      <c r="BL1450" s="18" t="s">
        <v>293</v>
      </c>
      <c r="BM1450" s="241" t="s">
        <v>3030</v>
      </c>
    </row>
    <row r="1451" s="2" customFormat="1">
      <c r="A1451" s="39"/>
      <c r="B1451" s="40"/>
      <c r="C1451" s="41"/>
      <c r="D1451" s="243" t="s">
        <v>224</v>
      </c>
      <c r="E1451" s="41"/>
      <c r="F1451" s="244" t="s">
        <v>3031</v>
      </c>
      <c r="G1451" s="41"/>
      <c r="H1451" s="41"/>
      <c r="I1451" s="245"/>
      <c r="J1451" s="41"/>
      <c r="K1451" s="41"/>
      <c r="L1451" s="45"/>
      <c r="M1451" s="246"/>
      <c r="N1451" s="247"/>
      <c r="O1451" s="92"/>
      <c r="P1451" s="92"/>
      <c r="Q1451" s="92"/>
      <c r="R1451" s="92"/>
      <c r="S1451" s="92"/>
      <c r="T1451" s="93"/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T1451" s="18" t="s">
        <v>224</v>
      </c>
      <c r="AU1451" s="18" t="s">
        <v>87</v>
      </c>
    </row>
    <row r="1452" s="14" customFormat="1">
      <c r="A1452" s="14"/>
      <c r="B1452" s="258"/>
      <c r="C1452" s="259"/>
      <c r="D1452" s="243" t="s">
        <v>226</v>
      </c>
      <c r="E1452" s="260" t="s">
        <v>1</v>
      </c>
      <c r="F1452" s="261" t="s">
        <v>3032</v>
      </c>
      <c r="G1452" s="259"/>
      <c r="H1452" s="262">
        <v>10.65</v>
      </c>
      <c r="I1452" s="263"/>
      <c r="J1452" s="259"/>
      <c r="K1452" s="259"/>
      <c r="L1452" s="264"/>
      <c r="M1452" s="265"/>
      <c r="N1452" s="266"/>
      <c r="O1452" s="266"/>
      <c r="P1452" s="266"/>
      <c r="Q1452" s="266"/>
      <c r="R1452" s="266"/>
      <c r="S1452" s="266"/>
      <c r="T1452" s="267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8" t="s">
        <v>226</v>
      </c>
      <c r="AU1452" s="268" t="s">
        <v>87</v>
      </c>
      <c r="AV1452" s="14" t="s">
        <v>87</v>
      </c>
      <c r="AW1452" s="14" t="s">
        <v>34</v>
      </c>
      <c r="AX1452" s="14" t="s">
        <v>79</v>
      </c>
      <c r="AY1452" s="268" t="s">
        <v>214</v>
      </c>
    </row>
    <row r="1453" s="14" customFormat="1">
      <c r="A1453" s="14"/>
      <c r="B1453" s="258"/>
      <c r="C1453" s="259"/>
      <c r="D1453" s="243" t="s">
        <v>226</v>
      </c>
      <c r="E1453" s="260" t="s">
        <v>1</v>
      </c>
      <c r="F1453" s="261" t="s">
        <v>187</v>
      </c>
      <c r="G1453" s="259"/>
      <c r="H1453" s="262">
        <v>-1</v>
      </c>
      <c r="I1453" s="263"/>
      <c r="J1453" s="259"/>
      <c r="K1453" s="259"/>
      <c r="L1453" s="264"/>
      <c r="M1453" s="265"/>
      <c r="N1453" s="266"/>
      <c r="O1453" s="266"/>
      <c r="P1453" s="266"/>
      <c r="Q1453" s="266"/>
      <c r="R1453" s="266"/>
      <c r="S1453" s="266"/>
      <c r="T1453" s="267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8" t="s">
        <v>226</v>
      </c>
      <c r="AU1453" s="268" t="s">
        <v>87</v>
      </c>
      <c r="AV1453" s="14" t="s">
        <v>87</v>
      </c>
      <c r="AW1453" s="14" t="s">
        <v>34</v>
      </c>
      <c r="AX1453" s="14" t="s">
        <v>79</v>
      </c>
      <c r="AY1453" s="268" t="s">
        <v>214</v>
      </c>
    </row>
    <row r="1454" s="14" customFormat="1">
      <c r="A1454" s="14"/>
      <c r="B1454" s="258"/>
      <c r="C1454" s="259"/>
      <c r="D1454" s="243" t="s">
        <v>226</v>
      </c>
      <c r="E1454" s="260" t="s">
        <v>1</v>
      </c>
      <c r="F1454" s="261" t="s">
        <v>3033</v>
      </c>
      <c r="G1454" s="259"/>
      <c r="H1454" s="262">
        <v>-1.8</v>
      </c>
      <c r="I1454" s="263"/>
      <c r="J1454" s="259"/>
      <c r="K1454" s="259"/>
      <c r="L1454" s="264"/>
      <c r="M1454" s="265"/>
      <c r="N1454" s="266"/>
      <c r="O1454" s="266"/>
      <c r="P1454" s="266"/>
      <c r="Q1454" s="266"/>
      <c r="R1454" s="266"/>
      <c r="S1454" s="266"/>
      <c r="T1454" s="267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68" t="s">
        <v>226</v>
      </c>
      <c r="AU1454" s="268" t="s">
        <v>87</v>
      </c>
      <c r="AV1454" s="14" t="s">
        <v>87</v>
      </c>
      <c r="AW1454" s="14" t="s">
        <v>34</v>
      </c>
      <c r="AX1454" s="14" t="s">
        <v>79</v>
      </c>
      <c r="AY1454" s="268" t="s">
        <v>214</v>
      </c>
    </row>
    <row r="1455" s="14" customFormat="1">
      <c r="A1455" s="14"/>
      <c r="B1455" s="258"/>
      <c r="C1455" s="259"/>
      <c r="D1455" s="243" t="s">
        <v>226</v>
      </c>
      <c r="E1455" s="260" t="s">
        <v>1</v>
      </c>
      <c r="F1455" s="261" t="s">
        <v>3034</v>
      </c>
      <c r="G1455" s="259"/>
      <c r="H1455" s="262">
        <v>24.199999999999999</v>
      </c>
      <c r="I1455" s="263"/>
      <c r="J1455" s="259"/>
      <c r="K1455" s="259"/>
      <c r="L1455" s="264"/>
      <c r="M1455" s="265"/>
      <c r="N1455" s="266"/>
      <c r="O1455" s="266"/>
      <c r="P1455" s="266"/>
      <c r="Q1455" s="266"/>
      <c r="R1455" s="266"/>
      <c r="S1455" s="266"/>
      <c r="T1455" s="267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8" t="s">
        <v>226</v>
      </c>
      <c r="AU1455" s="268" t="s">
        <v>87</v>
      </c>
      <c r="AV1455" s="14" t="s">
        <v>87</v>
      </c>
      <c r="AW1455" s="14" t="s">
        <v>34</v>
      </c>
      <c r="AX1455" s="14" t="s">
        <v>79</v>
      </c>
      <c r="AY1455" s="268" t="s">
        <v>214</v>
      </c>
    </row>
    <row r="1456" s="14" customFormat="1">
      <c r="A1456" s="14"/>
      <c r="B1456" s="258"/>
      <c r="C1456" s="259"/>
      <c r="D1456" s="243" t="s">
        <v>226</v>
      </c>
      <c r="E1456" s="260" t="s">
        <v>1</v>
      </c>
      <c r="F1456" s="261" t="s">
        <v>187</v>
      </c>
      <c r="G1456" s="259"/>
      <c r="H1456" s="262">
        <v>-1</v>
      </c>
      <c r="I1456" s="263"/>
      <c r="J1456" s="259"/>
      <c r="K1456" s="259"/>
      <c r="L1456" s="264"/>
      <c r="M1456" s="265"/>
      <c r="N1456" s="266"/>
      <c r="O1456" s="266"/>
      <c r="P1456" s="266"/>
      <c r="Q1456" s="266"/>
      <c r="R1456" s="266"/>
      <c r="S1456" s="266"/>
      <c r="T1456" s="267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8" t="s">
        <v>226</v>
      </c>
      <c r="AU1456" s="268" t="s">
        <v>87</v>
      </c>
      <c r="AV1456" s="14" t="s">
        <v>87</v>
      </c>
      <c r="AW1456" s="14" t="s">
        <v>34</v>
      </c>
      <c r="AX1456" s="14" t="s">
        <v>79</v>
      </c>
      <c r="AY1456" s="268" t="s">
        <v>214</v>
      </c>
    </row>
    <row r="1457" s="14" customFormat="1">
      <c r="A1457" s="14"/>
      <c r="B1457" s="258"/>
      <c r="C1457" s="259"/>
      <c r="D1457" s="243" t="s">
        <v>226</v>
      </c>
      <c r="E1457" s="260" t="s">
        <v>1</v>
      </c>
      <c r="F1457" s="261" t="s">
        <v>3035</v>
      </c>
      <c r="G1457" s="259"/>
      <c r="H1457" s="262">
        <v>16.030000000000001</v>
      </c>
      <c r="I1457" s="263"/>
      <c r="J1457" s="259"/>
      <c r="K1457" s="259"/>
      <c r="L1457" s="264"/>
      <c r="M1457" s="265"/>
      <c r="N1457" s="266"/>
      <c r="O1457" s="266"/>
      <c r="P1457" s="266"/>
      <c r="Q1457" s="266"/>
      <c r="R1457" s="266"/>
      <c r="S1457" s="266"/>
      <c r="T1457" s="267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68" t="s">
        <v>226</v>
      </c>
      <c r="AU1457" s="268" t="s">
        <v>87</v>
      </c>
      <c r="AV1457" s="14" t="s">
        <v>87</v>
      </c>
      <c r="AW1457" s="14" t="s">
        <v>34</v>
      </c>
      <c r="AX1457" s="14" t="s">
        <v>79</v>
      </c>
      <c r="AY1457" s="268" t="s">
        <v>214</v>
      </c>
    </row>
    <row r="1458" s="14" customFormat="1">
      <c r="A1458" s="14"/>
      <c r="B1458" s="258"/>
      <c r="C1458" s="259"/>
      <c r="D1458" s="243" t="s">
        <v>226</v>
      </c>
      <c r="E1458" s="260" t="s">
        <v>1</v>
      </c>
      <c r="F1458" s="261" t="s">
        <v>3036</v>
      </c>
      <c r="G1458" s="259"/>
      <c r="H1458" s="262">
        <v>-0.90000000000000002</v>
      </c>
      <c r="I1458" s="263"/>
      <c r="J1458" s="259"/>
      <c r="K1458" s="259"/>
      <c r="L1458" s="264"/>
      <c r="M1458" s="265"/>
      <c r="N1458" s="266"/>
      <c r="O1458" s="266"/>
      <c r="P1458" s="266"/>
      <c r="Q1458" s="266"/>
      <c r="R1458" s="266"/>
      <c r="S1458" s="266"/>
      <c r="T1458" s="267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8" t="s">
        <v>226</v>
      </c>
      <c r="AU1458" s="268" t="s">
        <v>87</v>
      </c>
      <c r="AV1458" s="14" t="s">
        <v>87</v>
      </c>
      <c r="AW1458" s="14" t="s">
        <v>34</v>
      </c>
      <c r="AX1458" s="14" t="s">
        <v>79</v>
      </c>
      <c r="AY1458" s="268" t="s">
        <v>214</v>
      </c>
    </row>
    <row r="1459" s="14" customFormat="1">
      <c r="A1459" s="14"/>
      <c r="B1459" s="258"/>
      <c r="C1459" s="259"/>
      <c r="D1459" s="243" t="s">
        <v>226</v>
      </c>
      <c r="E1459" s="260" t="s">
        <v>1</v>
      </c>
      <c r="F1459" s="261" t="s">
        <v>3037</v>
      </c>
      <c r="G1459" s="259"/>
      <c r="H1459" s="262">
        <v>26.829999999999998</v>
      </c>
      <c r="I1459" s="263"/>
      <c r="J1459" s="259"/>
      <c r="K1459" s="259"/>
      <c r="L1459" s="264"/>
      <c r="M1459" s="265"/>
      <c r="N1459" s="266"/>
      <c r="O1459" s="266"/>
      <c r="P1459" s="266"/>
      <c r="Q1459" s="266"/>
      <c r="R1459" s="266"/>
      <c r="S1459" s="266"/>
      <c r="T1459" s="267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68" t="s">
        <v>226</v>
      </c>
      <c r="AU1459" s="268" t="s">
        <v>87</v>
      </c>
      <c r="AV1459" s="14" t="s">
        <v>87</v>
      </c>
      <c r="AW1459" s="14" t="s">
        <v>34</v>
      </c>
      <c r="AX1459" s="14" t="s">
        <v>79</v>
      </c>
      <c r="AY1459" s="268" t="s">
        <v>214</v>
      </c>
    </row>
    <row r="1460" s="14" customFormat="1">
      <c r="A1460" s="14"/>
      <c r="B1460" s="258"/>
      <c r="C1460" s="259"/>
      <c r="D1460" s="243" t="s">
        <v>226</v>
      </c>
      <c r="E1460" s="260" t="s">
        <v>1</v>
      </c>
      <c r="F1460" s="261" t="s">
        <v>187</v>
      </c>
      <c r="G1460" s="259"/>
      <c r="H1460" s="262">
        <v>-1</v>
      </c>
      <c r="I1460" s="263"/>
      <c r="J1460" s="259"/>
      <c r="K1460" s="259"/>
      <c r="L1460" s="264"/>
      <c r="M1460" s="265"/>
      <c r="N1460" s="266"/>
      <c r="O1460" s="266"/>
      <c r="P1460" s="266"/>
      <c r="Q1460" s="266"/>
      <c r="R1460" s="266"/>
      <c r="S1460" s="266"/>
      <c r="T1460" s="267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8" t="s">
        <v>226</v>
      </c>
      <c r="AU1460" s="268" t="s">
        <v>87</v>
      </c>
      <c r="AV1460" s="14" t="s">
        <v>87</v>
      </c>
      <c r="AW1460" s="14" t="s">
        <v>34</v>
      </c>
      <c r="AX1460" s="14" t="s">
        <v>79</v>
      </c>
      <c r="AY1460" s="268" t="s">
        <v>214</v>
      </c>
    </row>
    <row r="1461" s="14" customFormat="1">
      <c r="A1461" s="14"/>
      <c r="B1461" s="258"/>
      <c r="C1461" s="259"/>
      <c r="D1461" s="243" t="s">
        <v>226</v>
      </c>
      <c r="E1461" s="260" t="s">
        <v>1</v>
      </c>
      <c r="F1461" s="261" t="s">
        <v>3038</v>
      </c>
      <c r="G1461" s="259"/>
      <c r="H1461" s="262">
        <v>22.789999999999999</v>
      </c>
      <c r="I1461" s="263"/>
      <c r="J1461" s="259"/>
      <c r="K1461" s="259"/>
      <c r="L1461" s="264"/>
      <c r="M1461" s="265"/>
      <c r="N1461" s="266"/>
      <c r="O1461" s="266"/>
      <c r="P1461" s="266"/>
      <c r="Q1461" s="266"/>
      <c r="R1461" s="266"/>
      <c r="S1461" s="266"/>
      <c r="T1461" s="267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8" t="s">
        <v>226</v>
      </c>
      <c r="AU1461" s="268" t="s">
        <v>87</v>
      </c>
      <c r="AV1461" s="14" t="s">
        <v>87</v>
      </c>
      <c r="AW1461" s="14" t="s">
        <v>34</v>
      </c>
      <c r="AX1461" s="14" t="s">
        <v>79</v>
      </c>
      <c r="AY1461" s="268" t="s">
        <v>214</v>
      </c>
    </row>
    <row r="1462" s="14" customFormat="1">
      <c r="A1462" s="14"/>
      <c r="B1462" s="258"/>
      <c r="C1462" s="259"/>
      <c r="D1462" s="243" t="s">
        <v>226</v>
      </c>
      <c r="E1462" s="260" t="s">
        <v>1</v>
      </c>
      <c r="F1462" s="261" t="s">
        <v>3039</v>
      </c>
      <c r="G1462" s="259"/>
      <c r="H1462" s="262">
        <v>-1.7</v>
      </c>
      <c r="I1462" s="263"/>
      <c r="J1462" s="259"/>
      <c r="K1462" s="259"/>
      <c r="L1462" s="264"/>
      <c r="M1462" s="265"/>
      <c r="N1462" s="266"/>
      <c r="O1462" s="266"/>
      <c r="P1462" s="266"/>
      <c r="Q1462" s="266"/>
      <c r="R1462" s="266"/>
      <c r="S1462" s="266"/>
      <c r="T1462" s="267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68" t="s">
        <v>226</v>
      </c>
      <c r="AU1462" s="268" t="s">
        <v>87</v>
      </c>
      <c r="AV1462" s="14" t="s">
        <v>87</v>
      </c>
      <c r="AW1462" s="14" t="s">
        <v>34</v>
      </c>
      <c r="AX1462" s="14" t="s">
        <v>79</v>
      </c>
      <c r="AY1462" s="268" t="s">
        <v>214</v>
      </c>
    </row>
    <row r="1463" s="14" customFormat="1">
      <c r="A1463" s="14"/>
      <c r="B1463" s="258"/>
      <c r="C1463" s="259"/>
      <c r="D1463" s="243" t="s">
        <v>226</v>
      </c>
      <c r="E1463" s="260" t="s">
        <v>1</v>
      </c>
      <c r="F1463" s="261" t="s">
        <v>3040</v>
      </c>
      <c r="G1463" s="259"/>
      <c r="H1463" s="262">
        <v>-2.3999999999999999</v>
      </c>
      <c r="I1463" s="263"/>
      <c r="J1463" s="259"/>
      <c r="K1463" s="259"/>
      <c r="L1463" s="264"/>
      <c r="M1463" s="265"/>
      <c r="N1463" s="266"/>
      <c r="O1463" s="266"/>
      <c r="P1463" s="266"/>
      <c r="Q1463" s="266"/>
      <c r="R1463" s="266"/>
      <c r="S1463" s="266"/>
      <c r="T1463" s="267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8" t="s">
        <v>226</v>
      </c>
      <c r="AU1463" s="268" t="s">
        <v>87</v>
      </c>
      <c r="AV1463" s="14" t="s">
        <v>87</v>
      </c>
      <c r="AW1463" s="14" t="s">
        <v>34</v>
      </c>
      <c r="AX1463" s="14" t="s">
        <v>79</v>
      </c>
      <c r="AY1463" s="268" t="s">
        <v>214</v>
      </c>
    </row>
    <row r="1464" s="14" customFormat="1">
      <c r="A1464" s="14"/>
      <c r="B1464" s="258"/>
      <c r="C1464" s="259"/>
      <c r="D1464" s="243" t="s">
        <v>226</v>
      </c>
      <c r="E1464" s="260" t="s">
        <v>1</v>
      </c>
      <c r="F1464" s="261" t="s">
        <v>187</v>
      </c>
      <c r="G1464" s="259"/>
      <c r="H1464" s="262">
        <v>-1</v>
      </c>
      <c r="I1464" s="263"/>
      <c r="J1464" s="259"/>
      <c r="K1464" s="259"/>
      <c r="L1464" s="264"/>
      <c r="M1464" s="265"/>
      <c r="N1464" s="266"/>
      <c r="O1464" s="266"/>
      <c r="P1464" s="266"/>
      <c r="Q1464" s="266"/>
      <c r="R1464" s="266"/>
      <c r="S1464" s="266"/>
      <c r="T1464" s="267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8" t="s">
        <v>226</v>
      </c>
      <c r="AU1464" s="268" t="s">
        <v>87</v>
      </c>
      <c r="AV1464" s="14" t="s">
        <v>87</v>
      </c>
      <c r="AW1464" s="14" t="s">
        <v>34</v>
      </c>
      <c r="AX1464" s="14" t="s">
        <v>79</v>
      </c>
      <c r="AY1464" s="268" t="s">
        <v>214</v>
      </c>
    </row>
    <row r="1465" s="14" customFormat="1">
      <c r="A1465" s="14"/>
      <c r="B1465" s="258"/>
      <c r="C1465" s="259"/>
      <c r="D1465" s="243" t="s">
        <v>226</v>
      </c>
      <c r="E1465" s="260" t="s">
        <v>1</v>
      </c>
      <c r="F1465" s="261" t="s">
        <v>3041</v>
      </c>
      <c r="G1465" s="259"/>
      <c r="H1465" s="262">
        <v>13.42</v>
      </c>
      <c r="I1465" s="263"/>
      <c r="J1465" s="259"/>
      <c r="K1465" s="259"/>
      <c r="L1465" s="264"/>
      <c r="M1465" s="265"/>
      <c r="N1465" s="266"/>
      <c r="O1465" s="266"/>
      <c r="P1465" s="266"/>
      <c r="Q1465" s="266"/>
      <c r="R1465" s="266"/>
      <c r="S1465" s="266"/>
      <c r="T1465" s="267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8" t="s">
        <v>226</v>
      </c>
      <c r="AU1465" s="268" t="s">
        <v>87</v>
      </c>
      <c r="AV1465" s="14" t="s">
        <v>87</v>
      </c>
      <c r="AW1465" s="14" t="s">
        <v>34</v>
      </c>
      <c r="AX1465" s="14" t="s">
        <v>79</v>
      </c>
      <c r="AY1465" s="268" t="s">
        <v>214</v>
      </c>
    </row>
    <row r="1466" s="14" customFormat="1">
      <c r="A1466" s="14"/>
      <c r="B1466" s="258"/>
      <c r="C1466" s="259"/>
      <c r="D1466" s="243" t="s">
        <v>226</v>
      </c>
      <c r="E1466" s="260" t="s">
        <v>1</v>
      </c>
      <c r="F1466" s="261" t="s">
        <v>3036</v>
      </c>
      <c r="G1466" s="259"/>
      <c r="H1466" s="262">
        <v>-0.90000000000000002</v>
      </c>
      <c r="I1466" s="263"/>
      <c r="J1466" s="259"/>
      <c r="K1466" s="259"/>
      <c r="L1466" s="264"/>
      <c r="M1466" s="265"/>
      <c r="N1466" s="266"/>
      <c r="O1466" s="266"/>
      <c r="P1466" s="266"/>
      <c r="Q1466" s="266"/>
      <c r="R1466" s="266"/>
      <c r="S1466" s="266"/>
      <c r="T1466" s="267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8" t="s">
        <v>226</v>
      </c>
      <c r="AU1466" s="268" t="s">
        <v>87</v>
      </c>
      <c r="AV1466" s="14" t="s">
        <v>87</v>
      </c>
      <c r="AW1466" s="14" t="s">
        <v>34</v>
      </c>
      <c r="AX1466" s="14" t="s">
        <v>79</v>
      </c>
      <c r="AY1466" s="268" t="s">
        <v>214</v>
      </c>
    </row>
    <row r="1467" s="14" customFormat="1">
      <c r="A1467" s="14"/>
      <c r="B1467" s="258"/>
      <c r="C1467" s="259"/>
      <c r="D1467" s="243" t="s">
        <v>226</v>
      </c>
      <c r="E1467" s="260" t="s">
        <v>1</v>
      </c>
      <c r="F1467" s="261" t="s">
        <v>3042</v>
      </c>
      <c r="G1467" s="259"/>
      <c r="H1467" s="262">
        <v>-2</v>
      </c>
      <c r="I1467" s="263"/>
      <c r="J1467" s="259"/>
      <c r="K1467" s="259"/>
      <c r="L1467" s="264"/>
      <c r="M1467" s="265"/>
      <c r="N1467" s="266"/>
      <c r="O1467" s="266"/>
      <c r="P1467" s="266"/>
      <c r="Q1467" s="266"/>
      <c r="R1467" s="266"/>
      <c r="S1467" s="266"/>
      <c r="T1467" s="267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8" t="s">
        <v>226</v>
      </c>
      <c r="AU1467" s="268" t="s">
        <v>87</v>
      </c>
      <c r="AV1467" s="14" t="s">
        <v>87</v>
      </c>
      <c r="AW1467" s="14" t="s">
        <v>34</v>
      </c>
      <c r="AX1467" s="14" t="s">
        <v>79</v>
      </c>
      <c r="AY1467" s="268" t="s">
        <v>214</v>
      </c>
    </row>
    <row r="1468" s="14" customFormat="1">
      <c r="A1468" s="14"/>
      <c r="B1468" s="258"/>
      <c r="C1468" s="259"/>
      <c r="D1468" s="243" t="s">
        <v>226</v>
      </c>
      <c r="E1468" s="260" t="s">
        <v>1</v>
      </c>
      <c r="F1468" s="261" t="s">
        <v>3043</v>
      </c>
      <c r="G1468" s="259"/>
      <c r="H1468" s="262">
        <v>13.560000000000001</v>
      </c>
      <c r="I1468" s="263"/>
      <c r="J1468" s="259"/>
      <c r="K1468" s="259"/>
      <c r="L1468" s="264"/>
      <c r="M1468" s="265"/>
      <c r="N1468" s="266"/>
      <c r="O1468" s="266"/>
      <c r="P1468" s="266"/>
      <c r="Q1468" s="266"/>
      <c r="R1468" s="266"/>
      <c r="S1468" s="266"/>
      <c r="T1468" s="267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8" t="s">
        <v>226</v>
      </c>
      <c r="AU1468" s="268" t="s">
        <v>87</v>
      </c>
      <c r="AV1468" s="14" t="s">
        <v>87</v>
      </c>
      <c r="AW1468" s="14" t="s">
        <v>34</v>
      </c>
      <c r="AX1468" s="14" t="s">
        <v>79</v>
      </c>
      <c r="AY1468" s="268" t="s">
        <v>214</v>
      </c>
    </row>
    <row r="1469" s="14" customFormat="1">
      <c r="A1469" s="14"/>
      <c r="B1469" s="258"/>
      <c r="C1469" s="259"/>
      <c r="D1469" s="243" t="s">
        <v>226</v>
      </c>
      <c r="E1469" s="260" t="s">
        <v>1</v>
      </c>
      <c r="F1469" s="261" t="s">
        <v>3036</v>
      </c>
      <c r="G1469" s="259"/>
      <c r="H1469" s="262">
        <v>-0.90000000000000002</v>
      </c>
      <c r="I1469" s="263"/>
      <c r="J1469" s="259"/>
      <c r="K1469" s="259"/>
      <c r="L1469" s="264"/>
      <c r="M1469" s="265"/>
      <c r="N1469" s="266"/>
      <c r="O1469" s="266"/>
      <c r="P1469" s="266"/>
      <c r="Q1469" s="266"/>
      <c r="R1469" s="266"/>
      <c r="S1469" s="266"/>
      <c r="T1469" s="267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8" t="s">
        <v>226</v>
      </c>
      <c r="AU1469" s="268" t="s">
        <v>87</v>
      </c>
      <c r="AV1469" s="14" t="s">
        <v>87</v>
      </c>
      <c r="AW1469" s="14" t="s">
        <v>34</v>
      </c>
      <c r="AX1469" s="14" t="s">
        <v>79</v>
      </c>
      <c r="AY1469" s="268" t="s">
        <v>214</v>
      </c>
    </row>
    <row r="1470" s="14" customFormat="1">
      <c r="A1470" s="14"/>
      <c r="B1470" s="258"/>
      <c r="C1470" s="259"/>
      <c r="D1470" s="243" t="s">
        <v>226</v>
      </c>
      <c r="E1470" s="260" t="s">
        <v>1</v>
      </c>
      <c r="F1470" s="261" t="s">
        <v>3044</v>
      </c>
      <c r="G1470" s="259"/>
      <c r="H1470" s="262">
        <v>20.920000000000002</v>
      </c>
      <c r="I1470" s="263"/>
      <c r="J1470" s="259"/>
      <c r="K1470" s="259"/>
      <c r="L1470" s="264"/>
      <c r="M1470" s="265"/>
      <c r="N1470" s="266"/>
      <c r="O1470" s="266"/>
      <c r="P1470" s="266"/>
      <c r="Q1470" s="266"/>
      <c r="R1470" s="266"/>
      <c r="S1470" s="266"/>
      <c r="T1470" s="267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8" t="s">
        <v>226</v>
      </c>
      <c r="AU1470" s="268" t="s">
        <v>87</v>
      </c>
      <c r="AV1470" s="14" t="s">
        <v>87</v>
      </c>
      <c r="AW1470" s="14" t="s">
        <v>34</v>
      </c>
      <c r="AX1470" s="14" t="s">
        <v>79</v>
      </c>
      <c r="AY1470" s="268" t="s">
        <v>214</v>
      </c>
    </row>
    <row r="1471" s="14" customFormat="1">
      <c r="A1471" s="14"/>
      <c r="B1471" s="258"/>
      <c r="C1471" s="259"/>
      <c r="D1471" s="243" t="s">
        <v>226</v>
      </c>
      <c r="E1471" s="260" t="s">
        <v>1</v>
      </c>
      <c r="F1471" s="261" t="s">
        <v>187</v>
      </c>
      <c r="G1471" s="259"/>
      <c r="H1471" s="262">
        <v>-1</v>
      </c>
      <c r="I1471" s="263"/>
      <c r="J1471" s="259"/>
      <c r="K1471" s="259"/>
      <c r="L1471" s="264"/>
      <c r="M1471" s="265"/>
      <c r="N1471" s="266"/>
      <c r="O1471" s="266"/>
      <c r="P1471" s="266"/>
      <c r="Q1471" s="266"/>
      <c r="R1471" s="266"/>
      <c r="S1471" s="266"/>
      <c r="T1471" s="267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8" t="s">
        <v>226</v>
      </c>
      <c r="AU1471" s="268" t="s">
        <v>87</v>
      </c>
      <c r="AV1471" s="14" t="s">
        <v>87</v>
      </c>
      <c r="AW1471" s="14" t="s">
        <v>34</v>
      </c>
      <c r="AX1471" s="14" t="s">
        <v>79</v>
      </c>
      <c r="AY1471" s="268" t="s">
        <v>214</v>
      </c>
    </row>
    <row r="1472" s="14" customFormat="1">
      <c r="A1472" s="14"/>
      <c r="B1472" s="258"/>
      <c r="C1472" s="259"/>
      <c r="D1472" s="243" t="s">
        <v>226</v>
      </c>
      <c r="E1472" s="260" t="s">
        <v>1</v>
      </c>
      <c r="F1472" s="261" t="s">
        <v>3045</v>
      </c>
      <c r="G1472" s="259"/>
      <c r="H1472" s="262">
        <v>43.259999999999998</v>
      </c>
      <c r="I1472" s="263"/>
      <c r="J1472" s="259"/>
      <c r="K1472" s="259"/>
      <c r="L1472" s="264"/>
      <c r="M1472" s="265"/>
      <c r="N1472" s="266"/>
      <c r="O1472" s="266"/>
      <c r="P1472" s="266"/>
      <c r="Q1472" s="266"/>
      <c r="R1472" s="266"/>
      <c r="S1472" s="266"/>
      <c r="T1472" s="267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68" t="s">
        <v>226</v>
      </c>
      <c r="AU1472" s="268" t="s">
        <v>87</v>
      </c>
      <c r="AV1472" s="14" t="s">
        <v>87</v>
      </c>
      <c r="AW1472" s="14" t="s">
        <v>34</v>
      </c>
      <c r="AX1472" s="14" t="s">
        <v>79</v>
      </c>
      <c r="AY1472" s="268" t="s">
        <v>214</v>
      </c>
    </row>
    <row r="1473" s="14" customFormat="1">
      <c r="A1473" s="14"/>
      <c r="B1473" s="258"/>
      <c r="C1473" s="259"/>
      <c r="D1473" s="243" t="s">
        <v>226</v>
      </c>
      <c r="E1473" s="260" t="s">
        <v>1</v>
      </c>
      <c r="F1473" s="261" t="s">
        <v>187</v>
      </c>
      <c r="G1473" s="259"/>
      <c r="H1473" s="262">
        <v>-1</v>
      </c>
      <c r="I1473" s="263"/>
      <c r="J1473" s="259"/>
      <c r="K1473" s="259"/>
      <c r="L1473" s="264"/>
      <c r="M1473" s="265"/>
      <c r="N1473" s="266"/>
      <c r="O1473" s="266"/>
      <c r="P1473" s="266"/>
      <c r="Q1473" s="266"/>
      <c r="R1473" s="266"/>
      <c r="S1473" s="266"/>
      <c r="T1473" s="267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68" t="s">
        <v>226</v>
      </c>
      <c r="AU1473" s="268" t="s">
        <v>87</v>
      </c>
      <c r="AV1473" s="14" t="s">
        <v>87</v>
      </c>
      <c r="AW1473" s="14" t="s">
        <v>34</v>
      </c>
      <c r="AX1473" s="14" t="s">
        <v>79</v>
      </c>
      <c r="AY1473" s="268" t="s">
        <v>214</v>
      </c>
    </row>
    <row r="1474" s="15" customFormat="1">
      <c r="A1474" s="15"/>
      <c r="B1474" s="269"/>
      <c r="C1474" s="270"/>
      <c r="D1474" s="243" t="s">
        <v>226</v>
      </c>
      <c r="E1474" s="271" t="s">
        <v>1</v>
      </c>
      <c r="F1474" s="272" t="s">
        <v>230</v>
      </c>
      <c r="G1474" s="270"/>
      <c r="H1474" s="273">
        <v>175.06</v>
      </c>
      <c r="I1474" s="274"/>
      <c r="J1474" s="270"/>
      <c r="K1474" s="270"/>
      <c r="L1474" s="275"/>
      <c r="M1474" s="276"/>
      <c r="N1474" s="277"/>
      <c r="O1474" s="277"/>
      <c r="P1474" s="277"/>
      <c r="Q1474" s="277"/>
      <c r="R1474" s="277"/>
      <c r="S1474" s="277"/>
      <c r="T1474" s="278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79" t="s">
        <v>226</v>
      </c>
      <c r="AU1474" s="279" t="s">
        <v>87</v>
      </c>
      <c r="AV1474" s="15" t="s">
        <v>117</v>
      </c>
      <c r="AW1474" s="15" t="s">
        <v>34</v>
      </c>
      <c r="AX1474" s="15" t="s">
        <v>85</v>
      </c>
      <c r="AY1474" s="279" t="s">
        <v>214</v>
      </c>
    </row>
    <row r="1475" s="2" customFormat="1" ht="16.5" customHeight="1">
      <c r="A1475" s="39"/>
      <c r="B1475" s="40"/>
      <c r="C1475" s="280" t="s">
        <v>3046</v>
      </c>
      <c r="D1475" s="280" t="s">
        <v>244</v>
      </c>
      <c r="E1475" s="282" t="s">
        <v>3047</v>
      </c>
      <c r="F1475" s="283" t="s">
        <v>3048</v>
      </c>
      <c r="G1475" s="284" t="s">
        <v>239</v>
      </c>
      <c r="H1475" s="285">
        <v>175.06</v>
      </c>
      <c r="I1475" s="286"/>
      <c r="J1475" s="287">
        <f>ROUND(I1475*H1475,2)</f>
        <v>0</v>
      </c>
      <c r="K1475" s="283" t="s">
        <v>222</v>
      </c>
      <c r="L1475" s="288"/>
      <c r="M1475" s="289" t="s">
        <v>1</v>
      </c>
      <c r="N1475" s="290" t="s">
        <v>44</v>
      </c>
      <c r="O1475" s="92"/>
      <c r="P1475" s="239">
        <f>O1475*H1475</f>
        <v>0</v>
      </c>
      <c r="Q1475" s="239">
        <v>0.00035</v>
      </c>
      <c r="R1475" s="239">
        <f>Q1475*H1475</f>
        <v>0.061270999999999999</v>
      </c>
      <c r="S1475" s="239">
        <v>0</v>
      </c>
      <c r="T1475" s="240">
        <f>S1475*H1475</f>
        <v>0</v>
      </c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R1475" s="241" t="s">
        <v>299</v>
      </c>
      <c r="AT1475" s="241" t="s">
        <v>244</v>
      </c>
      <c r="AU1475" s="241" t="s">
        <v>87</v>
      </c>
      <c r="AY1475" s="18" t="s">
        <v>214</v>
      </c>
      <c r="BE1475" s="242">
        <f>IF(N1475="základní",J1475,0)</f>
        <v>0</v>
      </c>
      <c r="BF1475" s="242">
        <f>IF(N1475="snížená",J1475,0)</f>
        <v>0</v>
      </c>
      <c r="BG1475" s="242">
        <f>IF(N1475="zákl. přenesená",J1475,0)</f>
        <v>0</v>
      </c>
      <c r="BH1475" s="242">
        <f>IF(N1475="sníž. přenesená",J1475,0)</f>
        <v>0</v>
      </c>
      <c r="BI1475" s="242">
        <f>IF(N1475="nulová",J1475,0)</f>
        <v>0</v>
      </c>
      <c r="BJ1475" s="18" t="s">
        <v>85</v>
      </c>
      <c r="BK1475" s="242">
        <f>ROUND(I1475*H1475,2)</f>
        <v>0</v>
      </c>
      <c r="BL1475" s="18" t="s">
        <v>293</v>
      </c>
      <c r="BM1475" s="241" t="s">
        <v>3049</v>
      </c>
    </row>
    <row r="1476" s="2" customFormat="1">
      <c r="A1476" s="39"/>
      <c r="B1476" s="40"/>
      <c r="C1476" s="41"/>
      <c r="D1476" s="243" t="s">
        <v>224</v>
      </c>
      <c r="E1476" s="41"/>
      <c r="F1476" s="244" t="s">
        <v>3048</v>
      </c>
      <c r="G1476" s="41"/>
      <c r="H1476" s="41"/>
      <c r="I1476" s="245"/>
      <c r="J1476" s="41"/>
      <c r="K1476" s="41"/>
      <c r="L1476" s="45"/>
      <c r="M1476" s="246"/>
      <c r="N1476" s="247"/>
      <c r="O1476" s="92"/>
      <c r="P1476" s="92"/>
      <c r="Q1476" s="92"/>
      <c r="R1476" s="92"/>
      <c r="S1476" s="92"/>
      <c r="T1476" s="93"/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T1476" s="18" t="s">
        <v>224</v>
      </c>
      <c r="AU1476" s="18" t="s">
        <v>87</v>
      </c>
    </row>
    <row r="1477" s="2" customFormat="1" ht="24.15" customHeight="1">
      <c r="A1477" s="39"/>
      <c r="B1477" s="40"/>
      <c r="C1477" s="229" t="s">
        <v>3050</v>
      </c>
      <c r="D1477" s="229" t="s">
        <v>218</v>
      </c>
      <c r="E1477" s="231" t="s">
        <v>3051</v>
      </c>
      <c r="F1477" s="232" t="s">
        <v>3052</v>
      </c>
      <c r="G1477" s="233" t="s">
        <v>221</v>
      </c>
      <c r="H1477" s="234">
        <v>368.39999999999998</v>
      </c>
      <c r="I1477" s="235"/>
      <c r="J1477" s="236">
        <f>ROUND(I1477*H1477,2)</f>
        <v>0</v>
      </c>
      <c r="K1477" s="232" t="s">
        <v>222</v>
      </c>
      <c r="L1477" s="45"/>
      <c r="M1477" s="237" t="s">
        <v>1</v>
      </c>
      <c r="N1477" s="238" t="s">
        <v>44</v>
      </c>
      <c r="O1477" s="92"/>
      <c r="P1477" s="239">
        <f>O1477*H1477</f>
        <v>0</v>
      </c>
      <c r="Q1477" s="239">
        <v>0</v>
      </c>
      <c r="R1477" s="239">
        <f>Q1477*H1477</f>
        <v>0</v>
      </c>
      <c r="S1477" s="239">
        <v>0</v>
      </c>
      <c r="T1477" s="240">
        <f>S1477*H1477</f>
        <v>0</v>
      </c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R1477" s="241" t="s">
        <v>293</v>
      </c>
      <c r="AT1477" s="241" t="s">
        <v>218</v>
      </c>
      <c r="AU1477" s="241" t="s">
        <v>87</v>
      </c>
      <c r="AY1477" s="18" t="s">
        <v>214</v>
      </c>
      <c r="BE1477" s="242">
        <f>IF(N1477="základní",J1477,0)</f>
        <v>0</v>
      </c>
      <c r="BF1477" s="242">
        <f>IF(N1477="snížená",J1477,0)</f>
        <v>0</v>
      </c>
      <c r="BG1477" s="242">
        <f>IF(N1477="zákl. přenesená",J1477,0)</f>
        <v>0</v>
      </c>
      <c r="BH1477" s="242">
        <f>IF(N1477="sníž. přenesená",J1477,0)</f>
        <v>0</v>
      </c>
      <c r="BI1477" s="242">
        <f>IF(N1477="nulová",J1477,0)</f>
        <v>0</v>
      </c>
      <c r="BJ1477" s="18" t="s">
        <v>85</v>
      </c>
      <c r="BK1477" s="242">
        <f>ROUND(I1477*H1477,2)</f>
        <v>0</v>
      </c>
      <c r="BL1477" s="18" t="s">
        <v>293</v>
      </c>
      <c r="BM1477" s="241" t="s">
        <v>3053</v>
      </c>
    </row>
    <row r="1478" s="2" customFormat="1">
      <c r="A1478" s="39"/>
      <c r="B1478" s="40"/>
      <c r="C1478" s="41"/>
      <c r="D1478" s="243" t="s">
        <v>224</v>
      </c>
      <c r="E1478" s="41"/>
      <c r="F1478" s="244" t="s">
        <v>3054</v>
      </c>
      <c r="G1478" s="41"/>
      <c r="H1478" s="41"/>
      <c r="I1478" s="245"/>
      <c r="J1478" s="41"/>
      <c r="K1478" s="41"/>
      <c r="L1478" s="45"/>
      <c r="M1478" s="246"/>
      <c r="N1478" s="247"/>
      <c r="O1478" s="92"/>
      <c r="P1478" s="92"/>
      <c r="Q1478" s="92"/>
      <c r="R1478" s="92"/>
      <c r="S1478" s="92"/>
      <c r="T1478" s="93"/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T1478" s="18" t="s">
        <v>224</v>
      </c>
      <c r="AU1478" s="18" t="s">
        <v>87</v>
      </c>
    </row>
    <row r="1479" s="2" customFormat="1" ht="24.15" customHeight="1">
      <c r="A1479" s="39"/>
      <c r="B1479" s="40"/>
      <c r="C1479" s="229" t="s">
        <v>3055</v>
      </c>
      <c r="D1479" s="229" t="s">
        <v>218</v>
      </c>
      <c r="E1479" s="231" t="s">
        <v>3056</v>
      </c>
      <c r="F1479" s="232" t="s">
        <v>3057</v>
      </c>
      <c r="G1479" s="233" t="s">
        <v>283</v>
      </c>
      <c r="H1479" s="234">
        <v>3.0990000000000002</v>
      </c>
      <c r="I1479" s="235"/>
      <c r="J1479" s="236">
        <f>ROUND(I1479*H1479,2)</f>
        <v>0</v>
      </c>
      <c r="K1479" s="232" t="s">
        <v>222</v>
      </c>
      <c r="L1479" s="45"/>
      <c r="M1479" s="237" t="s">
        <v>1</v>
      </c>
      <c r="N1479" s="238" t="s">
        <v>44</v>
      </c>
      <c r="O1479" s="92"/>
      <c r="P1479" s="239">
        <f>O1479*H1479</f>
        <v>0</v>
      </c>
      <c r="Q1479" s="239">
        <v>0</v>
      </c>
      <c r="R1479" s="239">
        <f>Q1479*H1479</f>
        <v>0</v>
      </c>
      <c r="S1479" s="239">
        <v>0</v>
      </c>
      <c r="T1479" s="240">
        <f>S1479*H1479</f>
        <v>0</v>
      </c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R1479" s="241" t="s">
        <v>293</v>
      </c>
      <c r="AT1479" s="241" t="s">
        <v>218</v>
      </c>
      <c r="AU1479" s="241" t="s">
        <v>87</v>
      </c>
      <c r="AY1479" s="18" t="s">
        <v>214</v>
      </c>
      <c r="BE1479" s="242">
        <f>IF(N1479="základní",J1479,0)</f>
        <v>0</v>
      </c>
      <c r="BF1479" s="242">
        <f>IF(N1479="snížená",J1479,0)</f>
        <v>0</v>
      </c>
      <c r="BG1479" s="242">
        <f>IF(N1479="zákl. přenesená",J1479,0)</f>
        <v>0</v>
      </c>
      <c r="BH1479" s="242">
        <f>IF(N1479="sníž. přenesená",J1479,0)</f>
        <v>0</v>
      </c>
      <c r="BI1479" s="242">
        <f>IF(N1479="nulová",J1479,0)</f>
        <v>0</v>
      </c>
      <c r="BJ1479" s="18" t="s">
        <v>85</v>
      </c>
      <c r="BK1479" s="242">
        <f>ROUND(I1479*H1479,2)</f>
        <v>0</v>
      </c>
      <c r="BL1479" s="18" t="s">
        <v>293</v>
      </c>
      <c r="BM1479" s="241" t="s">
        <v>3058</v>
      </c>
    </row>
    <row r="1480" s="2" customFormat="1">
      <c r="A1480" s="39"/>
      <c r="B1480" s="40"/>
      <c r="C1480" s="41"/>
      <c r="D1480" s="243" t="s">
        <v>224</v>
      </c>
      <c r="E1480" s="41"/>
      <c r="F1480" s="244" t="s">
        <v>3059</v>
      </c>
      <c r="G1480" s="41"/>
      <c r="H1480" s="41"/>
      <c r="I1480" s="245"/>
      <c r="J1480" s="41"/>
      <c r="K1480" s="41"/>
      <c r="L1480" s="45"/>
      <c r="M1480" s="246"/>
      <c r="N1480" s="247"/>
      <c r="O1480" s="92"/>
      <c r="P1480" s="92"/>
      <c r="Q1480" s="92"/>
      <c r="R1480" s="92"/>
      <c r="S1480" s="92"/>
      <c r="T1480" s="93"/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T1480" s="18" t="s">
        <v>224</v>
      </c>
      <c r="AU1480" s="18" t="s">
        <v>87</v>
      </c>
    </row>
    <row r="1481" s="12" customFormat="1" ht="22.8" customHeight="1">
      <c r="A1481" s="12"/>
      <c r="B1481" s="213"/>
      <c r="C1481" s="214"/>
      <c r="D1481" s="215" t="s">
        <v>78</v>
      </c>
      <c r="E1481" s="227" t="s">
        <v>438</v>
      </c>
      <c r="F1481" s="227" t="s">
        <v>439</v>
      </c>
      <c r="G1481" s="214"/>
      <c r="H1481" s="214"/>
      <c r="I1481" s="217"/>
      <c r="J1481" s="228">
        <f>BK1481</f>
        <v>0</v>
      </c>
      <c r="K1481" s="214"/>
      <c r="L1481" s="219"/>
      <c r="M1481" s="220"/>
      <c r="N1481" s="221"/>
      <c r="O1481" s="221"/>
      <c r="P1481" s="222">
        <f>SUM(P1482:P1539)</f>
        <v>0</v>
      </c>
      <c r="Q1481" s="221"/>
      <c r="R1481" s="222">
        <f>SUM(R1482:R1539)</f>
        <v>2.9209444749999998</v>
      </c>
      <c r="S1481" s="221"/>
      <c r="T1481" s="223">
        <f>SUM(T1482:T1539)</f>
        <v>0</v>
      </c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R1481" s="224" t="s">
        <v>87</v>
      </c>
      <c r="AT1481" s="225" t="s">
        <v>78</v>
      </c>
      <c r="AU1481" s="225" t="s">
        <v>85</v>
      </c>
      <c r="AY1481" s="224" t="s">
        <v>214</v>
      </c>
      <c r="BK1481" s="226">
        <f>SUM(BK1482:BK1539)</f>
        <v>0</v>
      </c>
    </row>
    <row r="1482" s="2" customFormat="1" ht="16.5" customHeight="1">
      <c r="A1482" s="39"/>
      <c r="B1482" s="40"/>
      <c r="C1482" s="229" t="s">
        <v>440</v>
      </c>
      <c r="D1482" s="230" t="s">
        <v>218</v>
      </c>
      <c r="E1482" s="231" t="s">
        <v>441</v>
      </c>
      <c r="F1482" s="232" t="s">
        <v>442</v>
      </c>
      <c r="G1482" s="233" t="s">
        <v>221</v>
      </c>
      <c r="H1482" s="234">
        <v>112.929</v>
      </c>
      <c r="I1482" s="235"/>
      <c r="J1482" s="236">
        <f>ROUND(I1482*H1482,2)</f>
        <v>0</v>
      </c>
      <c r="K1482" s="232" t="s">
        <v>222</v>
      </c>
      <c r="L1482" s="45"/>
      <c r="M1482" s="237" t="s">
        <v>1</v>
      </c>
      <c r="N1482" s="238" t="s">
        <v>44</v>
      </c>
      <c r="O1482" s="92"/>
      <c r="P1482" s="239">
        <f>O1482*H1482</f>
        <v>0</v>
      </c>
      <c r="Q1482" s="239">
        <v>0.00029999999999999997</v>
      </c>
      <c r="R1482" s="239">
        <f>Q1482*H1482</f>
        <v>0.033878699999999998</v>
      </c>
      <c r="S1482" s="239">
        <v>0</v>
      </c>
      <c r="T1482" s="240">
        <f>S1482*H1482</f>
        <v>0</v>
      </c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R1482" s="241" t="s">
        <v>293</v>
      </c>
      <c r="AT1482" s="241" t="s">
        <v>218</v>
      </c>
      <c r="AU1482" s="241" t="s">
        <v>87</v>
      </c>
      <c r="AY1482" s="18" t="s">
        <v>214</v>
      </c>
      <c r="BE1482" s="242">
        <f>IF(N1482="základní",J1482,0)</f>
        <v>0</v>
      </c>
      <c r="BF1482" s="242">
        <f>IF(N1482="snížená",J1482,0)</f>
        <v>0</v>
      </c>
      <c r="BG1482" s="242">
        <f>IF(N1482="zákl. přenesená",J1482,0)</f>
        <v>0</v>
      </c>
      <c r="BH1482" s="242">
        <f>IF(N1482="sníž. přenesená",J1482,0)</f>
        <v>0</v>
      </c>
      <c r="BI1482" s="242">
        <f>IF(N1482="nulová",J1482,0)</f>
        <v>0</v>
      </c>
      <c r="BJ1482" s="18" t="s">
        <v>85</v>
      </c>
      <c r="BK1482" s="242">
        <f>ROUND(I1482*H1482,2)</f>
        <v>0</v>
      </c>
      <c r="BL1482" s="18" t="s">
        <v>293</v>
      </c>
      <c r="BM1482" s="241" t="s">
        <v>443</v>
      </c>
    </row>
    <row r="1483" s="2" customFormat="1">
      <c r="A1483" s="39"/>
      <c r="B1483" s="40"/>
      <c r="C1483" s="41"/>
      <c r="D1483" s="243" t="s">
        <v>224</v>
      </c>
      <c r="E1483" s="41"/>
      <c r="F1483" s="244" t="s">
        <v>444</v>
      </c>
      <c r="G1483" s="41"/>
      <c r="H1483" s="41"/>
      <c r="I1483" s="245"/>
      <c r="J1483" s="41"/>
      <c r="K1483" s="41"/>
      <c r="L1483" s="45"/>
      <c r="M1483" s="246"/>
      <c r="N1483" s="247"/>
      <c r="O1483" s="92"/>
      <c r="P1483" s="92"/>
      <c r="Q1483" s="92"/>
      <c r="R1483" s="92"/>
      <c r="S1483" s="92"/>
      <c r="T1483" s="93"/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T1483" s="18" t="s">
        <v>224</v>
      </c>
      <c r="AU1483" s="18" t="s">
        <v>87</v>
      </c>
    </row>
    <row r="1484" s="14" customFormat="1">
      <c r="A1484" s="14"/>
      <c r="B1484" s="258"/>
      <c r="C1484" s="259"/>
      <c r="D1484" s="243" t="s">
        <v>226</v>
      </c>
      <c r="E1484" s="260" t="s">
        <v>1</v>
      </c>
      <c r="F1484" s="261" t="s">
        <v>3060</v>
      </c>
      <c r="G1484" s="259"/>
      <c r="H1484" s="262">
        <v>114.42</v>
      </c>
      <c r="I1484" s="263"/>
      <c r="J1484" s="259"/>
      <c r="K1484" s="259"/>
      <c r="L1484" s="264"/>
      <c r="M1484" s="265"/>
      <c r="N1484" s="266"/>
      <c r="O1484" s="266"/>
      <c r="P1484" s="266"/>
      <c r="Q1484" s="266"/>
      <c r="R1484" s="266"/>
      <c r="S1484" s="266"/>
      <c r="T1484" s="267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8" t="s">
        <v>226</v>
      </c>
      <c r="AU1484" s="268" t="s">
        <v>87</v>
      </c>
      <c r="AV1484" s="14" t="s">
        <v>87</v>
      </c>
      <c r="AW1484" s="14" t="s">
        <v>34</v>
      </c>
      <c r="AX1484" s="14" t="s">
        <v>79</v>
      </c>
      <c r="AY1484" s="268" t="s">
        <v>214</v>
      </c>
    </row>
    <row r="1485" s="14" customFormat="1">
      <c r="A1485" s="14"/>
      <c r="B1485" s="258"/>
      <c r="C1485" s="259"/>
      <c r="D1485" s="243" t="s">
        <v>226</v>
      </c>
      <c r="E1485" s="260" t="s">
        <v>1</v>
      </c>
      <c r="F1485" s="261" t="s">
        <v>3061</v>
      </c>
      <c r="G1485" s="259"/>
      <c r="H1485" s="262">
        <v>-1.4910000000000001</v>
      </c>
      <c r="I1485" s="263"/>
      <c r="J1485" s="259"/>
      <c r="K1485" s="259"/>
      <c r="L1485" s="264"/>
      <c r="M1485" s="265"/>
      <c r="N1485" s="266"/>
      <c r="O1485" s="266"/>
      <c r="P1485" s="266"/>
      <c r="Q1485" s="266"/>
      <c r="R1485" s="266"/>
      <c r="S1485" s="266"/>
      <c r="T1485" s="267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8" t="s">
        <v>226</v>
      </c>
      <c r="AU1485" s="268" t="s">
        <v>87</v>
      </c>
      <c r="AV1485" s="14" t="s">
        <v>87</v>
      </c>
      <c r="AW1485" s="14" t="s">
        <v>34</v>
      </c>
      <c r="AX1485" s="14" t="s">
        <v>79</v>
      </c>
      <c r="AY1485" s="268" t="s">
        <v>214</v>
      </c>
    </row>
    <row r="1486" s="15" customFormat="1">
      <c r="A1486" s="15"/>
      <c r="B1486" s="269"/>
      <c r="C1486" s="270"/>
      <c r="D1486" s="243" t="s">
        <v>226</v>
      </c>
      <c r="E1486" s="271" t="s">
        <v>1</v>
      </c>
      <c r="F1486" s="272" t="s">
        <v>230</v>
      </c>
      <c r="G1486" s="270"/>
      <c r="H1486" s="273">
        <v>112.929</v>
      </c>
      <c r="I1486" s="274"/>
      <c r="J1486" s="270"/>
      <c r="K1486" s="270"/>
      <c r="L1486" s="275"/>
      <c r="M1486" s="276"/>
      <c r="N1486" s="277"/>
      <c r="O1486" s="277"/>
      <c r="P1486" s="277"/>
      <c r="Q1486" s="277"/>
      <c r="R1486" s="277"/>
      <c r="S1486" s="277"/>
      <c r="T1486" s="278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79" t="s">
        <v>226</v>
      </c>
      <c r="AU1486" s="279" t="s">
        <v>87</v>
      </c>
      <c r="AV1486" s="15" t="s">
        <v>117</v>
      </c>
      <c r="AW1486" s="15" t="s">
        <v>34</v>
      </c>
      <c r="AX1486" s="15" t="s">
        <v>85</v>
      </c>
      <c r="AY1486" s="279" t="s">
        <v>214</v>
      </c>
    </row>
    <row r="1487" s="2" customFormat="1" ht="16.5" customHeight="1">
      <c r="A1487" s="39"/>
      <c r="B1487" s="40"/>
      <c r="C1487" s="229" t="s">
        <v>445</v>
      </c>
      <c r="D1487" s="230" t="s">
        <v>218</v>
      </c>
      <c r="E1487" s="231" t="s">
        <v>446</v>
      </c>
      <c r="F1487" s="232" t="s">
        <v>447</v>
      </c>
      <c r="G1487" s="233" t="s">
        <v>221</v>
      </c>
      <c r="H1487" s="234">
        <v>112.929</v>
      </c>
      <c r="I1487" s="235"/>
      <c r="J1487" s="236">
        <f>ROUND(I1487*H1487,2)</f>
        <v>0</v>
      </c>
      <c r="K1487" s="232" t="s">
        <v>1</v>
      </c>
      <c r="L1487" s="45"/>
      <c r="M1487" s="237" t="s">
        <v>1</v>
      </c>
      <c r="N1487" s="238" t="s">
        <v>44</v>
      </c>
      <c r="O1487" s="92"/>
      <c r="P1487" s="239">
        <f>O1487*H1487</f>
        <v>0</v>
      </c>
      <c r="Q1487" s="239">
        <v>0.0044999999999999997</v>
      </c>
      <c r="R1487" s="239">
        <f>Q1487*H1487</f>
        <v>0.50818049999999992</v>
      </c>
      <c r="S1487" s="239">
        <v>0</v>
      </c>
      <c r="T1487" s="240">
        <f>S1487*H1487</f>
        <v>0</v>
      </c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R1487" s="241" t="s">
        <v>293</v>
      </c>
      <c r="AT1487" s="241" t="s">
        <v>218</v>
      </c>
      <c r="AU1487" s="241" t="s">
        <v>87</v>
      </c>
      <c r="AY1487" s="18" t="s">
        <v>214</v>
      </c>
      <c r="BE1487" s="242">
        <f>IF(N1487="základní",J1487,0)</f>
        <v>0</v>
      </c>
      <c r="BF1487" s="242">
        <f>IF(N1487="snížená",J1487,0)</f>
        <v>0</v>
      </c>
      <c r="BG1487" s="242">
        <f>IF(N1487="zákl. přenesená",J1487,0)</f>
        <v>0</v>
      </c>
      <c r="BH1487" s="242">
        <f>IF(N1487="sníž. přenesená",J1487,0)</f>
        <v>0</v>
      </c>
      <c r="BI1487" s="242">
        <f>IF(N1487="nulová",J1487,0)</f>
        <v>0</v>
      </c>
      <c r="BJ1487" s="18" t="s">
        <v>85</v>
      </c>
      <c r="BK1487" s="242">
        <f>ROUND(I1487*H1487,2)</f>
        <v>0</v>
      </c>
      <c r="BL1487" s="18" t="s">
        <v>293</v>
      </c>
      <c r="BM1487" s="241" t="s">
        <v>448</v>
      </c>
    </row>
    <row r="1488" s="2" customFormat="1">
      <c r="A1488" s="39"/>
      <c r="B1488" s="40"/>
      <c r="C1488" s="41"/>
      <c r="D1488" s="243" t="s">
        <v>224</v>
      </c>
      <c r="E1488" s="41"/>
      <c r="F1488" s="244" t="s">
        <v>449</v>
      </c>
      <c r="G1488" s="41"/>
      <c r="H1488" s="41"/>
      <c r="I1488" s="245"/>
      <c r="J1488" s="41"/>
      <c r="K1488" s="41"/>
      <c r="L1488" s="45"/>
      <c r="M1488" s="246"/>
      <c r="N1488" s="247"/>
      <c r="O1488" s="92"/>
      <c r="P1488" s="92"/>
      <c r="Q1488" s="92"/>
      <c r="R1488" s="92"/>
      <c r="S1488" s="92"/>
      <c r="T1488" s="93"/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T1488" s="18" t="s">
        <v>224</v>
      </c>
      <c r="AU1488" s="18" t="s">
        <v>87</v>
      </c>
    </row>
    <row r="1489" s="2" customFormat="1">
      <c r="A1489" s="39"/>
      <c r="B1489" s="40"/>
      <c r="C1489" s="41"/>
      <c r="D1489" s="243" t="s">
        <v>400</v>
      </c>
      <c r="E1489" s="41"/>
      <c r="F1489" s="291" t="s">
        <v>401</v>
      </c>
      <c r="G1489" s="41"/>
      <c r="H1489" s="41"/>
      <c r="I1489" s="245"/>
      <c r="J1489" s="41"/>
      <c r="K1489" s="41"/>
      <c r="L1489" s="45"/>
      <c r="M1489" s="246"/>
      <c r="N1489" s="247"/>
      <c r="O1489" s="92"/>
      <c r="P1489" s="92"/>
      <c r="Q1489" s="92"/>
      <c r="R1489" s="92"/>
      <c r="S1489" s="92"/>
      <c r="T1489" s="93"/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T1489" s="18" t="s">
        <v>400</v>
      </c>
      <c r="AU1489" s="18" t="s">
        <v>87</v>
      </c>
    </row>
    <row r="1490" s="2" customFormat="1" ht="33" customHeight="1">
      <c r="A1490" s="39"/>
      <c r="B1490" s="40"/>
      <c r="C1490" s="229" t="s">
        <v>450</v>
      </c>
      <c r="D1490" s="230" t="s">
        <v>218</v>
      </c>
      <c r="E1490" s="231" t="s">
        <v>451</v>
      </c>
      <c r="F1490" s="232" t="s">
        <v>452</v>
      </c>
      <c r="G1490" s="233" t="s">
        <v>221</v>
      </c>
      <c r="H1490" s="234">
        <v>112.929</v>
      </c>
      <c r="I1490" s="235"/>
      <c r="J1490" s="236">
        <f>ROUND(I1490*H1490,2)</f>
        <v>0</v>
      </c>
      <c r="K1490" s="232" t="s">
        <v>222</v>
      </c>
      <c r="L1490" s="45"/>
      <c r="M1490" s="237" t="s">
        <v>1</v>
      </c>
      <c r="N1490" s="238" t="s">
        <v>44</v>
      </c>
      <c r="O1490" s="92"/>
      <c r="P1490" s="239">
        <f>O1490*H1490</f>
        <v>0</v>
      </c>
      <c r="Q1490" s="239">
        <v>0.0073000000000000001</v>
      </c>
      <c r="R1490" s="239">
        <f>Q1490*H1490</f>
        <v>0.8243817</v>
      </c>
      <c r="S1490" s="239">
        <v>0</v>
      </c>
      <c r="T1490" s="240">
        <f>S1490*H1490</f>
        <v>0</v>
      </c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R1490" s="241" t="s">
        <v>293</v>
      </c>
      <c r="AT1490" s="241" t="s">
        <v>218</v>
      </c>
      <c r="AU1490" s="241" t="s">
        <v>87</v>
      </c>
      <c r="AY1490" s="18" t="s">
        <v>214</v>
      </c>
      <c r="BE1490" s="242">
        <f>IF(N1490="základní",J1490,0)</f>
        <v>0</v>
      </c>
      <c r="BF1490" s="242">
        <f>IF(N1490="snížená",J1490,0)</f>
        <v>0</v>
      </c>
      <c r="BG1490" s="242">
        <f>IF(N1490="zákl. přenesená",J1490,0)</f>
        <v>0</v>
      </c>
      <c r="BH1490" s="242">
        <f>IF(N1490="sníž. přenesená",J1490,0)</f>
        <v>0</v>
      </c>
      <c r="BI1490" s="242">
        <f>IF(N1490="nulová",J1490,0)</f>
        <v>0</v>
      </c>
      <c r="BJ1490" s="18" t="s">
        <v>85</v>
      </c>
      <c r="BK1490" s="242">
        <f>ROUND(I1490*H1490,2)</f>
        <v>0</v>
      </c>
      <c r="BL1490" s="18" t="s">
        <v>293</v>
      </c>
      <c r="BM1490" s="241" t="s">
        <v>453</v>
      </c>
    </row>
    <row r="1491" s="2" customFormat="1">
      <c r="A1491" s="39"/>
      <c r="B1491" s="40"/>
      <c r="C1491" s="41"/>
      <c r="D1491" s="243" t="s">
        <v>224</v>
      </c>
      <c r="E1491" s="41"/>
      <c r="F1491" s="244" t="s">
        <v>454</v>
      </c>
      <c r="G1491" s="41"/>
      <c r="H1491" s="41"/>
      <c r="I1491" s="245"/>
      <c r="J1491" s="41"/>
      <c r="K1491" s="41"/>
      <c r="L1491" s="45"/>
      <c r="M1491" s="246"/>
      <c r="N1491" s="247"/>
      <c r="O1491" s="92"/>
      <c r="P1491" s="92"/>
      <c r="Q1491" s="92"/>
      <c r="R1491" s="92"/>
      <c r="S1491" s="92"/>
      <c r="T1491" s="93"/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T1491" s="18" t="s">
        <v>224</v>
      </c>
      <c r="AU1491" s="18" t="s">
        <v>87</v>
      </c>
    </row>
    <row r="1492" s="14" customFormat="1">
      <c r="A1492" s="14"/>
      <c r="B1492" s="258"/>
      <c r="C1492" s="259"/>
      <c r="D1492" s="243" t="s">
        <v>226</v>
      </c>
      <c r="E1492" s="260" t="s">
        <v>1</v>
      </c>
      <c r="F1492" s="261" t="s">
        <v>3062</v>
      </c>
      <c r="G1492" s="259"/>
      <c r="H1492" s="262">
        <v>12.6</v>
      </c>
      <c r="I1492" s="263"/>
      <c r="J1492" s="259"/>
      <c r="K1492" s="259"/>
      <c r="L1492" s="264"/>
      <c r="M1492" s="265"/>
      <c r="N1492" s="266"/>
      <c r="O1492" s="266"/>
      <c r="P1492" s="266"/>
      <c r="Q1492" s="266"/>
      <c r="R1492" s="266"/>
      <c r="S1492" s="266"/>
      <c r="T1492" s="267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68" t="s">
        <v>226</v>
      </c>
      <c r="AU1492" s="268" t="s">
        <v>87</v>
      </c>
      <c r="AV1492" s="14" t="s">
        <v>87</v>
      </c>
      <c r="AW1492" s="14" t="s">
        <v>34</v>
      </c>
      <c r="AX1492" s="14" t="s">
        <v>79</v>
      </c>
      <c r="AY1492" s="268" t="s">
        <v>214</v>
      </c>
    </row>
    <row r="1493" s="14" customFormat="1">
      <c r="A1493" s="14"/>
      <c r="B1493" s="258"/>
      <c r="C1493" s="259"/>
      <c r="D1493" s="243" t="s">
        <v>226</v>
      </c>
      <c r="E1493" s="260" t="s">
        <v>1</v>
      </c>
      <c r="F1493" s="261" t="s">
        <v>3063</v>
      </c>
      <c r="G1493" s="259"/>
      <c r="H1493" s="262">
        <v>4.4100000000000001</v>
      </c>
      <c r="I1493" s="263"/>
      <c r="J1493" s="259"/>
      <c r="K1493" s="259"/>
      <c r="L1493" s="264"/>
      <c r="M1493" s="265"/>
      <c r="N1493" s="266"/>
      <c r="O1493" s="266"/>
      <c r="P1493" s="266"/>
      <c r="Q1493" s="266"/>
      <c r="R1493" s="266"/>
      <c r="S1493" s="266"/>
      <c r="T1493" s="267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68" t="s">
        <v>226</v>
      </c>
      <c r="AU1493" s="268" t="s">
        <v>87</v>
      </c>
      <c r="AV1493" s="14" t="s">
        <v>87</v>
      </c>
      <c r="AW1493" s="14" t="s">
        <v>34</v>
      </c>
      <c r="AX1493" s="14" t="s">
        <v>79</v>
      </c>
      <c r="AY1493" s="268" t="s">
        <v>214</v>
      </c>
    </row>
    <row r="1494" s="14" customFormat="1">
      <c r="A1494" s="14"/>
      <c r="B1494" s="258"/>
      <c r="C1494" s="259"/>
      <c r="D1494" s="243" t="s">
        <v>226</v>
      </c>
      <c r="E1494" s="260" t="s">
        <v>1</v>
      </c>
      <c r="F1494" s="261" t="s">
        <v>3064</v>
      </c>
      <c r="G1494" s="259"/>
      <c r="H1494" s="262">
        <v>9.0299999999999994</v>
      </c>
      <c r="I1494" s="263"/>
      <c r="J1494" s="259"/>
      <c r="K1494" s="259"/>
      <c r="L1494" s="264"/>
      <c r="M1494" s="265"/>
      <c r="N1494" s="266"/>
      <c r="O1494" s="266"/>
      <c r="P1494" s="266"/>
      <c r="Q1494" s="266"/>
      <c r="R1494" s="266"/>
      <c r="S1494" s="266"/>
      <c r="T1494" s="267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68" t="s">
        <v>226</v>
      </c>
      <c r="AU1494" s="268" t="s">
        <v>87</v>
      </c>
      <c r="AV1494" s="14" t="s">
        <v>87</v>
      </c>
      <c r="AW1494" s="14" t="s">
        <v>34</v>
      </c>
      <c r="AX1494" s="14" t="s">
        <v>79</v>
      </c>
      <c r="AY1494" s="268" t="s">
        <v>214</v>
      </c>
    </row>
    <row r="1495" s="14" customFormat="1">
      <c r="A1495" s="14"/>
      <c r="B1495" s="258"/>
      <c r="C1495" s="259"/>
      <c r="D1495" s="243" t="s">
        <v>226</v>
      </c>
      <c r="E1495" s="260" t="s">
        <v>1</v>
      </c>
      <c r="F1495" s="261" t="s">
        <v>3065</v>
      </c>
      <c r="G1495" s="259"/>
      <c r="H1495" s="262">
        <v>9</v>
      </c>
      <c r="I1495" s="263"/>
      <c r="J1495" s="259"/>
      <c r="K1495" s="259"/>
      <c r="L1495" s="264"/>
      <c r="M1495" s="265"/>
      <c r="N1495" s="266"/>
      <c r="O1495" s="266"/>
      <c r="P1495" s="266"/>
      <c r="Q1495" s="266"/>
      <c r="R1495" s="266"/>
      <c r="S1495" s="266"/>
      <c r="T1495" s="267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8" t="s">
        <v>226</v>
      </c>
      <c r="AU1495" s="268" t="s">
        <v>87</v>
      </c>
      <c r="AV1495" s="14" t="s">
        <v>87</v>
      </c>
      <c r="AW1495" s="14" t="s">
        <v>34</v>
      </c>
      <c r="AX1495" s="14" t="s">
        <v>79</v>
      </c>
      <c r="AY1495" s="268" t="s">
        <v>214</v>
      </c>
    </row>
    <row r="1496" s="14" customFormat="1">
      <c r="A1496" s="14"/>
      <c r="B1496" s="258"/>
      <c r="C1496" s="259"/>
      <c r="D1496" s="243" t="s">
        <v>226</v>
      </c>
      <c r="E1496" s="260" t="s">
        <v>1</v>
      </c>
      <c r="F1496" s="261" t="s">
        <v>3066</v>
      </c>
      <c r="G1496" s="259"/>
      <c r="H1496" s="262">
        <v>2.9399999999999999</v>
      </c>
      <c r="I1496" s="263"/>
      <c r="J1496" s="259"/>
      <c r="K1496" s="259"/>
      <c r="L1496" s="264"/>
      <c r="M1496" s="265"/>
      <c r="N1496" s="266"/>
      <c r="O1496" s="266"/>
      <c r="P1496" s="266"/>
      <c r="Q1496" s="266"/>
      <c r="R1496" s="266"/>
      <c r="S1496" s="266"/>
      <c r="T1496" s="267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8" t="s">
        <v>226</v>
      </c>
      <c r="AU1496" s="268" t="s">
        <v>87</v>
      </c>
      <c r="AV1496" s="14" t="s">
        <v>87</v>
      </c>
      <c r="AW1496" s="14" t="s">
        <v>34</v>
      </c>
      <c r="AX1496" s="14" t="s">
        <v>79</v>
      </c>
      <c r="AY1496" s="268" t="s">
        <v>214</v>
      </c>
    </row>
    <row r="1497" s="14" customFormat="1">
      <c r="A1497" s="14"/>
      <c r="B1497" s="258"/>
      <c r="C1497" s="259"/>
      <c r="D1497" s="243" t="s">
        <v>226</v>
      </c>
      <c r="E1497" s="260" t="s">
        <v>1</v>
      </c>
      <c r="F1497" s="261" t="s">
        <v>3067</v>
      </c>
      <c r="G1497" s="259"/>
      <c r="H1497" s="262">
        <v>15.119999999999999</v>
      </c>
      <c r="I1497" s="263"/>
      <c r="J1497" s="259"/>
      <c r="K1497" s="259"/>
      <c r="L1497" s="264"/>
      <c r="M1497" s="265"/>
      <c r="N1497" s="266"/>
      <c r="O1497" s="266"/>
      <c r="P1497" s="266"/>
      <c r="Q1497" s="266"/>
      <c r="R1497" s="266"/>
      <c r="S1497" s="266"/>
      <c r="T1497" s="267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8" t="s">
        <v>226</v>
      </c>
      <c r="AU1497" s="268" t="s">
        <v>87</v>
      </c>
      <c r="AV1497" s="14" t="s">
        <v>87</v>
      </c>
      <c r="AW1497" s="14" t="s">
        <v>34</v>
      </c>
      <c r="AX1497" s="14" t="s">
        <v>79</v>
      </c>
      <c r="AY1497" s="268" t="s">
        <v>214</v>
      </c>
    </row>
    <row r="1498" s="14" customFormat="1">
      <c r="A1498" s="14"/>
      <c r="B1498" s="258"/>
      <c r="C1498" s="259"/>
      <c r="D1498" s="243" t="s">
        <v>226</v>
      </c>
      <c r="E1498" s="260" t="s">
        <v>1</v>
      </c>
      <c r="F1498" s="261" t="s">
        <v>3068</v>
      </c>
      <c r="G1498" s="259"/>
      <c r="H1498" s="262">
        <v>3.927</v>
      </c>
      <c r="I1498" s="263"/>
      <c r="J1498" s="259"/>
      <c r="K1498" s="259"/>
      <c r="L1498" s="264"/>
      <c r="M1498" s="265"/>
      <c r="N1498" s="266"/>
      <c r="O1498" s="266"/>
      <c r="P1498" s="266"/>
      <c r="Q1498" s="266"/>
      <c r="R1498" s="266"/>
      <c r="S1498" s="266"/>
      <c r="T1498" s="267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68" t="s">
        <v>226</v>
      </c>
      <c r="AU1498" s="268" t="s">
        <v>87</v>
      </c>
      <c r="AV1498" s="14" t="s">
        <v>87</v>
      </c>
      <c r="AW1498" s="14" t="s">
        <v>34</v>
      </c>
      <c r="AX1498" s="14" t="s">
        <v>79</v>
      </c>
      <c r="AY1498" s="268" t="s">
        <v>214</v>
      </c>
    </row>
    <row r="1499" s="14" customFormat="1">
      <c r="A1499" s="14"/>
      <c r="B1499" s="258"/>
      <c r="C1499" s="259"/>
      <c r="D1499" s="243" t="s">
        <v>226</v>
      </c>
      <c r="E1499" s="260" t="s">
        <v>1</v>
      </c>
      <c r="F1499" s="261" t="s">
        <v>3069</v>
      </c>
      <c r="G1499" s="259"/>
      <c r="H1499" s="262">
        <v>9.5549999999999997</v>
      </c>
      <c r="I1499" s="263"/>
      <c r="J1499" s="259"/>
      <c r="K1499" s="259"/>
      <c r="L1499" s="264"/>
      <c r="M1499" s="265"/>
      <c r="N1499" s="266"/>
      <c r="O1499" s="266"/>
      <c r="P1499" s="266"/>
      <c r="Q1499" s="266"/>
      <c r="R1499" s="266"/>
      <c r="S1499" s="266"/>
      <c r="T1499" s="267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8" t="s">
        <v>226</v>
      </c>
      <c r="AU1499" s="268" t="s">
        <v>87</v>
      </c>
      <c r="AV1499" s="14" t="s">
        <v>87</v>
      </c>
      <c r="AW1499" s="14" t="s">
        <v>34</v>
      </c>
      <c r="AX1499" s="14" t="s">
        <v>79</v>
      </c>
      <c r="AY1499" s="268" t="s">
        <v>214</v>
      </c>
    </row>
    <row r="1500" s="14" customFormat="1">
      <c r="A1500" s="14"/>
      <c r="B1500" s="258"/>
      <c r="C1500" s="259"/>
      <c r="D1500" s="243" t="s">
        <v>226</v>
      </c>
      <c r="E1500" s="260" t="s">
        <v>1</v>
      </c>
      <c r="F1500" s="261" t="s">
        <v>3070</v>
      </c>
      <c r="G1500" s="259"/>
      <c r="H1500" s="262">
        <v>17.556000000000001</v>
      </c>
      <c r="I1500" s="263"/>
      <c r="J1500" s="259"/>
      <c r="K1500" s="259"/>
      <c r="L1500" s="264"/>
      <c r="M1500" s="265"/>
      <c r="N1500" s="266"/>
      <c r="O1500" s="266"/>
      <c r="P1500" s="266"/>
      <c r="Q1500" s="266"/>
      <c r="R1500" s="266"/>
      <c r="S1500" s="266"/>
      <c r="T1500" s="267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68" t="s">
        <v>226</v>
      </c>
      <c r="AU1500" s="268" t="s">
        <v>87</v>
      </c>
      <c r="AV1500" s="14" t="s">
        <v>87</v>
      </c>
      <c r="AW1500" s="14" t="s">
        <v>34</v>
      </c>
      <c r="AX1500" s="14" t="s">
        <v>79</v>
      </c>
      <c r="AY1500" s="268" t="s">
        <v>214</v>
      </c>
    </row>
    <row r="1501" s="14" customFormat="1">
      <c r="A1501" s="14"/>
      <c r="B1501" s="258"/>
      <c r="C1501" s="259"/>
      <c r="D1501" s="243" t="s">
        <v>226</v>
      </c>
      <c r="E1501" s="260" t="s">
        <v>1</v>
      </c>
      <c r="F1501" s="261" t="s">
        <v>3071</v>
      </c>
      <c r="G1501" s="259"/>
      <c r="H1501" s="262">
        <v>11.067</v>
      </c>
      <c r="I1501" s="263"/>
      <c r="J1501" s="259"/>
      <c r="K1501" s="259"/>
      <c r="L1501" s="264"/>
      <c r="M1501" s="265"/>
      <c r="N1501" s="266"/>
      <c r="O1501" s="266"/>
      <c r="P1501" s="266"/>
      <c r="Q1501" s="266"/>
      <c r="R1501" s="266"/>
      <c r="S1501" s="266"/>
      <c r="T1501" s="267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8" t="s">
        <v>226</v>
      </c>
      <c r="AU1501" s="268" t="s">
        <v>87</v>
      </c>
      <c r="AV1501" s="14" t="s">
        <v>87</v>
      </c>
      <c r="AW1501" s="14" t="s">
        <v>34</v>
      </c>
      <c r="AX1501" s="14" t="s">
        <v>79</v>
      </c>
      <c r="AY1501" s="268" t="s">
        <v>214</v>
      </c>
    </row>
    <row r="1502" s="14" customFormat="1">
      <c r="A1502" s="14"/>
      <c r="B1502" s="258"/>
      <c r="C1502" s="259"/>
      <c r="D1502" s="243" t="s">
        <v>226</v>
      </c>
      <c r="E1502" s="260" t="s">
        <v>1</v>
      </c>
      <c r="F1502" s="261" t="s">
        <v>3072</v>
      </c>
      <c r="G1502" s="259"/>
      <c r="H1502" s="262">
        <v>9.1140000000000008</v>
      </c>
      <c r="I1502" s="263"/>
      <c r="J1502" s="259"/>
      <c r="K1502" s="259"/>
      <c r="L1502" s="264"/>
      <c r="M1502" s="265"/>
      <c r="N1502" s="266"/>
      <c r="O1502" s="266"/>
      <c r="P1502" s="266"/>
      <c r="Q1502" s="266"/>
      <c r="R1502" s="266"/>
      <c r="S1502" s="266"/>
      <c r="T1502" s="267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68" t="s">
        <v>226</v>
      </c>
      <c r="AU1502" s="268" t="s">
        <v>87</v>
      </c>
      <c r="AV1502" s="14" t="s">
        <v>87</v>
      </c>
      <c r="AW1502" s="14" t="s">
        <v>34</v>
      </c>
      <c r="AX1502" s="14" t="s">
        <v>79</v>
      </c>
      <c r="AY1502" s="268" t="s">
        <v>214</v>
      </c>
    </row>
    <row r="1503" s="14" customFormat="1">
      <c r="A1503" s="14"/>
      <c r="B1503" s="258"/>
      <c r="C1503" s="259"/>
      <c r="D1503" s="243" t="s">
        <v>226</v>
      </c>
      <c r="E1503" s="260" t="s">
        <v>1</v>
      </c>
      <c r="F1503" s="261" t="s">
        <v>3073</v>
      </c>
      <c r="G1503" s="259"/>
      <c r="H1503" s="262">
        <v>3.1499999999999999</v>
      </c>
      <c r="I1503" s="263"/>
      <c r="J1503" s="259"/>
      <c r="K1503" s="259"/>
      <c r="L1503" s="264"/>
      <c r="M1503" s="265"/>
      <c r="N1503" s="266"/>
      <c r="O1503" s="266"/>
      <c r="P1503" s="266"/>
      <c r="Q1503" s="266"/>
      <c r="R1503" s="266"/>
      <c r="S1503" s="266"/>
      <c r="T1503" s="267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68" t="s">
        <v>226</v>
      </c>
      <c r="AU1503" s="268" t="s">
        <v>87</v>
      </c>
      <c r="AV1503" s="14" t="s">
        <v>87</v>
      </c>
      <c r="AW1503" s="14" t="s">
        <v>34</v>
      </c>
      <c r="AX1503" s="14" t="s">
        <v>79</v>
      </c>
      <c r="AY1503" s="268" t="s">
        <v>214</v>
      </c>
    </row>
    <row r="1504" s="14" customFormat="1">
      <c r="A1504" s="14"/>
      <c r="B1504" s="258"/>
      <c r="C1504" s="259"/>
      <c r="D1504" s="243" t="s">
        <v>226</v>
      </c>
      <c r="E1504" s="260" t="s">
        <v>1</v>
      </c>
      <c r="F1504" s="261" t="s">
        <v>3074</v>
      </c>
      <c r="G1504" s="259"/>
      <c r="H1504" s="262">
        <v>3.3599999999999999</v>
      </c>
      <c r="I1504" s="263"/>
      <c r="J1504" s="259"/>
      <c r="K1504" s="259"/>
      <c r="L1504" s="264"/>
      <c r="M1504" s="265"/>
      <c r="N1504" s="266"/>
      <c r="O1504" s="266"/>
      <c r="P1504" s="266"/>
      <c r="Q1504" s="266"/>
      <c r="R1504" s="266"/>
      <c r="S1504" s="266"/>
      <c r="T1504" s="267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68" t="s">
        <v>226</v>
      </c>
      <c r="AU1504" s="268" t="s">
        <v>87</v>
      </c>
      <c r="AV1504" s="14" t="s">
        <v>87</v>
      </c>
      <c r="AW1504" s="14" t="s">
        <v>34</v>
      </c>
      <c r="AX1504" s="14" t="s">
        <v>79</v>
      </c>
      <c r="AY1504" s="268" t="s">
        <v>214</v>
      </c>
    </row>
    <row r="1505" s="14" customFormat="1">
      <c r="A1505" s="14"/>
      <c r="B1505" s="258"/>
      <c r="C1505" s="259"/>
      <c r="D1505" s="243" t="s">
        <v>226</v>
      </c>
      <c r="E1505" s="260" t="s">
        <v>1</v>
      </c>
      <c r="F1505" s="261" t="s">
        <v>3075</v>
      </c>
      <c r="G1505" s="259"/>
      <c r="H1505" s="262">
        <v>3.5910000000000002</v>
      </c>
      <c r="I1505" s="263"/>
      <c r="J1505" s="259"/>
      <c r="K1505" s="259"/>
      <c r="L1505" s="264"/>
      <c r="M1505" s="265"/>
      <c r="N1505" s="266"/>
      <c r="O1505" s="266"/>
      <c r="P1505" s="266"/>
      <c r="Q1505" s="266"/>
      <c r="R1505" s="266"/>
      <c r="S1505" s="266"/>
      <c r="T1505" s="267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68" t="s">
        <v>226</v>
      </c>
      <c r="AU1505" s="268" t="s">
        <v>87</v>
      </c>
      <c r="AV1505" s="14" t="s">
        <v>87</v>
      </c>
      <c r="AW1505" s="14" t="s">
        <v>34</v>
      </c>
      <c r="AX1505" s="14" t="s">
        <v>79</v>
      </c>
      <c r="AY1505" s="268" t="s">
        <v>214</v>
      </c>
    </row>
    <row r="1506" s="14" customFormat="1">
      <c r="A1506" s="14"/>
      <c r="B1506" s="258"/>
      <c r="C1506" s="259"/>
      <c r="D1506" s="243" t="s">
        <v>226</v>
      </c>
      <c r="E1506" s="260" t="s">
        <v>1</v>
      </c>
      <c r="F1506" s="261" t="s">
        <v>3061</v>
      </c>
      <c r="G1506" s="259"/>
      <c r="H1506" s="262">
        <v>-1.4910000000000001</v>
      </c>
      <c r="I1506" s="263"/>
      <c r="J1506" s="259"/>
      <c r="K1506" s="259"/>
      <c r="L1506" s="264"/>
      <c r="M1506" s="265"/>
      <c r="N1506" s="266"/>
      <c r="O1506" s="266"/>
      <c r="P1506" s="266"/>
      <c r="Q1506" s="266"/>
      <c r="R1506" s="266"/>
      <c r="S1506" s="266"/>
      <c r="T1506" s="267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68" t="s">
        <v>226</v>
      </c>
      <c r="AU1506" s="268" t="s">
        <v>87</v>
      </c>
      <c r="AV1506" s="14" t="s">
        <v>87</v>
      </c>
      <c r="AW1506" s="14" t="s">
        <v>34</v>
      </c>
      <c r="AX1506" s="14" t="s">
        <v>79</v>
      </c>
      <c r="AY1506" s="268" t="s">
        <v>214</v>
      </c>
    </row>
    <row r="1507" s="15" customFormat="1">
      <c r="A1507" s="15"/>
      <c r="B1507" s="269"/>
      <c r="C1507" s="270"/>
      <c r="D1507" s="243" t="s">
        <v>226</v>
      </c>
      <c r="E1507" s="271" t="s">
        <v>1</v>
      </c>
      <c r="F1507" s="272" t="s">
        <v>230</v>
      </c>
      <c r="G1507" s="270"/>
      <c r="H1507" s="273">
        <v>112.929</v>
      </c>
      <c r="I1507" s="274"/>
      <c r="J1507" s="270"/>
      <c r="K1507" s="270"/>
      <c r="L1507" s="275"/>
      <c r="M1507" s="276"/>
      <c r="N1507" s="277"/>
      <c r="O1507" s="277"/>
      <c r="P1507" s="277"/>
      <c r="Q1507" s="277"/>
      <c r="R1507" s="277"/>
      <c r="S1507" s="277"/>
      <c r="T1507" s="278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79" t="s">
        <v>226</v>
      </c>
      <c r="AU1507" s="279" t="s">
        <v>87</v>
      </c>
      <c r="AV1507" s="15" t="s">
        <v>117</v>
      </c>
      <c r="AW1507" s="15" t="s">
        <v>34</v>
      </c>
      <c r="AX1507" s="15" t="s">
        <v>85</v>
      </c>
      <c r="AY1507" s="279" t="s">
        <v>214</v>
      </c>
    </row>
    <row r="1508" s="2" customFormat="1" ht="16.5" customHeight="1">
      <c r="A1508" s="39"/>
      <c r="B1508" s="40"/>
      <c r="C1508" s="280" t="s">
        <v>456</v>
      </c>
      <c r="D1508" s="281" t="s">
        <v>244</v>
      </c>
      <c r="E1508" s="282" t="s">
        <v>457</v>
      </c>
      <c r="F1508" s="283" t="s">
        <v>458</v>
      </c>
      <c r="G1508" s="284" t="s">
        <v>221</v>
      </c>
      <c r="H1508" s="285">
        <v>117.446</v>
      </c>
      <c r="I1508" s="286"/>
      <c r="J1508" s="287">
        <f>ROUND(I1508*H1508,2)</f>
        <v>0</v>
      </c>
      <c r="K1508" s="283" t="s">
        <v>222</v>
      </c>
      <c r="L1508" s="288"/>
      <c r="M1508" s="289" t="s">
        <v>1</v>
      </c>
      <c r="N1508" s="290" t="s">
        <v>44</v>
      </c>
      <c r="O1508" s="92"/>
      <c r="P1508" s="239">
        <f>O1508*H1508</f>
        <v>0</v>
      </c>
      <c r="Q1508" s="239">
        <v>0.0118</v>
      </c>
      <c r="R1508" s="239">
        <f>Q1508*H1508</f>
        <v>1.3858628</v>
      </c>
      <c r="S1508" s="239">
        <v>0</v>
      </c>
      <c r="T1508" s="240">
        <f>S1508*H1508</f>
        <v>0</v>
      </c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R1508" s="241" t="s">
        <v>299</v>
      </c>
      <c r="AT1508" s="241" t="s">
        <v>244</v>
      </c>
      <c r="AU1508" s="241" t="s">
        <v>87</v>
      </c>
      <c r="AY1508" s="18" t="s">
        <v>214</v>
      </c>
      <c r="BE1508" s="242">
        <f>IF(N1508="základní",J1508,0)</f>
        <v>0</v>
      </c>
      <c r="BF1508" s="242">
        <f>IF(N1508="snížená",J1508,0)</f>
        <v>0</v>
      </c>
      <c r="BG1508" s="242">
        <f>IF(N1508="zákl. přenesená",J1508,0)</f>
        <v>0</v>
      </c>
      <c r="BH1508" s="242">
        <f>IF(N1508="sníž. přenesená",J1508,0)</f>
        <v>0</v>
      </c>
      <c r="BI1508" s="242">
        <f>IF(N1508="nulová",J1508,0)</f>
        <v>0</v>
      </c>
      <c r="BJ1508" s="18" t="s">
        <v>85</v>
      </c>
      <c r="BK1508" s="242">
        <f>ROUND(I1508*H1508,2)</f>
        <v>0</v>
      </c>
      <c r="BL1508" s="18" t="s">
        <v>293</v>
      </c>
      <c r="BM1508" s="241" t="s">
        <v>459</v>
      </c>
    </row>
    <row r="1509" s="2" customFormat="1">
      <c r="A1509" s="39"/>
      <c r="B1509" s="40"/>
      <c r="C1509" s="41"/>
      <c r="D1509" s="243" t="s">
        <v>224</v>
      </c>
      <c r="E1509" s="41"/>
      <c r="F1509" s="244" t="s">
        <v>458</v>
      </c>
      <c r="G1509" s="41"/>
      <c r="H1509" s="41"/>
      <c r="I1509" s="245"/>
      <c r="J1509" s="41"/>
      <c r="K1509" s="41"/>
      <c r="L1509" s="45"/>
      <c r="M1509" s="246"/>
      <c r="N1509" s="247"/>
      <c r="O1509" s="92"/>
      <c r="P1509" s="92"/>
      <c r="Q1509" s="92"/>
      <c r="R1509" s="92"/>
      <c r="S1509" s="92"/>
      <c r="T1509" s="93"/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  <c r="AT1509" s="18" t="s">
        <v>224</v>
      </c>
      <c r="AU1509" s="18" t="s">
        <v>87</v>
      </c>
    </row>
    <row r="1510" s="14" customFormat="1">
      <c r="A1510" s="14"/>
      <c r="B1510" s="258"/>
      <c r="C1510" s="259"/>
      <c r="D1510" s="243" t="s">
        <v>226</v>
      </c>
      <c r="E1510" s="260" t="s">
        <v>1</v>
      </c>
      <c r="F1510" s="261" t="s">
        <v>3076</v>
      </c>
      <c r="G1510" s="259"/>
      <c r="H1510" s="262">
        <v>118.997</v>
      </c>
      <c r="I1510" s="263"/>
      <c r="J1510" s="259"/>
      <c r="K1510" s="259"/>
      <c r="L1510" s="264"/>
      <c r="M1510" s="265"/>
      <c r="N1510" s="266"/>
      <c r="O1510" s="266"/>
      <c r="P1510" s="266"/>
      <c r="Q1510" s="266"/>
      <c r="R1510" s="266"/>
      <c r="S1510" s="266"/>
      <c r="T1510" s="267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8" t="s">
        <v>226</v>
      </c>
      <c r="AU1510" s="268" t="s">
        <v>87</v>
      </c>
      <c r="AV1510" s="14" t="s">
        <v>87</v>
      </c>
      <c r="AW1510" s="14" t="s">
        <v>34</v>
      </c>
      <c r="AX1510" s="14" t="s">
        <v>79</v>
      </c>
      <c r="AY1510" s="268" t="s">
        <v>214</v>
      </c>
    </row>
    <row r="1511" s="14" customFormat="1">
      <c r="A1511" s="14"/>
      <c r="B1511" s="258"/>
      <c r="C1511" s="259"/>
      <c r="D1511" s="243" t="s">
        <v>226</v>
      </c>
      <c r="E1511" s="260" t="s">
        <v>1</v>
      </c>
      <c r="F1511" s="261" t="s">
        <v>3077</v>
      </c>
      <c r="G1511" s="259"/>
      <c r="H1511" s="262">
        <v>-1.5509999999999999</v>
      </c>
      <c r="I1511" s="263"/>
      <c r="J1511" s="259"/>
      <c r="K1511" s="259"/>
      <c r="L1511" s="264"/>
      <c r="M1511" s="265"/>
      <c r="N1511" s="266"/>
      <c r="O1511" s="266"/>
      <c r="P1511" s="266"/>
      <c r="Q1511" s="266"/>
      <c r="R1511" s="266"/>
      <c r="S1511" s="266"/>
      <c r="T1511" s="267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8" t="s">
        <v>226</v>
      </c>
      <c r="AU1511" s="268" t="s">
        <v>87</v>
      </c>
      <c r="AV1511" s="14" t="s">
        <v>87</v>
      </c>
      <c r="AW1511" s="14" t="s">
        <v>34</v>
      </c>
      <c r="AX1511" s="14" t="s">
        <v>79</v>
      </c>
      <c r="AY1511" s="268" t="s">
        <v>214</v>
      </c>
    </row>
    <row r="1512" s="15" customFormat="1">
      <c r="A1512" s="15"/>
      <c r="B1512" s="269"/>
      <c r="C1512" s="270"/>
      <c r="D1512" s="243" t="s">
        <v>226</v>
      </c>
      <c r="E1512" s="271" t="s">
        <v>1</v>
      </c>
      <c r="F1512" s="272" t="s">
        <v>230</v>
      </c>
      <c r="G1512" s="270"/>
      <c r="H1512" s="273">
        <v>117.446</v>
      </c>
      <c r="I1512" s="274"/>
      <c r="J1512" s="270"/>
      <c r="K1512" s="270"/>
      <c r="L1512" s="275"/>
      <c r="M1512" s="276"/>
      <c r="N1512" s="277"/>
      <c r="O1512" s="277"/>
      <c r="P1512" s="277"/>
      <c r="Q1512" s="277"/>
      <c r="R1512" s="277"/>
      <c r="S1512" s="277"/>
      <c r="T1512" s="278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79" t="s">
        <v>226</v>
      </c>
      <c r="AU1512" s="279" t="s">
        <v>87</v>
      </c>
      <c r="AV1512" s="15" t="s">
        <v>117</v>
      </c>
      <c r="AW1512" s="15" t="s">
        <v>34</v>
      </c>
      <c r="AX1512" s="15" t="s">
        <v>85</v>
      </c>
      <c r="AY1512" s="279" t="s">
        <v>214</v>
      </c>
    </row>
    <row r="1513" s="2" customFormat="1" ht="24.15" customHeight="1">
      <c r="A1513" s="39"/>
      <c r="B1513" s="40"/>
      <c r="C1513" s="229" t="s">
        <v>461</v>
      </c>
      <c r="D1513" s="230" t="s">
        <v>218</v>
      </c>
      <c r="E1513" s="231" t="s">
        <v>462</v>
      </c>
      <c r="F1513" s="232" t="s">
        <v>463</v>
      </c>
      <c r="G1513" s="233" t="s">
        <v>221</v>
      </c>
      <c r="H1513" s="234">
        <v>112.929</v>
      </c>
      <c r="I1513" s="235"/>
      <c r="J1513" s="236">
        <f>ROUND(I1513*H1513,2)</f>
        <v>0</v>
      </c>
      <c r="K1513" s="232" t="s">
        <v>222</v>
      </c>
      <c r="L1513" s="45"/>
      <c r="M1513" s="237" t="s">
        <v>1</v>
      </c>
      <c r="N1513" s="238" t="s">
        <v>44</v>
      </c>
      <c r="O1513" s="92"/>
      <c r="P1513" s="239">
        <f>O1513*H1513</f>
        <v>0</v>
      </c>
      <c r="Q1513" s="239">
        <v>0.00093000000000000005</v>
      </c>
      <c r="R1513" s="239">
        <f>Q1513*H1513</f>
        <v>0.10502397000000001</v>
      </c>
      <c r="S1513" s="239">
        <v>0</v>
      </c>
      <c r="T1513" s="240">
        <f>S1513*H1513</f>
        <v>0</v>
      </c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  <c r="AR1513" s="241" t="s">
        <v>293</v>
      </c>
      <c r="AT1513" s="241" t="s">
        <v>218</v>
      </c>
      <c r="AU1513" s="241" t="s">
        <v>87</v>
      </c>
      <c r="AY1513" s="18" t="s">
        <v>214</v>
      </c>
      <c r="BE1513" s="242">
        <f>IF(N1513="základní",J1513,0)</f>
        <v>0</v>
      </c>
      <c r="BF1513" s="242">
        <f>IF(N1513="snížená",J1513,0)</f>
        <v>0</v>
      </c>
      <c r="BG1513" s="242">
        <f>IF(N1513="zákl. přenesená",J1513,0)</f>
        <v>0</v>
      </c>
      <c r="BH1513" s="242">
        <f>IF(N1513="sníž. přenesená",J1513,0)</f>
        <v>0</v>
      </c>
      <c r="BI1513" s="242">
        <f>IF(N1513="nulová",J1513,0)</f>
        <v>0</v>
      </c>
      <c r="BJ1513" s="18" t="s">
        <v>85</v>
      </c>
      <c r="BK1513" s="242">
        <f>ROUND(I1513*H1513,2)</f>
        <v>0</v>
      </c>
      <c r="BL1513" s="18" t="s">
        <v>293</v>
      </c>
      <c r="BM1513" s="241" t="s">
        <v>464</v>
      </c>
    </row>
    <row r="1514" s="2" customFormat="1">
      <c r="A1514" s="39"/>
      <c r="B1514" s="40"/>
      <c r="C1514" s="41"/>
      <c r="D1514" s="243" t="s">
        <v>224</v>
      </c>
      <c r="E1514" s="41"/>
      <c r="F1514" s="244" t="s">
        <v>465</v>
      </c>
      <c r="G1514" s="41"/>
      <c r="H1514" s="41"/>
      <c r="I1514" s="245"/>
      <c r="J1514" s="41"/>
      <c r="K1514" s="41"/>
      <c r="L1514" s="45"/>
      <c r="M1514" s="246"/>
      <c r="N1514" s="247"/>
      <c r="O1514" s="92"/>
      <c r="P1514" s="92"/>
      <c r="Q1514" s="92"/>
      <c r="R1514" s="92"/>
      <c r="S1514" s="92"/>
      <c r="T1514" s="93"/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T1514" s="18" t="s">
        <v>224</v>
      </c>
      <c r="AU1514" s="18" t="s">
        <v>87</v>
      </c>
    </row>
    <row r="1515" s="2" customFormat="1" ht="21.75" customHeight="1">
      <c r="A1515" s="39"/>
      <c r="B1515" s="40"/>
      <c r="C1515" s="229" t="s">
        <v>466</v>
      </c>
      <c r="D1515" s="230" t="s">
        <v>218</v>
      </c>
      <c r="E1515" s="231" t="s">
        <v>467</v>
      </c>
      <c r="F1515" s="232" t="s">
        <v>468</v>
      </c>
      <c r="G1515" s="233" t="s">
        <v>239</v>
      </c>
      <c r="H1515" s="234">
        <v>117.06999999999999</v>
      </c>
      <c r="I1515" s="235"/>
      <c r="J1515" s="236">
        <f>ROUND(I1515*H1515,2)</f>
        <v>0</v>
      </c>
      <c r="K1515" s="232" t="s">
        <v>222</v>
      </c>
      <c r="L1515" s="45"/>
      <c r="M1515" s="237" t="s">
        <v>1</v>
      </c>
      <c r="N1515" s="238" t="s">
        <v>44</v>
      </c>
      <c r="O1515" s="92"/>
      <c r="P1515" s="239">
        <f>O1515*H1515</f>
        <v>0</v>
      </c>
      <c r="Q1515" s="239">
        <v>0.00050000000000000001</v>
      </c>
      <c r="R1515" s="239">
        <f>Q1515*H1515</f>
        <v>0.058534999999999997</v>
      </c>
      <c r="S1515" s="239">
        <v>0</v>
      </c>
      <c r="T1515" s="240">
        <f>S1515*H1515</f>
        <v>0</v>
      </c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R1515" s="241" t="s">
        <v>293</v>
      </c>
      <c r="AT1515" s="241" t="s">
        <v>218</v>
      </c>
      <c r="AU1515" s="241" t="s">
        <v>87</v>
      </c>
      <c r="AY1515" s="18" t="s">
        <v>214</v>
      </c>
      <c r="BE1515" s="242">
        <f>IF(N1515="základní",J1515,0)</f>
        <v>0</v>
      </c>
      <c r="BF1515" s="242">
        <f>IF(N1515="snížená",J1515,0)</f>
        <v>0</v>
      </c>
      <c r="BG1515" s="242">
        <f>IF(N1515="zákl. přenesená",J1515,0)</f>
        <v>0</v>
      </c>
      <c r="BH1515" s="242">
        <f>IF(N1515="sníž. přenesená",J1515,0)</f>
        <v>0</v>
      </c>
      <c r="BI1515" s="242">
        <f>IF(N1515="nulová",J1515,0)</f>
        <v>0</v>
      </c>
      <c r="BJ1515" s="18" t="s">
        <v>85</v>
      </c>
      <c r="BK1515" s="242">
        <f>ROUND(I1515*H1515,2)</f>
        <v>0</v>
      </c>
      <c r="BL1515" s="18" t="s">
        <v>293</v>
      </c>
      <c r="BM1515" s="241" t="s">
        <v>469</v>
      </c>
    </row>
    <row r="1516" s="2" customFormat="1">
      <c r="A1516" s="39"/>
      <c r="B1516" s="40"/>
      <c r="C1516" s="41"/>
      <c r="D1516" s="243" t="s">
        <v>224</v>
      </c>
      <c r="E1516" s="41"/>
      <c r="F1516" s="244" t="s">
        <v>470</v>
      </c>
      <c r="G1516" s="41"/>
      <c r="H1516" s="41"/>
      <c r="I1516" s="245"/>
      <c r="J1516" s="41"/>
      <c r="K1516" s="41"/>
      <c r="L1516" s="45"/>
      <c r="M1516" s="246"/>
      <c r="N1516" s="247"/>
      <c r="O1516" s="92"/>
      <c r="P1516" s="92"/>
      <c r="Q1516" s="92"/>
      <c r="R1516" s="92"/>
      <c r="S1516" s="92"/>
      <c r="T1516" s="93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T1516" s="18" t="s">
        <v>224</v>
      </c>
      <c r="AU1516" s="18" t="s">
        <v>87</v>
      </c>
    </row>
    <row r="1517" s="14" customFormat="1">
      <c r="A1517" s="14"/>
      <c r="B1517" s="258"/>
      <c r="C1517" s="259"/>
      <c r="D1517" s="243" t="s">
        <v>226</v>
      </c>
      <c r="E1517" s="260" t="s">
        <v>1</v>
      </c>
      <c r="F1517" s="261" t="s">
        <v>3078</v>
      </c>
      <c r="G1517" s="259"/>
      <c r="H1517" s="262">
        <v>10.199999999999999</v>
      </c>
      <c r="I1517" s="263"/>
      <c r="J1517" s="259"/>
      <c r="K1517" s="259"/>
      <c r="L1517" s="264"/>
      <c r="M1517" s="265"/>
      <c r="N1517" s="266"/>
      <c r="O1517" s="266"/>
      <c r="P1517" s="266"/>
      <c r="Q1517" s="266"/>
      <c r="R1517" s="266"/>
      <c r="S1517" s="266"/>
      <c r="T1517" s="267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8" t="s">
        <v>226</v>
      </c>
      <c r="AU1517" s="268" t="s">
        <v>87</v>
      </c>
      <c r="AV1517" s="14" t="s">
        <v>87</v>
      </c>
      <c r="AW1517" s="14" t="s">
        <v>34</v>
      </c>
      <c r="AX1517" s="14" t="s">
        <v>79</v>
      </c>
      <c r="AY1517" s="268" t="s">
        <v>214</v>
      </c>
    </row>
    <row r="1518" s="14" customFormat="1">
      <c r="A1518" s="14"/>
      <c r="B1518" s="258"/>
      <c r="C1518" s="259"/>
      <c r="D1518" s="243" t="s">
        <v>226</v>
      </c>
      <c r="E1518" s="260" t="s">
        <v>1</v>
      </c>
      <c r="F1518" s="261" t="s">
        <v>3079</v>
      </c>
      <c r="G1518" s="259"/>
      <c r="H1518" s="262">
        <v>6.2999999999999998</v>
      </c>
      <c r="I1518" s="263"/>
      <c r="J1518" s="259"/>
      <c r="K1518" s="259"/>
      <c r="L1518" s="264"/>
      <c r="M1518" s="265"/>
      <c r="N1518" s="266"/>
      <c r="O1518" s="266"/>
      <c r="P1518" s="266"/>
      <c r="Q1518" s="266"/>
      <c r="R1518" s="266"/>
      <c r="S1518" s="266"/>
      <c r="T1518" s="267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8" t="s">
        <v>226</v>
      </c>
      <c r="AU1518" s="268" t="s">
        <v>87</v>
      </c>
      <c r="AV1518" s="14" t="s">
        <v>87</v>
      </c>
      <c r="AW1518" s="14" t="s">
        <v>34</v>
      </c>
      <c r="AX1518" s="14" t="s">
        <v>79</v>
      </c>
      <c r="AY1518" s="268" t="s">
        <v>214</v>
      </c>
    </row>
    <row r="1519" s="14" customFormat="1">
      <c r="A1519" s="14"/>
      <c r="B1519" s="258"/>
      <c r="C1519" s="259"/>
      <c r="D1519" s="243" t="s">
        <v>226</v>
      </c>
      <c r="E1519" s="260" t="s">
        <v>1</v>
      </c>
      <c r="F1519" s="261" t="s">
        <v>3080</v>
      </c>
      <c r="G1519" s="259"/>
      <c r="H1519" s="262">
        <v>8.5</v>
      </c>
      <c r="I1519" s="263"/>
      <c r="J1519" s="259"/>
      <c r="K1519" s="259"/>
      <c r="L1519" s="264"/>
      <c r="M1519" s="265"/>
      <c r="N1519" s="266"/>
      <c r="O1519" s="266"/>
      <c r="P1519" s="266"/>
      <c r="Q1519" s="266"/>
      <c r="R1519" s="266"/>
      <c r="S1519" s="266"/>
      <c r="T1519" s="267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68" t="s">
        <v>226</v>
      </c>
      <c r="AU1519" s="268" t="s">
        <v>87</v>
      </c>
      <c r="AV1519" s="14" t="s">
        <v>87</v>
      </c>
      <c r="AW1519" s="14" t="s">
        <v>34</v>
      </c>
      <c r="AX1519" s="14" t="s">
        <v>79</v>
      </c>
      <c r="AY1519" s="268" t="s">
        <v>214</v>
      </c>
    </row>
    <row r="1520" s="14" customFormat="1">
      <c r="A1520" s="14"/>
      <c r="B1520" s="258"/>
      <c r="C1520" s="259"/>
      <c r="D1520" s="243" t="s">
        <v>226</v>
      </c>
      <c r="E1520" s="260" t="s">
        <v>1</v>
      </c>
      <c r="F1520" s="261" t="s">
        <v>3081</v>
      </c>
      <c r="G1520" s="259"/>
      <c r="H1520" s="262">
        <v>12.85</v>
      </c>
      <c r="I1520" s="263"/>
      <c r="J1520" s="259"/>
      <c r="K1520" s="259"/>
      <c r="L1520" s="264"/>
      <c r="M1520" s="265"/>
      <c r="N1520" s="266"/>
      <c r="O1520" s="266"/>
      <c r="P1520" s="266"/>
      <c r="Q1520" s="266"/>
      <c r="R1520" s="266"/>
      <c r="S1520" s="266"/>
      <c r="T1520" s="267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68" t="s">
        <v>226</v>
      </c>
      <c r="AU1520" s="268" t="s">
        <v>87</v>
      </c>
      <c r="AV1520" s="14" t="s">
        <v>87</v>
      </c>
      <c r="AW1520" s="14" t="s">
        <v>34</v>
      </c>
      <c r="AX1520" s="14" t="s">
        <v>79</v>
      </c>
      <c r="AY1520" s="268" t="s">
        <v>214</v>
      </c>
    </row>
    <row r="1521" s="14" customFormat="1">
      <c r="A1521" s="14"/>
      <c r="B1521" s="258"/>
      <c r="C1521" s="259"/>
      <c r="D1521" s="243" t="s">
        <v>226</v>
      </c>
      <c r="E1521" s="260" t="s">
        <v>1</v>
      </c>
      <c r="F1521" s="261" t="s">
        <v>3082</v>
      </c>
      <c r="G1521" s="259"/>
      <c r="H1521" s="262">
        <v>5.5999999999999996</v>
      </c>
      <c r="I1521" s="263"/>
      <c r="J1521" s="259"/>
      <c r="K1521" s="259"/>
      <c r="L1521" s="264"/>
      <c r="M1521" s="265"/>
      <c r="N1521" s="266"/>
      <c r="O1521" s="266"/>
      <c r="P1521" s="266"/>
      <c r="Q1521" s="266"/>
      <c r="R1521" s="266"/>
      <c r="S1521" s="266"/>
      <c r="T1521" s="267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8" t="s">
        <v>226</v>
      </c>
      <c r="AU1521" s="268" t="s">
        <v>87</v>
      </c>
      <c r="AV1521" s="14" t="s">
        <v>87</v>
      </c>
      <c r="AW1521" s="14" t="s">
        <v>34</v>
      </c>
      <c r="AX1521" s="14" t="s">
        <v>79</v>
      </c>
      <c r="AY1521" s="268" t="s">
        <v>214</v>
      </c>
    </row>
    <row r="1522" s="14" customFormat="1">
      <c r="A1522" s="14"/>
      <c r="B1522" s="258"/>
      <c r="C1522" s="259"/>
      <c r="D1522" s="243" t="s">
        <v>226</v>
      </c>
      <c r="E1522" s="260" t="s">
        <v>1</v>
      </c>
      <c r="F1522" s="261" t="s">
        <v>3083</v>
      </c>
      <c r="G1522" s="259"/>
      <c r="H1522" s="262">
        <v>11.4</v>
      </c>
      <c r="I1522" s="263"/>
      <c r="J1522" s="259"/>
      <c r="K1522" s="259"/>
      <c r="L1522" s="264"/>
      <c r="M1522" s="265"/>
      <c r="N1522" s="266"/>
      <c r="O1522" s="266"/>
      <c r="P1522" s="266"/>
      <c r="Q1522" s="266"/>
      <c r="R1522" s="266"/>
      <c r="S1522" s="266"/>
      <c r="T1522" s="267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8" t="s">
        <v>226</v>
      </c>
      <c r="AU1522" s="268" t="s">
        <v>87</v>
      </c>
      <c r="AV1522" s="14" t="s">
        <v>87</v>
      </c>
      <c r="AW1522" s="14" t="s">
        <v>34</v>
      </c>
      <c r="AX1522" s="14" t="s">
        <v>79</v>
      </c>
      <c r="AY1522" s="268" t="s">
        <v>214</v>
      </c>
    </row>
    <row r="1523" s="14" customFormat="1">
      <c r="A1523" s="14"/>
      <c r="B1523" s="258"/>
      <c r="C1523" s="259"/>
      <c r="D1523" s="243" t="s">
        <v>226</v>
      </c>
      <c r="E1523" s="260" t="s">
        <v>1</v>
      </c>
      <c r="F1523" s="261" t="s">
        <v>3084</v>
      </c>
      <c r="G1523" s="259"/>
      <c r="H1523" s="262">
        <v>6.0700000000000003</v>
      </c>
      <c r="I1523" s="263"/>
      <c r="J1523" s="259"/>
      <c r="K1523" s="259"/>
      <c r="L1523" s="264"/>
      <c r="M1523" s="265"/>
      <c r="N1523" s="266"/>
      <c r="O1523" s="266"/>
      <c r="P1523" s="266"/>
      <c r="Q1523" s="266"/>
      <c r="R1523" s="266"/>
      <c r="S1523" s="266"/>
      <c r="T1523" s="267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8" t="s">
        <v>226</v>
      </c>
      <c r="AU1523" s="268" t="s">
        <v>87</v>
      </c>
      <c r="AV1523" s="14" t="s">
        <v>87</v>
      </c>
      <c r="AW1523" s="14" t="s">
        <v>34</v>
      </c>
      <c r="AX1523" s="14" t="s">
        <v>79</v>
      </c>
      <c r="AY1523" s="268" t="s">
        <v>214</v>
      </c>
    </row>
    <row r="1524" s="14" customFormat="1">
      <c r="A1524" s="14"/>
      <c r="B1524" s="258"/>
      <c r="C1524" s="259"/>
      <c r="D1524" s="243" t="s">
        <v>226</v>
      </c>
      <c r="E1524" s="260" t="s">
        <v>1</v>
      </c>
      <c r="F1524" s="261" t="s">
        <v>3085</v>
      </c>
      <c r="G1524" s="259"/>
      <c r="H1524" s="262">
        <v>8.75</v>
      </c>
      <c r="I1524" s="263"/>
      <c r="J1524" s="259"/>
      <c r="K1524" s="259"/>
      <c r="L1524" s="264"/>
      <c r="M1524" s="265"/>
      <c r="N1524" s="266"/>
      <c r="O1524" s="266"/>
      <c r="P1524" s="266"/>
      <c r="Q1524" s="266"/>
      <c r="R1524" s="266"/>
      <c r="S1524" s="266"/>
      <c r="T1524" s="267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68" t="s">
        <v>226</v>
      </c>
      <c r="AU1524" s="268" t="s">
        <v>87</v>
      </c>
      <c r="AV1524" s="14" t="s">
        <v>87</v>
      </c>
      <c r="AW1524" s="14" t="s">
        <v>34</v>
      </c>
      <c r="AX1524" s="14" t="s">
        <v>79</v>
      </c>
      <c r="AY1524" s="268" t="s">
        <v>214</v>
      </c>
    </row>
    <row r="1525" s="14" customFormat="1">
      <c r="A1525" s="14"/>
      <c r="B1525" s="258"/>
      <c r="C1525" s="259"/>
      <c r="D1525" s="243" t="s">
        <v>226</v>
      </c>
      <c r="E1525" s="260" t="s">
        <v>1</v>
      </c>
      <c r="F1525" s="261" t="s">
        <v>3086</v>
      </c>
      <c r="G1525" s="259"/>
      <c r="H1525" s="262">
        <v>12.58</v>
      </c>
      <c r="I1525" s="263"/>
      <c r="J1525" s="259"/>
      <c r="K1525" s="259"/>
      <c r="L1525" s="264"/>
      <c r="M1525" s="265"/>
      <c r="N1525" s="266"/>
      <c r="O1525" s="266"/>
      <c r="P1525" s="266"/>
      <c r="Q1525" s="266"/>
      <c r="R1525" s="266"/>
      <c r="S1525" s="266"/>
      <c r="T1525" s="267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8" t="s">
        <v>226</v>
      </c>
      <c r="AU1525" s="268" t="s">
        <v>87</v>
      </c>
      <c r="AV1525" s="14" t="s">
        <v>87</v>
      </c>
      <c r="AW1525" s="14" t="s">
        <v>34</v>
      </c>
      <c r="AX1525" s="14" t="s">
        <v>79</v>
      </c>
      <c r="AY1525" s="268" t="s">
        <v>214</v>
      </c>
    </row>
    <row r="1526" s="14" customFormat="1">
      <c r="A1526" s="14"/>
      <c r="B1526" s="258"/>
      <c r="C1526" s="259"/>
      <c r="D1526" s="243" t="s">
        <v>226</v>
      </c>
      <c r="E1526" s="260" t="s">
        <v>1</v>
      </c>
      <c r="F1526" s="261" t="s">
        <v>3087</v>
      </c>
      <c r="G1526" s="259"/>
      <c r="H1526" s="262">
        <v>9.4700000000000006</v>
      </c>
      <c r="I1526" s="263"/>
      <c r="J1526" s="259"/>
      <c r="K1526" s="259"/>
      <c r="L1526" s="264"/>
      <c r="M1526" s="265"/>
      <c r="N1526" s="266"/>
      <c r="O1526" s="266"/>
      <c r="P1526" s="266"/>
      <c r="Q1526" s="266"/>
      <c r="R1526" s="266"/>
      <c r="S1526" s="266"/>
      <c r="T1526" s="267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68" t="s">
        <v>226</v>
      </c>
      <c r="AU1526" s="268" t="s">
        <v>87</v>
      </c>
      <c r="AV1526" s="14" t="s">
        <v>87</v>
      </c>
      <c r="AW1526" s="14" t="s">
        <v>34</v>
      </c>
      <c r="AX1526" s="14" t="s">
        <v>79</v>
      </c>
      <c r="AY1526" s="268" t="s">
        <v>214</v>
      </c>
    </row>
    <row r="1527" s="14" customFormat="1">
      <c r="A1527" s="14"/>
      <c r="B1527" s="258"/>
      <c r="C1527" s="259"/>
      <c r="D1527" s="243" t="s">
        <v>226</v>
      </c>
      <c r="E1527" s="260" t="s">
        <v>1</v>
      </c>
      <c r="F1527" s="261" t="s">
        <v>3088</v>
      </c>
      <c r="G1527" s="259"/>
      <c r="H1527" s="262">
        <v>8.5399999999999991</v>
      </c>
      <c r="I1527" s="263"/>
      <c r="J1527" s="259"/>
      <c r="K1527" s="259"/>
      <c r="L1527" s="264"/>
      <c r="M1527" s="265"/>
      <c r="N1527" s="266"/>
      <c r="O1527" s="266"/>
      <c r="P1527" s="266"/>
      <c r="Q1527" s="266"/>
      <c r="R1527" s="266"/>
      <c r="S1527" s="266"/>
      <c r="T1527" s="267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68" t="s">
        <v>226</v>
      </c>
      <c r="AU1527" s="268" t="s">
        <v>87</v>
      </c>
      <c r="AV1527" s="14" t="s">
        <v>87</v>
      </c>
      <c r="AW1527" s="14" t="s">
        <v>34</v>
      </c>
      <c r="AX1527" s="14" t="s">
        <v>79</v>
      </c>
      <c r="AY1527" s="268" t="s">
        <v>214</v>
      </c>
    </row>
    <row r="1528" s="14" customFormat="1">
      <c r="A1528" s="14"/>
      <c r="B1528" s="258"/>
      <c r="C1528" s="259"/>
      <c r="D1528" s="243" t="s">
        <v>226</v>
      </c>
      <c r="E1528" s="260" t="s">
        <v>1</v>
      </c>
      <c r="F1528" s="261" t="s">
        <v>3089</v>
      </c>
      <c r="G1528" s="259"/>
      <c r="H1528" s="262">
        <v>5.7000000000000002</v>
      </c>
      <c r="I1528" s="263"/>
      <c r="J1528" s="259"/>
      <c r="K1528" s="259"/>
      <c r="L1528" s="264"/>
      <c r="M1528" s="265"/>
      <c r="N1528" s="266"/>
      <c r="O1528" s="266"/>
      <c r="P1528" s="266"/>
      <c r="Q1528" s="266"/>
      <c r="R1528" s="266"/>
      <c r="S1528" s="266"/>
      <c r="T1528" s="267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68" t="s">
        <v>226</v>
      </c>
      <c r="AU1528" s="268" t="s">
        <v>87</v>
      </c>
      <c r="AV1528" s="14" t="s">
        <v>87</v>
      </c>
      <c r="AW1528" s="14" t="s">
        <v>34</v>
      </c>
      <c r="AX1528" s="14" t="s">
        <v>79</v>
      </c>
      <c r="AY1528" s="268" t="s">
        <v>214</v>
      </c>
    </row>
    <row r="1529" s="14" customFormat="1">
      <c r="A1529" s="14"/>
      <c r="B1529" s="258"/>
      <c r="C1529" s="259"/>
      <c r="D1529" s="243" t="s">
        <v>226</v>
      </c>
      <c r="E1529" s="260" t="s">
        <v>1</v>
      </c>
      <c r="F1529" s="261" t="s">
        <v>3090</v>
      </c>
      <c r="G1529" s="259"/>
      <c r="H1529" s="262">
        <v>5.7999999999999998</v>
      </c>
      <c r="I1529" s="263"/>
      <c r="J1529" s="259"/>
      <c r="K1529" s="259"/>
      <c r="L1529" s="264"/>
      <c r="M1529" s="265"/>
      <c r="N1529" s="266"/>
      <c r="O1529" s="266"/>
      <c r="P1529" s="266"/>
      <c r="Q1529" s="266"/>
      <c r="R1529" s="266"/>
      <c r="S1529" s="266"/>
      <c r="T1529" s="267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8" t="s">
        <v>226</v>
      </c>
      <c r="AU1529" s="268" t="s">
        <v>87</v>
      </c>
      <c r="AV1529" s="14" t="s">
        <v>87</v>
      </c>
      <c r="AW1529" s="14" t="s">
        <v>34</v>
      </c>
      <c r="AX1529" s="14" t="s">
        <v>79</v>
      </c>
      <c r="AY1529" s="268" t="s">
        <v>214</v>
      </c>
    </row>
    <row r="1530" s="14" customFormat="1">
      <c r="A1530" s="14"/>
      <c r="B1530" s="258"/>
      <c r="C1530" s="259"/>
      <c r="D1530" s="243" t="s">
        <v>226</v>
      </c>
      <c r="E1530" s="260" t="s">
        <v>1</v>
      </c>
      <c r="F1530" s="261" t="s">
        <v>3091</v>
      </c>
      <c r="G1530" s="259"/>
      <c r="H1530" s="262">
        <v>5.9100000000000001</v>
      </c>
      <c r="I1530" s="263"/>
      <c r="J1530" s="259"/>
      <c r="K1530" s="259"/>
      <c r="L1530" s="264"/>
      <c r="M1530" s="265"/>
      <c r="N1530" s="266"/>
      <c r="O1530" s="266"/>
      <c r="P1530" s="266"/>
      <c r="Q1530" s="266"/>
      <c r="R1530" s="266"/>
      <c r="S1530" s="266"/>
      <c r="T1530" s="267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68" t="s">
        <v>226</v>
      </c>
      <c r="AU1530" s="268" t="s">
        <v>87</v>
      </c>
      <c r="AV1530" s="14" t="s">
        <v>87</v>
      </c>
      <c r="AW1530" s="14" t="s">
        <v>34</v>
      </c>
      <c r="AX1530" s="14" t="s">
        <v>79</v>
      </c>
      <c r="AY1530" s="268" t="s">
        <v>214</v>
      </c>
    </row>
    <row r="1531" s="14" customFormat="1">
      <c r="A1531" s="14"/>
      <c r="B1531" s="258"/>
      <c r="C1531" s="259"/>
      <c r="D1531" s="243" t="s">
        <v>226</v>
      </c>
      <c r="E1531" s="260" t="s">
        <v>1</v>
      </c>
      <c r="F1531" s="261" t="s">
        <v>3092</v>
      </c>
      <c r="G1531" s="259"/>
      <c r="H1531" s="262">
        <v>-0.59999999999999998</v>
      </c>
      <c r="I1531" s="263"/>
      <c r="J1531" s="259"/>
      <c r="K1531" s="259"/>
      <c r="L1531" s="264"/>
      <c r="M1531" s="265"/>
      <c r="N1531" s="266"/>
      <c r="O1531" s="266"/>
      <c r="P1531" s="266"/>
      <c r="Q1531" s="266"/>
      <c r="R1531" s="266"/>
      <c r="S1531" s="266"/>
      <c r="T1531" s="267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68" t="s">
        <v>226</v>
      </c>
      <c r="AU1531" s="268" t="s">
        <v>87</v>
      </c>
      <c r="AV1531" s="14" t="s">
        <v>87</v>
      </c>
      <c r="AW1531" s="14" t="s">
        <v>34</v>
      </c>
      <c r="AX1531" s="14" t="s">
        <v>79</v>
      </c>
      <c r="AY1531" s="268" t="s">
        <v>214</v>
      </c>
    </row>
    <row r="1532" s="15" customFormat="1">
      <c r="A1532" s="15"/>
      <c r="B1532" s="269"/>
      <c r="C1532" s="270"/>
      <c r="D1532" s="243" t="s">
        <v>226</v>
      </c>
      <c r="E1532" s="271" t="s">
        <v>1</v>
      </c>
      <c r="F1532" s="272" t="s">
        <v>230</v>
      </c>
      <c r="G1532" s="270"/>
      <c r="H1532" s="273">
        <v>117.06999999999999</v>
      </c>
      <c r="I1532" s="274"/>
      <c r="J1532" s="270"/>
      <c r="K1532" s="270"/>
      <c r="L1532" s="275"/>
      <c r="M1532" s="276"/>
      <c r="N1532" s="277"/>
      <c r="O1532" s="277"/>
      <c r="P1532" s="277"/>
      <c r="Q1532" s="277"/>
      <c r="R1532" s="277"/>
      <c r="S1532" s="277"/>
      <c r="T1532" s="278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79" t="s">
        <v>226</v>
      </c>
      <c r="AU1532" s="279" t="s">
        <v>87</v>
      </c>
      <c r="AV1532" s="15" t="s">
        <v>117</v>
      </c>
      <c r="AW1532" s="15" t="s">
        <v>34</v>
      </c>
      <c r="AX1532" s="15" t="s">
        <v>85</v>
      </c>
      <c r="AY1532" s="279" t="s">
        <v>214</v>
      </c>
    </row>
    <row r="1533" s="2" customFormat="1" ht="24.15" customHeight="1">
      <c r="A1533" s="39"/>
      <c r="B1533" s="40"/>
      <c r="C1533" s="229" t="s">
        <v>472</v>
      </c>
      <c r="D1533" s="230" t="s">
        <v>218</v>
      </c>
      <c r="E1533" s="231" t="s">
        <v>473</v>
      </c>
      <c r="F1533" s="232" t="s">
        <v>474</v>
      </c>
      <c r="G1533" s="233" t="s">
        <v>221</v>
      </c>
      <c r="H1533" s="234">
        <v>112.929</v>
      </c>
      <c r="I1533" s="235"/>
      <c r="J1533" s="236">
        <f>ROUND(I1533*H1533,2)</f>
        <v>0</v>
      </c>
      <c r="K1533" s="232" t="s">
        <v>222</v>
      </c>
      <c r="L1533" s="45"/>
      <c r="M1533" s="237" t="s">
        <v>1</v>
      </c>
      <c r="N1533" s="238" t="s">
        <v>44</v>
      </c>
      <c r="O1533" s="92"/>
      <c r="P1533" s="239">
        <f>O1533*H1533</f>
        <v>0</v>
      </c>
      <c r="Q1533" s="239">
        <v>4.5000000000000003E-05</v>
      </c>
      <c r="R1533" s="239">
        <f>Q1533*H1533</f>
        <v>0.005081805</v>
      </c>
      <c r="S1533" s="239">
        <v>0</v>
      </c>
      <c r="T1533" s="240">
        <f>S1533*H1533</f>
        <v>0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41" t="s">
        <v>293</v>
      </c>
      <c r="AT1533" s="241" t="s">
        <v>218</v>
      </c>
      <c r="AU1533" s="241" t="s">
        <v>87</v>
      </c>
      <c r="AY1533" s="18" t="s">
        <v>214</v>
      </c>
      <c r="BE1533" s="242">
        <f>IF(N1533="základní",J1533,0)</f>
        <v>0</v>
      </c>
      <c r="BF1533" s="242">
        <f>IF(N1533="snížená",J1533,0)</f>
        <v>0</v>
      </c>
      <c r="BG1533" s="242">
        <f>IF(N1533="zákl. přenesená",J1533,0)</f>
        <v>0</v>
      </c>
      <c r="BH1533" s="242">
        <f>IF(N1533="sníž. přenesená",J1533,0)</f>
        <v>0</v>
      </c>
      <c r="BI1533" s="242">
        <f>IF(N1533="nulová",J1533,0)</f>
        <v>0</v>
      </c>
      <c r="BJ1533" s="18" t="s">
        <v>85</v>
      </c>
      <c r="BK1533" s="242">
        <f>ROUND(I1533*H1533,2)</f>
        <v>0</v>
      </c>
      <c r="BL1533" s="18" t="s">
        <v>293</v>
      </c>
      <c r="BM1533" s="241" t="s">
        <v>475</v>
      </c>
    </row>
    <row r="1534" s="2" customFormat="1">
      <c r="A1534" s="39"/>
      <c r="B1534" s="40"/>
      <c r="C1534" s="41"/>
      <c r="D1534" s="243" t="s">
        <v>224</v>
      </c>
      <c r="E1534" s="41"/>
      <c r="F1534" s="244" t="s">
        <v>476</v>
      </c>
      <c r="G1534" s="41"/>
      <c r="H1534" s="41"/>
      <c r="I1534" s="245"/>
      <c r="J1534" s="41"/>
      <c r="K1534" s="41"/>
      <c r="L1534" s="45"/>
      <c r="M1534" s="246"/>
      <c r="N1534" s="247"/>
      <c r="O1534" s="92"/>
      <c r="P1534" s="92"/>
      <c r="Q1534" s="92"/>
      <c r="R1534" s="92"/>
      <c r="S1534" s="92"/>
      <c r="T1534" s="93"/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T1534" s="18" t="s">
        <v>224</v>
      </c>
      <c r="AU1534" s="18" t="s">
        <v>87</v>
      </c>
    </row>
    <row r="1535" s="2" customFormat="1" ht="24.15" customHeight="1">
      <c r="A1535" s="39"/>
      <c r="B1535" s="40"/>
      <c r="C1535" s="229" t="s">
        <v>477</v>
      </c>
      <c r="D1535" s="230" t="s">
        <v>218</v>
      </c>
      <c r="E1535" s="231" t="s">
        <v>478</v>
      </c>
      <c r="F1535" s="232" t="s">
        <v>479</v>
      </c>
      <c r="G1535" s="233" t="s">
        <v>283</v>
      </c>
      <c r="H1535" s="234">
        <v>2.9220000000000002</v>
      </c>
      <c r="I1535" s="235"/>
      <c r="J1535" s="236">
        <f>ROUND(I1535*H1535,2)</f>
        <v>0</v>
      </c>
      <c r="K1535" s="232" t="s">
        <v>222</v>
      </c>
      <c r="L1535" s="45"/>
      <c r="M1535" s="237" t="s">
        <v>1</v>
      </c>
      <c r="N1535" s="238" t="s">
        <v>44</v>
      </c>
      <c r="O1535" s="92"/>
      <c r="P1535" s="239">
        <f>O1535*H1535</f>
        <v>0</v>
      </c>
      <c r="Q1535" s="239">
        <v>0</v>
      </c>
      <c r="R1535" s="239">
        <f>Q1535*H1535</f>
        <v>0</v>
      </c>
      <c r="S1535" s="239">
        <v>0</v>
      </c>
      <c r="T1535" s="240">
        <f>S1535*H1535</f>
        <v>0</v>
      </c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R1535" s="241" t="s">
        <v>293</v>
      </c>
      <c r="AT1535" s="241" t="s">
        <v>218</v>
      </c>
      <c r="AU1535" s="241" t="s">
        <v>87</v>
      </c>
      <c r="AY1535" s="18" t="s">
        <v>214</v>
      </c>
      <c r="BE1535" s="242">
        <f>IF(N1535="základní",J1535,0)</f>
        <v>0</v>
      </c>
      <c r="BF1535" s="242">
        <f>IF(N1535="snížená",J1535,0)</f>
        <v>0</v>
      </c>
      <c r="BG1535" s="242">
        <f>IF(N1535="zákl. přenesená",J1535,0)</f>
        <v>0</v>
      </c>
      <c r="BH1535" s="242">
        <f>IF(N1535="sníž. přenesená",J1535,0)</f>
        <v>0</v>
      </c>
      <c r="BI1535" s="242">
        <f>IF(N1535="nulová",J1535,0)</f>
        <v>0</v>
      </c>
      <c r="BJ1535" s="18" t="s">
        <v>85</v>
      </c>
      <c r="BK1535" s="242">
        <f>ROUND(I1535*H1535,2)</f>
        <v>0</v>
      </c>
      <c r="BL1535" s="18" t="s">
        <v>293</v>
      </c>
      <c r="BM1535" s="241" t="s">
        <v>480</v>
      </c>
    </row>
    <row r="1536" s="2" customFormat="1">
      <c r="A1536" s="39"/>
      <c r="B1536" s="40"/>
      <c r="C1536" s="41"/>
      <c r="D1536" s="243" t="s">
        <v>224</v>
      </c>
      <c r="E1536" s="41"/>
      <c r="F1536" s="244" t="s">
        <v>481</v>
      </c>
      <c r="G1536" s="41"/>
      <c r="H1536" s="41"/>
      <c r="I1536" s="245"/>
      <c r="J1536" s="41"/>
      <c r="K1536" s="41"/>
      <c r="L1536" s="45"/>
      <c r="M1536" s="246"/>
      <c r="N1536" s="247"/>
      <c r="O1536" s="92"/>
      <c r="P1536" s="92"/>
      <c r="Q1536" s="92"/>
      <c r="R1536" s="92"/>
      <c r="S1536" s="92"/>
      <c r="T1536" s="93"/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T1536" s="18" t="s">
        <v>224</v>
      </c>
      <c r="AU1536" s="18" t="s">
        <v>87</v>
      </c>
    </row>
    <row r="1537" s="14" customFormat="1">
      <c r="A1537" s="14"/>
      <c r="B1537" s="258"/>
      <c r="C1537" s="259"/>
      <c r="D1537" s="243" t="s">
        <v>226</v>
      </c>
      <c r="E1537" s="260" t="s">
        <v>1</v>
      </c>
      <c r="F1537" s="261" t="s">
        <v>3093</v>
      </c>
      <c r="G1537" s="259"/>
      <c r="H1537" s="262">
        <v>2.96</v>
      </c>
      <c r="I1537" s="263"/>
      <c r="J1537" s="259"/>
      <c r="K1537" s="259"/>
      <c r="L1537" s="264"/>
      <c r="M1537" s="265"/>
      <c r="N1537" s="266"/>
      <c r="O1537" s="266"/>
      <c r="P1537" s="266"/>
      <c r="Q1537" s="266"/>
      <c r="R1537" s="266"/>
      <c r="S1537" s="266"/>
      <c r="T1537" s="267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68" t="s">
        <v>226</v>
      </c>
      <c r="AU1537" s="268" t="s">
        <v>87</v>
      </c>
      <c r="AV1537" s="14" t="s">
        <v>87</v>
      </c>
      <c r="AW1537" s="14" t="s">
        <v>34</v>
      </c>
      <c r="AX1537" s="14" t="s">
        <v>79</v>
      </c>
      <c r="AY1537" s="268" t="s">
        <v>214</v>
      </c>
    </row>
    <row r="1538" s="14" customFormat="1">
      <c r="A1538" s="14"/>
      <c r="B1538" s="258"/>
      <c r="C1538" s="259"/>
      <c r="D1538" s="243" t="s">
        <v>226</v>
      </c>
      <c r="E1538" s="260" t="s">
        <v>1</v>
      </c>
      <c r="F1538" s="261" t="s">
        <v>3094</v>
      </c>
      <c r="G1538" s="259"/>
      <c r="H1538" s="262">
        <v>-0.037999999999999999</v>
      </c>
      <c r="I1538" s="263"/>
      <c r="J1538" s="259"/>
      <c r="K1538" s="259"/>
      <c r="L1538" s="264"/>
      <c r="M1538" s="265"/>
      <c r="N1538" s="266"/>
      <c r="O1538" s="266"/>
      <c r="P1538" s="266"/>
      <c r="Q1538" s="266"/>
      <c r="R1538" s="266"/>
      <c r="S1538" s="266"/>
      <c r="T1538" s="267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8" t="s">
        <v>226</v>
      </c>
      <c r="AU1538" s="268" t="s">
        <v>87</v>
      </c>
      <c r="AV1538" s="14" t="s">
        <v>87</v>
      </c>
      <c r="AW1538" s="14" t="s">
        <v>34</v>
      </c>
      <c r="AX1538" s="14" t="s">
        <v>79</v>
      </c>
      <c r="AY1538" s="268" t="s">
        <v>214</v>
      </c>
    </row>
    <row r="1539" s="15" customFormat="1">
      <c r="A1539" s="15"/>
      <c r="B1539" s="269"/>
      <c r="C1539" s="270"/>
      <c r="D1539" s="243" t="s">
        <v>226</v>
      </c>
      <c r="E1539" s="271" t="s">
        <v>1</v>
      </c>
      <c r="F1539" s="272" t="s">
        <v>230</v>
      </c>
      <c r="G1539" s="270"/>
      <c r="H1539" s="273">
        <v>2.9220000000000002</v>
      </c>
      <c r="I1539" s="274"/>
      <c r="J1539" s="270"/>
      <c r="K1539" s="270"/>
      <c r="L1539" s="275"/>
      <c r="M1539" s="276"/>
      <c r="N1539" s="277"/>
      <c r="O1539" s="277"/>
      <c r="P1539" s="277"/>
      <c r="Q1539" s="277"/>
      <c r="R1539" s="277"/>
      <c r="S1539" s="277"/>
      <c r="T1539" s="278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79" t="s">
        <v>226</v>
      </c>
      <c r="AU1539" s="279" t="s">
        <v>87</v>
      </c>
      <c r="AV1539" s="15" t="s">
        <v>117</v>
      </c>
      <c r="AW1539" s="15" t="s">
        <v>34</v>
      </c>
      <c r="AX1539" s="15" t="s">
        <v>85</v>
      </c>
      <c r="AY1539" s="279" t="s">
        <v>214</v>
      </c>
    </row>
    <row r="1540" s="12" customFormat="1" ht="22.8" customHeight="1">
      <c r="A1540" s="12"/>
      <c r="B1540" s="213"/>
      <c r="C1540" s="214"/>
      <c r="D1540" s="215" t="s">
        <v>78</v>
      </c>
      <c r="E1540" s="227" t="s">
        <v>482</v>
      </c>
      <c r="F1540" s="227" t="s">
        <v>483</v>
      </c>
      <c r="G1540" s="214"/>
      <c r="H1540" s="214"/>
      <c r="I1540" s="217"/>
      <c r="J1540" s="228">
        <f>BK1540</f>
        <v>0</v>
      </c>
      <c r="K1540" s="214"/>
      <c r="L1540" s="219"/>
      <c r="M1540" s="220"/>
      <c r="N1540" s="221"/>
      <c r="O1540" s="221"/>
      <c r="P1540" s="222">
        <f>SUM(P1541:P1547)</f>
        <v>0</v>
      </c>
      <c r="Q1540" s="221"/>
      <c r="R1540" s="222">
        <f>SUM(R1541:R1547)</f>
        <v>0.32850726159999999</v>
      </c>
      <c r="S1540" s="221"/>
      <c r="T1540" s="223">
        <f>SUM(T1541:T1547)</f>
        <v>0</v>
      </c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R1540" s="224" t="s">
        <v>87</v>
      </c>
      <c r="AT1540" s="225" t="s">
        <v>78</v>
      </c>
      <c r="AU1540" s="225" t="s">
        <v>85</v>
      </c>
      <c r="AY1540" s="224" t="s">
        <v>214</v>
      </c>
      <c r="BK1540" s="226">
        <f>SUM(BK1541:BK1547)</f>
        <v>0</v>
      </c>
    </row>
    <row r="1541" s="2" customFormat="1" ht="33" customHeight="1">
      <c r="A1541" s="39"/>
      <c r="B1541" s="40"/>
      <c r="C1541" s="229" t="s">
        <v>484</v>
      </c>
      <c r="D1541" s="230" t="s">
        <v>218</v>
      </c>
      <c r="E1541" s="231" t="s">
        <v>485</v>
      </c>
      <c r="F1541" s="232" t="s">
        <v>486</v>
      </c>
      <c r="G1541" s="233" t="s">
        <v>221</v>
      </c>
      <c r="H1541" s="234">
        <v>1209.5260000000001</v>
      </c>
      <c r="I1541" s="235"/>
      <c r="J1541" s="236">
        <f>ROUND(I1541*H1541,2)</f>
        <v>0</v>
      </c>
      <c r="K1541" s="232" t="s">
        <v>222</v>
      </c>
      <c r="L1541" s="45"/>
      <c r="M1541" s="237" t="s">
        <v>1</v>
      </c>
      <c r="N1541" s="238" t="s">
        <v>44</v>
      </c>
      <c r="O1541" s="92"/>
      <c r="P1541" s="239">
        <f>O1541*H1541</f>
        <v>0</v>
      </c>
      <c r="Q1541" s="239">
        <v>0.00025839999999999999</v>
      </c>
      <c r="R1541" s="239">
        <f>Q1541*H1541</f>
        <v>0.3125415184</v>
      </c>
      <c r="S1541" s="239">
        <v>0</v>
      </c>
      <c r="T1541" s="240">
        <f>S1541*H1541</f>
        <v>0</v>
      </c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R1541" s="241" t="s">
        <v>293</v>
      </c>
      <c r="AT1541" s="241" t="s">
        <v>218</v>
      </c>
      <c r="AU1541" s="241" t="s">
        <v>87</v>
      </c>
      <c r="AY1541" s="18" t="s">
        <v>214</v>
      </c>
      <c r="BE1541" s="242">
        <f>IF(N1541="základní",J1541,0)</f>
        <v>0</v>
      </c>
      <c r="BF1541" s="242">
        <f>IF(N1541="snížená",J1541,0)</f>
        <v>0</v>
      </c>
      <c r="BG1541" s="242">
        <f>IF(N1541="zákl. přenesená",J1541,0)</f>
        <v>0</v>
      </c>
      <c r="BH1541" s="242">
        <f>IF(N1541="sníž. přenesená",J1541,0)</f>
        <v>0</v>
      </c>
      <c r="BI1541" s="242">
        <f>IF(N1541="nulová",J1541,0)</f>
        <v>0</v>
      </c>
      <c r="BJ1541" s="18" t="s">
        <v>85</v>
      </c>
      <c r="BK1541" s="242">
        <f>ROUND(I1541*H1541,2)</f>
        <v>0</v>
      </c>
      <c r="BL1541" s="18" t="s">
        <v>293</v>
      </c>
      <c r="BM1541" s="241" t="s">
        <v>487</v>
      </c>
    </row>
    <row r="1542" s="2" customFormat="1">
      <c r="A1542" s="39"/>
      <c r="B1542" s="40"/>
      <c r="C1542" s="41"/>
      <c r="D1542" s="243" t="s">
        <v>224</v>
      </c>
      <c r="E1542" s="41"/>
      <c r="F1542" s="244" t="s">
        <v>488</v>
      </c>
      <c r="G1542" s="41"/>
      <c r="H1542" s="41"/>
      <c r="I1542" s="245"/>
      <c r="J1542" s="41"/>
      <c r="K1542" s="41"/>
      <c r="L1542" s="45"/>
      <c r="M1542" s="246"/>
      <c r="N1542" s="247"/>
      <c r="O1542" s="92"/>
      <c r="P1542" s="92"/>
      <c r="Q1542" s="92"/>
      <c r="R1542" s="92"/>
      <c r="S1542" s="92"/>
      <c r="T1542" s="93"/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T1542" s="18" t="s">
        <v>224</v>
      </c>
      <c r="AU1542" s="18" t="s">
        <v>87</v>
      </c>
    </row>
    <row r="1543" s="14" customFormat="1">
      <c r="A1543" s="14"/>
      <c r="B1543" s="258"/>
      <c r="C1543" s="259"/>
      <c r="D1543" s="243" t="s">
        <v>226</v>
      </c>
      <c r="E1543" s="260" t="s">
        <v>1</v>
      </c>
      <c r="F1543" s="261" t="s">
        <v>3095</v>
      </c>
      <c r="G1543" s="259"/>
      <c r="H1543" s="262">
        <v>1281.4839999999999</v>
      </c>
      <c r="I1543" s="263"/>
      <c r="J1543" s="259"/>
      <c r="K1543" s="259"/>
      <c r="L1543" s="264"/>
      <c r="M1543" s="265"/>
      <c r="N1543" s="266"/>
      <c r="O1543" s="266"/>
      <c r="P1543" s="266"/>
      <c r="Q1543" s="266"/>
      <c r="R1543" s="266"/>
      <c r="S1543" s="266"/>
      <c r="T1543" s="267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8" t="s">
        <v>226</v>
      </c>
      <c r="AU1543" s="268" t="s">
        <v>87</v>
      </c>
      <c r="AV1543" s="14" t="s">
        <v>87</v>
      </c>
      <c r="AW1543" s="14" t="s">
        <v>34</v>
      </c>
      <c r="AX1543" s="14" t="s">
        <v>79</v>
      </c>
      <c r="AY1543" s="268" t="s">
        <v>214</v>
      </c>
    </row>
    <row r="1544" s="14" customFormat="1">
      <c r="A1544" s="14"/>
      <c r="B1544" s="258"/>
      <c r="C1544" s="259"/>
      <c r="D1544" s="243" t="s">
        <v>226</v>
      </c>
      <c r="E1544" s="260" t="s">
        <v>1</v>
      </c>
      <c r="F1544" s="261" t="s">
        <v>3096</v>
      </c>
      <c r="G1544" s="259"/>
      <c r="H1544" s="262">
        <v>-71.957999999999998</v>
      </c>
      <c r="I1544" s="263"/>
      <c r="J1544" s="259"/>
      <c r="K1544" s="259"/>
      <c r="L1544" s="264"/>
      <c r="M1544" s="265"/>
      <c r="N1544" s="266"/>
      <c r="O1544" s="266"/>
      <c r="P1544" s="266"/>
      <c r="Q1544" s="266"/>
      <c r="R1544" s="266"/>
      <c r="S1544" s="266"/>
      <c r="T1544" s="267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68" t="s">
        <v>226</v>
      </c>
      <c r="AU1544" s="268" t="s">
        <v>87</v>
      </c>
      <c r="AV1544" s="14" t="s">
        <v>87</v>
      </c>
      <c r="AW1544" s="14" t="s">
        <v>34</v>
      </c>
      <c r="AX1544" s="14" t="s">
        <v>79</v>
      </c>
      <c r="AY1544" s="268" t="s">
        <v>214</v>
      </c>
    </row>
    <row r="1545" s="15" customFormat="1">
      <c r="A1545" s="15"/>
      <c r="B1545" s="269"/>
      <c r="C1545" s="270"/>
      <c r="D1545" s="243" t="s">
        <v>226</v>
      </c>
      <c r="E1545" s="271" t="s">
        <v>1</v>
      </c>
      <c r="F1545" s="272" t="s">
        <v>230</v>
      </c>
      <c r="G1545" s="270"/>
      <c r="H1545" s="273">
        <v>1209.5260000000001</v>
      </c>
      <c r="I1545" s="274"/>
      <c r="J1545" s="270"/>
      <c r="K1545" s="270"/>
      <c r="L1545" s="275"/>
      <c r="M1545" s="276"/>
      <c r="N1545" s="277"/>
      <c r="O1545" s="277"/>
      <c r="P1545" s="277"/>
      <c r="Q1545" s="277"/>
      <c r="R1545" s="277"/>
      <c r="S1545" s="277"/>
      <c r="T1545" s="278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79" t="s">
        <v>226</v>
      </c>
      <c r="AU1545" s="279" t="s">
        <v>87</v>
      </c>
      <c r="AV1545" s="15" t="s">
        <v>117</v>
      </c>
      <c r="AW1545" s="15" t="s">
        <v>34</v>
      </c>
      <c r="AX1545" s="15" t="s">
        <v>85</v>
      </c>
      <c r="AY1545" s="279" t="s">
        <v>214</v>
      </c>
    </row>
    <row r="1546" s="2" customFormat="1" ht="33" customHeight="1">
      <c r="A1546" s="39"/>
      <c r="B1546" s="40"/>
      <c r="C1546" s="229" t="s">
        <v>490</v>
      </c>
      <c r="D1546" s="230" t="s">
        <v>218</v>
      </c>
      <c r="E1546" s="231" t="s">
        <v>491</v>
      </c>
      <c r="F1546" s="232" t="s">
        <v>492</v>
      </c>
      <c r="G1546" s="233" t="s">
        <v>221</v>
      </c>
      <c r="H1546" s="234">
        <v>1209.5260000000001</v>
      </c>
      <c r="I1546" s="235"/>
      <c r="J1546" s="236">
        <f>ROUND(I1546*H1546,2)</f>
        <v>0</v>
      </c>
      <c r="K1546" s="232" t="s">
        <v>222</v>
      </c>
      <c r="L1546" s="45"/>
      <c r="M1546" s="237" t="s">
        <v>1</v>
      </c>
      <c r="N1546" s="238" t="s">
        <v>44</v>
      </c>
      <c r="O1546" s="92"/>
      <c r="P1546" s="239">
        <f>O1546*H1546</f>
        <v>0</v>
      </c>
      <c r="Q1546" s="239">
        <v>1.3200000000000001E-05</v>
      </c>
      <c r="R1546" s="239">
        <f>Q1546*H1546</f>
        <v>0.0159657432</v>
      </c>
      <c r="S1546" s="239">
        <v>0</v>
      </c>
      <c r="T1546" s="240">
        <f>S1546*H1546</f>
        <v>0</v>
      </c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R1546" s="241" t="s">
        <v>293</v>
      </c>
      <c r="AT1546" s="241" t="s">
        <v>218</v>
      </c>
      <c r="AU1546" s="241" t="s">
        <v>87</v>
      </c>
      <c r="AY1546" s="18" t="s">
        <v>214</v>
      </c>
      <c r="BE1546" s="242">
        <f>IF(N1546="základní",J1546,0)</f>
        <v>0</v>
      </c>
      <c r="BF1546" s="242">
        <f>IF(N1546="snížená",J1546,0)</f>
        <v>0</v>
      </c>
      <c r="BG1546" s="242">
        <f>IF(N1546="zákl. přenesená",J1546,0)</f>
        <v>0</v>
      </c>
      <c r="BH1546" s="242">
        <f>IF(N1546="sníž. přenesená",J1546,0)</f>
        <v>0</v>
      </c>
      <c r="BI1546" s="242">
        <f>IF(N1546="nulová",J1546,0)</f>
        <v>0</v>
      </c>
      <c r="BJ1546" s="18" t="s">
        <v>85</v>
      </c>
      <c r="BK1546" s="242">
        <f>ROUND(I1546*H1546,2)</f>
        <v>0</v>
      </c>
      <c r="BL1546" s="18" t="s">
        <v>293</v>
      </c>
      <c r="BM1546" s="241" t="s">
        <v>493</v>
      </c>
    </row>
    <row r="1547" s="2" customFormat="1">
      <c r="A1547" s="39"/>
      <c r="B1547" s="40"/>
      <c r="C1547" s="41"/>
      <c r="D1547" s="243" t="s">
        <v>224</v>
      </c>
      <c r="E1547" s="41"/>
      <c r="F1547" s="244" t="s">
        <v>494</v>
      </c>
      <c r="G1547" s="41"/>
      <c r="H1547" s="41"/>
      <c r="I1547" s="245"/>
      <c r="J1547" s="41"/>
      <c r="K1547" s="41"/>
      <c r="L1547" s="45"/>
      <c r="M1547" s="292"/>
      <c r="N1547" s="293"/>
      <c r="O1547" s="294"/>
      <c r="P1547" s="294"/>
      <c r="Q1547" s="294"/>
      <c r="R1547" s="294"/>
      <c r="S1547" s="294"/>
      <c r="T1547" s="295"/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T1547" s="18" t="s">
        <v>224</v>
      </c>
      <c r="AU1547" s="18" t="s">
        <v>87</v>
      </c>
    </row>
    <row r="1548" s="2" customFormat="1" ht="6.96" customHeight="1">
      <c r="A1548" s="39"/>
      <c r="B1548" s="67"/>
      <c r="C1548" s="68"/>
      <c r="D1548" s="68"/>
      <c r="E1548" s="68"/>
      <c r="F1548" s="68"/>
      <c r="G1548" s="68"/>
      <c r="H1548" s="68"/>
      <c r="I1548" s="68"/>
      <c r="J1548" s="68"/>
      <c r="K1548" s="68"/>
      <c r="L1548" s="45"/>
      <c r="M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</row>
  </sheetData>
  <sheetProtection sheet="1" autoFilter="0" formatColumns="0" formatRows="0" objects="1" scenarios="1" spinCount="100000" saltValue="ZXSWt48Hv6RhqE2gMtwlfDb03jR96M3I3FkGsOcZYX/NjFsvtrSIQR7QxLCUDTdC1AwEHHbRlgUaVVa5GEYXaA==" hashValue="/6kPc43iDyKr4aDZIlXeUH6hP5PHPLtY+2mGA7G0kfC2BV3cfx6qiF97MnnGe/IyDffd05LKmJOLm5z5NtNqhQ==" algorithmName="SHA-512" password="CC35"/>
  <autoFilter ref="C147:K15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4:H134"/>
    <mergeCell ref="E138:H138"/>
    <mergeCell ref="E136:H136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1453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181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ROUND(J135,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ROUND((SUM(BE135:BE404)),  2)</f>
        <v>0</v>
      </c>
      <c r="G37" s="39"/>
      <c r="H37" s="39"/>
      <c r="I37" s="166">
        <v>0.20999999999999999</v>
      </c>
      <c r="J37" s="165">
        <f>ROUND(((SUM(BE135:BE404))*I37),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ROUND((SUM(BF135:BF404)),  2)</f>
        <v>0</v>
      </c>
      <c r="G38" s="39"/>
      <c r="H38" s="39"/>
      <c r="I38" s="166">
        <v>0.14999999999999999</v>
      </c>
      <c r="J38" s="165">
        <f>ROUND(((SUM(BF135:BF404))*I38),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ROUND((SUM(BG135:BG404)),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ROUND((SUM(BH135:BH404)),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ROUND((SUM(BI135:BI404)),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1453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181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B - ZTI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J135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9" customFormat="1" ht="24.96" customHeight="1">
      <c r="A101" s="9"/>
      <c r="B101" s="191"/>
      <c r="C101" s="192"/>
      <c r="D101" s="193" t="s">
        <v>188</v>
      </c>
      <c r="E101" s="194"/>
      <c r="F101" s="194"/>
      <c r="G101" s="194"/>
      <c r="H101" s="194"/>
      <c r="I101" s="194"/>
      <c r="J101" s="195">
        <f>J136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686</v>
      </c>
      <c r="E102" s="199"/>
      <c r="F102" s="199"/>
      <c r="G102" s="199"/>
      <c r="H102" s="199"/>
      <c r="I102" s="199"/>
      <c r="J102" s="200">
        <f>J137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1145</v>
      </c>
      <c r="E103" s="199"/>
      <c r="F103" s="199"/>
      <c r="G103" s="199"/>
      <c r="H103" s="199"/>
      <c r="I103" s="199"/>
      <c r="J103" s="200">
        <f>J166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1186</v>
      </c>
      <c r="E104" s="199"/>
      <c r="F104" s="199"/>
      <c r="G104" s="199"/>
      <c r="H104" s="199"/>
      <c r="I104" s="199"/>
      <c r="J104" s="200">
        <f>J170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191</v>
      </c>
      <c r="E105" s="199"/>
      <c r="F105" s="199"/>
      <c r="G105" s="199"/>
      <c r="H105" s="199"/>
      <c r="I105" s="199"/>
      <c r="J105" s="200">
        <f>J180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192</v>
      </c>
      <c r="E106" s="194"/>
      <c r="F106" s="194"/>
      <c r="G106" s="194"/>
      <c r="H106" s="194"/>
      <c r="I106" s="194"/>
      <c r="J106" s="195">
        <f>J183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3"/>
      <c r="D107" s="198" t="s">
        <v>496</v>
      </c>
      <c r="E107" s="199"/>
      <c r="F107" s="199"/>
      <c r="G107" s="199"/>
      <c r="H107" s="199"/>
      <c r="I107" s="199"/>
      <c r="J107" s="200">
        <f>J184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497</v>
      </c>
      <c r="E108" s="199"/>
      <c r="F108" s="199"/>
      <c r="G108" s="199"/>
      <c r="H108" s="199"/>
      <c r="I108" s="199"/>
      <c r="J108" s="200">
        <f>J249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498</v>
      </c>
      <c r="E109" s="199"/>
      <c r="F109" s="199"/>
      <c r="G109" s="199"/>
      <c r="H109" s="199"/>
      <c r="I109" s="199"/>
      <c r="J109" s="200">
        <f>J301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3097</v>
      </c>
      <c r="E110" s="199"/>
      <c r="F110" s="199"/>
      <c r="G110" s="199"/>
      <c r="H110" s="199"/>
      <c r="I110" s="199"/>
      <c r="J110" s="200">
        <f>J390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1"/>
      <c r="C111" s="192"/>
      <c r="D111" s="193" t="s">
        <v>499</v>
      </c>
      <c r="E111" s="194"/>
      <c r="F111" s="194"/>
      <c r="G111" s="194"/>
      <c r="H111" s="194"/>
      <c r="I111" s="194"/>
      <c r="J111" s="195">
        <f>J399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199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Přístavba objektu SOŠ a SOU Kladno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177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1" customFormat="1" ht="16.5" customHeight="1">
      <c r="B123" s="22"/>
      <c r="C123" s="23"/>
      <c r="D123" s="23"/>
      <c r="E123" s="185" t="s">
        <v>1453</v>
      </c>
      <c r="F123" s="23"/>
      <c r="G123" s="23"/>
      <c r="H123" s="23"/>
      <c r="I123" s="23"/>
      <c r="J123" s="23"/>
      <c r="K123" s="23"/>
      <c r="L123" s="21"/>
    </row>
    <row r="124" s="1" customFormat="1" ht="12" customHeight="1">
      <c r="B124" s="22"/>
      <c r="C124" s="33" t="s">
        <v>179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6" t="s">
        <v>180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181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E13</f>
        <v>B - ZTI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F16</f>
        <v>Kladno</v>
      </c>
      <c r="G129" s="41"/>
      <c r="H129" s="41"/>
      <c r="I129" s="33" t="s">
        <v>22</v>
      </c>
      <c r="J129" s="80" t="str">
        <f>IF(J16="","",J16)</f>
        <v>19. 9. 2023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40.05" customHeight="1">
      <c r="A131" s="39"/>
      <c r="B131" s="40"/>
      <c r="C131" s="33" t="s">
        <v>24</v>
      </c>
      <c r="D131" s="41"/>
      <c r="E131" s="41"/>
      <c r="F131" s="28" t="str">
        <f>E19</f>
        <v>SOŠ a SOU Kladno, Nám. E. Beneše 2353, Kladno</v>
      </c>
      <c r="G131" s="41"/>
      <c r="H131" s="41"/>
      <c r="I131" s="33" t="s">
        <v>30</v>
      </c>
      <c r="J131" s="37" t="str">
        <f>E25</f>
        <v>Ateliér Civilista s.r.o., Bratronice 241, 273 63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IF(E22="","",E22)</f>
        <v>Vyplň údaj</v>
      </c>
      <c r="G132" s="41"/>
      <c r="H132" s="41"/>
      <c r="I132" s="33" t="s">
        <v>35</v>
      </c>
      <c r="J132" s="37" t="str">
        <f>E28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2"/>
      <c r="B134" s="203"/>
      <c r="C134" s="204" t="s">
        <v>200</v>
      </c>
      <c r="D134" s="205" t="s">
        <v>64</v>
      </c>
      <c r="E134" s="205" t="s">
        <v>60</v>
      </c>
      <c r="F134" s="205" t="s">
        <v>61</v>
      </c>
      <c r="G134" s="205" t="s">
        <v>201</v>
      </c>
      <c r="H134" s="205" t="s">
        <v>202</v>
      </c>
      <c r="I134" s="205" t="s">
        <v>203</v>
      </c>
      <c r="J134" s="205" t="s">
        <v>185</v>
      </c>
      <c r="K134" s="206" t="s">
        <v>204</v>
      </c>
      <c r="L134" s="207"/>
      <c r="M134" s="101" t="s">
        <v>1</v>
      </c>
      <c r="N134" s="102" t="s">
        <v>43</v>
      </c>
      <c r="O134" s="102" t="s">
        <v>205</v>
      </c>
      <c r="P134" s="102" t="s">
        <v>206</v>
      </c>
      <c r="Q134" s="102" t="s">
        <v>207</v>
      </c>
      <c r="R134" s="102" t="s">
        <v>208</v>
      </c>
      <c r="S134" s="102" t="s">
        <v>209</v>
      </c>
      <c r="T134" s="103" t="s">
        <v>210</v>
      </c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</row>
    <row r="135" s="2" customFormat="1" ht="22.8" customHeight="1">
      <c r="A135" s="39"/>
      <c r="B135" s="40"/>
      <c r="C135" s="108" t="s">
        <v>211</v>
      </c>
      <c r="D135" s="41"/>
      <c r="E135" s="41"/>
      <c r="F135" s="41"/>
      <c r="G135" s="41"/>
      <c r="H135" s="41"/>
      <c r="I135" s="41"/>
      <c r="J135" s="208">
        <f>BK135</f>
        <v>0</v>
      </c>
      <c r="K135" s="41"/>
      <c r="L135" s="45"/>
      <c r="M135" s="104"/>
      <c r="N135" s="209"/>
      <c r="O135" s="105"/>
      <c r="P135" s="210">
        <f>P136+P183+P399</f>
        <v>0</v>
      </c>
      <c r="Q135" s="105"/>
      <c r="R135" s="210">
        <f>R136+R183+R399</f>
        <v>20.2490644174</v>
      </c>
      <c r="S135" s="105"/>
      <c r="T135" s="211">
        <f>T136+T183+T399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78</v>
      </c>
      <c r="AU135" s="18" t="s">
        <v>187</v>
      </c>
      <c r="BK135" s="212">
        <f>BK136+BK183+BK399</f>
        <v>0</v>
      </c>
    </row>
    <row r="136" s="12" customFormat="1" ht="25.92" customHeight="1">
      <c r="A136" s="12"/>
      <c r="B136" s="213"/>
      <c r="C136" s="214"/>
      <c r="D136" s="215" t="s">
        <v>78</v>
      </c>
      <c r="E136" s="216" t="s">
        <v>212</v>
      </c>
      <c r="F136" s="216" t="s">
        <v>213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P137+P166+P170+P180</f>
        <v>0</v>
      </c>
      <c r="Q136" s="221"/>
      <c r="R136" s="222">
        <f>R137+R166+R170+R180</f>
        <v>18.790268999999999</v>
      </c>
      <c r="S136" s="221"/>
      <c r="T136" s="223">
        <f>T137+T166+T170+T180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85</v>
      </c>
      <c r="AT136" s="225" t="s">
        <v>78</v>
      </c>
      <c r="AU136" s="225" t="s">
        <v>79</v>
      </c>
      <c r="AY136" s="224" t="s">
        <v>214</v>
      </c>
      <c r="BK136" s="226">
        <f>BK137+BK166+BK170+BK180</f>
        <v>0</v>
      </c>
    </row>
    <row r="137" s="12" customFormat="1" ht="22.8" customHeight="1">
      <c r="A137" s="12"/>
      <c r="B137" s="213"/>
      <c r="C137" s="214"/>
      <c r="D137" s="215" t="s">
        <v>78</v>
      </c>
      <c r="E137" s="227" t="s">
        <v>85</v>
      </c>
      <c r="F137" s="227" t="s">
        <v>691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SUM(P138:P165)</f>
        <v>0</v>
      </c>
      <c r="Q137" s="221"/>
      <c r="R137" s="222">
        <f>SUM(R138:R165)</f>
        <v>12</v>
      </c>
      <c r="S137" s="221"/>
      <c r="T137" s="223">
        <f>SUM(T138:T165)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78</v>
      </c>
      <c r="AU137" s="225" t="s">
        <v>85</v>
      </c>
      <c r="AY137" s="224" t="s">
        <v>214</v>
      </c>
      <c r="BK137" s="226">
        <f>SUM(BK138:BK165)</f>
        <v>0</v>
      </c>
    </row>
    <row r="138" s="2" customFormat="1" ht="33" customHeight="1">
      <c r="A138" s="39"/>
      <c r="B138" s="40"/>
      <c r="C138" s="229" t="s">
        <v>85</v>
      </c>
      <c r="D138" s="229" t="s">
        <v>218</v>
      </c>
      <c r="E138" s="231" t="s">
        <v>3098</v>
      </c>
      <c r="F138" s="232" t="s">
        <v>3099</v>
      </c>
      <c r="G138" s="233" t="s">
        <v>710</v>
      </c>
      <c r="H138" s="234">
        <v>24</v>
      </c>
      <c r="I138" s="235"/>
      <c r="J138" s="236">
        <f>ROUND(I138*H138,2)</f>
        <v>0</v>
      </c>
      <c r="K138" s="232" t="s">
        <v>222</v>
      </c>
      <c r="L138" s="45"/>
      <c r="M138" s="237" t="s">
        <v>1</v>
      </c>
      <c r="N138" s="238" t="s">
        <v>44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117</v>
      </c>
      <c r="AT138" s="241" t="s">
        <v>218</v>
      </c>
      <c r="AU138" s="241" t="s">
        <v>87</v>
      </c>
      <c r="AY138" s="18" t="s">
        <v>214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85</v>
      </c>
      <c r="BK138" s="242">
        <f>ROUND(I138*H138,2)</f>
        <v>0</v>
      </c>
      <c r="BL138" s="18" t="s">
        <v>117</v>
      </c>
      <c r="BM138" s="241" t="s">
        <v>3100</v>
      </c>
    </row>
    <row r="139" s="2" customFormat="1">
      <c r="A139" s="39"/>
      <c r="B139" s="40"/>
      <c r="C139" s="41"/>
      <c r="D139" s="243" t="s">
        <v>224</v>
      </c>
      <c r="E139" s="41"/>
      <c r="F139" s="244" t="s">
        <v>3101</v>
      </c>
      <c r="G139" s="41"/>
      <c r="H139" s="41"/>
      <c r="I139" s="245"/>
      <c r="J139" s="41"/>
      <c r="K139" s="41"/>
      <c r="L139" s="45"/>
      <c r="M139" s="246"/>
      <c r="N139" s="24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87</v>
      </c>
    </row>
    <row r="140" s="14" customFormat="1">
      <c r="A140" s="14"/>
      <c r="B140" s="258"/>
      <c r="C140" s="259"/>
      <c r="D140" s="243" t="s">
        <v>226</v>
      </c>
      <c r="E140" s="260" t="s">
        <v>1</v>
      </c>
      <c r="F140" s="261" t="s">
        <v>3102</v>
      </c>
      <c r="G140" s="259"/>
      <c r="H140" s="262">
        <v>14.4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8" t="s">
        <v>226</v>
      </c>
      <c r="AU140" s="268" t="s">
        <v>87</v>
      </c>
      <c r="AV140" s="14" t="s">
        <v>87</v>
      </c>
      <c r="AW140" s="14" t="s">
        <v>34</v>
      </c>
      <c r="AX140" s="14" t="s">
        <v>79</v>
      </c>
      <c r="AY140" s="268" t="s">
        <v>214</v>
      </c>
    </row>
    <row r="141" s="14" customFormat="1">
      <c r="A141" s="14"/>
      <c r="B141" s="258"/>
      <c r="C141" s="259"/>
      <c r="D141" s="243" t="s">
        <v>226</v>
      </c>
      <c r="E141" s="260" t="s">
        <v>1</v>
      </c>
      <c r="F141" s="261" t="s">
        <v>3103</v>
      </c>
      <c r="G141" s="259"/>
      <c r="H141" s="262">
        <v>9.5999999999999996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226</v>
      </c>
      <c r="AU141" s="268" t="s">
        <v>87</v>
      </c>
      <c r="AV141" s="14" t="s">
        <v>87</v>
      </c>
      <c r="AW141" s="14" t="s">
        <v>34</v>
      </c>
      <c r="AX141" s="14" t="s">
        <v>79</v>
      </c>
      <c r="AY141" s="268" t="s">
        <v>214</v>
      </c>
    </row>
    <row r="142" s="15" customFormat="1">
      <c r="A142" s="15"/>
      <c r="B142" s="269"/>
      <c r="C142" s="270"/>
      <c r="D142" s="243" t="s">
        <v>226</v>
      </c>
      <c r="E142" s="271" t="s">
        <v>1</v>
      </c>
      <c r="F142" s="272" t="s">
        <v>230</v>
      </c>
      <c r="G142" s="270"/>
      <c r="H142" s="273">
        <v>24</v>
      </c>
      <c r="I142" s="274"/>
      <c r="J142" s="270"/>
      <c r="K142" s="270"/>
      <c r="L142" s="275"/>
      <c r="M142" s="276"/>
      <c r="N142" s="277"/>
      <c r="O142" s="277"/>
      <c r="P142" s="277"/>
      <c r="Q142" s="277"/>
      <c r="R142" s="277"/>
      <c r="S142" s="277"/>
      <c r="T142" s="27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9" t="s">
        <v>226</v>
      </c>
      <c r="AU142" s="279" t="s">
        <v>87</v>
      </c>
      <c r="AV142" s="15" t="s">
        <v>117</v>
      </c>
      <c r="AW142" s="15" t="s">
        <v>34</v>
      </c>
      <c r="AX142" s="15" t="s">
        <v>85</v>
      </c>
      <c r="AY142" s="279" t="s">
        <v>214</v>
      </c>
    </row>
    <row r="143" s="2" customFormat="1" ht="24.15" customHeight="1">
      <c r="A143" s="39"/>
      <c r="B143" s="40"/>
      <c r="C143" s="229" t="s">
        <v>87</v>
      </c>
      <c r="D143" s="229" t="s">
        <v>218</v>
      </c>
      <c r="E143" s="231" t="s">
        <v>3104</v>
      </c>
      <c r="F143" s="232" t="s">
        <v>3105</v>
      </c>
      <c r="G143" s="233" t="s">
        <v>710</v>
      </c>
      <c r="H143" s="234">
        <v>1.1779999999999999</v>
      </c>
      <c r="I143" s="235"/>
      <c r="J143" s="236">
        <f>ROUND(I143*H143,2)</f>
        <v>0</v>
      </c>
      <c r="K143" s="232" t="s">
        <v>222</v>
      </c>
      <c r="L143" s="45"/>
      <c r="M143" s="237" t="s">
        <v>1</v>
      </c>
      <c r="N143" s="238" t="s">
        <v>44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117</v>
      </c>
      <c r="AT143" s="241" t="s">
        <v>218</v>
      </c>
      <c r="AU143" s="241" t="s">
        <v>87</v>
      </c>
      <c r="AY143" s="18" t="s">
        <v>214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85</v>
      </c>
      <c r="BK143" s="242">
        <f>ROUND(I143*H143,2)</f>
        <v>0</v>
      </c>
      <c r="BL143" s="18" t="s">
        <v>117</v>
      </c>
      <c r="BM143" s="241" t="s">
        <v>3106</v>
      </c>
    </row>
    <row r="144" s="2" customFormat="1">
      <c r="A144" s="39"/>
      <c r="B144" s="40"/>
      <c r="C144" s="41"/>
      <c r="D144" s="243" t="s">
        <v>224</v>
      </c>
      <c r="E144" s="41"/>
      <c r="F144" s="244" t="s">
        <v>3107</v>
      </c>
      <c r="G144" s="41"/>
      <c r="H144" s="41"/>
      <c r="I144" s="245"/>
      <c r="J144" s="41"/>
      <c r="K144" s="41"/>
      <c r="L144" s="45"/>
      <c r="M144" s="246"/>
      <c r="N144" s="24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87</v>
      </c>
    </row>
    <row r="145" s="14" customFormat="1">
      <c r="A145" s="14"/>
      <c r="B145" s="258"/>
      <c r="C145" s="259"/>
      <c r="D145" s="243" t="s">
        <v>226</v>
      </c>
      <c r="E145" s="260" t="s">
        <v>1</v>
      </c>
      <c r="F145" s="261" t="s">
        <v>3108</v>
      </c>
      <c r="G145" s="259"/>
      <c r="H145" s="262">
        <v>1.1779999999999999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8" t="s">
        <v>226</v>
      </c>
      <c r="AU145" s="268" t="s">
        <v>87</v>
      </c>
      <c r="AV145" s="14" t="s">
        <v>87</v>
      </c>
      <c r="AW145" s="14" t="s">
        <v>34</v>
      </c>
      <c r="AX145" s="14" t="s">
        <v>85</v>
      </c>
      <c r="AY145" s="268" t="s">
        <v>214</v>
      </c>
    </row>
    <row r="146" s="2" customFormat="1" ht="37.8" customHeight="1">
      <c r="A146" s="39"/>
      <c r="B146" s="40"/>
      <c r="C146" s="229" t="s">
        <v>95</v>
      </c>
      <c r="D146" s="229" t="s">
        <v>218</v>
      </c>
      <c r="E146" s="231" t="s">
        <v>1238</v>
      </c>
      <c r="F146" s="232" t="s">
        <v>1239</v>
      </c>
      <c r="G146" s="233" t="s">
        <v>710</v>
      </c>
      <c r="H146" s="234">
        <v>9.1780000000000008</v>
      </c>
      <c r="I146" s="235"/>
      <c r="J146" s="236">
        <f>ROUND(I146*H146,2)</f>
        <v>0</v>
      </c>
      <c r="K146" s="232" t="s">
        <v>222</v>
      </c>
      <c r="L146" s="45"/>
      <c r="M146" s="237" t="s">
        <v>1</v>
      </c>
      <c r="N146" s="238" t="s">
        <v>44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117</v>
      </c>
      <c r="AT146" s="241" t="s">
        <v>218</v>
      </c>
      <c r="AU146" s="241" t="s">
        <v>87</v>
      </c>
      <c r="AY146" s="18" t="s">
        <v>214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85</v>
      </c>
      <c r="BK146" s="242">
        <f>ROUND(I146*H146,2)</f>
        <v>0</v>
      </c>
      <c r="BL146" s="18" t="s">
        <v>117</v>
      </c>
      <c r="BM146" s="241" t="s">
        <v>3109</v>
      </c>
    </row>
    <row r="147" s="2" customFormat="1">
      <c r="A147" s="39"/>
      <c r="B147" s="40"/>
      <c r="C147" s="41"/>
      <c r="D147" s="243" t="s">
        <v>224</v>
      </c>
      <c r="E147" s="41"/>
      <c r="F147" s="244" t="s">
        <v>1241</v>
      </c>
      <c r="G147" s="41"/>
      <c r="H147" s="41"/>
      <c r="I147" s="245"/>
      <c r="J147" s="41"/>
      <c r="K147" s="41"/>
      <c r="L147" s="45"/>
      <c r="M147" s="246"/>
      <c r="N147" s="24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224</v>
      </c>
      <c r="AU147" s="18" t="s">
        <v>87</v>
      </c>
    </row>
    <row r="148" s="2" customFormat="1" ht="24.15" customHeight="1">
      <c r="A148" s="39"/>
      <c r="B148" s="40"/>
      <c r="C148" s="229" t="s">
        <v>117</v>
      </c>
      <c r="D148" s="229" t="s">
        <v>218</v>
      </c>
      <c r="E148" s="231" t="s">
        <v>1073</v>
      </c>
      <c r="F148" s="232" t="s">
        <v>1074</v>
      </c>
      <c r="G148" s="233" t="s">
        <v>221</v>
      </c>
      <c r="H148" s="234">
        <v>20</v>
      </c>
      <c r="I148" s="235"/>
      <c r="J148" s="236">
        <f>ROUND(I148*H148,2)</f>
        <v>0</v>
      </c>
      <c r="K148" s="232" t="s">
        <v>222</v>
      </c>
      <c r="L148" s="45"/>
      <c r="M148" s="237" t="s">
        <v>1</v>
      </c>
      <c r="N148" s="238" t="s">
        <v>44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117</v>
      </c>
      <c r="AT148" s="241" t="s">
        <v>218</v>
      </c>
      <c r="AU148" s="241" t="s">
        <v>87</v>
      </c>
      <c r="AY148" s="18" t="s">
        <v>214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85</v>
      </c>
      <c r="BK148" s="242">
        <f>ROUND(I148*H148,2)</f>
        <v>0</v>
      </c>
      <c r="BL148" s="18" t="s">
        <v>117</v>
      </c>
      <c r="BM148" s="241" t="s">
        <v>3110</v>
      </c>
    </row>
    <row r="149" s="2" customFormat="1">
      <c r="A149" s="39"/>
      <c r="B149" s="40"/>
      <c r="C149" s="41"/>
      <c r="D149" s="243" t="s">
        <v>224</v>
      </c>
      <c r="E149" s="41"/>
      <c r="F149" s="244" t="s">
        <v>1076</v>
      </c>
      <c r="G149" s="41"/>
      <c r="H149" s="41"/>
      <c r="I149" s="245"/>
      <c r="J149" s="41"/>
      <c r="K149" s="41"/>
      <c r="L149" s="45"/>
      <c r="M149" s="246"/>
      <c r="N149" s="24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224</v>
      </c>
      <c r="AU149" s="18" t="s">
        <v>87</v>
      </c>
    </row>
    <row r="150" s="14" customFormat="1">
      <c r="A150" s="14"/>
      <c r="B150" s="258"/>
      <c r="C150" s="259"/>
      <c r="D150" s="243" t="s">
        <v>226</v>
      </c>
      <c r="E150" s="260" t="s">
        <v>1</v>
      </c>
      <c r="F150" s="261" t="s">
        <v>3111</v>
      </c>
      <c r="G150" s="259"/>
      <c r="H150" s="262">
        <v>20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226</v>
      </c>
      <c r="AU150" s="268" t="s">
        <v>87</v>
      </c>
      <c r="AV150" s="14" t="s">
        <v>87</v>
      </c>
      <c r="AW150" s="14" t="s">
        <v>34</v>
      </c>
      <c r="AX150" s="14" t="s">
        <v>85</v>
      </c>
      <c r="AY150" s="268" t="s">
        <v>214</v>
      </c>
    </row>
    <row r="151" s="2" customFormat="1" ht="24.15" customHeight="1">
      <c r="A151" s="39"/>
      <c r="B151" s="40"/>
      <c r="C151" s="229" t="s">
        <v>721</v>
      </c>
      <c r="D151" s="229" t="s">
        <v>218</v>
      </c>
      <c r="E151" s="231" t="s">
        <v>1077</v>
      </c>
      <c r="F151" s="232" t="s">
        <v>1078</v>
      </c>
      <c r="G151" s="233" t="s">
        <v>283</v>
      </c>
      <c r="H151" s="234">
        <v>16.52</v>
      </c>
      <c r="I151" s="235"/>
      <c r="J151" s="236">
        <f>ROUND(I151*H151,2)</f>
        <v>0</v>
      </c>
      <c r="K151" s="232" t="s">
        <v>222</v>
      </c>
      <c r="L151" s="45"/>
      <c r="M151" s="237" t="s">
        <v>1</v>
      </c>
      <c r="N151" s="238" t="s">
        <v>44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117</v>
      </c>
      <c r="AT151" s="241" t="s">
        <v>218</v>
      </c>
      <c r="AU151" s="241" t="s">
        <v>87</v>
      </c>
      <c r="AY151" s="18" t="s">
        <v>214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85</v>
      </c>
      <c r="BK151" s="242">
        <f>ROUND(I151*H151,2)</f>
        <v>0</v>
      </c>
      <c r="BL151" s="18" t="s">
        <v>117</v>
      </c>
      <c r="BM151" s="241" t="s">
        <v>3112</v>
      </c>
    </row>
    <row r="152" s="2" customFormat="1">
      <c r="A152" s="39"/>
      <c r="B152" s="40"/>
      <c r="C152" s="41"/>
      <c r="D152" s="243" t="s">
        <v>224</v>
      </c>
      <c r="E152" s="41"/>
      <c r="F152" s="244" t="s">
        <v>1080</v>
      </c>
      <c r="G152" s="41"/>
      <c r="H152" s="41"/>
      <c r="I152" s="245"/>
      <c r="J152" s="41"/>
      <c r="K152" s="41"/>
      <c r="L152" s="45"/>
      <c r="M152" s="246"/>
      <c r="N152" s="24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87</v>
      </c>
    </row>
    <row r="153" s="14" customFormat="1">
      <c r="A153" s="14"/>
      <c r="B153" s="258"/>
      <c r="C153" s="259"/>
      <c r="D153" s="243" t="s">
        <v>226</v>
      </c>
      <c r="E153" s="260" t="s">
        <v>1</v>
      </c>
      <c r="F153" s="261" t="s">
        <v>3113</v>
      </c>
      <c r="G153" s="259"/>
      <c r="H153" s="262">
        <v>16.52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8" t="s">
        <v>226</v>
      </c>
      <c r="AU153" s="268" t="s">
        <v>87</v>
      </c>
      <c r="AV153" s="14" t="s">
        <v>87</v>
      </c>
      <c r="AW153" s="14" t="s">
        <v>34</v>
      </c>
      <c r="AX153" s="14" t="s">
        <v>85</v>
      </c>
      <c r="AY153" s="268" t="s">
        <v>214</v>
      </c>
    </row>
    <row r="154" s="2" customFormat="1" ht="16.5" customHeight="1">
      <c r="A154" s="39"/>
      <c r="B154" s="40"/>
      <c r="C154" s="229" t="s">
        <v>215</v>
      </c>
      <c r="D154" s="229" t="s">
        <v>218</v>
      </c>
      <c r="E154" s="231" t="s">
        <v>1082</v>
      </c>
      <c r="F154" s="232" t="s">
        <v>1083</v>
      </c>
      <c r="G154" s="233" t="s">
        <v>710</v>
      </c>
      <c r="H154" s="234">
        <v>9.1780000000000008</v>
      </c>
      <c r="I154" s="235"/>
      <c r="J154" s="236">
        <f>ROUND(I154*H154,2)</f>
        <v>0</v>
      </c>
      <c r="K154" s="232" t="s">
        <v>222</v>
      </c>
      <c r="L154" s="45"/>
      <c r="M154" s="237" t="s">
        <v>1</v>
      </c>
      <c r="N154" s="238" t="s">
        <v>44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117</v>
      </c>
      <c r="AT154" s="241" t="s">
        <v>218</v>
      </c>
      <c r="AU154" s="241" t="s">
        <v>87</v>
      </c>
      <c r="AY154" s="18" t="s">
        <v>214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85</v>
      </c>
      <c r="BK154" s="242">
        <f>ROUND(I154*H154,2)</f>
        <v>0</v>
      </c>
      <c r="BL154" s="18" t="s">
        <v>117</v>
      </c>
      <c r="BM154" s="241" t="s">
        <v>3114</v>
      </c>
    </row>
    <row r="155" s="2" customFormat="1">
      <c r="A155" s="39"/>
      <c r="B155" s="40"/>
      <c r="C155" s="41"/>
      <c r="D155" s="243" t="s">
        <v>224</v>
      </c>
      <c r="E155" s="41"/>
      <c r="F155" s="244" t="s">
        <v>1085</v>
      </c>
      <c r="G155" s="41"/>
      <c r="H155" s="41"/>
      <c r="I155" s="245"/>
      <c r="J155" s="41"/>
      <c r="K155" s="41"/>
      <c r="L155" s="45"/>
      <c r="M155" s="246"/>
      <c r="N155" s="24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224</v>
      </c>
      <c r="AU155" s="18" t="s">
        <v>87</v>
      </c>
    </row>
    <row r="156" s="14" customFormat="1">
      <c r="A156" s="14"/>
      <c r="B156" s="258"/>
      <c r="C156" s="259"/>
      <c r="D156" s="243" t="s">
        <v>226</v>
      </c>
      <c r="E156" s="260" t="s">
        <v>1</v>
      </c>
      <c r="F156" s="261" t="s">
        <v>3115</v>
      </c>
      <c r="G156" s="259"/>
      <c r="H156" s="262">
        <v>9.1780000000000008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8" t="s">
        <v>226</v>
      </c>
      <c r="AU156" s="268" t="s">
        <v>87</v>
      </c>
      <c r="AV156" s="14" t="s">
        <v>87</v>
      </c>
      <c r="AW156" s="14" t="s">
        <v>34</v>
      </c>
      <c r="AX156" s="14" t="s">
        <v>85</v>
      </c>
      <c r="AY156" s="268" t="s">
        <v>214</v>
      </c>
    </row>
    <row r="157" s="2" customFormat="1" ht="24.15" customHeight="1">
      <c r="A157" s="39"/>
      <c r="B157" s="40"/>
      <c r="C157" s="229" t="s">
        <v>732</v>
      </c>
      <c r="D157" s="229" t="s">
        <v>218</v>
      </c>
      <c r="E157" s="231" t="s">
        <v>1154</v>
      </c>
      <c r="F157" s="232" t="s">
        <v>1155</v>
      </c>
      <c r="G157" s="233" t="s">
        <v>710</v>
      </c>
      <c r="H157" s="234">
        <v>16</v>
      </c>
      <c r="I157" s="235"/>
      <c r="J157" s="236">
        <f>ROUND(I157*H157,2)</f>
        <v>0</v>
      </c>
      <c r="K157" s="232" t="s">
        <v>222</v>
      </c>
      <c r="L157" s="45"/>
      <c r="M157" s="237" t="s">
        <v>1</v>
      </c>
      <c r="N157" s="238" t="s">
        <v>44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117</v>
      </c>
      <c r="AT157" s="241" t="s">
        <v>218</v>
      </c>
      <c r="AU157" s="241" t="s">
        <v>87</v>
      </c>
      <c r="AY157" s="18" t="s">
        <v>214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85</v>
      </c>
      <c r="BK157" s="242">
        <f>ROUND(I157*H157,2)</f>
        <v>0</v>
      </c>
      <c r="BL157" s="18" t="s">
        <v>117</v>
      </c>
      <c r="BM157" s="241" t="s">
        <v>3116</v>
      </c>
    </row>
    <row r="158" s="2" customFormat="1">
      <c r="A158" s="39"/>
      <c r="B158" s="40"/>
      <c r="C158" s="41"/>
      <c r="D158" s="243" t="s">
        <v>224</v>
      </c>
      <c r="E158" s="41"/>
      <c r="F158" s="244" t="s">
        <v>1158</v>
      </c>
      <c r="G158" s="41"/>
      <c r="H158" s="41"/>
      <c r="I158" s="245"/>
      <c r="J158" s="41"/>
      <c r="K158" s="41"/>
      <c r="L158" s="45"/>
      <c r="M158" s="246"/>
      <c r="N158" s="24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87</v>
      </c>
    </row>
    <row r="159" s="14" customFormat="1">
      <c r="A159" s="14"/>
      <c r="B159" s="258"/>
      <c r="C159" s="259"/>
      <c r="D159" s="243" t="s">
        <v>226</v>
      </c>
      <c r="E159" s="260" t="s">
        <v>1</v>
      </c>
      <c r="F159" s="261" t="s">
        <v>3117</v>
      </c>
      <c r="G159" s="259"/>
      <c r="H159" s="262">
        <v>16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8" t="s">
        <v>226</v>
      </c>
      <c r="AU159" s="268" t="s">
        <v>87</v>
      </c>
      <c r="AV159" s="14" t="s">
        <v>87</v>
      </c>
      <c r="AW159" s="14" t="s">
        <v>34</v>
      </c>
      <c r="AX159" s="14" t="s">
        <v>85</v>
      </c>
      <c r="AY159" s="268" t="s">
        <v>214</v>
      </c>
    </row>
    <row r="160" s="2" customFormat="1" ht="24.15" customHeight="1">
      <c r="A160" s="39"/>
      <c r="B160" s="40"/>
      <c r="C160" s="229" t="s">
        <v>247</v>
      </c>
      <c r="D160" s="229" t="s">
        <v>218</v>
      </c>
      <c r="E160" s="231" t="s">
        <v>3118</v>
      </c>
      <c r="F160" s="232" t="s">
        <v>3119</v>
      </c>
      <c r="G160" s="233" t="s">
        <v>710</v>
      </c>
      <c r="H160" s="234">
        <v>6</v>
      </c>
      <c r="I160" s="235"/>
      <c r="J160" s="236">
        <f>ROUND(I160*H160,2)</f>
        <v>0</v>
      </c>
      <c r="K160" s="232" t="s">
        <v>222</v>
      </c>
      <c r="L160" s="45"/>
      <c r="M160" s="237" t="s">
        <v>1</v>
      </c>
      <c r="N160" s="238" t="s">
        <v>44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117</v>
      </c>
      <c r="AT160" s="241" t="s">
        <v>218</v>
      </c>
      <c r="AU160" s="241" t="s">
        <v>87</v>
      </c>
      <c r="AY160" s="18" t="s">
        <v>214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85</v>
      </c>
      <c r="BK160" s="242">
        <f>ROUND(I160*H160,2)</f>
        <v>0</v>
      </c>
      <c r="BL160" s="18" t="s">
        <v>117</v>
      </c>
      <c r="BM160" s="241" t="s">
        <v>3120</v>
      </c>
    </row>
    <row r="161" s="2" customFormat="1">
      <c r="A161" s="39"/>
      <c r="B161" s="40"/>
      <c r="C161" s="41"/>
      <c r="D161" s="243" t="s">
        <v>224</v>
      </c>
      <c r="E161" s="41"/>
      <c r="F161" s="244" t="s">
        <v>3121</v>
      </c>
      <c r="G161" s="41"/>
      <c r="H161" s="41"/>
      <c r="I161" s="245"/>
      <c r="J161" s="41"/>
      <c r="K161" s="41"/>
      <c r="L161" s="45"/>
      <c r="M161" s="246"/>
      <c r="N161" s="24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224</v>
      </c>
      <c r="AU161" s="18" t="s">
        <v>87</v>
      </c>
    </row>
    <row r="162" s="14" customFormat="1">
      <c r="A162" s="14"/>
      <c r="B162" s="258"/>
      <c r="C162" s="259"/>
      <c r="D162" s="243" t="s">
        <v>226</v>
      </c>
      <c r="E162" s="260" t="s">
        <v>1</v>
      </c>
      <c r="F162" s="261" t="s">
        <v>3122</v>
      </c>
      <c r="G162" s="259"/>
      <c r="H162" s="262">
        <v>6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226</v>
      </c>
      <c r="AU162" s="268" t="s">
        <v>87</v>
      </c>
      <c r="AV162" s="14" t="s">
        <v>87</v>
      </c>
      <c r="AW162" s="14" t="s">
        <v>34</v>
      </c>
      <c r="AX162" s="14" t="s">
        <v>85</v>
      </c>
      <c r="AY162" s="268" t="s">
        <v>214</v>
      </c>
    </row>
    <row r="163" s="2" customFormat="1" ht="16.5" customHeight="1">
      <c r="A163" s="39"/>
      <c r="B163" s="40"/>
      <c r="C163" s="280" t="s">
        <v>271</v>
      </c>
      <c r="D163" s="280" t="s">
        <v>244</v>
      </c>
      <c r="E163" s="282" t="s">
        <v>3123</v>
      </c>
      <c r="F163" s="283" t="s">
        <v>3124</v>
      </c>
      <c r="G163" s="284" t="s">
        <v>283</v>
      </c>
      <c r="H163" s="285">
        <v>12</v>
      </c>
      <c r="I163" s="286"/>
      <c r="J163" s="287">
        <f>ROUND(I163*H163,2)</f>
        <v>0</v>
      </c>
      <c r="K163" s="283" t="s">
        <v>222</v>
      </c>
      <c r="L163" s="288"/>
      <c r="M163" s="289" t="s">
        <v>1</v>
      </c>
      <c r="N163" s="290" t="s">
        <v>44</v>
      </c>
      <c r="O163" s="92"/>
      <c r="P163" s="239">
        <f>O163*H163</f>
        <v>0</v>
      </c>
      <c r="Q163" s="239">
        <v>1</v>
      </c>
      <c r="R163" s="239">
        <f>Q163*H163</f>
        <v>12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247</v>
      </c>
      <c r="AT163" s="241" t="s">
        <v>244</v>
      </c>
      <c r="AU163" s="241" t="s">
        <v>87</v>
      </c>
      <c r="AY163" s="18" t="s">
        <v>214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85</v>
      </c>
      <c r="BK163" s="242">
        <f>ROUND(I163*H163,2)</f>
        <v>0</v>
      </c>
      <c r="BL163" s="18" t="s">
        <v>117</v>
      </c>
      <c r="BM163" s="241" t="s">
        <v>3125</v>
      </c>
    </row>
    <row r="164" s="2" customFormat="1">
      <c r="A164" s="39"/>
      <c r="B164" s="40"/>
      <c r="C164" s="41"/>
      <c r="D164" s="243" t="s">
        <v>224</v>
      </c>
      <c r="E164" s="41"/>
      <c r="F164" s="244" t="s">
        <v>3124</v>
      </c>
      <c r="G164" s="41"/>
      <c r="H164" s="41"/>
      <c r="I164" s="245"/>
      <c r="J164" s="41"/>
      <c r="K164" s="41"/>
      <c r="L164" s="45"/>
      <c r="M164" s="246"/>
      <c r="N164" s="24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87</v>
      </c>
    </row>
    <row r="165" s="14" customFormat="1">
      <c r="A165" s="14"/>
      <c r="B165" s="258"/>
      <c r="C165" s="259"/>
      <c r="D165" s="243" t="s">
        <v>226</v>
      </c>
      <c r="E165" s="260" t="s">
        <v>1</v>
      </c>
      <c r="F165" s="261" t="s">
        <v>3126</v>
      </c>
      <c r="G165" s="259"/>
      <c r="H165" s="262">
        <v>12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226</v>
      </c>
      <c r="AU165" s="268" t="s">
        <v>87</v>
      </c>
      <c r="AV165" s="14" t="s">
        <v>87</v>
      </c>
      <c r="AW165" s="14" t="s">
        <v>34</v>
      </c>
      <c r="AX165" s="14" t="s">
        <v>85</v>
      </c>
      <c r="AY165" s="268" t="s">
        <v>214</v>
      </c>
    </row>
    <row r="166" s="12" customFormat="1" ht="22.8" customHeight="1">
      <c r="A166" s="12"/>
      <c r="B166" s="213"/>
      <c r="C166" s="214"/>
      <c r="D166" s="215" t="s">
        <v>78</v>
      </c>
      <c r="E166" s="227" t="s">
        <v>117</v>
      </c>
      <c r="F166" s="227" t="s">
        <v>1164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SUM(P167:P169)</f>
        <v>0</v>
      </c>
      <c r="Q166" s="221"/>
      <c r="R166" s="222">
        <f>SUM(R167:R169)</f>
        <v>3.7815400000000001</v>
      </c>
      <c r="S166" s="221"/>
      <c r="T166" s="223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85</v>
      </c>
      <c r="AT166" s="225" t="s">
        <v>78</v>
      </c>
      <c r="AU166" s="225" t="s">
        <v>85</v>
      </c>
      <c r="AY166" s="224" t="s">
        <v>214</v>
      </c>
      <c r="BK166" s="226">
        <f>SUM(BK167:BK169)</f>
        <v>0</v>
      </c>
    </row>
    <row r="167" s="2" customFormat="1" ht="16.5" customHeight="1">
      <c r="A167" s="39"/>
      <c r="B167" s="40"/>
      <c r="C167" s="229" t="s">
        <v>748</v>
      </c>
      <c r="D167" s="229" t="s">
        <v>218</v>
      </c>
      <c r="E167" s="231" t="s">
        <v>1165</v>
      </c>
      <c r="F167" s="232" t="s">
        <v>1166</v>
      </c>
      <c r="G167" s="233" t="s">
        <v>710</v>
      </c>
      <c r="H167" s="234">
        <v>2</v>
      </c>
      <c r="I167" s="235"/>
      <c r="J167" s="236">
        <f>ROUND(I167*H167,2)</f>
        <v>0</v>
      </c>
      <c r="K167" s="232" t="s">
        <v>222</v>
      </c>
      <c r="L167" s="45"/>
      <c r="M167" s="237" t="s">
        <v>1</v>
      </c>
      <c r="N167" s="238" t="s">
        <v>44</v>
      </c>
      <c r="O167" s="92"/>
      <c r="P167" s="239">
        <f>O167*H167</f>
        <v>0</v>
      </c>
      <c r="Q167" s="239">
        <v>1.8907700000000001</v>
      </c>
      <c r="R167" s="239">
        <f>Q167*H167</f>
        <v>3.7815400000000001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117</v>
      </c>
      <c r="AT167" s="241" t="s">
        <v>218</v>
      </c>
      <c r="AU167" s="241" t="s">
        <v>87</v>
      </c>
      <c r="AY167" s="18" t="s">
        <v>214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85</v>
      </c>
      <c r="BK167" s="242">
        <f>ROUND(I167*H167,2)</f>
        <v>0</v>
      </c>
      <c r="BL167" s="18" t="s">
        <v>117</v>
      </c>
      <c r="BM167" s="241" t="s">
        <v>3127</v>
      </c>
    </row>
    <row r="168" s="2" customFormat="1">
      <c r="A168" s="39"/>
      <c r="B168" s="40"/>
      <c r="C168" s="41"/>
      <c r="D168" s="243" t="s">
        <v>224</v>
      </c>
      <c r="E168" s="41"/>
      <c r="F168" s="244" t="s">
        <v>1168</v>
      </c>
      <c r="G168" s="41"/>
      <c r="H168" s="41"/>
      <c r="I168" s="245"/>
      <c r="J168" s="41"/>
      <c r="K168" s="41"/>
      <c r="L168" s="45"/>
      <c r="M168" s="246"/>
      <c r="N168" s="24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224</v>
      </c>
      <c r="AU168" s="18" t="s">
        <v>87</v>
      </c>
    </row>
    <row r="169" s="14" customFormat="1">
      <c r="A169" s="14"/>
      <c r="B169" s="258"/>
      <c r="C169" s="259"/>
      <c r="D169" s="243" t="s">
        <v>226</v>
      </c>
      <c r="E169" s="260" t="s">
        <v>1</v>
      </c>
      <c r="F169" s="261" t="s">
        <v>3128</v>
      </c>
      <c r="G169" s="259"/>
      <c r="H169" s="262">
        <v>2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226</v>
      </c>
      <c r="AU169" s="268" t="s">
        <v>87</v>
      </c>
      <c r="AV169" s="14" t="s">
        <v>87</v>
      </c>
      <c r="AW169" s="14" t="s">
        <v>34</v>
      </c>
      <c r="AX169" s="14" t="s">
        <v>85</v>
      </c>
      <c r="AY169" s="268" t="s">
        <v>214</v>
      </c>
    </row>
    <row r="170" s="12" customFormat="1" ht="22.8" customHeight="1">
      <c r="A170" s="12"/>
      <c r="B170" s="213"/>
      <c r="C170" s="214"/>
      <c r="D170" s="215" t="s">
        <v>78</v>
      </c>
      <c r="E170" s="227" t="s">
        <v>247</v>
      </c>
      <c r="F170" s="227" t="s">
        <v>1206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SUM(P171:P179)</f>
        <v>0</v>
      </c>
      <c r="Q170" s="221"/>
      <c r="R170" s="222">
        <f>SUM(R171:R179)</f>
        <v>3.0087290000000002</v>
      </c>
      <c r="S170" s="221"/>
      <c r="T170" s="223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85</v>
      </c>
      <c r="AT170" s="225" t="s">
        <v>78</v>
      </c>
      <c r="AU170" s="225" t="s">
        <v>85</v>
      </c>
      <c r="AY170" s="224" t="s">
        <v>214</v>
      </c>
      <c r="BK170" s="226">
        <f>SUM(BK171:BK179)</f>
        <v>0</v>
      </c>
    </row>
    <row r="171" s="2" customFormat="1" ht="24.15" customHeight="1">
      <c r="A171" s="39"/>
      <c r="B171" s="40"/>
      <c r="C171" s="229" t="s">
        <v>601</v>
      </c>
      <c r="D171" s="229" t="s">
        <v>218</v>
      </c>
      <c r="E171" s="231" t="s">
        <v>3129</v>
      </c>
      <c r="F171" s="232" t="s">
        <v>3130</v>
      </c>
      <c r="G171" s="233" t="s">
        <v>239</v>
      </c>
      <c r="H171" s="234">
        <v>20</v>
      </c>
      <c r="I171" s="235"/>
      <c r="J171" s="236">
        <f>ROUND(I171*H171,2)</f>
        <v>0</v>
      </c>
      <c r="K171" s="232" t="s">
        <v>222</v>
      </c>
      <c r="L171" s="45"/>
      <c r="M171" s="237" t="s">
        <v>1</v>
      </c>
      <c r="N171" s="238" t="s">
        <v>44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117</v>
      </c>
      <c r="AT171" s="241" t="s">
        <v>218</v>
      </c>
      <c r="AU171" s="241" t="s">
        <v>87</v>
      </c>
      <c r="AY171" s="18" t="s">
        <v>214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85</v>
      </c>
      <c r="BK171" s="242">
        <f>ROUND(I171*H171,2)</f>
        <v>0</v>
      </c>
      <c r="BL171" s="18" t="s">
        <v>117</v>
      </c>
      <c r="BM171" s="241" t="s">
        <v>3131</v>
      </c>
    </row>
    <row r="172" s="2" customFormat="1">
      <c r="A172" s="39"/>
      <c r="B172" s="40"/>
      <c r="C172" s="41"/>
      <c r="D172" s="243" t="s">
        <v>224</v>
      </c>
      <c r="E172" s="41"/>
      <c r="F172" s="244" t="s">
        <v>3132</v>
      </c>
      <c r="G172" s="41"/>
      <c r="H172" s="41"/>
      <c r="I172" s="245"/>
      <c r="J172" s="41"/>
      <c r="K172" s="41"/>
      <c r="L172" s="45"/>
      <c r="M172" s="246"/>
      <c r="N172" s="24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224</v>
      </c>
      <c r="AU172" s="18" t="s">
        <v>87</v>
      </c>
    </row>
    <row r="173" s="2" customFormat="1" ht="24.15" customHeight="1">
      <c r="A173" s="39"/>
      <c r="B173" s="40"/>
      <c r="C173" s="280" t="s">
        <v>762</v>
      </c>
      <c r="D173" s="280" t="s">
        <v>244</v>
      </c>
      <c r="E173" s="282" t="s">
        <v>3133</v>
      </c>
      <c r="F173" s="283" t="s">
        <v>3134</v>
      </c>
      <c r="G173" s="284" t="s">
        <v>239</v>
      </c>
      <c r="H173" s="285">
        <v>20.300000000000001</v>
      </c>
      <c r="I173" s="286"/>
      <c r="J173" s="287">
        <f>ROUND(I173*H173,2)</f>
        <v>0</v>
      </c>
      <c r="K173" s="283" t="s">
        <v>222</v>
      </c>
      <c r="L173" s="288"/>
      <c r="M173" s="289" t="s">
        <v>1</v>
      </c>
      <c r="N173" s="290" t="s">
        <v>44</v>
      </c>
      <c r="O173" s="92"/>
      <c r="P173" s="239">
        <f>O173*H173</f>
        <v>0</v>
      </c>
      <c r="Q173" s="239">
        <v>0.00042999999999999999</v>
      </c>
      <c r="R173" s="239">
        <f>Q173*H173</f>
        <v>0.0087290000000000006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247</v>
      </c>
      <c r="AT173" s="241" t="s">
        <v>244</v>
      </c>
      <c r="AU173" s="241" t="s">
        <v>87</v>
      </c>
      <c r="AY173" s="18" t="s">
        <v>214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85</v>
      </c>
      <c r="BK173" s="242">
        <f>ROUND(I173*H173,2)</f>
        <v>0</v>
      </c>
      <c r="BL173" s="18" t="s">
        <v>117</v>
      </c>
      <c r="BM173" s="241" t="s">
        <v>3135</v>
      </c>
    </row>
    <row r="174" s="2" customFormat="1">
      <c r="A174" s="39"/>
      <c r="B174" s="40"/>
      <c r="C174" s="41"/>
      <c r="D174" s="243" t="s">
        <v>224</v>
      </c>
      <c r="E174" s="41"/>
      <c r="F174" s="244" t="s">
        <v>3134</v>
      </c>
      <c r="G174" s="41"/>
      <c r="H174" s="41"/>
      <c r="I174" s="245"/>
      <c r="J174" s="41"/>
      <c r="K174" s="41"/>
      <c r="L174" s="45"/>
      <c r="M174" s="246"/>
      <c r="N174" s="24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224</v>
      </c>
      <c r="AU174" s="18" t="s">
        <v>87</v>
      </c>
    </row>
    <row r="175" s="14" customFormat="1">
      <c r="A175" s="14"/>
      <c r="B175" s="258"/>
      <c r="C175" s="259"/>
      <c r="D175" s="243" t="s">
        <v>226</v>
      </c>
      <c r="E175" s="260" t="s">
        <v>1</v>
      </c>
      <c r="F175" s="261" t="s">
        <v>3136</v>
      </c>
      <c r="G175" s="259"/>
      <c r="H175" s="262">
        <v>20.300000000000001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8" t="s">
        <v>226</v>
      </c>
      <c r="AU175" s="268" t="s">
        <v>87</v>
      </c>
      <c r="AV175" s="14" t="s">
        <v>87</v>
      </c>
      <c r="AW175" s="14" t="s">
        <v>34</v>
      </c>
      <c r="AX175" s="14" t="s">
        <v>85</v>
      </c>
      <c r="AY175" s="268" t="s">
        <v>214</v>
      </c>
    </row>
    <row r="176" s="2" customFormat="1" ht="16.5" customHeight="1">
      <c r="A176" s="39"/>
      <c r="B176" s="40"/>
      <c r="C176" s="229" t="s">
        <v>768</v>
      </c>
      <c r="D176" s="229" t="s">
        <v>218</v>
      </c>
      <c r="E176" s="231" t="s">
        <v>3137</v>
      </c>
      <c r="F176" s="232" t="s">
        <v>3138</v>
      </c>
      <c r="G176" s="233" t="s">
        <v>515</v>
      </c>
      <c r="H176" s="234">
        <v>1</v>
      </c>
      <c r="I176" s="235"/>
      <c r="J176" s="236">
        <f>ROUND(I176*H176,2)</f>
        <v>0</v>
      </c>
      <c r="K176" s="232" t="s">
        <v>1</v>
      </c>
      <c r="L176" s="45"/>
      <c r="M176" s="237" t="s">
        <v>1</v>
      </c>
      <c r="N176" s="238" t="s">
        <v>44</v>
      </c>
      <c r="O176" s="92"/>
      <c r="P176" s="239">
        <f>O176*H176</f>
        <v>0</v>
      </c>
      <c r="Q176" s="239">
        <v>3</v>
      </c>
      <c r="R176" s="239">
        <f>Q176*H176</f>
        <v>3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117</v>
      </c>
      <c r="AT176" s="241" t="s">
        <v>218</v>
      </c>
      <c r="AU176" s="241" t="s">
        <v>87</v>
      </c>
      <c r="AY176" s="18" t="s">
        <v>214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85</v>
      </c>
      <c r="BK176" s="242">
        <f>ROUND(I176*H176,2)</f>
        <v>0</v>
      </c>
      <c r="BL176" s="18" t="s">
        <v>117</v>
      </c>
      <c r="BM176" s="241" t="s">
        <v>3139</v>
      </c>
    </row>
    <row r="177" s="2" customFormat="1">
      <c r="A177" s="39"/>
      <c r="B177" s="40"/>
      <c r="C177" s="41"/>
      <c r="D177" s="243" t="s">
        <v>224</v>
      </c>
      <c r="E177" s="41"/>
      <c r="F177" s="244" t="s">
        <v>3138</v>
      </c>
      <c r="G177" s="41"/>
      <c r="H177" s="41"/>
      <c r="I177" s="245"/>
      <c r="J177" s="41"/>
      <c r="K177" s="41"/>
      <c r="L177" s="45"/>
      <c r="M177" s="246"/>
      <c r="N177" s="24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224</v>
      </c>
      <c r="AU177" s="18" t="s">
        <v>87</v>
      </c>
    </row>
    <row r="178" s="2" customFormat="1" ht="16.5" customHeight="1">
      <c r="A178" s="39"/>
      <c r="B178" s="40"/>
      <c r="C178" s="229" t="s">
        <v>775</v>
      </c>
      <c r="D178" s="229" t="s">
        <v>218</v>
      </c>
      <c r="E178" s="231" t="s">
        <v>3140</v>
      </c>
      <c r="F178" s="232" t="s">
        <v>3141</v>
      </c>
      <c r="G178" s="233" t="s">
        <v>515</v>
      </c>
      <c r="H178" s="234">
        <v>1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44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117</v>
      </c>
      <c r="AT178" s="241" t="s">
        <v>218</v>
      </c>
      <c r="AU178" s="241" t="s">
        <v>87</v>
      </c>
      <c r="AY178" s="18" t="s">
        <v>214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85</v>
      </c>
      <c r="BK178" s="242">
        <f>ROUND(I178*H178,2)</f>
        <v>0</v>
      </c>
      <c r="BL178" s="18" t="s">
        <v>117</v>
      </c>
      <c r="BM178" s="241" t="s">
        <v>3142</v>
      </c>
    </row>
    <row r="179" s="2" customFormat="1">
      <c r="A179" s="39"/>
      <c r="B179" s="40"/>
      <c r="C179" s="41"/>
      <c r="D179" s="243" t="s">
        <v>224</v>
      </c>
      <c r="E179" s="41"/>
      <c r="F179" s="244" t="s">
        <v>3141</v>
      </c>
      <c r="G179" s="41"/>
      <c r="H179" s="41"/>
      <c r="I179" s="245"/>
      <c r="J179" s="41"/>
      <c r="K179" s="41"/>
      <c r="L179" s="45"/>
      <c r="M179" s="246"/>
      <c r="N179" s="24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224</v>
      </c>
      <c r="AU179" s="18" t="s">
        <v>87</v>
      </c>
    </row>
    <row r="180" s="12" customFormat="1" ht="22.8" customHeight="1">
      <c r="A180" s="12"/>
      <c r="B180" s="213"/>
      <c r="C180" s="214"/>
      <c r="D180" s="215" t="s">
        <v>78</v>
      </c>
      <c r="E180" s="227" t="s">
        <v>278</v>
      </c>
      <c r="F180" s="227" t="s">
        <v>279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SUM(P181:P182)</f>
        <v>0</v>
      </c>
      <c r="Q180" s="221"/>
      <c r="R180" s="222">
        <f>SUM(R181:R182)</f>
        <v>0</v>
      </c>
      <c r="S180" s="221"/>
      <c r="T180" s="223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78</v>
      </c>
      <c r="AU180" s="225" t="s">
        <v>85</v>
      </c>
      <c r="AY180" s="224" t="s">
        <v>214</v>
      </c>
      <c r="BK180" s="226">
        <f>SUM(BK181:BK182)</f>
        <v>0</v>
      </c>
    </row>
    <row r="181" s="2" customFormat="1" ht="24.15" customHeight="1">
      <c r="A181" s="39"/>
      <c r="B181" s="40"/>
      <c r="C181" s="229" t="s">
        <v>8</v>
      </c>
      <c r="D181" s="229" t="s">
        <v>218</v>
      </c>
      <c r="E181" s="231" t="s">
        <v>3143</v>
      </c>
      <c r="F181" s="232" t="s">
        <v>3144</v>
      </c>
      <c r="G181" s="233" t="s">
        <v>283</v>
      </c>
      <c r="H181" s="234">
        <v>15.009</v>
      </c>
      <c r="I181" s="235"/>
      <c r="J181" s="236">
        <f>ROUND(I181*H181,2)</f>
        <v>0</v>
      </c>
      <c r="K181" s="232" t="s">
        <v>222</v>
      </c>
      <c r="L181" s="45"/>
      <c r="M181" s="237" t="s">
        <v>1</v>
      </c>
      <c r="N181" s="238" t="s">
        <v>44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117</v>
      </c>
      <c r="AT181" s="241" t="s">
        <v>218</v>
      </c>
      <c r="AU181" s="241" t="s">
        <v>87</v>
      </c>
      <c r="AY181" s="18" t="s">
        <v>214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85</v>
      </c>
      <c r="BK181" s="242">
        <f>ROUND(I181*H181,2)</f>
        <v>0</v>
      </c>
      <c r="BL181" s="18" t="s">
        <v>117</v>
      </c>
      <c r="BM181" s="241" t="s">
        <v>3145</v>
      </c>
    </row>
    <row r="182" s="2" customFormat="1">
      <c r="A182" s="39"/>
      <c r="B182" s="40"/>
      <c r="C182" s="41"/>
      <c r="D182" s="243" t="s">
        <v>224</v>
      </c>
      <c r="E182" s="41"/>
      <c r="F182" s="244" t="s">
        <v>3146</v>
      </c>
      <c r="G182" s="41"/>
      <c r="H182" s="41"/>
      <c r="I182" s="245"/>
      <c r="J182" s="41"/>
      <c r="K182" s="41"/>
      <c r="L182" s="45"/>
      <c r="M182" s="246"/>
      <c r="N182" s="24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224</v>
      </c>
      <c r="AU182" s="18" t="s">
        <v>87</v>
      </c>
    </row>
    <row r="183" s="12" customFormat="1" ht="25.92" customHeight="1">
      <c r="A183" s="12"/>
      <c r="B183" s="213"/>
      <c r="C183" s="214"/>
      <c r="D183" s="215" t="s">
        <v>78</v>
      </c>
      <c r="E183" s="216" t="s">
        <v>286</v>
      </c>
      <c r="F183" s="216" t="s">
        <v>287</v>
      </c>
      <c r="G183" s="214"/>
      <c r="H183" s="214"/>
      <c r="I183" s="217"/>
      <c r="J183" s="218">
        <f>BK183</f>
        <v>0</v>
      </c>
      <c r="K183" s="214"/>
      <c r="L183" s="219"/>
      <c r="M183" s="220"/>
      <c r="N183" s="221"/>
      <c r="O183" s="221"/>
      <c r="P183" s="222">
        <f>P184+P249+P301+P390</f>
        <v>0</v>
      </c>
      <c r="Q183" s="221"/>
      <c r="R183" s="222">
        <f>R184+R249+R301+R390</f>
        <v>1.4587954174</v>
      </c>
      <c r="S183" s="221"/>
      <c r="T183" s="223">
        <f>T184+T249+T301+T390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87</v>
      </c>
      <c r="AT183" s="225" t="s">
        <v>78</v>
      </c>
      <c r="AU183" s="225" t="s">
        <v>79</v>
      </c>
      <c r="AY183" s="224" t="s">
        <v>214</v>
      </c>
      <c r="BK183" s="226">
        <f>BK184+BK249+BK301+BK390</f>
        <v>0</v>
      </c>
    </row>
    <row r="184" s="12" customFormat="1" ht="22.8" customHeight="1">
      <c r="A184" s="12"/>
      <c r="B184" s="213"/>
      <c r="C184" s="214"/>
      <c r="D184" s="215" t="s">
        <v>78</v>
      </c>
      <c r="E184" s="227" t="s">
        <v>500</v>
      </c>
      <c r="F184" s="227" t="s">
        <v>501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SUM(P185:P248)</f>
        <v>0</v>
      </c>
      <c r="Q184" s="221"/>
      <c r="R184" s="222">
        <f>SUM(R185:R248)</f>
        <v>0.44040738499999998</v>
      </c>
      <c r="S184" s="221"/>
      <c r="T184" s="223">
        <f>SUM(T185:T248)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87</v>
      </c>
      <c r="AT184" s="225" t="s">
        <v>78</v>
      </c>
      <c r="AU184" s="225" t="s">
        <v>85</v>
      </c>
      <c r="AY184" s="224" t="s">
        <v>214</v>
      </c>
      <c r="BK184" s="226">
        <f>SUM(BK185:BK248)</f>
        <v>0</v>
      </c>
    </row>
    <row r="185" s="2" customFormat="1" ht="21.75" customHeight="1">
      <c r="A185" s="39"/>
      <c r="B185" s="40"/>
      <c r="C185" s="229" t="s">
        <v>293</v>
      </c>
      <c r="D185" s="229" t="s">
        <v>218</v>
      </c>
      <c r="E185" s="231" t="s">
        <v>3147</v>
      </c>
      <c r="F185" s="232" t="s">
        <v>3148</v>
      </c>
      <c r="G185" s="233" t="s">
        <v>239</v>
      </c>
      <c r="H185" s="234">
        <v>40</v>
      </c>
      <c r="I185" s="235"/>
      <c r="J185" s="236">
        <f>ROUND(I185*H185,2)</f>
        <v>0</v>
      </c>
      <c r="K185" s="232" t="s">
        <v>222</v>
      </c>
      <c r="L185" s="45"/>
      <c r="M185" s="237" t="s">
        <v>1</v>
      </c>
      <c r="N185" s="238" t="s">
        <v>44</v>
      </c>
      <c r="O185" s="92"/>
      <c r="P185" s="239">
        <f>O185*H185</f>
        <v>0</v>
      </c>
      <c r="Q185" s="239">
        <v>0.0014215499999999999</v>
      </c>
      <c r="R185" s="239">
        <f>Q185*H185</f>
        <v>0.056861999999999996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293</v>
      </c>
      <c r="AT185" s="241" t="s">
        <v>218</v>
      </c>
      <c r="AU185" s="241" t="s">
        <v>87</v>
      </c>
      <c r="AY185" s="18" t="s">
        <v>214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85</v>
      </c>
      <c r="BK185" s="242">
        <f>ROUND(I185*H185,2)</f>
        <v>0</v>
      </c>
      <c r="BL185" s="18" t="s">
        <v>293</v>
      </c>
      <c r="BM185" s="241" t="s">
        <v>3149</v>
      </c>
    </row>
    <row r="186" s="2" customFormat="1">
      <c r="A186" s="39"/>
      <c r="B186" s="40"/>
      <c r="C186" s="41"/>
      <c r="D186" s="243" t="s">
        <v>224</v>
      </c>
      <c r="E186" s="41"/>
      <c r="F186" s="244" t="s">
        <v>3150</v>
      </c>
      <c r="G186" s="41"/>
      <c r="H186" s="41"/>
      <c r="I186" s="245"/>
      <c r="J186" s="41"/>
      <c r="K186" s="41"/>
      <c r="L186" s="45"/>
      <c r="M186" s="246"/>
      <c r="N186" s="24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224</v>
      </c>
      <c r="AU186" s="18" t="s">
        <v>87</v>
      </c>
    </row>
    <row r="187" s="14" customFormat="1">
      <c r="A187" s="14"/>
      <c r="B187" s="258"/>
      <c r="C187" s="259"/>
      <c r="D187" s="243" t="s">
        <v>226</v>
      </c>
      <c r="E187" s="260" t="s">
        <v>1</v>
      </c>
      <c r="F187" s="261" t="s">
        <v>3151</v>
      </c>
      <c r="G187" s="259"/>
      <c r="H187" s="262">
        <v>21.5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226</v>
      </c>
      <c r="AU187" s="268" t="s">
        <v>87</v>
      </c>
      <c r="AV187" s="14" t="s">
        <v>87</v>
      </c>
      <c r="AW187" s="14" t="s">
        <v>34</v>
      </c>
      <c r="AX187" s="14" t="s">
        <v>79</v>
      </c>
      <c r="AY187" s="268" t="s">
        <v>214</v>
      </c>
    </row>
    <row r="188" s="14" customFormat="1">
      <c r="A188" s="14"/>
      <c r="B188" s="258"/>
      <c r="C188" s="259"/>
      <c r="D188" s="243" t="s">
        <v>226</v>
      </c>
      <c r="E188" s="260" t="s">
        <v>1</v>
      </c>
      <c r="F188" s="261" t="s">
        <v>3152</v>
      </c>
      <c r="G188" s="259"/>
      <c r="H188" s="262">
        <v>18.5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226</v>
      </c>
      <c r="AU188" s="268" t="s">
        <v>87</v>
      </c>
      <c r="AV188" s="14" t="s">
        <v>87</v>
      </c>
      <c r="AW188" s="14" t="s">
        <v>34</v>
      </c>
      <c r="AX188" s="14" t="s">
        <v>79</v>
      </c>
      <c r="AY188" s="268" t="s">
        <v>214</v>
      </c>
    </row>
    <row r="189" s="15" customFormat="1">
      <c r="A189" s="15"/>
      <c r="B189" s="269"/>
      <c r="C189" s="270"/>
      <c r="D189" s="243" t="s">
        <v>226</v>
      </c>
      <c r="E189" s="271" t="s">
        <v>1</v>
      </c>
      <c r="F189" s="272" t="s">
        <v>230</v>
      </c>
      <c r="G189" s="270"/>
      <c r="H189" s="273">
        <v>40</v>
      </c>
      <c r="I189" s="274"/>
      <c r="J189" s="270"/>
      <c r="K189" s="270"/>
      <c r="L189" s="275"/>
      <c r="M189" s="276"/>
      <c r="N189" s="277"/>
      <c r="O189" s="277"/>
      <c r="P189" s="277"/>
      <c r="Q189" s="277"/>
      <c r="R189" s="277"/>
      <c r="S189" s="277"/>
      <c r="T189" s="27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9" t="s">
        <v>226</v>
      </c>
      <c r="AU189" s="279" t="s">
        <v>87</v>
      </c>
      <c r="AV189" s="15" t="s">
        <v>117</v>
      </c>
      <c r="AW189" s="15" t="s">
        <v>34</v>
      </c>
      <c r="AX189" s="15" t="s">
        <v>85</v>
      </c>
      <c r="AY189" s="279" t="s">
        <v>214</v>
      </c>
    </row>
    <row r="190" s="2" customFormat="1" ht="21.75" customHeight="1">
      <c r="A190" s="39"/>
      <c r="B190" s="40"/>
      <c r="C190" s="229" t="s">
        <v>692</v>
      </c>
      <c r="D190" s="229" t="s">
        <v>218</v>
      </c>
      <c r="E190" s="231" t="s">
        <v>3153</v>
      </c>
      <c r="F190" s="232" t="s">
        <v>3154</v>
      </c>
      <c r="G190" s="233" t="s">
        <v>239</v>
      </c>
      <c r="H190" s="234">
        <v>7.5</v>
      </c>
      <c r="I190" s="235"/>
      <c r="J190" s="236">
        <f>ROUND(I190*H190,2)</f>
        <v>0</v>
      </c>
      <c r="K190" s="232" t="s">
        <v>222</v>
      </c>
      <c r="L190" s="45"/>
      <c r="M190" s="237" t="s">
        <v>1</v>
      </c>
      <c r="N190" s="238" t="s">
        <v>44</v>
      </c>
      <c r="O190" s="92"/>
      <c r="P190" s="239">
        <f>O190*H190</f>
        <v>0</v>
      </c>
      <c r="Q190" s="239">
        <v>0.007443</v>
      </c>
      <c r="R190" s="239">
        <f>Q190*H190</f>
        <v>0.055822499999999997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293</v>
      </c>
      <c r="AT190" s="241" t="s">
        <v>218</v>
      </c>
      <c r="AU190" s="241" t="s">
        <v>87</v>
      </c>
      <c r="AY190" s="18" t="s">
        <v>214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85</v>
      </c>
      <c r="BK190" s="242">
        <f>ROUND(I190*H190,2)</f>
        <v>0</v>
      </c>
      <c r="BL190" s="18" t="s">
        <v>293</v>
      </c>
      <c r="BM190" s="241" t="s">
        <v>3155</v>
      </c>
    </row>
    <row r="191" s="2" customFormat="1">
      <c r="A191" s="39"/>
      <c r="B191" s="40"/>
      <c r="C191" s="41"/>
      <c r="D191" s="243" t="s">
        <v>224</v>
      </c>
      <c r="E191" s="41"/>
      <c r="F191" s="244" t="s">
        <v>3156</v>
      </c>
      <c r="G191" s="41"/>
      <c r="H191" s="41"/>
      <c r="I191" s="245"/>
      <c r="J191" s="41"/>
      <c r="K191" s="41"/>
      <c r="L191" s="45"/>
      <c r="M191" s="246"/>
      <c r="N191" s="24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224</v>
      </c>
      <c r="AU191" s="18" t="s">
        <v>87</v>
      </c>
    </row>
    <row r="192" s="14" customFormat="1">
      <c r="A192" s="14"/>
      <c r="B192" s="258"/>
      <c r="C192" s="259"/>
      <c r="D192" s="243" t="s">
        <v>226</v>
      </c>
      <c r="E192" s="260" t="s">
        <v>1</v>
      </c>
      <c r="F192" s="261" t="s">
        <v>3157</v>
      </c>
      <c r="G192" s="259"/>
      <c r="H192" s="262">
        <v>7.5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8" t="s">
        <v>226</v>
      </c>
      <c r="AU192" s="268" t="s">
        <v>87</v>
      </c>
      <c r="AV192" s="14" t="s">
        <v>87</v>
      </c>
      <c r="AW192" s="14" t="s">
        <v>34</v>
      </c>
      <c r="AX192" s="14" t="s">
        <v>85</v>
      </c>
      <c r="AY192" s="268" t="s">
        <v>214</v>
      </c>
    </row>
    <row r="193" s="2" customFormat="1" ht="16.5" customHeight="1">
      <c r="A193" s="39"/>
      <c r="B193" s="40"/>
      <c r="C193" s="229" t="s">
        <v>847</v>
      </c>
      <c r="D193" s="229" t="s">
        <v>218</v>
      </c>
      <c r="E193" s="231" t="s">
        <v>3158</v>
      </c>
      <c r="F193" s="232" t="s">
        <v>3159</v>
      </c>
      <c r="G193" s="233" t="s">
        <v>239</v>
      </c>
      <c r="H193" s="234">
        <v>5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44</v>
      </c>
      <c r="O193" s="92"/>
      <c r="P193" s="239">
        <f>O193*H193</f>
        <v>0</v>
      </c>
      <c r="Q193" s="239">
        <v>0.01975</v>
      </c>
      <c r="R193" s="239">
        <f>Q193*H193</f>
        <v>0.098750000000000004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293</v>
      </c>
      <c r="AT193" s="241" t="s">
        <v>218</v>
      </c>
      <c r="AU193" s="241" t="s">
        <v>87</v>
      </c>
      <c r="AY193" s="18" t="s">
        <v>214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85</v>
      </c>
      <c r="BK193" s="242">
        <f>ROUND(I193*H193,2)</f>
        <v>0</v>
      </c>
      <c r="BL193" s="18" t="s">
        <v>293</v>
      </c>
      <c r="BM193" s="241" t="s">
        <v>3160</v>
      </c>
    </row>
    <row r="194" s="2" customFormat="1">
      <c r="A194" s="39"/>
      <c r="B194" s="40"/>
      <c r="C194" s="41"/>
      <c r="D194" s="243" t="s">
        <v>224</v>
      </c>
      <c r="E194" s="41"/>
      <c r="F194" s="244" t="s">
        <v>3159</v>
      </c>
      <c r="G194" s="41"/>
      <c r="H194" s="41"/>
      <c r="I194" s="245"/>
      <c r="J194" s="41"/>
      <c r="K194" s="41"/>
      <c r="L194" s="45"/>
      <c r="M194" s="246"/>
      <c r="N194" s="24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224</v>
      </c>
      <c r="AU194" s="18" t="s">
        <v>87</v>
      </c>
    </row>
    <row r="195" s="2" customFormat="1" ht="16.5" customHeight="1">
      <c r="A195" s="39"/>
      <c r="B195" s="40"/>
      <c r="C195" s="229" t="s">
        <v>1139</v>
      </c>
      <c r="D195" s="229" t="s">
        <v>218</v>
      </c>
      <c r="E195" s="231" t="s">
        <v>3161</v>
      </c>
      <c r="F195" s="232" t="s">
        <v>3162</v>
      </c>
      <c r="G195" s="233" t="s">
        <v>239</v>
      </c>
      <c r="H195" s="234">
        <v>8</v>
      </c>
      <c r="I195" s="235"/>
      <c r="J195" s="236">
        <f>ROUND(I195*H195,2)</f>
        <v>0</v>
      </c>
      <c r="K195" s="232" t="s">
        <v>222</v>
      </c>
      <c r="L195" s="45"/>
      <c r="M195" s="237" t="s">
        <v>1</v>
      </c>
      <c r="N195" s="238" t="s">
        <v>44</v>
      </c>
      <c r="O195" s="92"/>
      <c r="P195" s="239">
        <f>O195*H195</f>
        <v>0</v>
      </c>
      <c r="Q195" s="239">
        <v>0.00058679999999999995</v>
      </c>
      <c r="R195" s="239">
        <f>Q195*H195</f>
        <v>0.0046943999999999996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293</v>
      </c>
      <c r="AT195" s="241" t="s">
        <v>218</v>
      </c>
      <c r="AU195" s="241" t="s">
        <v>87</v>
      </c>
      <c r="AY195" s="18" t="s">
        <v>214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85</v>
      </c>
      <c r="BK195" s="242">
        <f>ROUND(I195*H195,2)</f>
        <v>0</v>
      </c>
      <c r="BL195" s="18" t="s">
        <v>293</v>
      </c>
      <c r="BM195" s="241" t="s">
        <v>3163</v>
      </c>
    </row>
    <row r="196" s="2" customFormat="1">
      <c r="A196" s="39"/>
      <c r="B196" s="40"/>
      <c r="C196" s="41"/>
      <c r="D196" s="243" t="s">
        <v>224</v>
      </c>
      <c r="E196" s="41"/>
      <c r="F196" s="244" t="s">
        <v>3164</v>
      </c>
      <c r="G196" s="41"/>
      <c r="H196" s="41"/>
      <c r="I196" s="245"/>
      <c r="J196" s="41"/>
      <c r="K196" s="41"/>
      <c r="L196" s="45"/>
      <c r="M196" s="246"/>
      <c r="N196" s="24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224</v>
      </c>
      <c r="AU196" s="18" t="s">
        <v>87</v>
      </c>
    </row>
    <row r="197" s="14" customFormat="1">
      <c r="A197" s="14"/>
      <c r="B197" s="258"/>
      <c r="C197" s="259"/>
      <c r="D197" s="243" t="s">
        <v>226</v>
      </c>
      <c r="E197" s="260" t="s">
        <v>1</v>
      </c>
      <c r="F197" s="261" t="s">
        <v>3165</v>
      </c>
      <c r="G197" s="259"/>
      <c r="H197" s="262">
        <v>8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8" t="s">
        <v>226</v>
      </c>
      <c r="AU197" s="268" t="s">
        <v>87</v>
      </c>
      <c r="AV197" s="14" t="s">
        <v>87</v>
      </c>
      <c r="AW197" s="14" t="s">
        <v>34</v>
      </c>
      <c r="AX197" s="14" t="s">
        <v>85</v>
      </c>
      <c r="AY197" s="268" t="s">
        <v>214</v>
      </c>
    </row>
    <row r="198" s="2" customFormat="1" ht="16.5" customHeight="1">
      <c r="A198" s="39"/>
      <c r="B198" s="40"/>
      <c r="C198" s="229" t="s">
        <v>604</v>
      </c>
      <c r="D198" s="229" t="s">
        <v>218</v>
      </c>
      <c r="E198" s="231" t="s">
        <v>3166</v>
      </c>
      <c r="F198" s="232" t="s">
        <v>3167</v>
      </c>
      <c r="G198" s="233" t="s">
        <v>239</v>
      </c>
      <c r="H198" s="234">
        <v>32</v>
      </c>
      <c r="I198" s="235"/>
      <c r="J198" s="236">
        <f>ROUND(I198*H198,2)</f>
        <v>0</v>
      </c>
      <c r="K198" s="232" t="s">
        <v>222</v>
      </c>
      <c r="L198" s="45"/>
      <c r="M198" s="237" t="s">
        <v>1</v>
      </c>
      <c r="N198" s="238" t="s">
        <v>44</v>
      </c>
      <c r="O198" s="92"/>
      <c r="P198" s="239">
        <f>O198*H198</f>
        <v>0</v>
      </c>
      <c r="Q198" s="239">
        <v>0.0020098999999999998</v>
      </c>
      <c r="R198" s="239">
        <f>Q198*H198</f>
        <v>0.064316799999999993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293</v>
      </c>
      <c r="AT198" s="241" t="s">
        <v>218</v>
      </c>
      <c r="AU198" s="241" t="s">
        <v>87</v>
      </c>
      <c r="AY198" s="18" t="s">
        <v>214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85</v>
      </c>
      <c r="BK198" s="242">
        <f>ROUND(I198*H198,2)</f>
        <v>0</v>
      </c>
      <c r="BL198" s="18" t="s">
        <v>293</v>
      </c>
      <c r="BM198" s="241" t="s">
        <v>3168</v>
      </c>
    </row>
    <row r="199" s="2" customFormat="1">
      <c r="A199" s="39"/>
      <c r="B199" s="40"/>
      <c r="C199" s="41"/>
      <c r="D199" s="243" t="s">
        <v>224</v>
      </c>
      <c r="E199" s="41"/>
      <c r="F199" s="244" t="s">
        <v>3169</v>
      </c>
      <c r="G199" s="41"/>
      <c r="H199" s="41"/>
      <c r="I199" s="245"/>
      <c r="J199" s="41"/>
      <c r="K199" s="41"/>
      <c r="L199" s="45"/>
      <c r="M199" s="246"/>
      <c r="N199" s="24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87</v>
      </c>
    </row>
    <row r="200" s="14" customFormat="1">
      <c r="A200" s="14"/>
      <c r="B200" s="258"/>
      <c r="C200" s="259"/>
      <c r="D200" s="243" t="s">
        <v>226</v>
      </c>
      <c r="E200" s="260" t="s">
        <v>1</v>
      </c>
      <c r="F200" s="261" t="s">
        <v>3170</v>
      </c>
      <c r="G200" s="259"/>
      <c r="H200" s="262">
        <v>12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8" t="s">
        <v>226</v>
      </c>
      <c r="AU200" s="268" t="s">
        <v>87</v>
      </c>
      <c r="AV200" s="14" t="s">
        <v>87</v>
      </c>
      <c r="AW200" s="14" t="s">
        <v>34</v>
      </c>
      <c r="AX200" s="14" t="s">
        <v>79</v>
      </c>
      <c r="AY200" s="268" t="s">
        <v>214</v>
      </c>
    </row>
    <row r="201" s="14" customFormat="1">
      <c r="A201" s="14"/>
      <c r="B201" s="258"/>
      <c r="C201" s="259"/>
      <c r="D201" s="243" t="s">
        <v>226</v>
      </c>
      <c r="E201" s="260" t="s">
        <v>1</v>
      </c>
      <c r="F201" s="261" t="s">
        <v>3170</v>
      </c>
      <c r="G201" s="259"/>
      <c r="H201" s="262">
        <v>12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8" t="s">
        <v>226</v>
      </c>
      <c r="AU201" s="268" t="s">
        <v>87</v>
      </c>
      <c r="AV201" s="14" t="s">
        <v>87</v>
      </c>
      <c r="AW201" s="14" t="s">
        <v>34</v>
      </c>
      <c r="AX201" s="14" t="s">
        <v>79</v>
      </c>
      <c r="AY201" s="268" t="s">
        <v>214</v>
      </c>
    </row>
    <row r="202" s="14" customFormat="1">
      <c r="A202" s="14"/>
      <c r="B202" s="258"/>
      <c r="C202" s="259"/>
      <c r="D202" s="243" t="s">
        <v>226</v>
      </c>
      <c r="E202" s="260" t="s">
        <v>1</v>
      </c>
      <c r="F202" s="261" t="s">
        <v>3165</v>
      </c>
      <c r="G202" s="259"/>
      <c r="H202" s="262">
        <v>8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8" t="s">
        <v>226</v>
      </c>
      <c r="AU202" s="268" t="s">
        <v>87</v>
      </c>
      <c r="AV202" s="14" t="s">
        <v>87</v>
      </c>
      <c r="AW202" s="14" t="s">
        <v>34</v>
      </c>
      <c r="AX202" s="14" t="s">
        <v>79</v>
      </c>
      <c r="AY202" s="268" t="s">
        <v>214</v>
      </c>
    </row>
    <row r="203" s="15" customFormat="1">
      <c r="A203" s="15"/>
      <c r="B203" s="269"/>
      <c r="C203" s="270"/>
      <c r="D203" s="243" t="s">
        <v>226</v>
      </c>
      <c r="E203" s="271" t="s">
        <v>1</v>
      </c>
      <c r="F203" s="272" t="s">
        <v>230</v>
      </c>
      <c r="G203" s="270"/>
      <c r="H203" s="273">
        <v>32</v>
      </c>
      <c r="I203" s="274"/>
      <c r="J203" s="270"/>
      <c r="K203" s="270"/>
      <c r="L203" s="275"/>
      <c r="M203" s="276"/>
      <c r="N203" s="277"/>
      <c r="O203" s="277"/>
      <c r="P203" s="277"/>
      <c r="Q203" s="277"/>
      <c r="R203" s="277"/>
      <c r="S203" s="277"/>
      <c r="T203" s="27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9" t="s">
        <v>226</v>
      </c>
      <c r="AU203" s="279" t="s">
        <v>87</v>
      </c>
      <c r="AV203" s="15" t="s">
        <v>117</v>
      </c>
      <c r="AW203" s="15" t="s">
        <v>34</v>
      </c>
      <c r="AX203" s="15" t="s">
        <v>85</v>
      </c>
      <c r="AY203" s="279" t="s">
        <v>214</v>
      </c>
    </row>
    <row r="204" s="2" customFormat="1" ht="16.5" customHeight="1">
      <c r="A204" s="39"/>
      <c r="B204" s="40"/>
      <c r="C204" s="229" t="s">
        <v>7</v>
      </c>
      <c r="D204" s="229" t="s">
        <v>218</v>
      </c>
      <c r="E204" s="231" t="s">
        <v>3171</v>
      </c>
      <c r="F204" s="232" t="s">
        <v>3172</v>
      </c>
      <c r="G204" s="233" t="s">
        <v>239</v>
      </c>
      <c r="H204" s="234">
        <v>30.899999999999999</v>
      </c>
      <c r="I204" s="235"/>
      <c r="J204" s="236">
        <f>ROUND(I204*H204,2)</f>
        <v>0</v>
      </c>
      <c r="K204" s="232" t="s">
        <v>222</v>
      </c>
      <c r="L204" s="45"/>
      <c r="M204" s="237" t="s">
        <v>1</v>
      </c>
      <c r="N204" s="238" t="s">
        <v>44</v>
      </c>
      <c r="O204" s="92"/>
      <c r="P204" s="239">
        <f>O204*H204</f>
        <v>0</v>
      </c>
      <c r="Q204" s="239">
        <v>0.00041189999999999998</v>
      </c>
      <c r="R204" s="239">
        <f>Q204*H204</f>
        <v>0.01272771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293</v>
      </c>
      <c r="AT204" s="241" t="s">
        <v>218</v>
      </c>
      <c r="AU204" s="241" t="s">
        <v>87</v>
      </c>
      <c r="AY204" s="18" t="s">
        <v>214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85</v>
      </c>
      <c r="BK204" s="242">
        <f>ROUND(I204*H204,2)</f>
        <v>0</v>
      </c>
      <c r="BL204" s="18" t="s">
        <v>293</v>
      </c>
      <c r="BM204" s="241" t="s">
        <v>3173</v>
      </c>
    </row>
    <row r="205" s="2" customFormat="1">
      <c r="A205" s="39"/>
      <c r="B205" s="40"/>
      <c r="C205" s="41"/>
      <c r="D205" s="243" t="s">
        <v>224</v>
      </c>
      <c r="E205" s="41"/>
      <c r="F205" s="244" t="s">
        <v>3174</v>
      </c>
      <c r="G205" s="41"/>
      <c r="H205" s="41"/>
      <c r="I205" s="245"/>
      <c r="J205" s="41"/>
      <c r="K205" s="41"/>
      <c r="L205" s="45"/>
      <c r="M205" s="246"/>
      <c r="N205" s="24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87</v>
      </c>
    </row>
    <row r="206" s="14" customFormat="1">
      <c r="A206" s="14"/>
      <c r="B206" s="258"/>
      <c r="C206" s="259"/>
      <c r="D206" s="243" t="s">
        <v>226</v>
      </c>
      <c r="E206" s="260" t="s">
        <v>1</v>
      </c>
      <c r="F206" s="261" t="s">
        <v>3175</v>
      </c>
      <c r="G206" s="259"/>
      <c r="H206" s="262">
        <v>30.899999999999999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8" t="s">
        <v>226</v>
      </c>
      <c r="AU206" s="268" t="s">
        <v>87</v>
      </c>
      <c r="AV206" s="14" t="s">
        <v>87</v>
      </c>
      <c r="AW206" s="14" t="s">
        <v>34</v>
      </c>
      <c r="AX206" s="14" t="s">
        <v>85</v>
      </c>
      <c r="AY206" s="268" t="s">
        <v>214</v>
      </c>
    </row>
    <row r="207" s="2" customFormat="1" ht="16.5" customHeight="1">
      <c r="A207" s="39"/>
      <c r="B207" s="40"/>
      <c r="C207" s="229" t="s">
        <v>502</v>
      </c>
      <c r="D207" s="230" t="s">
        <v>218</v>
      </c>
      <c r="E207" s="231" t="s">
        <v>503</v>
      </c>
      <c r="F207" s="232" t="s">
        <v>504</v>
      </c>
      <c r="G207" s="233" t="s">
        <v>239</v>
      </c>
      <c r="H207" s="234">
        <v>1.3999999999999999</v>
      </c>
      <c r="I207" s="235"/>
      <c r="J207" s="236">
        <f>ROUND(I207*H207,2)</f>
        <v>0</v>
      </c>
      <c r="K207" s="232" t="s">
        <v>222</v>
      </c>
      <c r="L207" s="45"/>
      <c r="M207" s="237" t="s">
        <v>1</v>
      </c>
      <c r="N207" s="238" t="s">
        <v>44</v>
      </c>
      <c r="O207" s="92"/>
      <c r="P207" s="239">
        <f>O207*H207</f>
        <v>0</v>
      </c>
      <c r="Q207" s="239">
        <v>0.00047649999999999998</v>
      </c>
      <c r="R207" s="239">
        <f>Q207*H207</f>
        <v>0.0006670999999999999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293</v>
      </c>
      <c r="AT207" s="241" t="s">
        <v>218</v>
      </c>
      <c r="AU207" s="241" t="s">
        <v>87</v>
      </c>
      <c r="AY207" s="18" t="s">
        <v>214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85</v>
      </c>
      <c r="BK207" s="242">
        <f>ROUND(I207*H207,2)</f>
        <v>0</v>
      </c>
      <c r="BL207" s="18" t="s">
        <v>293</v>
      </c>
      <c r="BM207" s="241" t="s">
        <v>505</v>
      </c>
    </row>
    <row r="208" s="2" customFormat="1">
      <c r="A208" s="39"/>
      <c r="B208" s="40"/>
      <c r="C208" s="41"/>
      <c r="D208" s="243" t="s">
        <v>224</v>
      </c>
      <c r="E208" s="41"/>
      <c r="F208" s="244" t="s">
        <v>506</v>
      </c>
      <c r="G208" s="41"/>
      <c r="H208" s="41"/>
      <c r="I208" s="245"/>
      <c r="J208" s="41"/>
      <c r="K208" s="41"/>
      <c r="L208" s="45"/>
      <c r="M208" s="246"/>
      <c r="N208" s="24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224</v>
      </c>
      <c r="AU208" s="18" t="s">
        <v>87</v>
      </c>
    </row>
    <row r="209" s="14" customFormat="1">
      <c r="A209" s="14"/>
      <c r="B209" s="258"/>
      <c r="C209" s="259"/>
      <c r="D209" s="243" t="s">
        <v>226</v>
      </c>
      <c r="E209" s="260" t="s">
        <v>1</v>
      </c>
      <c r="F209" s="261" t="s">
        <v>95</v>
      </c>
      <c r="G209" s="259"/>
      <c r="H209" s="262">
        <v>3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8" t="s">
        <v>226</v>
      </c>
      <c r="AU209" s="268" t="s">
        <v>87</v>
      </c>
      <c r="AV209" s="14" t="s">
        <v>87</v>
      </c>
      <c r="AW209" s="14" t="s">
        <v>34</v>
      </c>
      <c r="AX209" s="14" t="s">
        <v>79</v>
      </c>
      <c r="AY209" s="268" t="s">
        <v>214</v>
      </c>
    </row>
    <row r="210" s="14" customFormat="1">
      <c r="A210" s="14"/>
      <c r="B210" s="258"/>
      <c r="C210" s="259"/>
      <c r="D210" s="243" t="s">
        <v>226</v>
      </c>
      <c r="E210" s="260" t="s">
        <v>1</v>
      </c>
      <c r="F210" s="261" t="s">
        <v>3176</v>
      </c>
      <c r="G210" s="259"/>
      <c r="H210" s="262">
        <v>-1.6000000000000001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8" t="s">
        <v>226</v>
      </c>
      <c r="AU210" s="268" t="s">
        <v>87</v>
      </c>
      <c r="AV210" s="14" t="s">
        <v>87</v>
      </c>
      <c r="AW210" s="14" t="s">
        <v>34</v>
      </c>
      <c r="AX210" s="14" t="s">
        <v>79</v>
      </c>
      <c r="AY210" s="268" t="s">
        <v>214</v>
      </c>
    </row>
    <row r="211" s="15" customFormat="1">
      <c r="A211" s="15"/>
      <c r="B211" s="269"/>
      <c r="C211" s="270"/>
      <c r="D211" s="243" t="s">
        <v>226</v>
      </c>
      <c r="E211" s="271" t="s">
        <v>1</v>
      </c>
      <c r="F211" s="272" t="s">
        <v>230</v>
      </c>
      <c r="G211" s="270"/>
      <c r="H211" s="273">
        <v>1.3999999999999999</v>
      </c>
      <c r="I211" s="274"/>
      <c r="J211" s="270"/>
      <c r="K211" s="270"/>
      <c r="L211" s="275"/>
      <c r="M211" s="276"/>
      <c r="N211" s="277"/>
      <c r="O211" s="277"/>
      <c r="P211" s="277"/>
      <c r="Q211" s="277"/>
      <c r="R211" s="277"/>
      <c r="S211" s="277"/>
      <c r="T211" s="27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9" t="s">
        <v>226</v>
      </c>
      <c r="AU211" s="279" t="s">
        <v>87</v>
      </c>
      <c r="AV211" s="15" t="s">
        <v>117</v>
      </c>
      <c r="AW211" s="15" t="s">
        <v>34</v>
      </c>
      <c r="AX211" s="15" t="s">
        <v>85</v>
      </c>
      <c r="AY211" s="279" t="s">
        <v>214</v>
      </c>
    </row>
    <row r="212" s="2" customFormat="1" ht="16.5" customHeight="1">
      <c r="A212" s="39"/>
      <c r="B212" s="40"/>
      <c r="C212" s="229" t="s">
        <v>1330</v>
      </c>
      <c r="D212" s="229" t="s">
        <v>218</v>
      </c>
      <c r="E212" s="231" t="s">
        <v>3177</v>
      </c>
      <c r="F212" s="232" t="s">
        <v>3178</v>
      </c>
      <c r="G212" s="233" t="s">
        <v>239</v>
      </c>
      <c r="H212" s="234">
        <v>3.5</v>
      </c>
      <c r="I212" s="235"/>
      <c r="J212" s="236">
        <f>ROUND(I212*H212,2)</f>
        <v>0</v>
      </c>
      <c r="K212" s="232" t="s">
        <v>222</v>
      </c>
      <c r="L212" s="45"/>
      <c r="M212" s="237" t="s">
        <v>1</v>
      </c>
      <c r="N212" s="238" t="s">
        <v>44</v>
      </c>
      <c r="O212" s="92"/>
      <c r="P212" s="239">
        <f>O212*H212</f>
        <v>0</v>
      </c>
      <c r="Q212" s="239">
        <v>0.0007092</v>
      </c>
      <c r="R212" s="239">
        <f>Q212*H212</f>
        <v>0.0024821999999999999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293</v>
      </c>
      <c r="AT212" s="241" t="s">
        <v>218</v>
      </c>
      <c r="AU212" s="241" t="s">
        <v>87</v>
      </c>
      <c r="AY212" s="18" t="s">
        <v>214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85</v>
      </c>
      <c r="BK212" s="242">
        <f>ROUND(I212*H212,2)</f>
        <v>0</v>
      </c>
      <c r="BL212" s="18" t="s">
        <v>293</v>
      </c>
      <c r="BM212" s="241" t="s">
        <v>3179</v>
      </c>
    </row>
    <row r="213" s="2" customFormat="1">
      <c r="A213" s="39"/>
      <c r="B213" s="40"/>
      <c r="C213" s="41"/>
      <c r="D213" s="243" t="s">
        <v>224</v>
      </c>
      <c r="E213" s="41"/>
      <c r="F213" s="244" t="s">
        <v>3180</v>
      </c>
      <c r="G213" s="41"/>
      <c r="H213" s="41"/>
      <c r="I213" s="245"/>
      <c r="J213" s="41"/>
      <c r="K213" s="41"/>
      <c r="L213" s="45"/>
      <c r="M213" s="246"/>
      <c r="N213" s="24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224</v>
      </c>
      <c r="AU213" s="18" t="s">
        <v>87</v>
      </c>
    </row>
    <row r="214" s="14" customFormat="1">
      <c r="A214" s="14"/>
      <c r="B214" s="258"/>
      <c r="C214" s="259"/>
      <c r="D214" s="243" t="s">
        <v>226</v>
      </c>
      <c r="E214" s="260" t="s">
        <v>1</v>
      </c>
      <c r="F214" s="261" t="s">
        <v>3181</v>
      </c>
      <c r="G214" s="259"/>
      <c r="H214" s="262">
        <v>3.5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8" t="s">
        <v>226</v>
      </c>
      <c r="AU214" s="268" t="s">
        <v>87</v>
      </c>
      <c r="AV214" s="14" t="s">
        <v>87</v>
      </c>
      <c r="AW214" s="14" t="s">
        <v>34</v>
      </c>
      <c r="AX214" s="14" t="s">
        <v>85</v>
      </c>
      <c r="AY214" s="268" t="s">
        <v>214</v>
      </c>
    </row>
    <row r="215" s="2" customFormat="1" ht="16.5" customHeight="1">
      <c r="A215" s="39"/>
      <c r="B215" s="40"/>
      <c r="C215" s="229" t="s">
        <v>852</v>
      </c>
      <c r="D215" s="229" t="s">
        <v>218</v>
      </c>
      <c r="E215" s="231" t="s">
        <v>3182</v>
      </c>
      <c r="F215" s="232" t="s">
        <v>3183</v>
      </c>
      <c r="G215" s="233" t="s">
        <v>239</v>
      </c>
      <c r="H215" s="234">
        <v>10</v>
      </c>
      <c r="I215" s="235"/>
      <c r="J215" s="236">
        <f>ROUND(I215*H215,2)</f>
        <v>0</v>
      </c>
      <c r="K215" s="232" t="s">
        <v>222</v>
      </c>
      <c r="L215" s="45"/>
      <c r="M215" s="237" t="s">
        <v>1</v>
      </c>
      <c r="N215" s="238" t="s">
        <v>44</v>
      </c>
      <c r="O215" s="92"/>
      <c r="P215" s="239">
        <f>O215*H215</f>
        <v>0</v>
      </c>
      <c r="Q215" s="239">
        <v>0.0022361999999999998</v>
      </c>
      <c r="R215" s="239">
        <f>Q215*H215</f>
        <v>0.022362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293</v>
      </c>
      <c r="AT215" s="241" t="s">
        <v>218</v>
      </c>
      <c r="AU215" s="241" t="s">
        <v>87</v>
      </c>
      <c r="AY215" s="18" t="s">
        <v>214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85</v>
      </c>
      <c r="BK215" s="242">
        <f>ROUND(I215*H215,2)</f>
        <v>0</v>
      </c>
      <c r="BL215" s="18" t="s">
        <v>293</v>
      </c>
      <c r="BM215" s="241" t="s">
        <v>3184</v>
      </c>
    </row>
    <row r="216" s="2" customFormat="1">
      <c r="A216" s="39"/>
      <c r="B216" s="40"/>
      <c r="C216" s="41"/>
      <c r="D216" s="243" t="s">
        <v>224</v>
      </c>
      <c r="E216" s="41"/>
      <c r="F216" s="244" t="s">
        <v>3185</v>
      </c>
      <c r="G216" s="41"/>
      <c r="H216" s="41"/>
      <c r="I216" s="245"/>
      <c r="J216" s="41"/>
      <c r="K216" s="41"/>
      <c r="L216" s="45"/>
      <c r="M216" s="246"/>
      <c r="N216" s="24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224</v>
      </c>
      <c r="AU216" s="18" t="s">
        <v>87</v>
      </c>
    </row>
    <row r="217" s="14" customFormat="1">
      <c r="A217" s="14"/>
      <c r="B217" s="258"/>
      <c r="C217" s="259"/>
      <c r="D217" s="243" t="s">
        <v>226</v>
      </c>
      <c r="E217" s="260" t="s">
        <v>1</v>
      </c>
      <c r="F217" s="261" t="s">
        <v>3186</v>
      </c>
      <c r="G217" s="259"/>
      <c r="H217" s="262">
        <v>10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8" t="s">
        <v>226</v>
      </c>
      <c r="AU217" s="268" t="s">
        <v>87</v>
      </c>
      <c r="AV217" s="14" t="s">
        <v>87</v>
      </c>
      <c r="AW217" s="14" t="s">
        <v>34</v>
      </c>
      <c r="AX217" s="14" t="s">
        <v>85</v>
      </c>
      <c r="AY217" s="268" t="s">
        <v>214</v>
      </c>
    </row>
    <row r="218" s="2" customFormat="1" ht="16.5" customHeight="1">
      <c r="A218" s="39"/>
      <c r="B218" s="40"/>
      <c r="C218" s="229" t="s">
        <v>970</v>
      </c>
      <c r="D218" s="229" t="s">
        <v>218</v>
      </c>
      <c r="E218" s="231" t="s">
        <v>3187</v>
      </c>
      <c r="F218" s="232" t="s">
        <v>3188</v>
      </c>
      <c r="G218" s="233" t="s">
        <v>239</v>
      </c>
      <c r="H218" s="234">
        <v>30</v>
      </c>
      <c r="I218" s="235"/>
      <c r="J218" s="236">
        <f>ROUND(I218*H218,2)</f>
        <v>0</v>
      </c>
      <c r="K218" s="232" t="s">
        <v>222</v>
      </c>
      <c r="L218" s="45"/>
      <c r="M218" s="237" t="s">
        <v>1</v>
      </c>
      <c r="N218" s="238" t="s">
        <v>44</v>
      </c>
      <c r="O218" s="92"/>
      <c r="P218" s="239">
        <f>O218*H218</f>
        <v>0</v>
      </c>
      <c r="Q218" s="239">
        <v>0.0019338999999999999</v>
      </c>
      <c r="R218" s="239">
        <f>Q218*H218</f>
        <v>0.058016999999999999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293</v>
      </c>
      <c r="AT218" s="241" t="s">
        <v>218</v>
      </c>
      <c r="AU218" s="241" t="s">
        <v>87</v>
      </c>
      <c r="AY218" s="18" t="s">
        <v>214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85</v>
      </c>
      <c r="BK218" s="242">
        <f>ROUND(I218*H218,2)</f>
        <v>0</v>
      </c>
      <c r="BL218" s="18" t="s">
        <v>293</v>
      </c>
      <c r="BM218" s="241" t="s">
        <v>3189</v>
      </c>
    </row>
    <row r="219" s="2" customFormat="1">
      <c r="A219" s="39"/>
      <c r="B219" s="40"/>
      <c r="C219" s="41"/>
      <c r="D219" s="243" t="s">
        <v>224</v>
      </c>
      <c r="E219" s="41"/>
      <c r="F219" s="244" t="s">
        <v>3190</v>
      </c>
      <c r="G219" s="41"/>
      <c r="H219" s="41"/>
      <c r="I219" s="245"/>
      <c r="J219" s="41"/>
      <c r="K219" s="41"/>
      <c r="L219" s="45"/>
      <c r="M219" s="246"/>
      <c r="N219" s="24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224</v>
      </c>
      <c r="AU219" s="18" t="s">
        <v>87</v>
      </c>
    </row>
    <row r="220" s="14" customFormat="1">
      <c r="A220" s="14"/>
      <c r="B220" s="258"/>
      <c r="C220" s="259"/>
      <c r="D220" s="243" t="s">
        <v>226</v>
      </c>
      <c r="E220" s="260" t="s">
        <v>1</v>
      </c>
      <c r="F220" s="261" t="s">
        <v>3191</v>
      </c>
      <c r="G220" s="259"/>
      <c r="H220" s="262">
        <v>30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8" t="s">
        <v>226</v>
      </c>
      <c r="AU220" s="268" t="s">
        <v>87</v>
      </c>
      <c r="AV220" s="14" t="s">
        <v>87</v>
      </c>
      <c r="AW220" s="14" t="s">
        <v>34</v>
      </c>
      <c r="AX220" s="14" t="s">
        <v>85</v>
      </c>
      <c r="AY220" s="268" t="s">
        <v>214</v>
      </c>
    </row>
    <row r="221" s="2" customFormat="1" ht="16.5" customHeight="1">
      <c r="A221" s="39"/>
      <c r="B221" s="40"/>
      <c r="C221" s="229" t="s">
        <v>854</v>
      </c>
      <c r="D221" s="229" t="s">
        <v>218</v>
      </c>
      <c r="E221" s="231" t="s">
        <v>3192</v>
      </c>
      <c r="F221" s="232" t="s">
        <v>3193</v>
      </c>
      <c r="G221" s="233" t="s">
        <v>239</v>
      </c>
      <c r="H221" s="234">
        <v>10</v>
      </c>
      <c r="I221" s="235"/>
      <c r="J221" s="236">
        <f>ROUND(I221*H221,2)</f>
        <v>0</v>
      </c>
      <c r="K221" s="232" t="s">
        <v>222</v>
      </c>
      <c r="L221" s="45"/>
      <c r="M221" s="237" t="s">
        <v>1</v>
      </c>
      <c r="N221" s="238" t="s">
        <v>44</v>
      </c>
      <c r="O221" s="92"/>
      <c r="P221" s="239">
        <f>O221*H221</f>
        <v>0</v>
      </c>
      <c r="Q221" s="239">
        <v>0.0018982000000000001</v>
      </c>
      <c r="R221" s="239">
        <f>Q221*H221</f>
        <v>0.018981999999999999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293</v>
      </c>
      <c r="AT221" s="241" t="s">
        <v>218</v>
      </c>
      <c r="AU221" s="241" t="s">
        <v>87</v>
      </c>
      <c r="AY221" s="18" t="s">
        <v>214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85</v>
      </c>
      <c r="BK221" s="242">
        <f>ROUND(I221*H221,2)</f>
        <v>0</v>
      </c>
      <c r="BL221" s="18" t="s">
        <v>293</v>
      </c>
      <c r="BM221" s="241" t="s">
        <v>3194</v>
      </c>
    </row>
    <row r="222" s="2" customFormat="1">
      <c r="A222" s="39"/>
      <c r="B222" s="40"/>
      <c r="C222" s="41"/>
      <c r="D222" s="243" t="s">
        <v>224</v>
      </c>
      <c r="E222" s="41"/>
      <c r="F222" s="244" t="s">
        <v>3195</v>
      </c>
      <c r="G222" s="41"/>
      <c r="H222" s="41"/>
      <c r="I222" s="245"/>
      <c r="J222" s="41"/>
      <c r="K222" s="41"/>
      <c r="L222" s="45"/>
      <c r="M222" s="246"/>
      <c r="N222" s="24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224</v>
      </c>
      <c r="AU222" s="18" t="s">
        <v>87</v>
      </c>
    </row>
    <row r="223" s="2" customFormat="1" ht="24.15" customHeight="1">
      <c r="A223" s="39"/>
      <c r="B223" s="40"/>
      <c r="C223" s="229" t="s">
        <v>1057</v>
      </c>
      <c r="D223" s="229" t="s">
        <v>218</v>
      </c>
      <c r="E223" s="231" t="s">
        <v>3196</v>
      </c>
      <c r="F223" s="232" t="s">
        <v>3197</v>
      </c>
      <c r="G223" s="233" t="s">
        <v>239</v>
      </c>
      <c r="H223" s="234">
        <v>6.5</v>
      </c>
      <c r="I223" s="235"/>
      <c r="J223" s="236">
        <f>ROUND(I223*H223,2)</f>
        <v>0</v>
      </c>
      <c r="K223" s="232" t="s">
        <v>222</v>
      </c>
      <c r="L223" s="45"/>
      <c r="M223" s="237" t="s">
        <v>1</v>
      </c>
      <c r="N223" s="238" t="s">
        <v>44</v>
      </c>
      <c r="O223" s="92"/>
      <c r="P223" s="239">
        <f>O223*H223</f>
        <v>0</v>
      </c>
      <c r="Q223" s="239">
        <v>0.00158595</v>
      </c>
      <c r="R223" s="239">
        <f>Q223*H223</f>
        <v>0.010308675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293</v>
      </c>
      <c r="AT223" s="241" t="s">
        <v>218</v>
      </c>
      <c r="AU223" s="241" t="s">
        <v>87</v>
      </c>
      <c r="AY223" s="18" t="s">
        <v>214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85</v>
      </c>
      <c r="BK223" s="242">
        <f>ROUND(I223*H223,2)</f>
        <v>0</v>
      </c>
      <c r="BL223" s="18" t="s">
        <v>293</v>
      </c>
      <c r="BM223" s="241" t="s">
        <v>3198</v>
      </c>
    </row>
    <row r="224" s="2" customFormat="1">
      <c r="A224" s="39"/>
      <c r="B224" s="40"/>
      <c r="C224" s="41"/>
      <c r="D224" s="243" t="s">
        <v>224</v>
      </c>
      <c r="E224" s="41"/>
      <c r="F224" s="244" t="s">
        <v>3199</v>
      </c>
      <c r="G224" s="41"/>
      <c r="H224" s="41"/>
      <c r="I224" s="245"/>
      <c r="J224" s="41"/>
      <c r="K224" s="41"/>
      <c r="L224" s="45"/>
      <c r="M224" s="246"/>
      <c r="N224" s="24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224</v>
      </c>
      <c r="AU224" s="18" t="s">
        <v>87</v>
      </c>
    </row>
    <row r="225" s="14" customFormat="1">
      <c r="A225" s="14"/>
      <c r="B225" s="258"/>
      <c r="C225" s="259"/>
      <c r="D225" s="243" t="s">
        <v>226</v>
      </c>
      <c r="E225" s="260" t="s">
        <v>1</v>
      </c>
      <c r="F225" s="261" t="s">
        <v>3200</v>
      </c>
      <c r="G225" s="259"/>
      <c r="H225" s="262">
        <v>6.5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8" t="s">
        <v>226</v>
      </c>
      <c r="AU225" s="268" t="s">
        <v>87</v>
      </c>
      <c r="AV225" s="14" t="s">
        <v>87</v>
      </c>
      <c r="AW225" s="14" t="s">
        <v>34</v>
      </c>
      <c r="AX225" s="14" t="s">
        <v>85</v>
      </c>
      <c r="AY225" s="268" t="s">
        <v>214</v>
      </c>
    </row>
    <row r="226" s="2" customFormat="1" ht="21.75" customHeight="1">
      <c r="A226" s="39"/>
      <c r="B226" s="40"/>
      <c r="C226" s="229" t="s">
        <v>857</v>
      </c>
      <c r="D226" s="229" t="s">
        <v>218</v>
      </c>
      <c r="E226" s="231" t="s">
        <v>3201</v>
      </c>
      <c r="F226" s="232" t="s">
        <v>3202</v>
      </c>
      <c r="G226" s="233" t="s">
        <v>354</v>
      </c>
      <c r="H226" s="234">
        <v>1</v>
      </c>
      <c r="I226" s="235"/>
      <c r="J226" s="236">
        <f>ROUND(I226*H226,2)</f>
        <v>0</v>
      </c>
      <c r="K226" s="232" t="s">
        <v>222</v>
      </c>
      <c r="L226" s="45"/>
      <c r="M226" s="237" t="s">
        <v>1</v>
      </c>
      <c r="N226" s="238" t="s">
        <v>44</v>
      </c>
      <c r="O226" s="92"/>
      <c r="P226" s="239">
        <f>O226*H226</f>
        <v>0</v>
      </c>
      <c r="Q226" s="239">
        <v>0.00076999999999999996</v>
      </c>
      <c r="R226" s="239">
        <f>Q226*H226</f>
        <v>0.00076999999999999996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293</v>
      </c>
      <c r="AT226" s="241" t="s">
        <v>218</v>
      </c>
      <c r="AU226" s="241" t="s">
        <v>87</v>
      </c>
      <c r="AY226" s="18" t="s">
        <v>214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85</v>
      </c>
      <c r="BK226" s="242">
        <f>ROUND(I226*H226,2)</f>
        <v>0</v>
      </c>
      <c r="BL226" s="18" t="s">
        <v>293</v>
      </c>
      <c r="BM226" s="241" t="s">
        <v>3203</v>
      </c>
    </row>
    <row r="227" s="2" customFormat="1">
      <c r="A227" s="39"/>
      <c r="B227" s="40"/>
      <c r="C227" s="41"/>
      <c r="D227" s="243" t="s">
        <v>224</v>
      </c>
      <c r="E227" s="41"/>
      <c r="F227" s="244" t="s">
        <v>3204</v>
      </c>
      <c r="G227" s="41"/>
      <c r="H227" s="41"/>
      <c r="I227" s="245"/>
      <c r="J227" s="41"/>
      <c r="K227" s="41"/>
      <c r="L227" s="45"/>
      <c r="M227" s="246"/>
      <c r="N227" s="24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224</v>
      </c>
      <c r="AU227" s="18" t="s">
        <v>87</v>
      </c>
    </row>
    <row r="228" s="2" customFormat="1" ht="24.15" customHeight="1">
      <c r="A228" s="39"/>
      <c r="B228" s="40"/>
      <c r="C228" s="229" t="s">
        <v>1360</v>
      </c>
      <c r="D228" s="229" t="s">
        <v>218</v>
      </c>
      <c r="E228" s="231" t="s">
        <v>3205</v>
      </c>
      <c r="F228" s="232" t="s">
        <v>3206</v>
      </c>
      <c r="G228" s="233" t="s">
        <v>354</v>
      </c>
      <c r="H228" s="234">
        <v>2</v>
      </c>
      <c r="I228" s="235"/>
      <c r="J228" s="236">
        <f>ROUND(I228*H228,2)</f>
        <v>0</v>
      </c>
      <c r="K228" s="232" t="s">
        <v>222</v>
      </c>
      <c r="L228" s="45"/>
      <c r="M228" s="237" t="s">
        <v>1</v>
      </c>
      <c r="N228" s="238" t="s">
        <v>44</v>
      </c>
      <c r="O228" s="92"/>
      <c r="P228" s="239">
        <f>O228*H228</f>
        <v>0</v>
      </c>
      <c r="Q228" s="239">
        <v>0.0034199999999999999</v>
      </c>
      <c r="R228" s="239">
        <f>Q228*H228</f>
        <v>0.0068399999999999997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293</v>
      </c>
      <c r="AT228" s="241" t="s">
        <v>218</v>
      </c>
      <c r="AU228" s="241" t="s">
        <v>87</v>
      </c>
      <c r="AY228" s="18" t="s">
        <v>214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85</v>
      </c>
      <c r="BK228" s="242">
        <f>ROUND(I228*H228,2)</f>
        <v>0</v>
      </c>
      <c r="BL228" s="18" t="s">
        <v>293</v>
      </c>
      <c r="BM228" s="241" t="s">
        <v>3207</v>
      </c>
    </row>
    <row r="229" s="2" customFormat="1">
      <c r="A229" s="39"/>
      <c r="B229" s="40"/>
      <c r="C229" s="41"/>
      <c r="D229" s="243" t="s">
        <v>224</v>
      </c>
      <c r="E229" s="41"/>
      <c r="F229" s="244" t="s">
        <v>3208</v>
      </c>
      <c r="G229" s="41"/>
      <c r="H229" s="41"/>
      <c r="I229" s="245"/>
      <c r="J229" s="41"/>
      <c r="K229" s="41"/>
      <c r="L229" s="45"/>
      <c r="M229" s="246"/>
      <c r="N229" s="247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224</v>
      </c>
      <c r="AU229" s="18" t="s">
        <v>87</v>
      </c>
    </row>
    <row r="230" s="2" customFormat="1" ht="16.5" customHeight="1">
      <c r="A230" s="39"/>
      <c r="B230" s="40"/>
      <c r="C230" s="229" t="s">
        <v>860</v>
      </c>
      <c r="D230" s="229" t="s">
        <v>218</v>
      </c>
      <c r="E230" s="231" t="s">
        <v>3209</v>
      </c>
      <c r="F230" s="232" t="s">
        <v>3210</v>
      </c>
      <c r="G230" s="233" t="s">
        <v>354</v>
      </c>
      <c r="H230" s="234">
        <v>1</v>
      </c>
      <c r="I230" s="235"/>
      <c r="J230" s="236">
        <f>ROUND(I230*H230,2)</f>
        <v>0</v>
      </c>
      <c r="K230" s="232" t="s">
        <v>222</v>
      </c>
      <c r="L230" s="45"/>
      <c r="M230" s="237" t="s">
        <v>1</v>
      </c>
      <c r="N230" s="238" t="s">
        <v>44</v>
      </c>
      <c r="O230" s="92"/>
      <c r="P230" s="239">
        <f>O230*H230</f>
        <v>0</v>
      </c>
      <c r="Q230" s="239">
        <v>0.026519999999999998</v>
      </c>
      <c r="R230" s="239">
        <f>Q230*H230</f>
        <v>0.026519999999999998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293</v>
      </c>
      <c r="AT230" s="241" t="s">
        <v>218</v>
      </c>
      <c r="AU230" s="241" t="s">
        <v>87</v>
      </c>
      <c r="AY230" s="18" t="s">
        <v>214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85</v>
      </c>
      <c r="BK230" s="242">
        <f>ROUND(I230*H230,2)</f>
        <v>0</v>
      </c>
      <c r="BL230" s="18" t="s">
        <v>293</v>
      </c>
      <c r="BM230" s="241" t="s">
        <v>3211</v>
      </c>
    </row>
    <row r="231" s="2" customFormat="1">
      <c r="A231" s="39"/>
      <c r="B231" s="40"/>
      <c r="C231" s="41"/>
      <c r="D231" s="243" t="s">
        <v>224</v>
      </c>
      <c r="E231" s="41"/>
      <c r="F231" s="244" t="s">
        <v>3212</v>
      </c>
      <c r="G231" s="41"/>
      <c r="H231" s="41"/>
      <c r="I231" s="245"/>
      <c r="J231" s="41"/>
      <c r="K231" s="41"/>
      <c r="L231" s="45"/>
      <c r="M231" s="246"/>
      <c r="N231" s="24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224</v>
      </c>
      <c r="AU231" s="18" t="s">
        <v>87</v>
      </c>
    </row>
    <row r="232" s="2" customFormat="1" ht="16.5" customHeight="1">
      <c r="A232" s="39"/>
      <c r="B232" s="40"/>
      <c r="C232" s="229" t="s">
        <v>1372</v>
      </c>
      <c r="D232" s="229" t="s">
        <v>218</v>
      </c>
      <c r="E232" s="231" t="s">
        <v>3213</v>
      </c>
      <c r="F232" s="232" t="s">
        <v>3214</v>
      </c>
      <c r="G232" s="233" t="s">
        <v>354</v>
      </c>
      <c r="H232" s="234">
        <v>1</v>
      </c>
      <c r="I232" s="235"/>
      <c r="J232" s="236">
        <f>ROUND(I232*H232,2)</f>
        <v>0</v>
      </c>
      <c r="K232" s="232" t="s">
        <v>222</v>
      </c>
      <c r="L232" s="45"/>
      <c r="M232" s="237" t="s">
        <v>1</v>
      </c>
      <c r="N232" s="238" t="s">
        <v>44</v>
      </c>
      <c r="O232" s="92"/>
      <c r="P232" s="239">
        <f>O232*H232</f>
        <v>0</v>
      </c>
      <c r="Q232" s="239">
        <v>0.00028499999999999999</v>
      </c>
      <c r="R232" s="239">
        <f>Q232*H232</f>
        <v>0.00028499999999999999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293</v>
      </c>
      <c r="AT232" s="241" t="s">
        <v>218</v>
      </c>
      <c r="AU232" s="241" t="s">
        <v>87</v>
      </c>
      <c r="AY232" s="18" t="s">
        <v>214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85</v>
      </c>
      <c r="BK232" s="242">
        <f>ROUND(I232*H232,2)</f>
        <v>0</v>
      </c>
      <c r="BL232" s="18" t="s">
        <v>293</v>
      </c>
      <c r="BM232" s="241" t="s">
        <v>3215</v>
      </c>
    </row>
    <row r="233" s="2" customFormat="1">
      <c r="A233" s="39"/>
      <c r="B233" s="40"/>
      <c r="C233" s="41"/>
      <c r="D233" s="243" t="s">
        <v>224</v>
      </c>
      <c r="E233" s="41"/>
      <c r="F233" s="244" t="s">
        <v>3216</v>
      </c>
      <c r="G233" s="41"/>
      <c r="H233" s="41"/>
      <c r="I233" s="245"/>
      <c r="J233" s="41"/>
      <c r="K233" s="41"/>
      <c r="L233" s="45"/>
      <c r="M233" s="246"/>
      <c r="N233" s="24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224</v>
      </c>
      <c r="AU233" s="18" t="s">
        <v>87</v>
      </c>
    </row>
    <row r="234" s="2" customFormat="1" ht="21.75" customHeight="1">
      <c r="A234" s="39"/>
      <c r="B234" s="40"/>
      <c r="C234" s="229" t="s">
        <v>299</v>
      </c>
      <c r="D234" s="230" t="s">
        <v>218</v>
      </c>
      <c r="E234" s="231" t="s">
        <v>507</v>
      </c>
      <c r="F234" s="232" t="s">
        <v>508</v>
      </c>
      <c r="G234" s="233" t="s">
        <v>239</v>
      </c>
      <c r="H234" s="234">
        <v>179.80000000000001</v>
      </c>
      <c r="I234" s="235"/>
      <c r="J234" s="236">
        <f>ROUND(I234*H234,2)</f>
        <v>0</v>
      </c>
      <c r="K234" s="232" t="s">
        <v>222</v>
      </c>
      <c r="L234" s="45"/>
      <c r="M234" s="237" t="s">
        <v>1</v>
      </c>
      <c r="N234" s="238" t="s">
        <v>44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293</v>
      </c>
      <c r="AT234" s="241" t="s">
        <v>218</v>
      </c>
      <c r="AU234" s="241" t="s">
        <v>87</v>
      </c>
      <c r="AY234" s="18" t="s">
        <v>214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85</v>
      </c>
      <c r="BK234" s="242">
        <f>ROUND(I234*H234,2)</f>
        <v>0</v>
      </c>
      <c r="BL234" s="18" t="s">
        <v>293</v>
      </c>
      <c r="BM234" s="241" t="s">
        <v>509</v>
      </c>
    </row>
    <row r="235" s="2" customFormat="1">
      <c r="A235" s="39"/>
      <c r="B235" s="40"/>
      <c r="C235" s="41"/>
      <c r="D235" s="243" t="s">
        <v>224</v>
      </c>
      <c r="E235" s="41"/>
      <c r="F235" s="244" t="s">
        <v>510</v>
      </c>
      <c r="G235" s="41"/>
      <c r="H235" s="41"/>
      <c r="I235" s="245"/>
      <c r="J235" s="41"/>
      <c r="K235" s="41"/>
      <c r="L235" s="45"/>
      <c r="M235" s="246"/>
      <c r="N235" s="247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224</v>
      </c>
      <c r="AU235" s="18" t="s">
        <v>87</v>
      </c>
    </row>
    <row r="236" s="14" customFormat="1">
      <c r="A236" s="14"/>
      <c r="B236" s="258"/>
      <c r="C236" s="259"/>
      <c r="D236" s="243" t="s">
        <v>226</v>
      </c>
      <c r="E236" s="260" t="s">
        <v>1</v>
      </c>
      <c r="F236" s="261" t="s">
        <v>3217</v>
      </c>
      <c r="G236" s="259"/>
      <c r="H236" s="262">
        <v>181.40000000000001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8" t="s">
        <v>226</v>
      </c>
      <c r="AU236" s="268" t="s">
        <v>87</v>
      </c>
      <c r="AV236" s="14" t="s">
        <v>87</v>
      </c>
      <c r="AW236" s="14" t="s">
        <v>34</v>
      </c>
      <c r="AX236" s="14" t="s">
        <v>79</v>
      </c>
      <c r="AY236" s="268" t="s">
        <v>214</v>
      </c>
    </row>
    <row r="237" s="14" customFormat="1">
      <c r="A237" s="14"/>
      <c r="B237" s="258"/>
      <c r="C237" s="259"/>
      <c r="D237" s="243" t="s">
        <v>226</v>
      </c>
      <c r="E237" s="260" t="s">
        <v>1</v>
      </c>
      <c r="F237" s="261" t="s">
        <v>3176</v>
      </c>
      <c r="G237" s="259"/>
      <c r="H237" s="262">
        <v>-1.6000000000000001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8" t="s">
        <v>226</v>
      </c>
      <c r="AU237" s="268" t="s">
        <v>87</v>
      </c>
      <c r="AV237" s="14" t="s">
        <v>87</v>
      </c>
      <c r="AW237" s="14" t="s">
        <v>34</v>
      </c>
      <c r="AX237" s="14" t="s">
        <v>79</v>
      </c>
      <c r="AY237" s="268" t="s">
        <v>214</v>
      </c>
    </row>
    <row r="238" s="15" customFormat="1">
      <c r="A238" s="15"/>
      <c r="B238" s="269"/>
      <c r="C238" s="270"/>
      <c r="D238" s="243" t="s">
        <v>226</v>
      </c>
      <c r="E238" s="271" t="s">
        <v>1</v>
      </c>
      <c r="F238" s="272" t="s">
        <v>230</v>
      </c>
      <c r="G238" s="270"/>
      <c r="H238" s="273">
        <v>179.80000000000001</v>
      </c>
      <c r="I238" s="274"/>
      <c r="J238" s="270"/>
      <c r="K238" s="270"/>
      <c r="L238" s="275"/>
      <c r="M238" s="276"/>
      <c r="N238" s="277"/>
      <c r="O238" s="277"/>
      <c r="P238" s="277"/>
      <c r="Q238" s="277"/>
      <c r="R238" s="277"/>
      <c r="S238" s="277"/>
      <c r="T238" s="27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9" t="s">
        <v>226</v>
      </c>
      <c r="AU238" s="279" t="s">
        <v>87</v>
      </c>
      <c r="AV238" s="15" t="s">
        <v>117</v>
      </c>
      <c r="AW238" s="15" t="s">
        <v>34</v>
      </c>
      <c r="AX238" s="15" t="s">
        <v>85</v>
      </c>
      <c r="AY238" s="279" t="s">
        <v>214</v>
      </c>
    </row>
    <row r="239" s="2" customFormat="1" ht="16.5" customHeight="1">
      <c r="A239" s="39"/>
      <c r="B239" s="40"/>
      <c r="C239" s="229" t="s">
        <v>512</v>
      </c>
      <c r="D239" s="230" t="s">
        <v>218</v>
      </c>
      <c r="E239" s="231" t="s">
        <v>513</v>
      </c>
      <c r="F239" s="232" t="s">
        <v>514</v>
      </c>
      <c r="G239" s="233" t="s">
        <v>515</v>
      </c>
      <c r="H239" s="234">
        <v>0.98999999999999999</v>
      </c>
      <c r="I239" s="235"/>
      <c r="J239" s="236">
        <f>ROUND(I239*H239,2)</f>
        <v>0</v>
      </c>
      <c r="K239" s="232" t="s">
        <v>1</v>
      </c>
      <c r="L239" s="45"/>
      <c r="M239" s="237" t="s">
        <v>1</v>
      </c>
      <c r="N239" s="238" t="s">
        <v>44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293</v>
      </c>
      <c r="AT239" s="241" t="s">
        <v>218</v>
      </c>
      <c r="AU239" s="241" t="s">
        <v>87</v>
      </c>
      <c r="AY239" s="18" t="s">
        <v>214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85</v>
      </c>
      <c r="BK239" s="242">
        <f>ROUND(I239*H239,2)</f>
        <v>0</v>
      </c>
      <c r="BL239" s="18" t="s">
        <v>293</v>
      </c>
      <c r="BM239" s="241" t="s">
        <v>516</v>
      </c>
    </row>
    <row r="240" s="2" customFormat="1">
      <c r="A240" s="39"/>
      <c r="B240" s="40"/>
      <c r="C240" s="41"/>
      <c r="D240" s="243" t="s">
        <v>224</v>
      </c>
      <c r="E240" s="41"/>
      <c r="F240" s="244" t="s">
        <v>514</v>
      </c>
      <c r="G240" s="41"/>
      <c r="H240" s="41"/>
      <c r="I240" s="245"/>
      <c r="J240" s="41"/>
      <c r="K240" s="41"/>
      <c r="L240" s="45"/>
      <c r="M240" s="246"/>
      <c r="N240" s="24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224</v>
      </c>
      <c r="AU240" s="18" t="s">
        <v>87</v>
      </c>
    </row>
    <row r="241" s="14" customFormat="1">
      <c r="A241" s="14"/>
      <c r="B241" s="258"/>
      <c r="C241" s="259"/>
      <c r="D241" s="243" t="s">
        <v>226</v>
      </c>
      <c r="E241" s="260" t="s">
        <v>1</v>
      </c>
      <c r="F241" s="261" t="s">
        <v>85</v>
      </c>
      <c r="G241" s="259"/>
      <c r="H241" s="262">
        <v>1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8" t="s">
        <v>226</v>
      </c>
      <c r="AU241" s="268" t="s">
        <v>87</v>
      </c>
      <c r="AV241" s="14" t="s">
        <v>87</v>
      </c>
      <c r="AW241" s="14" t="s">
        <v>34</v>
      </c>
      <c r="AX241" s="14" t="s">
        <v>79</v>
      </c>
      <c r="AY241" s="268" t="s">
        <v>214</v>
      </c>
    </row>
    <row r="242" s="14" customFormat="1">
      <c r="A242" s="14"/>
      <c r="B242" s="258"/>
      <c r="C242" s="259"/>
      <c r="D242" s="243" t="s">
        <v>226</v>
      </c>
      <c r="E242" s="260" t="s">
        <v>1</v>
      </c>
      <c r="F242" s="261" t="s">
        <v>3218</v>
      </c>
      <c r="G242" s="259"/>
      <c r="H242" s="262">
        <v>-0.01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8" t="s">
        <v>226</v>
      </c>
      <c r="AU242" s="268" t="s">
        <v>87</v>
      </c>
      <c r="AV242" s="14" t="s">
        <v>87</v>
      </c>
      <c r="AW242" s="14" t="s">
        <v>34</v>
      </c>
      <c r="AX242" s="14" t="s">
        <v>79</v>
      </c>
      <c r="AY242" s="268" t="s">
        <v>214</v>
      </c>
    </row>
    <row r="243" s="15" customFormat="1">
      <c r="A243" s="15"/>
      <c r="B243" s="269"/>
      <c r="C243" s="270"/>
      <c r="D243" s="243" t="s">
        <v>226</v>
      </c>
      <c r="E243" s="271" t="s">
        <v>1</v>
      </c>
      <c r="F243" s="272" t="s">
        <v>230</v>
      </c>
      <c r="G243" s="270"/>
      <c r="H243" s="273">
        <v>0.98999999999999999</v>
      </c>
      <c r="I243" s="274"/>
      <c r="J243" s="270"/>
      <c r="K243" s="270"/>
      <c r="L243" s="275"/>
      <c r="M243" s="276"/>
      <c r="N243" s="277"/>
      <c r="O243" s="277"/>
      <c r="P243" s="277"/>
      <c r="Q243" s="277"/>
      <c r="R243" s="277"/>
      <c r="S243" s="277"/>
      <c r="T243" s="27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9" t="s">
        <v>226</v>
      </c>
      <c r="AU243" s="279" t="s">
        <v>87</v>
      </c>
      <c r="AV243" s="15" t="s">
        <v>117</v>
      </c>
      <c r="AW243" s="15" t="s">
        <v>34</v>
      </c>
      <c r="AX243" s="15" t="s">
        <v>85</v>
      </c>
      <c r="AY243" s="279" t="s">
        <v>214</v>
      </c>
    </row>
    <row r="244" s="2" customFormat="1" ht="24.15" customHeight="1">
      <c r="A244" s="39"/>
      <c r="B244" s="40"/>
      <c r="C244" s="229" t="s">
        <v>517</v>
      </c>
      <c r="D244" s="230" t="s">
        <v>218</v>
      </c>
      <c r="E244" s="231" t="s">
        <v>518</v>
      </c>
      <c r="F244" s="232" t="s">
        <v>519</v>
      </c>
      <c r="G244" s="233" t="s">
        <v>283</v>
      </c>
      <c r="H244" s="234">
        <v>0.44</v>
      </c>
      <c r="I244" s="235"/>
      <c r="J244" s="236">
        <f>ROUND(I244*H244,2)</f>
        <v>0</v>
      </c>
      <c r="K244" s="232" t="s">
        <v>222</v>
      </c>
      <c r="L244" s="45"/>
      <c r="M244" s="237" t="s">
        <v>1</v>
      </c>
      <c r="N244" s="238" t="s">
        <v>44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293</v>
      </c>
      <c r="AT244" s="241" t="s">
        <v>218</v>
      </c>
      <c r="AU244" s="241" t="s">
        <v>87</v>
      </c>
      <c r="AY244" s="18" t="s">
        <v>214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85</v>
      </c>
      <c r="BK244" s="242">
        <f>ROUND(I244*H244,2)</f>
        <v>0</v>
      </c>
      <c r="BL244" s="18" t="s">
        <v>293</v>
      </c>
      <c r="BM244" s="241" t="s">
        <v>520</v>
      </c>
    </row>
    <row r="245" s="2" customFormat="1">
      <c r="A245" s="39"/>
      <c r="B245" s="40"/>
      <c r="C245" s="41"/>
      <c r="D245" s="243" t="s">
        <v>224</v>
      </c>
      <c r="E245" s="41"/>
      <c r="F245" s="244" t="s">
        <v>521</v>
      </c>
      <c r="G245" s="41"/>
      <c r="H245" s="41"/>
      <c r="I245" s="245"/>
      <c r="J245" s="41"/>
      <c r="K245" s="41"/>
      <c r="L245" s="45"/>
      <c r="M245" s="246"/>
      <c r="N245" s="24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224</v>
      </c>
      <c r="AU245" s="18" t="s">
        <v>87</v>
      </c>
    </row>
    <row r="246" s="14" customFormat="1">
      <c r="A246" s="14"/>
      <c r="B246" s="258"/>
      <c r="C246" s="259"/>
      <c r="D246" s="243" t="s">
        <v>226</v>
      </c>
      <c r="E246" s="260" t="s">
        <v>1</v>
      </c>
      <c r="F246" s="261" t="s">
        <v>3219</v>
      </c>
      <c r="G246" s="259"/>
      <c r="H246" s="262">
        <v>0.441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8" t="s">
        <v>226</v>
      </c>
      <c r="AU246" s="268" t="s">
        <v>87</v>
      </c>
      <c r="AV246" s="14" t="s">
        <v>87</v>
      </c>
      <c r="AW246" s="14" t="s">
        <v>34</v>
      </c>
      <c r="AX246" s="14" t="s">
        <v>79</v>
      </c>
      <c r="AY246" s="268" t="s">
        <v>214</v>
      </c>
    </row>
    <row r="247" s="14" customFormat="1">
      <c r="A247" s="14"/>
      <c r="B247" s="258"/>
      <c r="C247" s="259"/>
      <c r="D247" s="243" t="s">
        <v>226</v>
      </c>
      <c r="E247" s="260" t="s">
        <v>1</v>
      </c>
      <c r="F247" s="261" t="s">
        <v>3220</v>
      </c>
      <c r="G247" s="259"/>
      <c r="H247" s="262">
        <v>-0.001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8" t="s">
        <v>226</v>
      </c>
      <c r="AU247" s="268" t="s">
        <v>87</v>
      </c>
      <c r="AV247" s="14" t="s">
        <v>87</v>
      </c>
      <c r="AW247" s="14" t="s">
        <v>34</v>
      </c>
      <c r="AX247" s="14" t="s">
        <v>79</v>
      </c>
      <c r="AY247" s="268" t="s">
        <v>214</v>
      </c>
    </row>
    <row r="248" s="15" customFormat="1">
      <c r="A248" s="15"/>
      <c r="B248" s="269"/>
      <c r="C248" s="270"/>
      <c r="D248" s="243" t="s">
        <v>226</v>
      </c>
      <c r="E248" s="271" t="s">
        <v>1</v>
      </c>
      <c r="F248" s="272" t="s">
        <v>230</v>
      </c>
      <c r="G248" s="270"/>
      <c r="H248" s="273">
        <v>0.44</v>
      </c>
      <c r="I248" s="274"/>
      <c r="J248" s="270"/>
      <c r="K248" s="270"/>
      <c r="L248" s="275"/>
      <c r="M248" s="276"/>
      <c r="N248" s="277"/>
      <c r="O248" s="277"/>
      <c r="P248" s="277"/>
      <c r="Q248" s="277"/>
      <c r="R248" s="277"/>
      <c r="S248" s="277"/>
      <c r="T248" s="278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9" t="s">
        <v>226</v>
      </c>
      <c r="AU248" s="279" t="s">
        <v>87</v>
      </c>
      <c r="AV248" s="15" t="s">
        <v>117</v>
      </c>
      <c r="AW248" s="15" t="s">
        <v>34</v>
      </c>
      <c r="AX248" s="15" t="s">
        <v>85</v>
      </c>
      <c r="AY248" s="279" t="s">
        <v>214</v>
      </c>
    </row>
    <row r="249" s="12" customFormat="1" ht="22.8" customHeight="1">
      <c r="A249" s="12"/>
      <c r="B249" s="213"/>
      <c r="C249" s="214"/>
      <c r="D249" s="215" t="s">
        <v>78</v>
      </c>
      <c r="E249" s="227" t="s">
        <v>522</v>
      </c>
      <c r="F249" s="227" t="s">
        <v>523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SUM(P250:P300)</f>
        <v>0</v>
      </c>
      <c r="Q249" s="221"/>
      <c r="R249" s="222">
        <f>SUM(R250:R300)</f>
        <v>0.31683125439999998</v>
      </c>
      <c r="S249" s="221"/>
      <c r="T249" s="223">
        <f>SUM(T250:T300)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87</v>
      </c>
      <c r="AT249" s="225" t="s">
        <v>78</v>
      </c>
      <c r="AU249" s="225" t="s">
        <v>85</v>
      </c>
      <c r="AY249" s="224" t="s">
        <v>214</v>
      </c>
      <c r="BK249" s="226">
        <f>SUM(BK250:BK300)</f>
        <v>0</v>
      </c>
    </row>
    <row r="250" s="2" customFormat="1" ht="24.15" customHeight="1">
      <c r="A250" s="39"/>
      <c r="B250" s="40"/>
      <c r="C250" s="229" t="s">
        <v>524</v>
      </c>
      <c r="D250" s="230" t="s">
        <v>218</v>
      </c>
      <c r="E250" s="231" t="s">
        <v>525</v>
      </c>
      <c r="F250" s="232" t="s">
        <v>526</v>
      </c>
      <c r="G250" s="233" t="s">
        <v>239</v>
      </c>
      <c r="H250" s="234">
        <v>109.40000000000001</v>
      </c>
      <c r="I250" s="235"/>
      <c r="J250" s="236">
        <f>ROUND(I250*H250,2)</f>
        <v>0</v>
      </c>
      <c r="K250" s="232" t="s">
        <v>222</v>
      </c>
      <c r="L250" s="45"/>
      <c r="M250" s="237" t="s">
        <v>1</v>
      </c>
      <c r="N250" s="238" t="s">
        <v>44</v>
      </c>
      <c r="O250" s="92"/>
      <c r="P250" s="239">
        <f>O250*H250</f>
        <v>0</v>
      </c>
      <c r="Q250" s="239">
        <v>0.000976972</v>
      </c>
      <c r="R250" s="239">
        <f>Q250*H250</f>
        <v>0.1068807368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293</v>
      </c>
      <c r="AT250" s="241" t="s">
        <v>218</v>
      </c>
      <c r="AU250" s="241" t="s">
        <v>87</v>
      </c>
      <c r="AY250" s="18" t="s">
        <v>214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85</v>
      </c>
      <c r="BK250" s="242">
        <f>ROUND(I250*H250,2)</f>
        <v>0</v>
      </c>
      <c r="BL250" s="18" t="s">
        <v>293</v>
      </c>
      <c r="BM250" s="241" t="s">
        <v>527</v>
      </c>
    </row>
    <row r="251" s="2" customFormat="1">
      <c r="A251" s="39"/>
      <c r="B251" s="40"/>
      <c r="C251" s="41"/>
      <c r="D251" s="243" t="s">
        <v>224</v>
      </c>
      <c r="E251" s="41"/>
      <c r="F251" s="244" t="s">
        <v>528</v>
      </c>
      <c r="G251" s="41"/>
      <c r="H251" s="41"/>
      <c r="I251" s="245"/>
      <c r="J251" s="41"/>
      <c r="K251" s="41"/>
      <c r="L251" s="45"/>
      <c r="M251" s="246"/>
      <c r="N251" s="24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224</v>
      </c>
      <c r="AU251" s="18" t="s">
        <v>87</v>
      </c>
    </row>
    <row r="252" s="14" customFormat="1">
      <c r="A252" s="14"/>
      <c r="B252" s="258"/>
      <c r="C252" s="259"/>
      <c r="D252" s="243" t="s">
        <v>226</v>
      </c>
      <c r="E252" s="260" t="s">
        <v>1</v>
      </c>
      <c r="F252" s="261" t="s">
        <v>3221</v>
      </c>
      <c r="G252" s="259"/>
      <c r="H252" s="262">
        <v>16.5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8" t="s">
        <v>226</v>
      </c>
      <c r="AU252" s="268" t="s">
        <v>87</v>
      </c>
      <c r="AV252" s="14" t="s">
        <v>87</v>
      </c>
      <c r="AW252" s="14" t="s">
        <v>34</v>
      </c>
      <c r="AX252" s="14" t="s">
        <v>79</v>
      </c>
      <c r="AY252" s="268" t="s">
        <v>214</v>
      </c>
    </row>
    <row r="253" s="14" customFormat="1">
      <c r="A253" s="14"/>
      <c r="B253" s="258"/>
      <c r="C253" s="259"/>
      <c r="D253" s="243" t="s">
        <v>226</v>
      </c>
      <c r="E253" s="260" t="s">
        <v>1</v>
      </c>
      <c r="F253" s="261" t="s">
        <v>3222</v>
      </c>
      <c r="G253" s="259"/>
      <c r="H253" s="262">
        <v>4.5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8" t="s">
        <v>226</v>
      </c>
      <c r="AU253" s="268" t="s">
        <v>87</v>
      </c>
      <c r="AV253" s="14" t="s">
        <v>87</v>
      </c>
      <c r="AW253" s="14" t="s">
        <v>34</v>
      </c>
      <c r="AX253" s="14" t="s">
        <v>79</v>
      </c>
      <c r="AY253" s="268" t="s">
        <v>214</v>
      </c>
    </row>
    <row r="254" s="14" customFormat="1">
      <c r="A254" s="14"/>
      <c r="B254" s="258"/>
      <c r="C254" s="259"/>
      <c r="D254" s="243" t="s">
        <v>226</v>
      </c>
      <c r="E254" s="260" t="s">
        <v>1</v>
      </c>
      <c r="F254" s="261" t="s">
        <v>3223</v>
      </c>
      <c r="G254" s="259"/>
      <c r="H254" s="262">
        <v>57.399999999999999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8" t="s">
        <v>226</v>
      </c>
      <c r="AU254" s="268" t="s">
        <v>87</v>
      </c>
      <c r="AV254" s="14" t="s">
        <v>87</v>
      </c>
      <c r="AW254" s="14" t="s">
        <v>34</v>
      </c>
      <c r="AX254" s="14" t="s">
        <v>79</v>
      </c>
      <c r="AY254" s="268" t="s">
        <v>214</v>
      </c>
    </row>
    <row r="255" s="14" customFormat="1">
      <c r="A255" s="14"/>
      <c r="B255" s="258"/>
      <c r="C255" s="259"/>
      <c r="D255" s="243" t="s">
        <v>226</v>
      </c>
      <c r="E255" s="260" t="s">
        <v>1</v>
      </c>
      <c r="F255" s="261" t="s">
        <v>3224</v>
      </c>
      <c r="G255" s="259"/>
      <c r="H255" s="262">
        <v>28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8" t="s">
        <v>226</v>
      </c>
      <c r="AU255" s="268" t="s">
        <v>87</v>
      </c>
      <c r="AV255" s="14" t="s">
        <v>87</v>
      </c>
      <c r="AW255" s="14" t="s">
        <v>34</v>
      </c>
      <c r="AX255" s="14" t="s">
        <v>79</v>
      </c>
      <c r="AY255" s="268" t="s">
        <v>214</v>
      </c>
    </row>
    <row r="256" s="14" customFormat="1">
      <c r="A256" s="14"/>
      <c r="B256" s="258"/>
      <c r="C256" s="259"/>
      <c r="D256" s="243" t="s">
        <v>226</v>
      </c>
      <c r="E256" s="260" t="s">
        <v>1</v>
      </c>
      <c r="F256" s="261" t="s">
        <v>3225</v>
      </c>
      <c r="G256" s="259"/>
      <c r="H256" s="262">
        <v>4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8" t="s">
        <v>226</v>
      </c>
      <c r="AU256" s="268" t="s">
        <v>87</v>
      </c>
      <c r="AV256" s="14" t="s">
        <v>87</v>
      </c>
      <c r="AW256" s="14" t="s">
        <v>34</v>
      </c>
      <c r="AX256" s="14" t="s">
        <v>79</v>
      </c>
      <c r="AY256" s="268" t="s">
        <v>214</v>
      </c>
    </row>
    <row r="257" s="14" customFormat="1">
      <c r="A257" s="14"/>
      <c r="B257" s="258"/>
      <c r="C257" s="259"/>
      <c r="D257" s="243" t="s">
        <v>226</v>
      </c>
      <c r="E257" s="260" t="s">
        <v>1</v>
      </c>
      <c r="F257" s="261" t="s">
        <v>3226</v>
      </c>
      <c r="G257" s="259"/>
      <c r="H257" s="262">
        <v>-1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8" t="s">
        <v>226</v>
      </c>
      <c r="AU257" s="268" t="s">
        <v>87</v>
      </c>
      <c r="AV257" s="14" t="s">
        <v>87</v>
      </c>
      <c r="AW257" s="14" t="s">
        <v>34</v>
      </c>
      <c r="AX257" s="14" t="s">
        <v>79</v>
      </c>
      <c r="AY257" s="268" t="s">
        <v>214</v>
      </c>
    </row>
    <row r="258" s="15" customFormat="1">
      <c r="A258" s="15"/>
      <c r="B258" s="269"/>
      <c r="C258" s="270"/>
      <c r="D258" s="243" t="s">
        <v>226</v>
      </c>
      <c r="E258" s="271" t="s">
        <v>1</v>
      </c>
      <c r="F258" s="272" t="s">
        <v>230</v>
      </c>
      <c r="G258" s="270"/>
      <c r="H258" s="273">
        <v>109.40000000000001</v>
      </c>
      <c r="I258" s="274"/>
      <c r="J258" s="270"/>
      <c r="K258" s="270"/>
      <c r="L258" s="275"/>
      <c r="M258" s="276"/>
      <c r="N258" s="277"/>
      <c r="O258" s="277"/>
      <c r="P258" s="277"/>
      <c r="Q258" s="277"/>
      <c r="R258" s="277"/>
      <c r="S258" s="277"/>
      <c r="T258" s="27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9" t="s">
        <v>226</v>
      </c>
      <c r="AU258" s="279" t="s">
        <v>87</v>
      </c>
      <c r="AV258" s="15" t="s">
        <v>117</v>
      </c>
      <c r="AW258" s="15" t="s">
        <v>34</v>
      </c>
      <c r="AX258" s="15" t="s">
        <v>85</v>
      </c>
      <c r="AY258" s="279" t="s">
        <v>214</v>
      </c>
    </row>
    <row r="259" s="2" customFormat="1" ht="24.15" customHeight="1">
      <c r="A259" s="39"/>
      <c r="B259" s="40"/>
      <c r="C259" s="229" t="s">
        <v>867</v>
      </c>
      <c r="D259" s="229" t="s">
        <v>218</v>
      </c>
      <c r="E259" s="231" t="s">
        <v>3227</v>
      </c>
      <c r="F259" s="232" t="s">
        <v>3228</v>
      </c>
      <c r="G259" s="233" t="s">
        <v>239</v>
      </c>
      <c r="H259" s="234">
        <v>61.5</v>
      </c>
      <c r="I259" s="235"/>
      <c r="J259" s="236">
        <f>ROUND(I259*H259,2)</f>
        <v>0</v>
      </c>
      <c r="K259" s="232" t="s">
        <v>222</v>
      </c>
      <c r="L259" s="45"/>
      <c r="M259" s="237" t="s">
        <v>1</v>
      </c>
      <c r="N259" s="238" t="s">
        <v>44</v>
      </c>
      <c r="O259" s="92"/>
      <c r="P259" s="239">
        <f>O259*H259</f>
        <v>0</v>
      </c>
      <c r="Q259" s="239">
        <v>0.0012616000000000001</v>
      </c>
      <c r="R259" s="239">
        <f>Q259*H259</f>
        <v>0.077588400000000002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293</v>
      </c>
      <c r="AT259" s="241" t="s">
        <v>218</v>
      </c>
      <c r="AU259" s="241" t="s">
        <v>87</v>
      </c>
      <c r="AY259" s="18" t="s">
        <v>214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85</v>
      </c>
      <c r="BK259" s="242">
        <f>ROUND(I259*H259,2)</f>
        <v>0</v>
      </c>
      <c r="BL259" s="18" t="s">
        <v>293</v>
      </c>
      <c r="BM259" s="241" t="s">
        <v>3229</v>
      </c>
    </row>
    <row r="260" s="2" customFormat="1">
      <c r="A260" s="39"/>
      <c r="B260" s="40"/>
      <c r="C260" s="41"/>
      <c r="D260" s="243" t="s">
        <v>224</v>
      </c>
      <c r="E260" s="41"/>
      <c r="F260" s="244" t="s">
        <v>3230</v>
      </c>
      <c r="G260" s="41"/>
      <c r="H260" s="41"/>
      <c r="I260" s="245"/>
      <c r="J260" s="41"/>
      <c r="K260" s="41"/>
      <c r="L260" s="45"/>
      <c r="M260" s="246"/>
      <c r="N260" s="247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224</v>
      </c>
      <c r="AU260" s="18" t="s">
        <v>87</v>
      </c>
    </row>
    <row r="261" s="14" customFormat="1">
      <c r="A261" s="14"/>
      <c r="B261" s="258"/>
      <c r="C261" s="259"/>
      <c r="D261" s="243" t="s">
        <v>226</v>
      </c>
      <c r="E261" s="260" t="s">
        <v>1</v>
      </c>
      <c r="F261" s="261" t="s">
        <v>3231</v>
      </c>
      <c r="G261" s="259"/>
      <c r="H261" s="262">
        <v>22.699999999999999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8" t="s">
        <v>226</v>
      </c>
      <c r="AU261" s="268" t="s">
        <v>87</v>
      </c>
      <c r="AV261" s="14" t="s">
        <v>87</v>
      </c>
      <c r="AW261" s="14" t="s">
        <v>34</v>
      </c>
      <c r="AX261" s="14" t="s">
        <v>79</v>
      </c>
      <c r="AY261" s="268" t="s">
        <v>214</v>
      </c>
    </row>
    <row r="262" s="14" customFormat="1">
      <c r="A262" s="14"/>
      <c r="B262" s="258"/>
      <c r="C262" s="259"/>
      <c r="D262" s="243" t="s">
        <v>226</v>
      </c>
      <c r="E262" s="260" t="s">
        <v>1</v>
      </c>
      <c r="F262" s="261" t="s">
        <v>3232</v>
      </c>
      <c r="G262" s="259"/>
      <c r="H262" s="262">
        <v>16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8" t="s">
        <v>226</v>
      </c>
      <c r="AU262" s="268" t="s">
        <v>87</v>
      </c>
      <c r="AV262" s="14" t="s">
        <v>87</v>
      </c>
      <c r="AW262" s="14" t="s">
        <v>34</v>
      </c>
      <c r="AX262" s="14" t="s">
        <v>79</v>
      </c>
      <c r="AY262" s="268" t="s">
        <v>214</v>
      </c>
    </row>
    <row r="263" s="14" customFormat="1">
      <c r="A263" s="14"/>
      <c r="B263" s="258"/>
      <c r="C263" s="259"/>
      <c r="D263" s="243" t="s">
        <v>226</v>
      </c>
      <c r="E263" s="260" t="s">
        <v>1</v>
      </c>
      <c r="F263" s="261" t="s">
        <v>3222</v>
      </c>
      <c r="G263" s="259"/>
      <c r="H263" s="262">
        <v>4.5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226</v>
      </c>
      <c r="AU263" s="268" t="s">
        <v>87</v>
      </c>
      <c r="AV263" s="14" t="s">
        <v>87</v>
      </c>
      <c r="AW263" s="14" t="s">
        <v>34</v>
      </c>
      <c r="AX263" s="14" t="s">
        <v>79</v>
      </c>
      <c r="AY263" s="268" t="s">
        <v>214</v>
      </c>
    </row>
    <row r="264" s="14" customFormat="1">
      <c r="A264" s="14"/>
      <c r="B264" s="258"/>
      <c r="C264" s="259"/>
      <c r="D264" s="243" t="s">
        <v>226</v>
      </c>
      <c r="E264" s="260" t="s">
        <v>1</v>
      </c>
      <c r="F264" s="261" t="s">
        <v>3233</v>
      </c>
      <c r="G264" s="259"/>
      <c r="H264" s="262">
        <v>18.300000000000001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8" t="s">
        <v>226</v>
      </c>
      <c r="AU264" s="268" t="s">
        <v>87</v>
      </c>
      <c r="AV264" s="14" t="s">
        <v>87</v>
      </c>
      <c r="AW264" s="14" t="s">
        <v>34</v>
      </c>
      <c r="AX264" s="14" t="s">
        <v>79</v>
      </c>
      <c r="AY264" s="268" t="s">
        <v>214</v>
      </c>
    </row>
    <row r="265" s="15" customFormat="1">
      <c r="A265" s="15"/>
      <c r="B265" s="269"/>
      <c r="C265" s="270"/>
      <c r="D265" s="243" t="s">
        <v>226</v>
      </c>
      <c r="E265" s="271" t="s">
        <v>1</v>
      </c>
      <c r="F265" s="272" t="s">
        <v>230</v>
      </c>
      <c r="G265" s="270"/>
      <c r="H265" s="273">
        <v>61.5</v>
      </c>
      <c r="I265" s="274"/>
      <c r="J265" s="270"/>
      <c r="K265" s="270"/>
      <c r="L265" s="275"/>
      <c r="M265" s="276"/>
      <c r="N265" s="277"/>
      <c r="O265" s="277"/>
      <c r="P265" s="277"/>
      <c r="Q265" s="277"/>
      <c r="R265" s="277"/>
      <c r="S265" s="277"/>
      <c r="T265" s="27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9" t="s">
        <v>226</v>
      </c>
      <c r="AU265" s="279" t="s">
        <v>87</v>
      </c>
      <c r="AV265" s="15" t="s">
        <v>117</v>
      </c>
      <c r="AW265" s="15" t="s">
        <v>34</v>
      </c>
      <c r="AX265" s="15" t="s">
        <v>85</v>
      </c>
      <c r="AY265" s="279" t="s">
        <v>214</v>
      </c>
    </row>
    <row r="266" s="2" customFormat="1" ht="24.15" customHeight="1">
      <c r="A266" s="39"/>
      <c r="B266" s="40"/>
      <c r="C266" s="229" t="s">
        <v>1658</v>
      </c>
      <c r="D266" s="229" t="s">
        <v>218</v>
      </c>
      <c r="E266" s="231" t="s">
        <v>3234</v>
      </c>
      <c r="F266" s="232" t="s">
        <v>3235</v>
      </c>
      <c r="G266" s="233" t="s">
        <v>239</v>
      </c>
      <c r="H266" s="234">
        <v>11.199999999999999</v>
      </c>
      <c r="I266" s="235"/>
      <c r="J266" s="236">
        <f>ROUND(I266*H266,2)</f>
        <v>0</v>
      </c>
      <c r="K266" s="232" t="s">
        <v>222</v>
      </c>
      <c r="L266" s="45"/>
      <c r="M266" s="237" t="s">
        <v>1</v>
      </c>
      <c r="N266" s="238" t="s">
        <v>44</v>
      </c>
      <c r="O266" s="92"/>
      <c r="P266" s="239">
        <f>O266*H266</f>
        <v>0</v>
      </c>
      <c r="Q266" s="239">
        <v>0.001525808</v>
      </c>
      <c r="R266" s="239">
        <f>Q266*H266</f>
        <v>0.0170890496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293</v>
      </c>
      <c r="AT266" s="241" t="s">
        <v>218</v>
      </c>
      <c r="AU266" s="241" t="s">
        <v>87</v>
      </c>
      <c r="AY266" s="18" t="s">
        <v>214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85</v>
      </c>
      <c r="BK266" s="242">
        <f>ROUND(I266*H266,2)</f>
        <v>0</v>
      </c>
      <c r="BL266" s="18" t="s">
        <v>293</v>
      </c>
      <c r="BM266" s="241" t="s">
        <v>3236</v>
      </c>
    </row>
    <row r="267" s="2" customFormat="1">
      <c r="A267" s="39"/>
      <c r="B267" s="40"/>
      <c r="C267" s="41"/>
      <c r="D267" s="243" t="s">
        <v>224</v>
      </c>
      <c r="E267" s="41"/>
      <c r="F267" s="244" t="s">
        <v>3237</v>
      </c>
      <c r="G267" s="41"/>
      <c r="H267" s="41"/>
      <c r="I267" s="245"/>
      <c r="J267" s="41"/>
      <c r="K267" s="41"/>
      <c r="L267" s="45"/>
      <c r="M267" s="246"/>
      <c r="N267" s="247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224</v>
      </c>
      <c r="AU267" s="18" t="s">
        <v>87</v>
      </c>
    </row>
    <row r="268" s="14" customFormat="1">
      <c r="A268" s="14"/>
      <c r="B268" s="258"/>
      <c r="C268" s="259"/>
      <c r="D268" s="243" t="s">
        <v>226</v>
      </c>
      <c r="E268" s="260" t="s">
        <v>1</v>
      </c>
      <c r="F268" s="261" t="s">
        <v>3238</v>
      </c>
      <c r="G268" s="259"/>
      <c r="H268" s="262">
        <v>6.7000000000000002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226</v>
      </c>
      <c r="AU268" s="268" t="s">
        <v>87</v>
      </c>
      <c r="AV268" s="14" t="s">
        <v>87</v>
      </c>
      <c r="AW268" s="14" t="s">
        <v>34</v>
      </c>
      <c r="AX268" s="14" t="s">
        <v>79</v>
      </c>
      <c r="AY268" s="268" t="s">
        <v>214</v>
      </c>
    </row>
    <row r="269" s="14" customFormat="1">
      <c r="A269" s="14"/>
      <c r="B269" s="258"/>
      <c r="C269" s="259"/>
      <c r="D269" s="243" t="s">
        <v>226</v>
      </c>
      <c r="E269" s="260" t="s">
        <v>1</v>
      </c>
      <c r="F269" s="261" t="s">
        <v>3222</v>
      </c>
      <c r="G269" s="259"/>
      <c r="H269" s="262">
        <v>4.5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8" t="s">
        <v>226</v>
      </c>
      <c r="AU269" s="268" t="s">
        <v>87</v>
      </c>
      <c r="AV269" s="14" t="s">
        <v>87</v>
      </c>
      <c r="AW269" s="14" t="s">
        <v>34</v>
      </c>
      <c r="AX269" s="14" t="s">
        <v>79</v>
      </c>
      <c r="AY269" s="268" t="s">
        <v>214</v>
      </c>
    </row>
    <row r="270" s="15" customFormat="1">
      <c r="A270" s="15"/>
      <c r="B270" s="269"/>
      <c r="C270" s="270"/>
      <c r="D270" s="243" t="s">
        <v>226</v>
      </c>
      <c r="E270" s="271" t="s">
        <v>1</v>
      </c>
      <c r="F270" s="272" t="s">
        <v>230</v>
      </c>
      <c r="G270" s="270"/>
      <c r="H270" s="273">
        <v>11.199999999999999</v>
      </c>
      <c r="I270" s="274"/>
      <c r="J270" s="270"/>
      <c r="K270" s="270"/>
      <c r="L270" s="275"/>
      <c r="M270" s="276"/>
      <c r="N270" s="277"/>
      <c r="O270" s="277"/>
      <c r="P270" s="277"/>
      <c r="Q270" s="277"/>
      <c r="R270" s="277"/>
      <c r="S270" s="277"/>
      <c r="T270" s="27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9" t="s">
        <v>226</v>
      </c>
      <c r="AU270" s="279" t="s">
        <v>87</v>
      </c>
      <c r="AV270" s="15" t="s">
        <v>117</v>
      </c>
      <c r="AW270" s="15" t="s">
        <v>34</v>
      </c>
      <c r="AX270" s="15" t="s">
        <v>85</v>
      </c>
      <c r="AY270" s="279" t="s">
        <v>214</v>
      </c>
    </row>
    <row r="271" s="2" customFormat="1" ht="24.15" customHeight="1">
      <c r="A271" s="39"/>
      <c r="B271" s="40"/>
      <c r="C271" s="229" t="s">
        <v>869</v>
      </c>
      <c r="D271" s="229" t="s">
        <v>218</v>
      </c>
      <c r="E271" s="231" t="s">
        <v>3239</v>
      </c>
      <c r="F271" s="232" t="s">
        <v>3240</v>
      </c>
      <c r="G271" s="233" t="s">
        <v>239</v>
      </c>
      <c r="H271" s="234">
        <v>1.5</v>
      </c>
      <c r="I271" s="235"/>
      <c r="J271" s="236">
        <f>ROUND(I271*H271,2)</f>
        <v>0</v>
      </c>
      <c r="K271" s="232" t="s">
        <v>222</v>
      </c>
      <c r="L271" s="45"/>
      <c r="M271" s="237" t="s">
        <v>1</v>
      </c>
      <c r="N271" s="238" t="s">
        <v>44</v>
      </c>
      <c r="O271" s="92"/>
      <c r="P271" s="239">
        <f>O271*H271</f>
        <v>0</v>
      </c>
      <c r="Q271" s="239">
        <v>0.0028384439999999999</v>
      </c>
      <c r="R271" s="239">
        <f>Q271*H271</f>
        <v>0.0042576660000000002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293</v>
      </c>
      <c r="AT271" s="241" t="s">
        <v>218</v>
      </c>
      <c r="AU271" s="241" t="s">
        <v>87</v>
      </c>
      <c r="AY271" s="18" t="s">
        <v>214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85</v>
      </c>
      <c r="BK271" s="242">
        <f>ROUND(I271*H271,2)</f>
        <v>0</v>
      </c>
      <c r="BL271" s="18" t="s">
        <v>293</v>
      </c>
      <c r="BM271" s="241" t="s">
        <v>3241</v>
      </c>
    </row>
    <row r="272" s="2" customFormat="1">
      <c r="A272" s="39"/>
      <c r="B272" s="40"/>
      <c r="C272" s="41"/>
      <c r="D272" s="243" t="s">
        <v>224</v>
      </c>
      <c r="E272" s="41"/>
      <c r="F272" s="244" t="s">
        <v>3242</v>
      </c>
      <c r="G272" s="41"/>
      <c r="H272" s="41"/>
      <c r="I272" s="245"/>
      <c r="J272" s="41"/>
      <c r="K272" s="41"/>
      <c r="L272" s="45"/>
      <c r="M272" s="246"/>
      <c r="N272" s="247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224</v>
      </c>
      <c r="AU272" s="18" t="s">
        <v>87</v>
      </c>
    </row>
    <row r="273" s="14" customFormat="1">
      <c r="A273" s="14"/>
      <c r="B273" s="258"/>
      <c r="C273" s="259"/>
      <c r="D273" s="243" t="s">
        <v>226</v>
      </c>
      <c r="E273" s="260" t="s">
        <v>1</v>
      </c>
      <c r="F273" s="261" t="s">
        <v>3243</v>
      </c>
      <c r="G273" s="259"/>
      <c r="H273" s="262">
        <v>1.5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8" t="s">
        <v>226</v>
      </c>
      <c r="AU273" s="268" t="s">
        <v>87</v>
      </c>
      <c r="AV273" s="14" t="s">
        <v>87</v>
      </c>
      <c r="AW273" s="14" t="s">
        <v>34</v>
      </c>
      <c r="AX273" s="14" t="s">
        <v>85</v>
      </c>
      <c r="AY273" s="268" t="s">
        <v>214</v>
      </c>
    </row>
    <row r="274" s="2" customFormat="1" ht="37.8" customHeight="1">
      <c r="A274" s="39"/>
      <c r="B274" s="40"/>
      <c r="C274" s="229" t="s">
        <v>530</v>
      </c>
      <c r="D274" s="230" t="s">
        <v>218</v>
      </c>
      <c r="E274" s="231" t="s">
        <v>531</v>
      </c>
      <c r="F274" s="232" t="s">
        <v>532</v>
      </c>
      <c r="G274" s="233" t="s">
        <v>239</v>
      </c>
      <c r="H274" s="234">
        <v>166.90000000000001</v>
      </c>
      <c r="I274" s="235"/>
      <c r="J274" s="236">
        <f>ROUND(I274*H274,2)</f>
        <v>0</v>
      </c>
      <c r="K274" s="232" t="s">
        <v>222</v>
      </c>
      <c r="L274" s="45"/>
      <c r="M274" s="237" t="s">
        <v>1</v>
      </c>
      <c r="N274" s="238" t="s">
        <v>44</v>
      </c>
      <c r="O274" s="92"/>
      <c r="P274" s="239">
        <f>O274*H274</f>
        <v>0</v>
      </c>
      <c r="Q274" s="239">
        <v>0.00019656</v>
      </c>
      <c r="R274" s="239">
        <f>Q274*H274</f>
        <v>0.032805864000000004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293</v>
      </c>
      <c r="AT274" s="241" t="s">
        <v>218</v>
      </c>
      <c r="AU274" s="241" t="s">
        <v>87</v>
      </c>
      <c r="AY274" s="18" t="s">
        <v>214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85</v>
      </c>
      <c r="BK274" s="242">
        <f>ROUND(I274*H274,2)</f>
        <v>0</v>
      </c>
      <c r="BL274" s="18" t="s">
        <v>293</v>
      </c>
      <c r="BM274" s="241" t="s">
        <v>533</v>
      </c>
    </row>
    <row r="275" s="2" customFormat="1">
      <c r="A275" s="39"/>
      <c r="B275" s="40"/>
      <c r="C275" s="41"/>
      <c r="D275" s="243" t="s">
        <v>224</v>
      </c>
      <c r="E275" s="41"/>
      <c r="F275" s="244" t="s">
        <v>534</v>
      </c>
      <c r="G275" s="41"/>
      <c r="H275" s="41"/>
      <c r="I275" s="245"/>
      <c r="J275" s="41"/>
      <c r="K275" s="41"/>
      <c r="L275" s="45"/>
      <c r="M275" s="246"/>
      <c r="N275" s="247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224</v>
      </c>
      <c r="AU275" s="18" t="s">
        <v>87</v>
      </c>
    </row>
    <row r="276" s="14" customFormat="1">
      <c r="A276" s="14"/>
      <c r="B276" s="258"/>
      <c r="C276" s="259"/>
      <c r="D276" s="243" t="s">
        <v>226</v>
      </c>
      <c r="E276" s="260" t="s">
        <v>1</v>
      </c>
      <c r="F276" s="261" t="s">
        <v>3244</v>
      </c>
      <c r="G276" s="259"/>
      <c r="H276" s="262">
        <v>167.90000000000001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8" t="s">
        <v>226</v>
      </c>
      <c r="AU276" s="268" t="s">
        <v>87</v>
      </c>
      <c r="AV276" s="14" t="s">
        <v>87</v>
      </c>
      <c r="AW276" s="14" t="s">
        <v>34</v>
      </c>
      <c r="AX276" s="14" t="s">
        <v>79</v>
      </c>
      <c r="AY276" s="268" t="s">
        <v>214</v>
      </c>
    </row>
    <row r="277" s="14" customFormat="1">
      <c r="A277" s="14"/>
      <c r="B277" s="258"/>
      <c r="C277" s="259"/>
      <c r="D277" s="243" t="s">
        <v>226</v>
      </c>
      <c r="E277" s="260" t="s">
        <v>1</v>
      </c>
      <c r="F277" s="261" t="s">
        <v>3226</v>
      </c>
      <c r="G277" s="259"/>
      <c r="H277" s="262">
        <v>-1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8" t="s">
        <v>226</v>
      </c>
      <c r="AU277" s="268" t="s">
        <v>87</v>
      </c>
      <c r="AV277" s="14" t="s">
        <v>87</v>
      </c>
      <c r="AW277" s="14" t="s">
        <v>34</v>
      </c>
      <c r="AX277" s="14" t="s">
        <v>79</v>
      </c>
      <c r="AY277" s="268" t="s">
        <v>214</v>
      </c>
    </row>
    <row r="278" s="15" customFormat="1">
      <c r="A278" s="15"/>
      <c r="B278" s="269"/>
      <c r="C278" s="270"/>
      <c r="D278" s="243" t="s">
        <v>226</v>
      </c>
      <c r="E278" s="271" t="s">
        <v>1</v>
      </c>
      <c r="F278" s="272" t="s">
        <v>230</v>
      </c>
      <c r="G278" s="270"/>
      <c r="H278" s="273">
        <v>166.90000000000001</v>
      </c>
      <c r="I278" s="274"/>
      <c r="J278" s="270"/>
      <c r="K278" s="270"/>
      <c r="L278" s="275"/>
      <c r="M278" s="276"/>
      <c r="N278" s="277"/>
      <c r="O278" s="277"/>
      <c r="P278" s="277"/>
      <c r="Q278" s="277"/>
      <c r="R278" s="277"/>
      <c r="S278" s="277"/>
      <c r="T278" s="27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9" t="s">
        <v>226</v>
      </c>
      <c r="AU278" s="279" t="s">
        <v>87</v>
      </c>
      <c r="AV278" s="15" t="s">
        <v>117</v>
      </c>
      <c r="AW278" s="15" t="s">
        <v>34</v>
      </c>
      <c r="AX278" s="15" t="s">
        <v>85</v>
      </c>
      <c r="AY278" s="279" t="s">
        <v>214</v>
      </c>
    </row>
    <row r="279" s="2" customFormat="1" ht="37.8" customHeight="1">
      <c r="A279" s="39"/>
      <c r="B279" s="40"/>
      <c r="C279" s="229" t="s">
        <v>810</v>
      </c>
      <c r="D279" s="229" t="s">
        <v>218</v>
      </c>
      <c r="E279" s="231" t="s">
        <v>3245</v>
      </c>
      <c r="F279" s="232" t="s">
        <v>3246</v>
      </c>
      <c r="G279" s="233" t="s">
        <v>239</v>
      </c>
      <c r="H279" s="234">
        <v>12.699999999999999</v>
      </c>
      <c r="I279" s="235"/>
      <c r="J279" s="236">
        <f>ROUND(I279*H279,2)</f>
        <v>0</v>
      </c>
      <c r="K279" s="232" t="s">
        <v>222</v>
      </c>
      <c r="L279" s="45"/>
      <c r="M279" s="237" t="s">
        <v>1</v>
      </c>
      <c r="N279" s="238" t="s">
        <v>44</v>
      </c>
      <c r="O279" s="92"/>
      <c r="P279" s="239">
        <f>O279*H279</f>
        <v>0</v>
      </c>
      <c r="Q279" s="239">
        <v>0.00024078000000000001</v>
      </c>
      <c r="R279" s="239">
        <f>Q279*H279</f>
        <v>0.003057906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293</v>
      </c>
      <c r="AT279" s="241" t="s">
        <v>218</v>
      </c>
      <c r="AU279" s="241" t="s">
        <v>87</v>
      </c>
      <c r="AY279" s="18" t="s">
        <v>214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85</v>
      </c>
      <c r="BK279" s="242">
        <f>ROUND(I279*H279,2)</f>
        <v>0</v>
      </c>
      <c r="BL279" s="18" t="s">
        <v>293</v>
      </c>
      <c r="BM279" s="241" t="s">
        <v>3247</v>
      </c>
    </row>
    <row r="280" s="2" customFormat="1">
      <c r="A280" s="39"/>
      <c r="B280" s="40"/>
      <c r="C280" s="41"/>
      <c r="D280" s="243" t="s">
        <v>224</v>
      </c>
      <c r="E280" s="41"/>
      <c r="F280" s="244" t="s">
        <v>3248</v>
      </c>
      <c r="G280" s="41"/>
      <c r="H280" s="41"/>
      <c r="I280" s="245"/>
      <c r="J280" s="41"/>
      <c r="K280" s="41"/>
      <c r="L280" s="45"/>
      <c r="M280" s="246"/>
      <c r="N280" s="247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224</v>
      </c>
      <c r="AU280" s="18" t="s">
        <v>87</v>
      </c>
    </row>
    <row r="281" s="14" customFormat="1">
      <c r="A281" s="14"/>
      <c r="B281" s="258"/>
      <c r="C281" s="259"/>
      <c r="D281" s="243" t="s">
        <v>226</v>
      </c>
      <c r="E281" s="260" t="s">
        <v>1</v>
      </c>
      <c r="F281" s="261" t="s">
        <v>3249</v>
      </c>
      <c r="G281" s="259"/>
      <c r="H281" s="262">
        <v>12.699999999999999</v>
      </c>
      <c r="I281" s="263"/>
      <c r="J281" s="259"/>
      <c r="K281" s="259"/>
      <c r="L281" s="264"/>
      <c r="M281" s="265"/>
      <c r="N281" s="266"/>
      <c r="O281" s="266"/>
      <c r="P281" s="266"/>
      <c r="Q281" s="266"/>
      <c r="R281" s="266"/>
      <c r="S281" s="266"/>
      <c r="T281" s="26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8" t="s">
        <v>226</v>
      </c>
      <c r="AU281" s="268" t="s">
        <v>87</v>
      </c>
      <c r="AV281" s="14" t="s">
        <v>87</v>
      </c>
      <c r="AW281" s="14" t="s">
        <v>34</v>
      </c>
      <c r="AX281" s="14" t="s">
        <v>85</v>
      </c>
      <c r="AY281" s="268" t="s">
        <v>214</v>
      </c>
    </row>
    <row r="282" s="2" customFormat="1" ht="24.15" customHeight="1">
      <c r="A282" s="39"/>
      <c r="B282" s="40"/>
      <c r="C282" s="229" t="s">
        <v>1678</v>
      </c>
      <c r="D282" s="229" t="s">
        <v>218</v>
      </c>
      <c r="E282" s="231" t="s">
        <v>3250</v>
      </c>
      <c r="F282" s="232" t="s">
        <v>3251</v>
      </c>
      <c r="G282" s="233" t="s">
        <v>354</v>
      </c>
      <c r="H282" s="234">
        <v>1</v>
      </c>
      <c r="I282" s="235"/>
      <c r="J282" s="236">
        <f>ROUND(I282*H282,2)</f>
        <v>0</v>
      </c>
      <c r="K282" s="232" t="s">
        <v>222</v>
      </c>
      <c r="L282" s="45"/>
      <c r="M282" s="237" t="s">
        <v>1</v>
      </c>
      <c r="N282" s="238" t="s">
        <v>44</v>
      </c>
      <c r="O282" s="92"/>
      <c r="P282" s="239">
        <f>O282*H282</f>
        <v>0</v>
      </c>
      <c r="Q282" s="239">
        <v>0.00021956999999999999</v>
      </c>
      <c r="R282" s="239">
        <f>Q282*H282</f>
        <v>0.00021956999999999999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293</v>
      </c>
      <c r="AT282" s="241" t="s">
        <v>218</v>
      </c>
      <c r="AU282" s="241" t="s">
        <v>87</v>
      </c>
      <c r="AY282" s="18" t="s">
        <v>214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85</v>
      </c>
      <c r="BK282" s="242">
        <f>ROUND(I282*H282,2)</f>
        <v>0</v>
      </c>
      <c r="BL282" s="18" t="s">
        <v>293</v>
      </c>
      <c r="BM282" s="241" t="s">
        <v>3252</v>
      </c>
    </row>
    <row r="283" s="2" customFormat="1">
      <c r="A283" s="39"/>
      <c r="B283" s="40"/>
      <c r="C283" s="41"/>
      <c r="D283" s="243" t="s">
        <v>224</v>
      </c>
      <c r="E283" s="41"/>
      <c r="F283" s="244" t="s">
        <v>3253</v>
      </c>
      <c r="G283" s="41"/>
      <c r="H283" s="41"/>
      <c r="I283" s="245"/>
      <c r="J283" s="41"/>
      <c r="K283" s="41"/>
      <c r="L283" s="45"/>
      <c r="M283" s="246"/>
      <c r="N283" s="247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224</v>
      </c>
      <c r="AU283" s="18" t="s">
        <v>87</v>
      </c>
    </row>
    <row r="284" s="2" customFormat="1" ht="24.15" customHeight="1">
      <c r="A284" s="39"/>
      <c r="B284" s="40"/>
      <c r="C284" s="229" t="s">
        <v>873</v>
      </c>
      <c r="D284" s="229" t="s">
        <v>218</v>
      </c>
      <c r="E284" s="231" t="s">
        <v>3254</v>
      </c>
      <c r="F284" s="232" t="s">
        <v>3255</v>
      </c>
      <c r="G284" s="233" t="s">
        <v>239</v>
      </c>
      <c r="H284" s="234">
        <v>184.59999999999999</v>
      </c>
      <c r="I284" s="235"/>
      <c r="J284" s="236">
        <f>ROUND(I284*H284,2)</f>
        <v>0</v>
      </c>
      <c r="K284" s="232" t="s">
        <v>222</v>
      </c>
      <c r="L284" s="45"/>
      <c r="M284" s="237" t="s">
        <v>1</v>
      </c>
      <c r="N284" s="238" t="s">
        <v>44</v>
      </c>
      <c r="O284" s="92"/>
      <c r="P284" s="239">
        <f>O284*H284</f>
        <v>0</v>
      </c>
      <c r="Q284" s="239">
        <v>0.00039596999999999999</v>
      </c>
      <c r="R284" s="239">
        <f>Q284*H284</f>
        <v>0.073096061999999989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293</v>
      </c>
      <c r="AT284" s="241" t="s">
        <v>218</v>
      </c>
      <c r="AU284" s="241" t="s">
        <v>87</v>
      </c>
      <c r="AY284" s="18" t="s">
        <v>214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85</v>
      </c>
      <c r="BK284" s="242">
        <f>ROUND(I284*H284,2)</f>
        <v>0</v>
      </c>
      <c r="BL284" s="18" t="s">
        <v>293</v>
      </c>
      <c r="BM284" s="241" t="s">
        <v>3256</v>
      </c>
    </row>
    <row r="285" s="2" customFormat="1">
      <c r="A285" s="39"/>
      <c r="B285" s="40"/>
      <c r="C285" s="41"/>
      <c r="D285" s="243" t="s">
        <v>224</v>
      </c>
      <c r="E285" s="41"/>
      <c r="F285" s="244" t="s">
        <v>3257</v>
      </c>
      <c r="G285" s="41"/>
      <c r="H285" s="41"/>
      <c r="I285" s="245"/>
      <c r="J285" s="41"/>
      <c r="K285" s="41"/>
      <c r="L285" s="45"/>
      <c r="M285" s="246"/>
      <c r="N285" s="247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224</v>
      </c>
      <c r="AU285" s="18" t="s">
        <v>87</v>
      </c>
    </row>
    <row r="286" s="2" customFormat="1" ht="21.75" customHeight="1">
      <c r="A286" s="39"/>
      <c r="B286" s="40"/>
      <c r="C286" s="229" t="s">
        <v>535</v>
      </c>
      <c r="D286" s="230" t="s">
        <v>218</v>
      </c>
      <c r="E286" s="231" t="s">
        <v>536</v>
      </c>
      <c r="F286" s="232" t="s">
        <v>537</v>
      </c>
      <c r="G286" s="233" t="s">
        <v>239</v>
      </c>
      <c r="H286" s="234">
        <v>183.59999999999999</v>
      </c>
      <c r="I286" s="235"/>
      <c r="J286" s="236">
        <f>ROUND(I286*H286,2)</f>
        <v>0</v>
      </c>
      <c r="K286" s="232" t="s">
        <v>222</v>
      </c>
      <c r="L286" s="45"/>
      <c r="M286" s="237" t="s">
        <v>1</v>
      </c>
      <c r="N286" s="238" t="s">
        <v>44</v>
      </c>
      <c r="O286" s="92"/>
      <c r="P286" s="239">
        <f>O286*H286</f>
        <v>0</v>
      </c>
      <c r="Q286" s="239">
        <v>1.0000000000000001E-05</v>
      </c>
      <c r="R286" s="239">
        <f>Q286*H286</f>
        <v>0.0018360000000000002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293</v>
      </c>
      <c r="AT286" s="241" t="s">
        <v>218</v>
      </c>
      <c r="AU286" s="241" t="s">
        <v>87</v>
      </c>
      <c r="AY286" s="18" t="s">
        <v>214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85</v>
      </c>
      <c r="BK286" s="242">
        <f>ROUND(I286*H286,2)</f>
        <v>0</v>
      </c>
      <c r="BL286" s="18" t="s">
        <v>293</v>
      </c>
      <c r="BM286" s="241" t="s">
        <v>538</v>
      </c>
    </row>
    <row r="287" s="2" customFormat="1">
      <c r="A287" s="39"/>
      <c r="B287" s="40"/>
      <c r="C287" s="41"/>
      <c r="D287" s="243" t="s">
        <v>224</v>
      </c>
      <c r="E287" s="41"/>
      <c r="F287" s="244" t="s">
        <v>539</v>
      </c>
      <c r="G287" s="41"/>
      <c r="H287" s="41"/>
      <c r="I287" s="245"/>
      <c r="J287" s="41"/>
      <c r="K287" s="41"/>
      <c r="L287" s="45"/>
      <c r="M287" s="246"/>
      <c r="N287" s="247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224</v>
      </c>
      <c r="AU287" s="18" t="s">
        <v>87</v>
      </c>
    </row>
    <row r="288" s="14" customFormat="1">
      <c r="A288" s="14"/>
      <c r="B288" s="258"/>
      <c r="C288" s="259"/>
      <c r="D288" s="243" t="s">
        <v>226</v>
      </c>
      <c r="E288" s="260" t="s">
        <v>1</v>
      </c>
      <c r="F288" s="261" t="s">
        <v>3258</v>
      </c>
      <c r="G288" s="259"/>
      <c r="H288" s="262">
        <v>184.59999999999999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8" t="s">
        <v>226</v>
      </c>
      <c r="AU288" s="268" t="s">
        <v>87</v>
      </c>
      <c r="AV288" s="14" t="s">
        <v>87</v>
      </c>
      <c r="AW288" s="14" t="s">
        <v>34</v>
      </c>
      <c r="AX288" s="14" t="s">
        <v>79</v>
      </c>
      <c r="AY288" s="268" t="s">
        <v>214</v>
      </c>
    </row>
    <row r="289" s="14" customFormat="1">
      <c r="A289" s="14"/>
      <c r="B289" s="258"/>
      <c r="C289" s="259"/>
      <c r="D289" s="243" t="s">
        <v>226</v>
      </c>
      <c r="E289" s="260" t="s">
        <v>1</v>
      </c>
      <c r="F289" s="261" t="s">
        <v>3226</v>
      </c>
      <c r="G289" s="259"/>
      <c r="H289" s="262">
        <v>-1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8" t="s">
        <v>226</v>
      </c>
      <c r="AU289" s="268" t="s">
        <v>87</v>
      </c>
      <c r="AV289" s="14" t="s">
        <v>87</v>
      </c>
      <c r="AW289" s="14" t="s">
        <v>34</v>
      </c>
      <c r="AX289" s="14" t="s">
        <v>79</v>
      </c>
      <c r="AY289" s="268" t="s">
        <v>214</v>
      </c>
    </row>
    <row r="290" s="15" customFormat="1">
      <c r="A290" s="15"/>
      <c r="B290" s="269"/>
      <c r="C290" s="270"/>
      <c r="D290" s="243" t="s">
        <v>226</v>
      </c>
      <c r="E290" s="271" t="s">
        <v>1</v>
      </c>
      <c r="F290" s="272" t="s">
        <v>230</v>
      </c>
      <c r="G290" s="270"/>
      <c r="H290" s="273">
        <v>183.59999999999999</v>
      </c>
      <c r="I290" s="274"/>
      <c r="J290" s="270"/>
      <c r="K290" s="270"/>
      <c r="L290" s="275"/>
      <c r="M290" s="276"/>
      <c r="N290" s="277"/>
      <c r="O290" s="277"/>
      <c r="P290" s="277"/>
      <c r="Q290" s="277"/>
      <c r="R290" s="277"/>
      <c r="S290" s="277"/>
      <c r="T290" s="27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9" t="s">
        <v>226</v>
      </c>
      <c r="AU290" s="279" t="s">
        <v>87</v>
      </c>
      <c r="AV290" s="15" t="s">
        <v>117</v>
      </c>
      <c r="AW290" s="15" t="s">
        <v>34</v>
      </c>
      <c r="AX290" s="15" t="s">
        <v>85</v>
      </c>
      <c r="AY290" s="279" t="s">
        <v>214</v>
      </c>
    </row>
    <row r="291" s="2" customFormat="1" ht="16.5" customHeight="1">
      <c r="A291" s="39"/>
      <c r="B291" s="40"/>
      <c r="C291" s="229" t="s">
        <v>540</v>
      </c>
      <c r="D291" s="230" t="s">
        <v>218</v>
      </c>
      <c r="E291" s="231" t="s">
        <v>541</v>
      </c>
      <c r="F291" s="232" t="s">
        <v>514</v>
      </c>
      <c r="G291" s="233" t="s">
        <v>515</v>
      </c>
      <c r="H291" s="234">
        <v>0.98999999999999999</v>
      </c>
      <c r="I291" s="235"/>
      <c r="J291" s="236">
        <f>ROUND(I291*H291,2)</f>
        <v>0</v>
      </c>
      <c r="K291" s="232" t="s">
        <v>1</v>
      </c>
      <c r="L291" s="45"/>
      <c r="M291" s="237" t="s">
        <v>1</v>
      </c>
      <c r="N291" s="238" t="s">
        <v>44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293</v>
      </c>
      <c r="AT291" s="241" t="s">
        <v>218</v>
      </c>
      <c r="AU291" s="241" t="s">
        <v>87</v>
      </c>
      <c r="AY291" s="18" t="s">
        <v>214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85</v>
      </c>
      <c r="BK291" s="242">
        <f>ROUND(I291*H291,2)</f>
        <v>0</v>
      </c>
      <c r="BL291" s="18" t="s">
        <v>293</v>
      </c>
      <c r="BM291" s="241" t="s">
        <v>542</v>
      </c>
    </row>
    <row r="292" s="2" customFormat="1">
      <c r="A292" s="39"/>
      <c r="B292" s="40"/>
      <c r="C292" s="41"/>
      <c r="D292" s="243" t="s">
        <v>224</v>
      </c>
      <c r="E292" s="41"/>
      <c r="F292" s="244" t="s">
        <v>514</v>
      </c>
      <c r="G292" s="41"/>
      <c r="H292" s="41"/>
      <c r="I292" s="245"/>
      <c r="J292" s="41"/>
      <c r="K292" s="41"/>
      <c r="L292" s="45"/>
      <c r="M292" s="246"/>
      <c r="N292" s="247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224</v>
      </c>
      <c r="AU292" s="18" t="s">
        <v>87</v>
      </c>
    </row>
    <row r="293" s="14" customFormat="1">
      <c r="A293" s="14"/>
      <c r="B293" s="258"/>
      <c r="C293" s="259"/>
      <c r="D293" s="243" t="s">
        <v>226</v>
      </c>
      <c r="E293" s="260" t="s">
        <v>1</v>
      </c>
      <c r="F293" s="261" t="s">
        <v>85</v>
      </c>
      <c r="G293" s="259"/>
      <c r="H293" s="262">
        <v>1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8" t="s">
        <v>226</v>
      </c>
      <c r="AU293" s="268" t="s">
        <v>87</v>
      </c>
      <c r="AV293" s="14" t="s">
        <v>87</v>
      </c>
      <c r="AW293" s="14" t="s">
        <v>34</v>
      </c>
      <c r="AX293" s="14" t="s">
        <v>79</v>
      </c>
      <c r="AY293" s="268" t="s">
        <v>214</v>
      </c>
    </row>
    <row r="294" s="14" customFormat="1">
      <c r="A294" s="14"/>
      <c r="B294" s="258"/>
      <c r="C294" s="259"/>
      <c r="D294" s="243" t="s">
        <v>226</v>
      </c>
      <c r="E294" s="260" t="s">
        <v>1</v>
      </c>
      <c r="F294" s="261" t="s">
        <v>3218</v>
      </c>
      <c r="G294" s="259"/>
      <c r="H294" s="262">
        <v>-0.01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8" t="s">
        <v>226</v>
      </c>
      <c r="AU294" s="268" t="s">
        <v>87</v>
      </c>
      <c r="AV294" s="14" t="s">
        <v>87</v>
      </c>
      <c r="AW294" s="14" t="s">
        <v>34</v>
      </c>
      <c r="AX294" s="14" t="s">
        <v>79</v>
      </c>
      <c r="AY294" s="268" t="s">
        <v>214</v>
      </c>
    </row>
    <row r="295" s="15" customFormat="1">
      <c r="A295" s="15"/>
      <c r="B295" s="269"/>
      <c r="C295" s="270"/>
      <c r="D295" s="243" t="s">
        <v>226</v>
      </c>
      <c r="E295" s="271" t="s">
        <v>1</v>
      </c>
      <c r="F295" s="272" t="s">
        <v>230</v>
      </c>
      <c r="G295" s="270"/>
      <c r="H295" s="273">
        <v>0.98999999999999999</v>
      </c>
      <c r="I295" s="274"/>
      <c r="J295" s="270"/>
      <c r="K295" s="270"/>
      <c r="L295" s="275"/>
      <c r="M295" s="276"/>
      <c r="N295" s="277"/>
      <c r="O295" s="277"/>
      <c r="P295" s="277"/>
      <c r="Q295" s="277"/>
      <c r="R295" s="277"/>
      <c r="S295" s="277"/>
      <c r="T295" s="27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9" t="s">
        <v>226</v>
      </c>
      <c r="AU295" s="279" t="s">
        <v>87</v>
      </c>
      <c r="AV295" s="15" t="s">
        <v>117</v>
      </c>
      <c r="AW295" s="15" t="s">
        <v>34</v>
      </c>
      <c r="AX295" s="15" t="s">
        <v>85</v>
      </c>
      <c r="AY295" s="279" t="s">
        <v>214</v>
      </c>
    </row>
    <row r="296" s="2" customFormat="1" ht="24.15" customHeight="1">
      <c r="A296" s="39"/>
      <c r="B296" s="40"/>
      <c r="C296" s="229" t="s">
        <v>543</v>
      </c>
      <c r="D296" s="230" t="s">
        <v>218</v>
      </c>
      <c r="E296" s="231" t="s">
        <v>544</v>
      </c>
      <c r="F296" s="232" t="s">
        <v>545</v>
      </c>
      <c r="G296" s="233" t="s">
        <v>283</v>
      </c>
      <c r="H296" s="234">
        <v>0.317</v>
      </c>
      <c r="I296" s="235"/>
      <c r="J296" s="236">
        <f>ROUND(I296*H296,2)</f>
        <v>0</v>
      </c>
      <c r="K296" s="232" t="s">
        <v>222</v>
      </c>
      <c r="L296" s="45"/>
      <c r="M296" s="237" t="s">
        <v>1</v>
      </c>
      <c r="N296" s="238" t="s">
        <v>44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293</v>
      </c>
      <c r="AT296" s="241" t="s">
        <v>218</v>
      </c>
      <c r="AU296" s="241" t="s">
        <v>87</v>
      </c>
      <c r="AY296" s="18" t="s">
        <v>214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85</v>
      </c>
      <c r="BK296" s="242">
        <f>ROUND(I296*H296,2)</f>
        <v>0</v>
      </c>
      <c r="BL296" s="18" t="s">
        <v>293</v>
      </c>
      <c r="BM296" s="241" t="s">
        <v>546</v>
      </c>
    </row>
    <row r="297" s="2" customFormat="1">
      <c r="A297" s="39"/>
      <c r="B297" s="40"/>
      <c r="C297" s="41"/>
      <c r="D297" s="243" t="s">
        <v>224</v>
      </c>
      <c r="E297" s="41"/>
      <c r="F297" s="244" t="s">
        <v>547</v>
      </c>
      <c r="G297" s="41"/>
      <c r="H297" s="41"/>
      <c r="I297" s="245"/>
      <c r="J297" s="41"/>
      <c r="K297" s="41"/>
      <c r="L297" s="45"/>
      <c r="M297" s="246"/>
      <c r="N297" s="247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224</v>
      </c>
      <c r="AU297" s="18" t="s">
        <v>87</v>
      </c>
    </row>
    <row r="298" s="14" customFormat="1">
      <c r="A298" s="14"/>
      <c r="B298" s="258"/>
      <c r="C298" s="259"/>
      <c r="D298" s="243" t="s">
        <v>226</v>
      </c>
      <c r="E298" s="260" t="s">
        <v>1</v>
      </c>
      <c r="F298" s="261" t="s">
        <v>3259</v>
      </c>
      <c r="G298" s="259"/>
      <c r="H298" s="262">
        <v>0.318</v>
      </c>
      <c r="I298" s="263"/>
      <c r="J298" s="259"/>
      <c r="K298" s="259"/>
      <c r="L298" s="264"/>
      <c r="M298" s="265"/>
      <c r="N298" s="266"/>
      <c r="O298" s="266"/>
      <c r="P298" s="266"/>
      <c r="Q298" s="266"/>
      <c r="R298" s="266"/>
      <c r="S298" s="266"/>
      <c r="T298" s="26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8" t="s">
        <v>226</v>
      </c>
      <c r="AU298" s="268" t="s">
        <v>87</v>
      </c>
      <c r="AV298" s="14" t="s">
        <v>87</v>
      </c>
      <c r="AW298" s="14" t="s">
        <v>34</v>
      </c>
      <c r="AX298" s="14" t="s">
        <v>79</v>
      </c>
      <c r="AY298" s="268" t="s">
        <v>214</v>
      </c>
    </row>
    <row r="299" s="14" customFormat="1">
      <c r="A299" s="14"/>
      <c r="B299" s="258"/>
      <c r="C299" s="259"/>
      <c r="D299" s="243" t="s">
        <v>226</v>
      </c>
      <c r="E299" s="260" t="s">
        <v>1</v>
      </c>
      <c r="F299" s="261" t="s">
        <v>3220</v>
      </c>
      <c r="G299" s="259"/>
      <c r="H299" s="262">
        <v>-0.001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8" t="s">
        <v>226</v>
      </c>
      <c r="AU299" s="268" t="s">
        <v>87</v>
      </c>
      <c r="AV299" s="14" t="s">
        <v>87</v>
      </c>
      <c r="AW299" s="14" t="s">
        <v>34</v>
      </c>
      <c r="AX299" s="14" t="s">
        <v>79</v>
      </c>
      <c r="AY299" s="268" t="s">
        <v>214</v>
      </c>
    </row>
    <row r="300" s="15" customFormat="1">
      <c r="A300" s="15"/>
      <c r="B300" s="269"/>
      <c r="C300" s="270"/>
      <c r="D300" s="243" t="s">
        <v>226</v>
      </c>
      <c r="E300" s="271" t="s">
        <v>1</v>
      </c>
      <c r="F300" s="272" t="s">
        <v>230</v>
      </c>
      <c r="G300" s="270"/>
      <c r="H300" s="273">
        <v>0.317</v>
      </c>
      <c r="I300" s="274"/>
      <c r="J300" s="270"/>
      <c r="K300" s="270"/>
      <c r="L300" s="275"/>
      <c r="M300" s="276"/>
      <c r="N300" s="277"/>
      <c r="O300" s="277"/>
      <c r="P300" s="277"/>
      <c r="Q300" s="277"/>
      <c r="R300" s="277"/>
      <c r="S300" s="277"/>
      <c r="T300" s="27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9" t="s">
        <v>226</v>
      </c>
      <c r="AU300" s="279" t="s">
        <v>87</v>
      </c>
      <c r="AV300" s="15" t="s">
        <v>117</v>
      </c>
      <c r="AW300" s="15" t="s">
        <v>34</v>
      </c>
      <c r="AX300" s="15" t="s">
        <v>85</v>
      </c>
      <c r="AY300" s="279" t="s">
        <v>214</v>
      </c>
    </row>
    <row r="301" s="12" customFormat="1" ht="22.8" customHeight="1">
      <c r="A301" s="12"/>
      <c r="B301" s="213"/>
      <c r="C301" s="214"/>
      <c r="D301" s="215" t="s">
        <v>78</v>
      </c>
      <c r="E301" s="227" t="s">
        <v>548</v>
      </c>
      <c r="F301" s="227" t="s">
        <v>549</v>
      </c>
      <c r="G301" s="214"/>
      <c r="H301" s="214"/>
      <c r="I301" s="217"/>
      <c r="J301" s="228">
        <f>BK301</f>
        <v>0</v>
      </c>
      <c r="K301" s="214"/>
      <c r="L301" s="219"/>
      <c r="M301" s="220"/>
      <c r="N301" s="221"/>
      <c r="O301" s="221"/>
      <c r="P301" s="222">
        <f>SUM(P302:P389)</f>
        <v>0</v>
      </c>
      <c r="Q301" s="221"/>
      <c r="R301" s="222">
        <f>SUM(R302:R389)</f>
        <v>0.58465677800000004</v>
      </c>
      <c r="S301" s="221"/>
      <c r="T301" s="223">
        <f>SUM(T302:T389)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4" t="s">
        <v>87</v>
      </c>
      <c r="AT301" s="225" t="s">
        <v>78</v>
      </c>
      <c r="AU301" s="225" t="s">
        <v>85</v>
      </c>
      <c r="AY301" s="224" t="s">
        <v>214</v>
      </c>
      <c r="BK301" s="226">
        <f>SUM(BK302:BK389)</f>
        <v>0</v>
      </c>
    </row>
    <row r="302" s="2" customFormat="1" ht="24.15" customHeight="1">
      <c r="A302" s="39"/>
      <c r="B302" s="40"/>
      <c r="C302" s="229" t="s">
        <v>878</v>
      </c>
      <c r="D302" s="229" t="s">
        <v>218</v>
      </c>
      <c r="E302" s="231" t="s">
        <v>3260</v>
      </c>
      <c r="F302" s="232" t="s">
        <v>3261</v>
      </c>
      <c r="G302" s="233" t="s">
        <v>515</v>
      </c>
      <c r="H302" s="234">
        <v>4</v>
      </c>
      <c r="I302" s="235"/>
      <c r="J302" s="236">
        <f>ROUND(I302*H302,2)</f>
        <v>0</v>
      </c>
      <c r="K302" s="232" t="s">
        <v>222</v>
      </c>
      <c r="L302" s="45"/>
      <c r="M302" s="237" t="s">
        <v>1</v>
      </c>
      <c r="N302" s="238" t="s">
        <v>44</v>
      </c>
      <c r="O302" s="92"/>
      <c r="P302" s="239">
        <f>O302*H302</f>
        <v>0</v>
      </c>
      <c r="Q302" s="239">
        <v>0.016968836300000002</v>
      </c>
      <c r="R302" s="239">
        <f>Q302*H302</f>
        <v>0.067875345200000006</v>
      </c>
      <c r="S302" s="239">
        <v>0</v>
      </c>
      <c r="T302" s="24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1" t="s">
        <v>293</v>
      </c>
      <c r="AT302" s="241" t="s">
        <v>218</v>
      </c>
      <c r="AU302" s="241" t="s">
        <v>87</v>
      </c>
      <c r="AY302" s="18" t="s">
        <v>214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8" t="s">
        <v>85</v>
      </c>
      <c r="BK302" s="242">
        <f>ROUND(I302*H302,2)</f>
        <v>0</v>
      </c>
      <c r="BL302" s="18" t="s">
        <v>293</v>
      </c>
      <c r="BM302" s="241" t="s">
        <v>3262</v>
      </c>
    </row>
    <row r="303" s="2" customFormat="1">
      <c r="A303" s="39"/>
      <c r="B303" s="40"/>
      <c r="C303" s="41"/>
      <c r="D303" s="243" t="s">
        <v>224</v>
      </c>
      <c r="E303" s="41"/>
      <c r="F303" s="244" t="s">
        <v>3263</v>
      </c>
      <c r="G303" s="41"/>
      <c r="H303" s="41"/>
      <c r="I303" s="245"/>
      <c r="J303" s="41"/>
      <c r="K303" s="41"/>
      <c r="L303" s="45"/>
      <c r="M303" s="246"/>
      <c r="N303" s="247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224</v>
      </c>
      <c r="AU303" s="18" t="s">
        <v>87</v>
      </c>
    </row>
    <row r="304" s="2" customFormat="1" ht="24.15" customHeight="1">
      <c r="A304" s="39"/>
      <c r="B304" s="40"/>
      <c r="C304" s="229" t="s">
        <v>1719</v>
      </c>
      <c r="D304" s="229" t="s">
        <v>218</v>
      </c>
      <c r="E304" s="231" t="s">
        <v>3264</v>
      </c>
      <c r="F304" s="232" t="s">
        <v>3265</v>
      </c>
      <c r="G304" s="233" t="s">
        <v>515</v>
      </c>
      <c r="H304" s="234">
        <v>1</v>
      </c>
      <c r="I304" s="235"/>
      <c r="J304" s="236">
        <f>ROUND(I304*H304,2)</f>
        <v>0</v>
      </c>
      <c r="K304" s="232" t="s">
        <v>222</v>
      </c>
      <c r="L304" s="45"/>
      <c r="M304" s="237" t="s">
        <v>1</v>
      </c>
      <c r="N304" s="238" t="s">
        <v>44</v>
      </c>
      <c r="O304" s="92"/>
      <c r="P304" s="239">
        <f>O304*H304</f>
        <v>0</v>
      </c>
      <c r="Q304" s="239">
        <v>0.039907463300000001</v>
      </c>
      <c r="R304" s="239">
        <f>Q304*H304</f>
        <v>0.039907463300000001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293</v>
      </c>
      <c r="AT304" s="241" t="s">
        <v>218</v>
      </c>
      <c r="AU304" s="241" t="s">
        <v>87</v>
      </c>
      <c r="AY304" s="18" t="s">
        <v>214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85</v>
      </c>
      <c r="BK304" s="242">
        <f>ROUND(I304*H304,2)</f>
        <v>0</v>
      </c>
      <c r="BL304" s="18" t="s">
        <v>293</v>
      </c>
      <c r="BM304" s="241" t="s">
        <v>3266</v>
      </c>
    </row>
    <row r="305" s="2" customFormat="1">
      <c r="A305" s="39"/>
      <c r="B305" s="40"/>
      <c r="C305" s="41"/>
      <c r="D305" s="243" t="s">
        <v>224</v>
      </c>
      <c r="E305" s="41"/>
      <c r="F305" s="244" t="s">
        <v>3267</v>
      </c>
      <c r="G305" s="41"/>
      <c r="H305" s="41"/>
      <c r="I305" s="245"/>
      <c r="J305" s="41"/>
      <c r="K305" s="41"/>
      <c r="L305" s="45"/>
      <c r="M305" s="246"/>
      <c r="N305" s="247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224</v>
      </c>
      <c r="AU305" s="18" t="s">
        <v>87</v>
      </c>
    </row>
    <row r="306" s="2" customFormat="1" ht="24.15" customHeight="1">
      <c r="A306" s="39"/>
      <c r="B306" s="40"/>
      <c r="C306" s="229" t="s">
        <v>644</v>
      </c>
      <c r="D306" s="229" t="s">
        <v>218</v>
      </c>
      <c r="E306" s="231" t="s">
        <v>3268</v>
      </c>
      <c r="F306" s="232" t="s">
        <v>3269</v>
      </c>
      <c r="G306" s="233" t="s">
        <v>515</v>
      </c>
      <c r="H306" s="234">
        <v>3</v>
      </c>
      <c r="I306" s="235"/>
      <c r="J306" s="236">
        <f>ROUND(I306*H306,2)</f>
        <v>0</v>
      </c>
      <c r="K306" s="232" t="s">
        <v>222</v>
      </c>
      <c r="L306" s="45"/>
      <c r="M306" s="237" t="s">
        <v>1</v>
      </c>
      <c r="N306" s="238" t="s">
        <v>44</v>
      </c>
      <c r="O306" s="92"/>
      <c r="P306" s="239">
        <f>O306*H306</f>
        <v>0</v>
      </c>
      <c r="Q306" s="239">
        <v>0.017689313200000001</v>
      </c>
      <c r="R306" s="239">
        <f>Q306*H306</f>
        <v>0.053067939600000003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293</v>
      </c>
      <c r="AT306" s="241" t="s">
        <v>218</v>
      </c>
      <c r="AU306" s="241" t="s">
        <v>87</v>
      </c>
      <c r="AY306" s="18" t="s">
        <v>214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85</v>
      </c>
      <c r="BK306" s="242">
        <f>ROUND(I306*H306,2)</f>
        <v>0</v>
      </c>
      <c r="BL306" s="18" t="s">
        <v>293</v>
      </c>
      <c r="BM306" s="241" t="s">
        <v>3270</v>
      </c>
    </row>
    <row r="307" s="2" customFormat="1">
      <c r="A307" s="39"/>
      <c r="B307" s="40"/>
      <c r="C307" s="41"/>
      <c r="D307" s="243" t="s">
        <v>224</v>
      </c>
      <c r="E307" s="41"/>
      <c r="F307" s="244" t="s">
        <v>3271</v>
      </c>
      <c r="G307" s="41"/>
      <c r="H307" s="41"/>
      <c r="I307" s="245"/>
      <c r="J307" s="41"/>
      <c r="K307" s="41"/>
      <c r="L307" s="45"/>
      <c r="M307" s="246"/>
      <c r="N307" s="247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224</v>
      </c>
      <c r="AU307" s="18" t="s">
        <v>87</v>
      </c>
    </row>
    <row r="308" s="2" customFormat="1" ht="24.15" customHeight="1">
      <c r="A308" s="39"/>
      <c r="B308" s="40"/>
      <c r="C308" s="229" t="s">
        <v>1734</v>
      </c>
      <c r="D308" s="229" t="s">
        <v>218</v>
      </c>
      <c r="E308" s="231" t="s">
        <v>3272</v>
      </c>
      <c r="F308" s="232" t="s">
        <v>3273</v>
      </c>
      <c r="G308" s="233" t="s">
        <v>515</v>
      </c>
      <c r="H308" s="234">
        <v>10</v>
      </c>
      <c r="I308" s="235"/>
      <c r="J308" s="236">
        <f>ROUND(I308*H308,2)</f>
        <v>0</v>
      </c>
      <c r="K308" s="232" t="s">
        <v>222</v>
      </c>
      <c r="L308" s="45"/>
      <c r="M308" s="237" t="s">
        <v>1</v>
      </c>
      <c r="N308" s="238" t="s">
        <v>44</v>
      </c>
      <c r="O308" s="92"/>
      <c r="P308" s="239">
        <f>O308*H308</f>
        <v>0</v>
      </c>
      <c r="Q308" s="239">
        <v>0.016469276500000001</v>
      </c>
      <c r="R308" s="239">
        <f>Q308*H308</f>
        <v>0.16469276500000002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293</v>
      </c>
      <c r="AT308" s="241" t="s">
        <v>218</v>
      </c>
      <c r="AU308" s="241" t="s">
        <v>87</v>
      </c>
      <c r="AY308" s="18" t="s">
        <v>214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85</v>
      </c>
      <c r="BK308" s="242">
        <f>ROUND(I308*H308,2)</f>
        <v>0</v>
      </c>
      <c r="BL308" s="18" t="s">
        <v>293</v>
      </c>
      <c r="BM308" s="241" t="s">
        <v>3274</v>
      </c>
    </row>
    <row r="309" s="2" customFormat="1">
      <c r="A309" s="39"/>
      <c r="B309" s="40"/>
      <c r="C309" s="41"/>
      <c r="D309" s="243" t="s">
        <v>224</v>
      </c>
      <c r="E309" s="41"/>
      <c r="F309" s="244" t="s">
        <v>3275</v>
      </c>
      <c r="G309" s="41"/>
      <c r="H309" s="41"/>
      <c r="I309" s="245"/>
      <c r="J309" s="41"/>
      <c r="K309" s="41"/>
      <c r="L309" s="45"/>
      <c r="M309" s="246"/>
      <c r="N309" s="247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224</v>
      </c>
      <c r="AU309" s="18" t="s">
        <v>87</v>
      </c>
    </row>
    <row r="310" s="2" customFormat="1" ht="24.15" customHeight="1">
      <c r="A310" s="39"/>
      <c r="B310" s="40"/>
      <c r="C310" s="229" t="s">
        <v>648</v>
      </c>
      <c r="D310" s="229" t="s">
        <v>218</v>
      </c>
      <c r="E310" s="231" t="s">
        <v>3276</v>
      </c>
      <c r="F310" s="232" t="s">
        <v>3277</v>
      </c>
      <c r="G310" s="233" t="s">
        <v>515</v>
      </c>
      <c r="H310" s="234">
        <v>1</v>
      </c>
      <c r="I310" s="235"/>
      <c r="J310" s="236">
        <f>ROUND(I310*H310,2)</f>
        <v>0</v>
      </c>
      <c r="K310" s="232" t="s">
        <v>222</v>
      </c>
      <c r="L310" s="45"/>
      <c r="M310" s="237" t="s">
        <v>1</v>
      </c>
      <c r="N310" s="238" t="s">
        <v>44</v>
      </c>
      <c r="O310" s="92"/>
      <c r="P310" s="239">
        <f>O310*H310</f>
        <v>0</v>
      </c>
      <c r="Q310" s="239">
        <v>0.019209276500000001</v>
      </c>
      <c r="R310" s="239">
        <f>Q310*H310</f>
        <v>0.019209276500000001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293</v>
      </c>
      <c r="AT310" s="241" t="s">
        <v>218</v>
      </c>
      <c r="AU310" s="241" t="s">
        <v>87</v>
      </c>
      <c r="AY310" s="18" t="s">
        <v>214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85</v>
      </c>
      <c r="BK310" s="242">
        <f>ROUND(I310*H310,2)</f>
        <v>0</v>
      </c>
      <c r="BL310" s="18" t="s">
        <v>293</v>
      </c>
      <c r="BM310" s="241" t="s">
        <v>3278</v>
      </c>
    </row>
    <row r="311" s="2" customFormat="1">
      <c r="A311" s="39"/>
      <c r="B311" s="40"/>
      <c r="C311" s="41"/>
      <c r="D311" s="243" t="s">
        <v>224</v>
      </c>
      <c r="E311" s="41"/>
      <c r="F311" s="244" t="s">
        <v>3279</v>
      </c>
      <c r="G311" s="41"/>
      <c r="H311" s="41"/>
      <c r="I311" s="245"/>
      <c r="J311" s="41"/>
      <c r="K311" s="41"/>
      <c r="L311" s="45"/>
      <c r="M311" s="246"/>
      <c r="N311" s="247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224</v>
      </c>
      <c r="AU311" s="18" t="s">
        <v>87</v>
      </c>
    </row>
    <row r="312" s="2" customFormat="1" ht="24.15" customHeight="1">
      <c r="A312" s="39"/>
      <c r="B312" s="40"/>
      <c r="C312" s="229" t="s">
        <v>612</v>
      </c>
      <c r="D312" s="229" t="s">
        <v>218</v>
      </c>
      <c r="E312" s="231" t="s">
        <v>3280</v>
      </c>
      <c r="F312" s="232" t="s">
        <v>3281</v>
      </c>
      <c r="G312" s="233" t="s">
        <v>515</v>
      </c>
      <c r="H312" s="234">
        <v>1</v>
      </c>
      <c r="I312" s="235"/>
      <c r="J312" s="236">
        <f>ROUND(I312*H312,2)</f>
        <v>0</v>
      </c>
      <c r="K312" s="232" t="s">
        <v>222</v>
      </c>
      <c r="L312" s="45"/>
      <c r="M312" s="237" t="s">
        <v>1</v>
      </c>
      <c r="N312" s="238" t="s">
        <v>44</v>
      </c>
      <c r="O312" s="92"/>
      <c r="P312" s="239">
        <f>O312*H312</f>
        <v>0</v>
      </c>
      <c r="Q312" s="239">
        <v>0.0234137728</v>
      </c>
      <c r="R312" s="239">
        <f>Q312*H312</f>
        <v>0.0234137728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293</v>
      </c>
      <c r="AT312" s="241" t="s">
        <v>218</v>
      </c>
      <c r="AU312" s="241" t="s">
        <v>87</v>
      </c>
      <c r="AY312" s="18" t="s">
        <v>214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85</v>
      </c>
      <c r="BK312" s="242">
        <f>ROUND(I312*H312,2)</f>
        <v>0</v>
      </c>
      <c r="BL312" s="18" t="s">
        <v>293</v>
      </c>
      <c r="BM312" s="241" t="s">
        <v>3282</v>
      </c>
    </row>
    <row r="313" s="2" customFormat="1">
      <c r="A313" s="39"/>
      <c r="B313" s="40"/>
      <c r="C313" s="41"/>
      <c r="D313" s="243" t="s">
        <v>224</v>
      </c>
      <c r="E313" s="41"/>
      <c r="F313" s="244" t="s">
        <v>3283</v>
      </c>
      <c r="G313" s="41"/>
      <c r="H313" s="41"/>
      <c r="I313" s="245"/>
      <c r="J313" s="41"/>
      <c r="K313" s="41"/>
      <c r="L313" s="45"/>
      <c r="M313" s="246"/>
      <c r="N313" s="247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224</v>
      </c>
      <c r="AU313" s="18" t="s">
        <v>87</v>
      </c>
    </row>
    <row r="314" s="2" customFormat="1" ht="24.15" customHeight="1">
      <c r="A314" s="39"/>
      <c r="B314" s="40"/>
      <c r="C314" s="229" t="s">
        <v>616</v>
      </c>
      <c r="D314" s="229" t="s">
        <v>218</v>
      </c>
      <c r="E314" s="231" t="s">
        <v>3284</v>
      </c>
      <c r="F314" s="232" t="s">
        <v>3285</v>
      </c>
      <c r="G314" s="233" t="s">
        <v>515</v>
      </c>
      <c r="H314" s="234">
        <v>1</v>
      </c>
      <c r="I314" s="235"/>
      <c r="J314" s="236">
        <f>ROUND(I314*H314,2)</f>
        <v>0</v>
      </c>
      <c r="K314" s="232" t="s">
        <v>222</v>
      </c>
      <c r="L314" s="45"/>
      <c r="M314" s="237" t="s">
        <v>1</v>
      </c>
      <c r="N314" s="238" t="s">
        <v>44</v>
      </c>
      <c r="O314" s="92"/>
      <c r="P314" s="239">
        <f>O314*H314</f>
        <v>0</v>
      </c>
      <c r="Q314" s="239">
        <v>0.0452358</v>
      </c>
      <c r="R314" s="239">
        <f>Q314*H314</f>
        <v>0.0452358</v>
      </c>
      <c r="S314" s="239">
        <v>0</v>
      </c>
      <c r="T314" s="24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1" t="s">
        <v>293</v>
      </c>
      <c r="AT314" s="241" t="s">
        <v>218</v>
      </c>
      <c r="AU314" s="241" t="s">
        <v>87</v>
      </c>
      <c r="AY314" s="18" t="s">
        <v>214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8" t="s">
        <v>85</v>
      </c>
      <c r="BK314" s="242">
        <f>ROUND(I314*H314,2)</f>
        <v>0</v>
      </c>
      <c r="BL314" s="18" t="s">
        <v>293</v>
      </c>
      <c r="BM314" s="241" t="s">
        <v>3286</v>
      </c>
    </row>
    <row r="315" s="2" customFormat="1">
      <c r="A315" s="39"/>
      <c r="B315" s="40"/>
      <c r="C315" s="41"/>
      <c r="D315" s="243" t="s">
        <v>224</v>
      </c>
      <c r="E315" s="41"/>
      <c r="F315" s="244" t="s">
        <v>3287</v>
      </c>
      <c r="G315" s="41"/>
      <c r="H315" s="41"/>
      <c r="I315" s="245"/>
      <c r="J315" s="41"/>
      <c r="K315" s="41"/>
      <c r="L315" s="45"/>
      <c r="M315" s="246"/>
      <c r="N315" s="247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224</v>
      </c>
      <c r="AU315" s="18" t="s">
        <v>87</v>
      </c>
    </row>
    <row r="316" s="2" customFormat="1" ht="24.15" customHeight="1">
      <c r="A316" s="39"/>
      <c r="B316" s="40"/>
      <c r="C316" s="229" t="s">
        <v>1757</v>
      </c>
      <c r="D316" s="229" t="s">
        <v>218</v>
      </c>
      <c r="E316" s="231" t="s">
        <v>3288</v>
      </c>
      <c r="F316" s="232" t="s">
        <v>3289</v>
      </c>
      <c r="G316" s="233" t="s">
        <v>515</v>
      </c>
      <c r="H316" s="234">
        <v>2</v>
      </c>
      <c r="I316" s="235"/>
      <c r="J316" s="236">
        <f>ROUND(I316*H316,2)</f>
        <v>0</v>
      </c>
      <c r="K316" s="232" t="s">
        <v>222</v>
      </c>
      <c r="L316" s="45"/>
      <c r="M316" s="237" t="s">
        <v>1</v>
      </c>
      <c r="N316" s="238" t="s">
        <v>44</v>
      </c>
      <c r="O316" s="92"/>
      <c r="P316" s="239">
        <f>O316*H316</f>
        <v>0</v>
      </c>
      <c r="Q316" s="239">
        <v>0.0015</v>
      </c>
      <c r="R316" s="239">
        <f>Q316*H316</f>
        <v>0.0030000000000000001</v>
      </c>
      <c r="S316" s="239">
        <v>0</v>
      </c>
      <c r="T316" s="24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1" t="s">
        <v>293</v>
      </c>
      <c r="AT316" s="241" t="s">
        <v>218</v>
      </c>
      <c r="AU316" s="241" t="s">
        <v>87</v>
      </c>
      <c r="AY316" s="18" t="s">
        <v>214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8" t="s">
        <v>85</v>
      </c>
      <c r="BK316" s="242">
        <f>ROUND(I316*H316,2)</f>
        <v>0</v>
      </c>
      <c r="BL316" s="18" t="s">
        <v>293</v>
      </c>
      <c r="BM316" s="241" t="s">
        <v>3290</v>
      </c>
    </row>
    <row r="317" s="2" customFormat="1">
      <c r="A317" s="39"/>
      <c r="B317" s="40"/>
      <c r="C317" s="41"/>
      <c r="D317" s="243" t="s">
        <v>224</v>
      </c>
      <c r="E317" s="41"/>
      <c r="F317" s="244" t="s">
        <v>3291</v>
      </c>
      <c r="G317" s="41"/>
      <c r="H317" s="41"/>
      <c r="I317" s="245"/>
      <c r="J317" s="41"/>
      <c r="K317" s="41"/>
      <c r="L317" s="45"/>
      <c r="M317" s="246"/>
      <c r="N317" s="247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224</v>
      </c>
      <c r="AU317" s="18" t="s">
        <v>87</v>
      </c>
    </row>
    <row r="318" s="2" customFormat="1" ht="24.15" customHeight="1">
      <c r="A318" s="39"/>
      <c r="B318" s="40"/>
      <c r="C318" s="229" t="s">
        <v>886</v>
      </c>
      <c r="D318" s="229" t="s">
        <v>218</v>
      </c>
      <c r="E318" s="231" t="s">
        <v>3292</v>
      </c>
      <c r="F318" s="232" t="s">
        <v>3293</v>
      </c>
      <c r="G318" s="233" t="s">
        <v>515</v>
      </c>
      <c r="H318" s="234">
        <v>1</v>
      </c>
      <c r="I318" s="235"/>
      <c r="J318" s="236">
        <f>ROUND(I318*H318,2)</f>
        <v>0</v>
      </c>
      <c r="K318" s="232" t="s">
        <v>222</v>
      </c>
      <c r="L318" s="45"/>
      <c r="M318" s="237" t="s">
        <v>1</v>
      </c>
      <c r="N318" s="238" t="s">
        <v>44</v>
      </c>
      <c r="O318" s="92"/>
      <c r="P318" s="239">
        <f>O318*H318</f>
        <v>0</v>
      </c>
      <c r="Q318" s="239">
        <v>0.00084999999999999995</v>
      </c>
      <c r="R318" s="239">
        <f>Q318*H318</f>
        <v>0.00084999999999999995</v>
      </c>
      <c r="S318" s="239">
        <v>0</v>
      </c>
      <c r="T318" s="24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1" t="s">
        <v>293</v>
      </c>
      <c r="AT318" s="241" t="s">
        <v>218</v>
      </c>
      <c r="AU318" s="241" t="s">
        <v>87</v>
      </c>
      <c r="AY318" s="18" t="s">
        <v>214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8" t="s">
        <v>85</v>
      </c>
      <c r="BK318" s="242">
        <f>ROUND(I318*H318,2)</f>
        <v>0</v>
      </c>
      <c r="BL318" s="18" t="s">
        <v>293</v>
      </c>
      <c r="BM318" s="241" t="s">
        <v>3294</v>
      </c>
    </row>
    <row r="319" s="2" customFormat="1">
      <c r="A319" s="39"/>
      <c r="B319" s="40"/>
      <c r="C319" s="41"/>
      <c r="D319" s="243" t="s">
        <v>224</v>
      </c>
      <c r="E319" s="41"/>
      <c r="F319" s="244" t="s">
        <v>3295</v>
      </c>
      <c r="G319" s="41"/>
      <c r="H319" s="41"/>
      <c r="I319" s="245"/>
      <c r="J319" s="41"/>
      <c r="K319" s="41"/>
      <c r="L319" s="45"/>
      <c r="M319" s="246"/>
      <c r="N319" s="247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224</v>
      </c>
      <c r="AU319" s="18" t="s">
        <v>87</v>
      </c>
    </row>
    <row r="320" s="2" customFormat="1" ht="33" customHeight="1">
      <c r="A320" s="39"/>
      <c r="B320" s="40"/>
      <c r="C320" s="229" t="s">
        <v>550</v>
      </c>
      <c r="D320" s="230" t="s">
        <v>218</v>
      </c>
      <c r="E320" s="231" t="s">
        <v>551</v>
      </c>
      <c r="F320" s="232" t="s">
        <v>552</v>
      </c>
      <c r="G320" s="233" t="s">
        <v>515</v>
      </c>
      <c r="H320" s="234">
        <v>6</v>
      </c>
      <c r="I320" s="235"/>
      <c r="J320" s="236">
        <f>ROUND(I320*H320,2)</f>
        <v>0</v>
      </c>
      <c r="K320" s="232" t="s">
        <v>222</v>
      </c>
      <c r="L320" s="45"/>
      <c r="M320" s="237" t="s">
        <v>1</v>
      </c>
      <c r="N320" s="238" t="s">
        <v>44</v>
      </c>
      <c r="O320" s="92"/>
      <c r="P320" s="239">
        <f>O320*H320</f>
        <v>0</v>
      </c>
      <c r="Q320" s="239">
        <v>0.0049347121000000004</v>
      </c>
      <c r="R320" s="239">
        <f>Q320*H320</f>
        <v>0.029608272600000003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293</v>
      </c>
      <c r="AT320" s="241" t="s">
        <v>218</v>
      </c>
      <c r="AU320" s="241" t="s">
        <v>87</v>
      </c>
      <c r="AY320" s="18" t="s">
        <v>214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85</v>
      </c>
      <c r="BK320" s="242">
        <f>ROUND(I320*H320,2)</f>
        <v>0</v>
      </c>
      <c r="BL320" s="18" t="s">
        <v>293</v>
      </c>
      <c r="BM320" s="241" t="s">
        <v>553</v>
      </c>
    </row>
    <row r="321" s="2" customFormat="1">
      <c r="A321" s="39"/>
      <c r="B321" s="40"/>
      <c r="C321" s="41"/>
      <c r="D321" s="243" t="s">
        <v>224</v>
      </c>
      <c r="E321" s="41"/>
      <c r="F321" s="244" t="s">
        <v>554</v>
      </c>
      <c r="G321" s="41"/>
      <c r="H321" s="41"/>
      <c r="I321" s="245"/>
      <c r="J321" s="41"/>
      <c r="K321" s="41"/>
      <c r="L321" s="45"/>
      <c r="M321" s="246"/>
      <c r="N321" s="247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224</v>
      </c>
      <c r="AU321" s="18" t="s">
        <v>87</v>
      </c>
    </row>
    <row r="322" s="14" customFormat="1">
      <c r="A322" s="14"/>
      <c r="B322" s="258"/>
      <c r="C322" s="259"/>
      <c r="D322" s="243" t="s">
        <v>226</v>
      </c>
      <c r="E322" s="260" t="s">
        <v>1</v>
      </c>
      <c r="F322" s="261" t="s">
        <v>732</v>
      </c>
      <c r="G322" s="259"/>
      <c r="H322" s="262">
        <v>7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8" t="s">
        <v>226</v>
      </c>
      <c r="AU322" s="268" t="s">
        <v>87</v>
      </c>
      <c r="AV322" s="14" t="s">
        <v>87</v>
      </c>
      <c r="AW322" s="14" t="s">
        <v>34</v>
      </c>
      <c r="AX322" s="14" t="s">
        <v>79</v>
      </c>
      <c r="AY322" s="268" t="s">
        <v>214</v>
      </c>
    </row>
    <row r="323" s="14" customFormat="1">
      <c r="A323" s="14"/>
      <c r="B323" s="258"/>
      <c r="C323" s="259"/>
      <c r="D323" s="243" t="s">
        <v>226</v>
      </c>
      <c r="E323" s="260" t="s">
        <v>1</v>
      </c>
      <c r="F323" s="261" t="s">
        <v>3226</v>
      </c>
      <c r="G323" s="259"/>
      <c r="H323" s="262">
        <v>-1</v>
      </c>
      <c r="I323" s="263"/>
      <c r="J323" s="259"/>
      <c r="K323" s="259"/>
      <c r="L323" s="264"/>
      <c r="M323" s="265"/>
      <c r="N323" s="266"/>
      <c r="O323" s="266"/>
      <c r="P323" s="266"/>
      <c r="Q323" s="266"/>
      <c r="R323" s="266"/>
      <c r="S323" s="266"/>
      <c r="T323" s="26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8" t="s">
        <v>226</v>
      </c>
      <c r="AU323" s="268" t="s">
        <v>87</v>
      </c>
      <c r="AV323" s="14" t="s">
        <v>87</v>
      </c>
      <c r="AW323" s="14" t="s">
        <v>34</v>
      </c>
      <c r="AX323" s="14" t="s">
        <v>79</v>
      </c>
      <c r="AY323" s="268" t="s">
        <v>214</v>
      </c>
    </row>
    <row r="324" s="15" customFormat="1">
      <c r="A324" s="15"/>
      <c r="B324" s="269"/>
      <c r="C324" s="270"/>
      <c r="D324" s="243" t="s">
        <v>226</v>
      </c>
      <c r="E324" s="271" t="s">
        <v>1</v>
      </c>
      <c r="F324" s="272" t="s">
        <v>230</v>
      </c>
      <c r="G324" s="270"/>
      <c r="H324" s="273">
        <v>6</v>
      </c>
      <c r="I324" s="274"/>
      <c r="J324" s="270"/>
      <c r="K324" s="270"/>
      <c r="L324" s="275"/>
      <c r="M324" s="276"/>
      <c r="N324" s="277"/>
      <c r="O324" s="277"/>
      <c r="P324" s="277"/>
      <c r="Q324" s="277"/>
      <c r="R324" s="277"/>
      <c r="S324" s="277"/>
      <c r="T324" s="278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9" t="s">
        <v>226</v>
      </c>
      <c r="AU324" s="279" t="s">
        <v>87</v>
      </c>
      <c r="AV324" s="15" t="s">
        <v>117</v>
      </c>
      <c r="AW324" s="15" t="s">
        <v>34</v>
      </c>
      <c r="AX324" s="15" t="s">
        <v>85</v>
      </c>
      <c r="AY324" s="279" t="s">
        <v>214</v>
      </c>
    </row>
    <row r="325" s="2" customFormat="1" ht="24.15" customHeight="1">
      <c r="A325" s="39"/>
      <c r="B325" s="40"/>
      <c r="C325" s="229" t="s">
        <v>889</v>
      </c>
      <c r="D325" s="229" t="s">
        <v>218</v>
      </c>
      <c r="E325" s="231" t="s">
        <v>3296</v>
      </c>
      <c r="F325" s="232" t="s">
        <v>3297</v>
      </c>
      <c r="G325" s="233" t="s">
        <v>515</v>
      </c>
      <c r="H325" s="234">
        <v>1</v>
      </c>
      <c r="I325" s="235"/>
      <c r="J325" s="236">
        <f>ROUND(I325*H325,2)</f>
        <v>0</v>
      </c>
      <c r="K325" s="232" t="s">
        <v>222</v>
      </c>
      <c r="L325" s="45"/>
      <c r="M325" s="237" t="s">
        <v>1</v>
      </c>
      <c r="N325" s="238" t="s">
        <v>44</v>
      </c>
      <c r="O325" s="92"/>
      <c r="P325" s="239">
        <f>O325*H325</f>
        <v>0</v>
      </c>
      <c r="Q325" s="239">
        <v>0.0098347121000000003</v>
      </c>
      <c r="R325" s="239">
        <f>Q325*H325</f>
        <v>0.0098347121000000003</v>
      </c>
      <c r="S325" s="239">
        <v>0</v>
      </c>
      <c r="T325" s="24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1" t="s">
        <v>293</v>
      </c>
      <c r="AT325" s="241" t="s">
        <v>218</v>
      </c>
      <c r="AU325" s="241" t="s">
        <v>87</v>
      </c>
      <c r="AY325" s="18" t="s">
        <v>214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8" t="s">
        <v>85</v>
      </c>
      <c r="BK325" s="242">
        <f>ROUND(I325*H325,2)</f>
        <v>0</v>
      </c>
      <c r="BL325" s="18" t="s">
        <v>293</v>
      </c>
      <c r="BM325" s="241" t="s">
        <v>3298</v>
      </c>
    </row>
    <row r="326" s="2" customFormat="1">
      <c r="A326" s="39"/>
      <c r="B326" s="40"/>
      <c r="C326" s="41"/>
      <c r="D326" s="243" t="s">
        <v>224</v>
      </c>
      <c r="E326" s="41"/>
      <c r="F326" s="244" t="s">
        <v>3299</v>
      </c>
      <c r="G326" s="41"/>
      <c r="H326" s="41"/>
      <c r="I326" s="245"/>
      <c r="J326" s="41"/>
      <c r="K326" s="41"/>
      <c r="L326" s="45"/>
      <c r="M326" s="246"/>
      <c r="N326" s="247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224</v>
      </c>
      <c r="AU326" s="18" t="s">
        <v>87</v>
      </c>
    </row>
    <row r="327" s="2" customFormat="1" ht="24.15" customHeight="1">
      <c r="A327" s="39"/>
      <c r="B327" s="40"/>
      <c r="C327" s="229" t="s">
        <v>1777</v>
      </c>
      <c r="D327" s="229" t="s">
        <v>218</v>
      </c>
      <c r="E327" s="231" t="s">
        <v>3300</v>
      </c>
      <c r="F327" s="232" t="s">
        <v>3301</v>
      </c>
      <c r="G327" s="233" t="s">
        <v>515</v>
      </c>
      <c r="H327" s="234">
        <v>1</v>
      </c>
      <c r="I327" s="235"/>
      <c r="J327" s="236">
        <f>ROUND(I327*H327,2)</f>
        <v>0</v>
      </c>
      <c r="K327" s="232" t="s">
        <v>222</v>
      </c>
      <c r="L327" s="45"/>
      <c r="M327" s="237" t="s">
        <v>1</v>
      </c>
      <c r="N327" s="238" t="s">
        <v>44</v>
      </c>
      <c r="O327" s="92"/>
      <c r="P327" s="239">
        <f>O327*H327</f>
        <v>0</v>
      </c>
      <c r="Q327" s="239">
        <v>0.0147488363</v>
      </c>
      <c r="R327" s="239">
        <f>Q327*H327</f>
        <v>0.0147488363</v>
      </c>
      <c r="S327" s="239">
        <v>0</v>
      </c>
      <c r="T327" s="24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1" t="s">
        <v>293</v>
      </c>
      <c r="AT327" s="241" t="s">
        <v>218</v>
      </c>
      <c r="AU327" s="241" t="s">
        <v>87</v>
      </c>
      <c r="AY327" s="18" t="s">
        <v>214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8" t="s">
        <v>85</v>
      </c>
      <c r="BK327" s="242">
        <f>ROUND(I327*H327,2)</f>
        <v>0</v>
      </c>
      <c r="BL327" s="18" t="s">
        <v>293</v>
      </c>
      <c r="BM327" s="241" t="s">
        <v>3302</v>
      </c>
    </row>
    <row r="328" s="2" customFormat="1">
      <c r="A328" s="39"/>
      <c r="B328" s="40"/>
      <c r="C328" s="41"/>
      <c r="D328" s="243" t="s">
        <v>224</v>
      </c>
      <c r="E328" s="41"/>
      <c r="F328" s="244" t="s">
        <v>3303</v>
      </c>
      <c r="G328" s="41"/>
      <c r="H328" s="41"/>
      <c r="I328" s="245"/>
      <c r="J328" s="41"/>
      <c r="K328" s="41"/>
      <c r="L328" s="45"/>
      <c r="M328" s="246"/>
      <c r="N328" s="247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224</v>
      </c>
      <c r="AU328" s="18" t="s">
        <v>87</v>
      </c>
    </row>
    <row r="329" s="2" customFormat="1" ht="24.15" customHeight="1">
      <c r="A329" s="39"/>
      <c r="B329" s="40"/>
      <c r="C329" s="229" t="s">
        <v>555</v>
      </c>
      <c r="D329" s="230" t="s">
        <v>218</v>
      </c>
      <c r="E329" s="231" t="s">
        <v>556</v>
      </c>
      <c r="F329" s="232" t="s">
        <v>557</v>
      </c>
      <c r="G329" s="233" t="s">
        <v>515</v>
      </c>
      <c r="H329" s="234">
        <v>43</v>
      </c>
      <c r="I329" s="235"/>
      <c r="J329" s="236">
        <f>ROUND(I329*H329,2)</f>
        <v>0</v>
      </c>
      <c r="K329" s="232" t="s">
        <v>222</v>
      </c>
      <c r="L329" s="45"/>
      <c r="M329" s="237" t="s">
        <v>1</v>
      </c>
      <c r="N329" s="238" t="s">
        <v>44</v>
      </c>
      <c r="O329" s="92"/>
      <c r="P329" s="239">
        <f>O329*H329</f>
        <v>0</v>
      </c>
      <c r="Q329" s="239">
        <v>0.00023913999999999999</v>
      </c>
      <c r="R329" s="239">
        <f>Q329*H329</f>
        <v>0.01028302</v>
      </c>
      <c r="S329" s="239">
        <v>0</v>
      </c>
      <c r="T329" s="24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293</v>
      </c>
      <c r="AT329" s="241" t="s">
        <v>218</v>
      </c>
      <c r="AU329" s="241" t="s">
        <v>87</v>
      </c>
      <c r="AY329" s="18" t="s">
        <v>214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85</v>
      </c>
      <c r="BK329" s="242">
        <f>ROUND(I329*H329,2)</f>
        <v>0</v>
      </c>
      <c r="BL329" s="18" t="s">
        <v>293</v>
      </c>
      <c r="BM329" s="241" t="s">
        <v>558</v>
      </c>
    </row>
    <row r="330" s="2" customFormat="1">
      <c r="A330" s="39"/>
      <c r="B330" s="40"/>
      <c r="C330" s="41"/>
      <c r="D330" s="243" t="s">
        <v>224</v>
      </c>
      <c r="E330" s="41"/>
      <c r="F330" s="244" t="s">
        <v>559</v>
      </c>
      <c r="G330" s="41"/>
      <c r="H330" s="41"/>
      <c r="I330" s="245"/>
      <c r="J330" s="41"/>
      <c r="K330" s="41"/>
      <c r="L330" s="45"/>
      <c r="M330" s="246"/>
      <c r="N330" s="247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224</v>
      </c>
      <c r="AU330" s="18" t="s">
        <v>87</v>
      </c>
    </row>
    <row r="331" s="14" customFormat="1">
      <c r="A331" s="14"/>
      <c r="B331" s="258"/>
      <c r="C331" s="259"/>
      <c r="D331" s="243" t="s">
        <v>226</v>
      </c>
      <c r="E331" s="260" t="s">
        <v>1</v>
      </c>
      <c r="F331" s="261" t="s">
        <v>543</v>
      </c>
      <c r="G331" s="259"/>
      <c r="H331" s="262">
        <v>45</v>
      </c>
      <c r="I331" s="263"/>
      <c r="J331" s="259"/>
      <c r="K331" s="259"/>
      <c r="L331" s="264"/>
      <c r="M331" s="265"/>
      <c r="N331" s="266"/>
      <c r="O331" s="266"/>
      <c r="P331" s="266"/>
      <c r="Q331" s="266"/>
      <c r="R331" s="266"/>
      <c r="S331" s="266"/>
      <c r="T331" s="26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8" t="s">
        <v>226</v>
      </c>
      <c r="AU331" s="268" t="s">
        <v>87</v>
      </c>
      <c r="AV331" s="14" t="s">
        <v>87</v>
      </c>
      <c r="AW331" s="14" t="s">
        <v>34</v>
      </c>
      <c r="AX331" s="14" t="s">
        <v>79</v>
      </c>
      <c r="AY331" s="268" t="s">
        <v>214</v>
      </c>
    </row>
    <row r="332" s="14" customFormat="1">
      <c r="A332" s="14"/>
      <c r="B332" s="258"/>
      <c r="C332" s="259"/>
      <c r="D332" s="243" t="s">
        <v>226</v>
      </c>
      <c r="E332" s="260" t="s">
        <v>1</v>
      </c>
      <c r="F332" s="261" t="s">
        <v>3304</v>
      </c>
      <c r="G332" s="259"/>
      <c r="H332" s="262">
        <v>-2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8" t="s">
        <v>226</v>
      </c>
      <c r="AU332" s="268" t="s">
        <v>87</v>
      </c>
      <c r="AV332" s="14" t="s">
        <v>87</v>
      </c>
      <c r="AW332" s="14" t="s">
        <v>34</v>
      </c>
      <c r="AX332" s="14" t="s">
        <v>79</v>
      </c>
      <c r="AY332" s="268" t="s">
        <v>214</v>
      </c>
    </row>
    <row r="333" s="15" customFormat="1">
      <c r="A333" s="15"/>
      <c r="B333" s="269"/>
      <c r="C333" s="270"/>
      <c r="D333" s="243" t="s">
        <v>226</v>
      </c>
      <c r="E333" s="271" t="s">
        <v>1</v>
      </c>
      <c r="F333" s="272" t="s">
        <v>230</v>
      </c>
      <c r="G333" s="270"/>
      <c r="H333" s="273">
        <v>43</v>
      </c>
      <c r="I333" s="274"/>
      <c r="J333" s="270"/>
      <c r="K333" s="270"/>
      <c r="L333" s="275"/>
      <c r="M333" s="276"/>
      <c r="N333" s="277"/>
      <c r="O333" s="277"/>
      <c r="P333" s="277"/>
      <c r="Q333" s="277"/>
      <c r="R333" s="277"/>
      <c r="S333" s="277"/>
      <c r="T333" s="27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9" t="s">
        <v>226</v>
      </c>
      <c r="AU333" s="279" t="s">
        <v>87</v>
      </c>
      <c r="AV333" s="15" t="s">
        <v>117</v>
      </c>
      <c r="AW333" s="15" t="s">
        <v>34</v>
      </c>
      <c r="AX333" s="15" t="s">
        <v>85</v>
      </c>
      <c r="AY333" s="279" t="s">
        <v>214</v>
      </c>
    </row>
    <row r="334" s="2" customFormat="1" ht="24.15" customHeight="1">
      <c r="A334" s="39"/>
      <c r="B334" s="40"/>
      <c r="C334" s="280" t="s">
        <v>560</v>
      </c>
      <c r="D334" s="281" t="s">
        <v>244</v>
      </c>
      <c r="E334" s="282" t="s">
        <v>561</v>
      </c>
      <c r="F334" s="283" t="s">
        <v>562</v>
      </c>
      <c r="G334" s="284" t="s">
        <v>239</v>
      </c>
      <c r="H334" s="285">
        <v>4.5</v>
      </c>
      <c r="I334" s="286"/>
      <c r="J334" s="287">
        <f>ROUND(I334*H334,2)</f>
        <v>0</v>
      </c>
      <c r="K334" s="283" t="s">
        <v>222</v>
      </c>
      <c r="L334" s="288"/>
      <c r="M334" s="289" t="s">
        <v>1</v>
      </c>
      <c r="N334" s="290" t="s">
        <v>44</v>
      </c>
      <c r="O334" s="92"/>
      <c r="P334" s="239">
        <f>O334*H334</f>
        <v>0</v>
      </c>
      <c r="Q334" s="239">
        <v>0.00018000000000000001</v>
      </c>
      <c r="R334" s="239">
        <f>Q334*H334</f>
        <v>0.00081000000000000006</v>
      </c>
      <c r="S334" s="239">
        <v>0</v>
      </c>
      <c r="T334" s="24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1" t="s">
        <v>299</v>
      </c>
      <c r="AT334" s="241" t="s">
        <v>244</v>
      </c>
      <c r="AU334" s="241" t="s">
        <v>87</v>
      </c>
      <c r="AY334" s="18" t="s">
        <v>214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8" t="s">
        <v>85</v>
      </c>
      <c r="BK334" s="242">
        <f>ROUND(I334*H334,2)</f>
        <v>0</v>
      </c>
      <c r="BL334" s="18" t="s">
        <v>293</v>
      </c>
      <c r="BM334" s="241" t="s">
        <v>563</v>
      </c>
    </row>
    <row r="335" s="2" customFormat="1">
      <c r="A335" s="39"/>
      <c r="B335" s="40"/>
      <c r="C335" s="41"/>
      <c r="D335" s="243" t="s">
        <v>224</v>
      </c>
      <c r="E335" s="41"/>
      <c r="F335" s="244" t="s">
        <v>562</v>
      </c>
      <c r="G335" s="41"/>
      <c r="H335" s="41"/>
      <c r="I335" s="245"/>
      <c r="J335" s="41"/>
      <c r="K335" s="41"/>
      <c r="L335" s="45"/>
      <c r="M335" s="246"/>
      <c r="N335" s="247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224</v>
      </c>
      <c r="AU335" s="18" t="s">
        <v>87</v>
      </c>
    </row>
    <row r="336" s="14" customFormat="1">
      <c r="A336" s="14"/>
      <c r="B336" s="258"/>
      <c r="C336" s="259"/>
      <c r="D336" s="243" t="s">
        <v>226</v>
      </c>
      <c r="E336" s="260" t="s">
        <v>1</v>
      </c>
      <c r="F336" s="261" t="s">
        <v>721</v>
      </c>
      <c r="G336" s="259"/>
      <c r="H336" s="262">
        <v>5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8" t="s">
        <v>226</v>
      </c>
      <c r="AU336" s="268" t="s">
        <v>87</v>
      </c>
      <c r="AV336" s="14" t="s">
        <v>87</v>
      </c>
      <c r="AW336" s="14" t="s">
        <v>34</v>
      </c>
      <c r="AX336" s="14" t="s">
        <v>79</v>
      </c>
      <c r="AY336" s="268" t="s">
        <v>214</v>
      </c>
    </row>
    <row r="337" s="14" customFormat="1">
      <c r="A337" s="14"/>
      <c r="B337" s="258"/>
      <c r="C337" s="259"/>
      <c r="D337" s="243" t="s">
        <v>226</v>
      </c>
      <c r="E337" s="260" t="s">
        <v>1</v>
      </c>
      <c r="F337" s="261" t="s">
        <v>3305</v>
      </c>
      <c r="G337" s="259"/>
      <c r="H337" s="262">
        <v>-0.5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8" t="s">
        <v>226</v>
      </c>
      <c r="AU337" s="268" t="s">
        <v>87</v>
      </c>
      <c r="AV337" s="14" t="s">
        <v>87</v>
      </c>
      <c r="AW337" s="14" t="s">
        <v>34</v>
      </c>
      <c r="AX337" s="14" t="s">
        <v>79</v>
      </c>
      <c r="AY337" s="268" t="s">
        <v>214</v>
      </c>
    </row>
    <row r="338" s="15" customFormat="1">
      <c r="A338" s="15"/>
      <c r="B338" s="269"/>
      <c r="C338" s="270"/>
      <c r="D338" s="243" t="s">
        <v>226</v>
      </c>
      <c r="E338" s="271" t="s">
        <v>1</v>
      </c>
      <c r="F338" s="272" t="s">
        <v>230</v>
      </c>
      <c r="G338" s="270"/>
      <c r="H338" s="273">
        <v>4.5</v>
      </c>
      <c r="I338" s="274"/>
      <c r="J338" s="270"/>
      <c r="K338" s="270"/>
      <c r="L338" s="275"/>
      <c r="M338" s="276"/>
      <c r="N338" s="277"/>
      <c r="O338" s="277"/>
      <c r="P338" s="277"/>
      <c r="Q338" s="277"/>
      <c r="R338" s="277"/>
      <c r="S338" s="277"/>
      <c r="T338" s="27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9" t="s">
        <v>226</v>
      </c>
      <c r="AU338" s="279" t="s">
        <v>87</v>
      </c>
      <c r="AV338" s="15" t="s">
        <v>117</v>
      </c>
      <c r="AW338" s="15" t="s">
        <v>34</v>
      </c>
      <c r="AX338" s="15" t="s">
        <v>85</v>
      </c>
      <c r="AY338" s="279" t="s">
        <v>214</v>
      </c>
    </row>
    <row r="339" s="2" customFormat="1" ht="16.5" customHeight="1">
      <c r="A339" s="39"/>
      <c r="B339" s="40"/>
      <c r="C339" s="280" t="s">
        <v>217</v>
      </c>
      <c r="D339" s="281" t="s">
        <v>244</v>
      </c>
      <c r="E339" s="282" t="s">
        <v>564</v>
      </c>
      <c r="F339" s="283" t="s">
        <v>565</v>
      </c>
      <c r="G339" s="284" t="s">
        <v>354</v>
      </c>
      <c r="H339" s="285">
        <v>0</v>
      </c>
      <c r="I339" s="286"/>
      <c r="J339" s="287">
        <f>ROUND(I339*H339,2)</f>
        <v>0</v>
      </c>
      <c r="K339" s="283" t="s">
        <v>222</v>
      </c>
      <c r="L339" s="288"/>
      <c r="M339" s="289" t="s">
        <v>1</v>
      </c>
      <c r="N339" s="290" t="s">
        <v>44</v>
      </c>
      <c r="O339" s="92"/>
      <c r="P339" s="239">
        <f>O339*H339</f>
        <v>0</v>
      </c>
      <c r="Q339" s="239">
        <v>0.059999999999999998</v>
      </c>
      <c r="R339" s="239">
        <f>Q339*H339</f>
        <v>0</v>
      </c>
      <c r="S339" s="239">
        <v>0</v>
      </c>
      <c r="T339" s="24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1" t="s">
        <v>299</v>
      </c>
      <c r="AT339" s="241" t="s">
        <v>244</v>
      </c>
      <c r="AU339" s="241" t="s">
        <v>87</v>
      </c>
      <c r="AY339" s="18" t="s">
        <v>214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8" t="s">
        <v>85</v>
      </c>
      <c r="BK339" s="242">
        <f>ROUND(I339*H339,2)</f>
        <v>0</v>
      </c>
      <c r="BL339" s="18" t="s">
        <v>293</v>
      </c>
      <c r="BM339" s="241" t="s">
        <v>566</v>
      </c>
    </row>
    <row r="340" s="2" customFormat="1">
      <c r="A340" s="39"/>
      <c r="B340" s="40"/>
      <c r="C340" s="41"/>
      <c r="D340" s="243" t="s">
        <v>224</v>
      </c>
      <c r="E340" s="41"/>
      <c r="F340" s="244" t="s">
        <v>565</v>
      </c>
      <c r="G340" s="41"/>
      <c r="H340" s="41"/>
      <c r="I340" s="245"/>
      <c r="J340" s="41"/>
      <c r="K340" s="41"/>
      <c r="L340" s="45"/>
      <c r="M340" s="246"/>
      <c r="N340" s="247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224</v>
      </c>
      <c r="AU340" s="18" t="s">
        <v>87</v>
      </c>
    </row>
    <row r="341" s="14" customFormat="1">
      <c r="A341" s="14"/>
      <c r="B341" s="258"/>
      <c r="C341" s="259"/>
      <c r="D341" s="243" t="s">
        <v>226</v>
      </c>
      <c r="E341" s="260" t="s">
        <v>1</v>
      </c>
      <c r="F341" s="261" t="s">
        <v>85</v>
      </c>
      <c r="G341" s="259"/>
      <c r="H341" s="262">
        <v>1</v>
      </c>
      <c r="I341" s="263"/>
      <c r="J341" s="259"/>
      <c r="K341" s="259"/>
      <c r="L341" s="264"/>
      <c r="M341" s="265"/>
      <c r="N341" s="266"/>
      <c r="O341" s="266"/>
      <c r="P341" s="266"/>
      <c r="Q341" s="266"/>
      <c r="R341" s="266"/>
      <c r="S341" s="266"/>
      <c r="T341" s="26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8" t="s">
        <v>226</v>
      </c>
      <c r="AU341" s="268" t="s">
        <v>87</v>
      </c>
      <c r="AV341" s="14" t="s">
        <v>87</v>
      </c>
      <c r="AW341" s="14" t="s">
        <v>34</v>
      </c>
      <c r="AX341" s="14" t="s">
        <v>79</v>
      </c>
      <c r="AY341" s="268" t="s">
        <v>214</v>
      </c>
    </row>
    <row r="342" s="14" customFormat="1">
      <c r="A342" s="14"/>
      <c r="B342" s="258"/>
      <c r="C342" s="259"/>
      <c r="D342" s="243" t="s">
        <v>226</v>
      </c>
      <c r="E342" s="260" t="s">
        <v>1</v>
      </c>
      <c r="F342" s="261" t="s">
        <v>3226</v>
      </c>
      <c r="G342" s="259"/>
      <c r="H342" s="262">
        <v>-1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8" t="s">
        <v>226</v>
      </c>
      <c r="AU342" s="268" t="s">
        <v>87</v>
      </c>
      <c r="AV342" s="14" t="s">
        <v>87</v>
      </c>
      <c r="AW342" s="14" t="s">
        <v>34</v>
      </c>
      <c r="AX342" s="14" t="s">
        <v>79</v>
      </c>
      <c r="AY342" s="268" t="s">
        <v>214</v>
      </c>
    </row>
    <row r="343" s="15" customFormat="1">
      <c r="A343" s="15"/>
      <c r="B343" s="269"/>
      <c r="C343" s="270"/>
      <c r="D343" s="243" t="s">
        <v>226</v>
      </c>
      <c r="E343" s="271" t="s">
        <v>1</v>
      </c>
      <c r="F343" s="272" t="s">
        <v>230</v>
      </c>
      <c r="G343" s="270"/>
      <c r="H343" s="273">
        <v>0</v>
      </c>
      <c r="I343" s="274"/>
      <c r="J343" s="270"/>
      <c r="K343" s="270"/>
      <c r="L343" s="275"/>
      <c r="M343" s="276"/>
      <c r="N343" s="277"/>
      <c r="O343" s="277"/>
      <c r="P343" s="277"/>
      <c r="Q343" s="277"/>
      <c r="R343" s="277"/>
      <c r="S343" s="277"/>
      <c r="T343" s="27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9" t="s">
        <v>226</v>
      </c>
      <c r="AU343" s="279" t="s">
        <v>87</v>
      </c>
      <c r="AV343" s="15" t="s">
        <v>117</v>
      </c>
      <c r="AW343" s="15" t="s">
        <v>34</v>
      </c>
      <c r="AX343" s="15" t="s">
        <v>85</v>
      </c>
      <c r="AY343" s="279" t="s">
        <v>214</v>
      </c>
    </row>
    <row r="344" s="2" customFormat="1" ht="16.5" customHeight="1">
      <c r="A344" s="39"/>
      <c r="B344" s="40"/>
      <c r="C344" s="280" t="s">
        <v>231</v>
      </c>
      <c r="D344" s="280" t="s">
        <v>244</v>
      </c>
      <c r="E344" s="282" t="s">
        <v>3306</v>
      </c>
      <c r="F344" s="283" t="s">
        <v>3307</v>
      </c>
      <c r="G344" s="284" t="s">
        <v>354</v>
      </c>
      <c r="H344" s="285">
        <v>1</v>
      </c>
      <c r="I344" s="286"/>
      <c r="J344" s="287">
        <f>ROUND(I344*H344,2)</f>
        <v>0</v>
      </c>
      <c r="K344" s="283" t="s">
        <v>222</v>
      </c>
      <c r="L344" s="288"/>
      <c r="M344" s="289" t="s">
        <v>1</v>
      </c>
      <c r="N344" s="290" t="s">
        <v>44</v>
      </c>
      <c r="O344" s="92"/>
      <c r="P344" s="239">
        <f>O344*H344</f>
        <v>0</v>
      </c>
      <c r="Q344" s="239">
        <v>0.056000000000000001</v>
      </c>
      <c r="R344" s="239">
        <f>Q344*H344</f>
        <v>0.056000000000000001</v>
      </c>
      <c r="S344" s="239">
        <v>0</v>
      </c>
      <c r="T344" s="24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1" t="s">
        <v>299</v>
      </c>
      <c r="AT344" s="241" t="s">
        <v>244</v>
      </c>
      <c r="AU344" s="241" t="s">
        <v>87</v>
      </c>
      <c r="AY344" s="18" t="s">
        <v>214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8" t="s">
        <v>85</v>
      </c>
      <c r="BK344" s="242">
        <f>ROUND(I344*H344,2)</f>
        <v>0</v>
      </c>
      <c r="BL344" s="18" t="s">
        <v>293</v>
      </c>
      <c r="BM344" s="241" t="s">
        <v>3308</v>
      </c>
    </row>
    <row r="345" s="2" customFormat="1">
      <c r="A345" s="39"/>
      <c r="B345" s="40"/>
      <c r="C345" s="41"/>
      <c r="D345" s="243" t="s">
        <v>224</v>
      </c>
      <c r="E345" s="41"/>
      <c r="F345" s="244" t="s">
        <v>3307</v>
      </c>
      <c r="G345" s="41"/>
      <c r="H345" s="41"/>
      <c r="I345" s="245"/>
      <c r="J345" s="41"/>
      <c r="K345" s="41"/>
      <c r="L345" s="45"/>
      <c r="M345" s="246"/>
      <c r="N345" s="247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224</v>
      </c>
      <c r="AU345" s="18" t="s">
        <v>87</v>
      </c>
    </row>
    <row r="346" s="2" customFormat="1" ht="24.15" customHeight="1">
      <c r="A346" s="39"/>
      <c r="B346" s="40"/>
      <c r="C346" s="229" t="s">
        <v>567</v>
      </c>
      <c r="D346" s="230" t="s">
        <v>218</v>
      </c>
      <c r="E346" s="231" t="s">
        <v>568</v>
      </c>
      <c r="F346" s="232" t="s">
        <v>569</v>
      </c>
      <c r="G346" s="233" t="s">
        <v>515</v>
      </c>
      <c r="H346" s="234">
        <v>7</v>
      </c>
      <c r="I346" s="235"/>
      <c r="J346" s="236">
        <f>ROUND(I346*H346,2)</f>
        <v>0</v>
      </c>
      <c r="K346" s="232" t="s">
        <v>222</v>
      </c>
      <c r="L346" s="45"/>
      <c r="M346" s="237" t="s">
        <v>1</v>
      </c>
      <c r="N346" s="238" t="s">
        <v>44</v>
      </c>
      <c r="O346" s="92"/>
      <c r="P346" s="239">
        <f>O346*H346</f>
        <v>0</v>
      </c>
      <c r="Q346" s="239">
        <v>0.0018</v>
      </c>
      <c r="R346" s="239">
        <f>Q346*H346</f>
        <v>0.0126</v>
      </c>
      <c r="S346" s="239">
        <v>0</v>
      </c>
      <c r="T346" s="24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1" t="s">
        <v>293</v>
      </c>
      <c r="AT346" s="241" t="s">
        <v>218</v>
      </c>
      <c r="AU346" s="241" t="s">
        <v>87</v>
      </c>
      <c r="AY346" s="18" t="s">
        <v>214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8" t="s">
        <v>85</v>
      </c>
      <c r="BK346" s="242">
        <f>ROUND(I346*H346,2)</f>
        <v>0</v>
      </c>
      <c r="BL346" s="18" t="s">
        <v>293</v>
      </c>
      <c r="BM346" s="241" t="s">
        <v>570</v>
      </c>
    </row>
    <row r="347" s="2" customFormat="1">
      <c r="A347" s="39"/>
      <c r="B347" s="40"/>
      <c r="C347" s="41"/>
      <c r="D347" s="243" t="s">
        <v>224</v>
      </c>
      <c r="E347" s="41"/>
      <c r="F347" s="244" t="s">
        <v>571</v>
      </c>
      <c r="G347" s="41"/>
      <c r="H347" s="41"/>
      <c r="I347" s="245"/>
      <c r="J347" s="41"/>
      <c r="K347" s="41"/>
      <c r="L347" s="45"/>
      <c r="M347" s="246"/>
      <c r="N347" s="247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224</v>
      </c>
      <c r="AU347" s="18" t="s">
        <v>87</v>
      </c>
    </row>
    <row r="348" s="14" customFormat="1">
      <c r="A348" s="14"/>
      <c r="B348" s="258"/>
      <c r="C348" s="259"/>
      <c r="D348" s="243" t="s">
        <v>226</v>
      </c>
      <c r="E348" s="260" t="s">
        <v>1</v>
      </c>
      <c r="F348" s="261" t="s">
        <v>247</v>
      </c>
      <c r="G348" s="259"/>
      <c r="H348" s="262">
        <v>8</v>
      </c>
      <c r="I348" s="263"/>
      <c r="J348" s="259"/>
      <c r="K348" s="259"/>
      <c r="L348" s="264"/>
      <c r="M348" s="265"/>
      <c r="N348" s="266"/>
      <c r="O348" s="266"/>
      <c r="P348" s="266"/>
      <c r="Q348" s="266"/>
      <c r="R348" s="266"/>
      <c r="S348" s="266"/>
      <c r="T348" s="26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8" t="s">
        <v>226</v>
      </c>
      <c r="AU348" s="268" t="s">
        <v>87</v>
      </c>
      <c r="AV348" s="14" t="s">
        <v>87</v>
      </c>
      <c r="AW348" s="14" t="s">
        <v>34</v>
      </c>
      <c r="AX348" s="14" t="s">
        <v>79</v>
      </c>
      <c r="AY348" s="268" t="s">
        <v>214</v>
      </c>
    </row>
    <row r="349" s="14" customFormat="1">
      <c r="A349" s="14"/>
      <c r="B349" s="258"/>
      <c r="C349" s="259"/>
      <c r="D349" s="243" t="s">
        <v>226</v>
      </c>
      <c r="E349" s="260" t="s">
        <v>1</v>
      </c>
      <c r="F349" s="261" t="s">
        <v>3226</v>
      </c>
      <c r="G349" s="259"/>
      <c r="H349" s="262">
        <v>-1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8" t="s">
        <v>226</v>
      </c>
      <c r="AU349" s="268" t="s">
        <v>87</v>
      </c>
      <c r="AV349" s="14" t="s">
        <v>87</v>
      </c>
      <c r="AW349" s="14" t="s">
        <v>34</v>
      </c>
      <c r="AX349" s="14" t="s">
        <v>79</v>
      </c>
      <c r="AY349" s="268" t="s">
        <v>214</v>
      </c>
    </row>
    <row r="350" s="15" customFormat="1">
      <c r="A350" s="15"/>
      <c r="B350" s="269"/>
      <c r="C350" s="270"/>
      <c r="D350" s="243" t="s">
        <v>226</v>
      </c>
      <c r="E350" s="271" t="s">
        <v>1</v>
      </c>
      <c r="F350" s="272" t="s">
        <v>230</v>
      </c>
      <c r="G350" s="270"/>
      <c r="H350" s="273">
        <v>7</v>
      </c>
      <c r="I350" s="274"/>
      <c r="J350" s="270"/>
      <c r="K350" s="270"/>
      <c r="L350" s="275"/>
      <c r="M350" s="276"/>
      <c r="N350" s="277"/>
      <c r="O350" s="277"/>
      <c r="P350" s="277"/>
      <c r="Q350" s="277"/>
      <c r="R350" s="277"/>
      <c r="S350" s="277"/>
      <c r="T350" s="27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9" t="s">
        <v>226</v>
      </c>
      <c r="AU350" s="279" t="s">
        <v>87</v>
      </c>
      <c r="AV350" s="15" t="s">
        <v>117</v>
      </c>
      <c r="AW350" s="15" t="s">
        <v>34</v>
      </c>
      <c r="AX350" s="15" t="s">
        <v>85</v>
      </c>
      <c r="AY350" s="279" t="s">
        <v>214</v>
      </c>
    </row>
    <row r="351" s="2" customFormat="1" ht="21.75" customHeight="1">
      <c r="A351" s="39"/>
      <c r="B351" s="40"/>
      <c r="C351" s="229" t="s">
        <v>1807</v>
      </c>
      <c r="D351" s="229" t="s">
        <v>218</v>
      </c>
      <c r="E351" s="231" t="s">
        <v>3309</v>
      </c>
      <c r="F351" s="232" t="s">
        <v>3310</v>
      </c>
      <c r="G351" s="233" t="s">
        <v>515</v>
      </c>
      <c r="H351" s="234">
        <v>11</v>
      </c>
      <c r="I351" s="235"/>
      <c r="J351" s="236">
        <f>ROUND(I351*H351,2)</f>
        <v>0</v>
      </c>
      <c r="K351" s="232" t="s">
        <v>222</v>
      </c>
      <c r="L351" s="45"/>
      <c r="M351" s="237" t="s">
        <v>1</v>
      </c>
      <c r="N351" s="238" t="s">
        <v>44</v>
      </c>
      <c r="O351" s="92"/>
      <c r="P351" s="239">
        <f>O351*H351</f>
        <v>0</v>
      </c>
      <c r="Q351" s="239">
        <v>0.0018</v>
      </c>
      <c r="R351" s="239">
        <f>Q351*H351</f>
        <v>0.019799999999999998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293</v>
      </c>
      <c r="AT351" s="241" t="s">
        <v>218</v>
      </c>
      <c r="AU351" s="241" t="s">
        <v>87</v>
      </c>
      <c r="AY351" s="18" t="s">
        <v>214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85</v>
      </c>
      <c r="BK351" s="242">
        <f>ROUND(I351*H351,2)</f>
        <v>0</v>
      </c>
      <c r="BL351" s="18" t="s">
        <v>293</v>
      </c>
      <c r="BM351" s="241" t="s">
        <v>3311</v>
      </c>
    </row>
    <row r="352" s="2" customFormat="1">
      <c r="A352" s="39"/>
      <c r="B352" s="40"/>
      <c r="C352" s="41"/>
      <c r="D352" s="243" t="s">
        <v>224</v>
      </c>
      <c r="E352" s="41"/>
      <c r="F352" s="244" t="s">
        <v>3312</v>
      </c>
      <c r="G352" s="41"/>
      <c r="H352" s="41"/>
      <c r="I352" s="245"/>
      <c r="J352" s="41"/>
      <c r="K352" s="41"/>
      <c r="L352" s="45"/>
      <c r="M352" s="246"/>
      <c r="N352" s="247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224</v>
      </c>
      <c r="AU352" s="18" t="s">
        <v>87</v>
      </c>
    </row>
    <row r="353" s="2" customFormat="1" ht="24.15" customHeight="1">
      <c r="A353" s="39"/>
      <c r="B353" s="40"/>
      <c r="C353" s="229" t="s">
        <v>896</v>
      </c>
      <c r="D353" s="229" t="s">
        <v>218</v>
      </c>
      <c r="E353" s="231" t="s">
        <v>3313</v>
      </c>
      <c r="F353" s="232" t="s">
        <v>3314</v>
      </c>
      <c r="G353" s="233" t="s">
        <v>515</v>
      </c>
      <c r="H353" s="234">
        <v>1</v>
      </c>
      <c r="I353" s="235"/>
      <c r="J353" s="236">
        <f>ROUND(I353*H353,2)</f>
        <v>0</v>
      </c>
      <c r="K353" s="232" t="s">
        <v>222</v>
      </c>
      <c r="L353" s="45"/>
      <c r="M353" s="237" t="s">
        <v>1</v>
      </c>
      <c r="N353" s="238" t="s">
        <v>44</v>
      </c>
      <c r="O353" s="92"/>
      <c r="P353" s="239">
        <f>O353*H353</f>
        <v>0</v>
      </c>
      <c r="Q353" s="239">
        <v>0.00043707460000000001</v>
      </c>
      <c r="R353" s="239">
        <f>Q353*H353</f>
        <v>0.00043707460000000001</v>
      </c>
      <c r="S353" s="239">
        <v>0</v>
      </c>
      <c r="T353" s="24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1" t="s">
        <v>293</v>
      </c>
      <c r="AT353" s="241" t="s">
        <v>218</v>
      </c>
      <c r="AU353" s="241" t="s">
        <v>87</v>
      </c>
      <c r="AY353" s="18" t="s">
        <v>214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8" t="s">
        <v>85</v>
      </c>
      <c r="BK353" s="242">
        <f>ROUND(I353*H353,2)</f>
        <v>0</v>
      </c>
      <c r="BL353" s="18" t="s">
        <v>293</v>
      </c>
      <c r="BM353" s="241" t="s">
        <v>3315</v>
      </c>
    </row>
    <row r="354" s="2" customFormat="1">
      <c r="A354" s="39"/>
      <c r="B354" s="40"/>
      <c r="C354" s="41"/>
      <c r="D354" s="243" t="s">
        <v>224</v>
      </c>
      <c r="E354" s="41"/>
      <c r="F354" s="244" t="s">
        <v>3316</v>
      </c>
      <c r="G354" s="41"/>
      <c r="H354" s="41"/>
      <c r="I354" s="245"/>
      <c r="J354" s="41"/>
      <c r="K354" s="41"/>
      <c r="L354" s="45"/>
      <c r="M354" s="246"/>
      <c r="N354" s="247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224</v>
      </c>
      <c r="AU354" s="18" t="s">
        <v>87</v>
      </c>
    </row>
    <row r="355" s="2" customFormat="1" ht="24.15" customHeight="1">
      <c r="A355" s="39"/>
      <c r="B355" s="40"/>
      <c r="C355" s="280" t="s">
        <v>1816</v>
      </c>
      <c r="D355" s="280" t="s">
        <v>244</v>
      </c>
      <c r="E355" s="282" t="s">
        <v>3317</v>
      </c>
      <c r="F355" s="283" t="s">
        <v>3318</v>
      </c>
      <c r="G355" s="284" t="s">
        <v>354</v>
      </c>
      <c r="H355" s="285">
        <v>1</v>
      </c>
      <c r="I355" s="286"/>
      <c r="J355" s="287">
        <f>ROUND(I355*H355,2)</f>
        <v>0</v>
      </c>
      <c r="K355" s="283" t="s">
        <v>222</v>
      </c>
      <c r="L355" s="288"/>
      <c r="M355" s="289" t="s">
        <v>1</v>
      </c>
      <c r="N355" s="290" t="s">
        <v>44</v>
      </c>
      <c r="O355" s="92"/>
      <c r="P355" s="239">
        <f>O355*H355</f>
        <v>0</v>
      </c>
      <c r="Q355" s="239">
        <v>0.0053800000000000002</v>
      </c>
      <c r="R355" s="239">
        <f>Q355*H355</f>
        <v>0.0053800000000000002</v>
      </c>
      <c r="S355" s="239">
        <v>0</v>
      </c>
      <c r="T355" s="24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1" t="s">
        <v>299</v>
      </c>
      <c r="AT355" s="241" t="s">
        <v>244</v>
      </c>
      <c r="AU355" s="241" t="s">
        <v>87</v>
      </c>
      <c r="AY355" s="18" t="s">
        <v>214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8" t="s">
        <v>85</v>
      </c>
      <c r="BK355" s="242">
        <f>ROUND(I355*H355,2)</f>
        <v>0</v>
      </c>
      <c r="BL355" s="18" t="s">
        <v>293</v>
      </c>
      <c r="BM355" s="241" t="s">
        <v>3319</v>
      </c>
    </row>
    <row r="356" s="2" customFormat="1">
      <c r="A356" s="39"/>
      <c r="B356" s="40"/>
      <c r="C356" s="41"/>
      <c r="D356" s="243" t="s">
        <v>224</v>
      </c>
      <c r="E356" s="41"/>
      <c r="F356" s="244" t="s">
        <v>3318</v>
      </c>
      <c r="G356" s="41"/>
      <c r="H356" s="41"/>
      <c r="I356" s="245"/>
      <c r="J356" s="41"/>
      <c r="K356" s="41"/>
      <c r="L356" s="45"/>
      <c r="M356" s="246"/>
      <c r="N356" s="247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224</v>
      </c>
      <c r="AU356" s="18" t="s">
        <v>87</v>
      </c>
    </row>
    <row r="357" s="2" customFormat="1" ht="16.5" customHeight="1">
      <c r="A357" s="39"/>
      <c r="B357" s="40"/>
      <c r="C357" s="229" t="s">
        <v>236</v>
      </c>
      <c r="D357" s="230" t="s">
        <v>218</v>
      </c>
      <c r="E357" s="231" t="s">
        <v>572</v>
      </c>
      <c r="F357" s="232" t="s">
        <v>573</v>
      </c>
      <c r="G357" s="233" t="s">
        <v>354</v>
      </c>
      <c r="H357" s="234">
        <v>7</v>
      </c>
      <c r="I357" s="235"/>
      <c r="J357" s="236">
        <f>ROUND(I357*H357,2)</f>
        <v>0</v>
      </c>
      <c r="K357" s="232" t="s">
        <v>222</v>
      </c>
      <c r="L357" s="45"/>
      <c r="M357" s="237" t="s">
        <v>1</v>
      </c>
      <c r="N357" s="238" t="s">
        <v>44</v>
      </c>
      <c r="O357" s="92"/>
      <c r="P357" s="239">
        <f>O357*H357</f>
        <v>0</v>
      </c>
      <c r="Q357" s="239">
        <v>0.00016000000000000001</v>
      </c>
      <c r="R357" s="239">
        <f>Q357*H357</f>
        <v>0.0011200000000000001</v>
      </c>
      <c r="S357" s="239">
        <v>0</v>
      </c>
      <c r="T357" s="24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1" t="s">
        <v>293</v>
      </c>
      <c r="AT357" s="241" t="s">
        <v>218</v>
      </c>
      <c r="AU357" s="241" t="s">
        <v>87</v>
      </c>
      <c r="AY357" s="18" t="s">
        <v>214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8" t="s">
        <v>85</v>
      </c>
      <c r="BK357" s="242">
        <f>ROUND(I357*H357,2)</f>
        <v>0</v>
      </c>
      <c r="BL357" s="18" t="s">
        <v>293</v>
      </c>
      <c r="BM357" s="241" t="s">
        <v>574</v>
      </c>
    </row>
    <row r="358" s="2" customFormat="1">
      <c r="A358" s="39"/>
      <c r="B358" s="40"/>
      <c r="C358" s="41"/>
      <c r="D358" s="243" t="s">
        <v>224</v>
      </c>
      <c r="E358" s="41"/>
      <c r="F358" s="244" t="s">
        <v>575</v>
      </c>
      <c r="G358" s="41"/>
      <c r="H358" s="41"/>
      <c r="I358" s="245"/>
      <c r="J358" s="41"/>
      <c r="K358" s="41"/>
      <c r="L358" s="45"/>
      <c r="M358" s="246"/>
      <c r="N358" s="247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224</v>
      </c>
      <c r="AU358" s="18" t="s">
        <v>87</v>
      </c>
    </row>
    <row r="359" s="14" customFormat="1">
      <c r="A359" s="14"/>
      <c r="B359" s="258"/>
      <c r="C359" s="259"/>
      <c r="D359" s="243" t="s">
        <v>226</v>
      </c>
      <c r="E359" s="260" t="s">
        <v>1</v>
      </c>
      <c r="F359" s="261" t="s">
        <v>247</v>
      </c>
      <c r="G359" s="259"/>
      <c r="H359" s="262">
        <v>8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8" t="s">
        <v>226</v>
      </c>
      <c r="AU359" s="268" t="s">
        <v>87</v>
      </c>
      <c r="AV359" s="14" t="s">
        <v>87</v>
      </c>
      <c r="AW359" s="14" t="s">
        <v>34</v>
      </c>
      <c r="AX359" s="14" t="s">
        <v>79</v>
      </c>
      <c r="AY359" s="268" t="s">
        <v>214</v>
      </c>
    </row>
    <row r="360" s="14" customFormat="1">
      <c r="A360" s="14"/>
      <c r="B360" s="258"/>
      <c r="C360" s="259"/>
      <c r="D360" s="243" t="s">
        <v>226</v>
      </c>
      <c r="E360" s="260" t="s">
        <v>1</v>
      </c>
      <c r="F360" s="261" t="s">
        <v>3226</v>
      </c>
      <c r="G360" s="259"/>
      <c r="H360" s="262">
        <v>-1</v>
      </c>
      <c r="I360" s="263"/>
      <c r="J360" s="259"/>
      <c r="K360" s="259"/>
      <c r="L360" s="264"/>
      <c r="M360" s="265"/>
      <c r="N360" s="266"/>
      <c r="O360" s="266"/>
      <c r="P360" s="266"/>
      <c r="Q360" s="266"/>
      <c r="R360" s="266"/>
      <c r="S360" s="266"/>
      <c r="T360" s="26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8" t="s">
        <v>226</v>
      </c>
      <c r="AU360" s="268" t="s">
        <v>87</v>
      </c>
      <c r="AV360" s="14" t="s">
        <v>87</v>
      </c>
      <c r="AW360" s="14" t="s">
        <v>34</v>
      </c>
      <c r="AX360" s="14" t="s">
        <v>79</v>
      </c>
      <c r="AY360" s="268" t="s">
        <v>214</v>
      </c>
    </row>
    <row r="361" s="15" customFormat="1">
      <c r="A361" s="15"/>
      <c r="B361" s="269"/>
      <c r="C361" s="270"/>
      <c r="D361" s="243" t="s">
        <v>226</v>
      </c>
      <c r="E361" s="271" t="s">
        <v>1</v>
      </c>
      <c r="F361" s="272" t="s">
        <v>230</v>
      </c>
      <c r="G361" s="270"/>
      <c r="H361" s="273">
        <v>7</v>
      </c>
      <c r="I361" s="274"/>
      <c r="J361" s="270"/>
      <c r="K361" s="270"/>
      <c r="L361" s="275"/>
      <c r="M361" s="276"/>
      <c r="N361" s="277"/>
      <c r="O361" s="277"/>
      <c r="P361" s="277"/>
      <c r="Q361" s="277"/>
      <c r="R361" s="277"/>
      <c r="S361" s="277"/>
      <c r="T361" s="27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9" t="s">
        <v>226</v>
      </c>
      <c r="AU361" s="279" t="s">
        <v>87</v>
      </c>
      <c r="AV361" s="15" t="s">
        <v>117</v>
      </c>
      <c r="AW361" s="15" t="s">
        <v>34</v>
      </c>
      <c r="AX361" s="15" t="s">
        <v>85</v>
      </c>
      <c r="AY361" s="279" t="s">
        <v>214</v>
      </c>
    </row>
    <row r="362" s="2" customFormat="1" ht="16.5" customHeight="1">
      <c r="A362" s="39"/>
      <c r="B362" s="40"/>
      <c r="C362" s="229" t="s">
        <v>243</v>
      </c>
      <c r="D362" s="229" t="s">
        <v>218</v>
      </c>
      <c r="E362" s="231" t="s">
        <v>3320</v>
      </c>
      <c r="F362" s="232" t="s">
        <v>3321</v>
      </c>
      <c r="G362" s="233" t="s">
        <v>354</v>
      </c>
      <c r="H362" s="234">
        <v>11</v>
      </c>
      <c r="I362" s="235"/>
      <c r="J362" s="236">
        <f>ROUND(I362*H362,2)</f>
        <v>0</v>
      </c>
      <c r="K362" s="232" t="s">
        <v>222</v>
      </c>
      <c r="L362" s="45"/>
      <c r="M362" s="237" t="s">
        <v>1</v>
      </c>
      <c r="N362" s="238" t="s">
        <v>44</v>
      </c>
      <c r="O362" s="92"/>
      <c r="P362" s="239">
        <f>O362*H362</f>
        <v>0</v>
      </c>
      <c r="Q362" s="239">
        <v>0.00013999999999999999</v>
      </c>
      <c r="R362" s="239">
        <f>Q362*H362</f>
        <v>0.0015399999999999999</v>
      </c>
      <c r="S362" s="239">
        <v>0</v>
      </c>
      <c r="T362" s="240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1" t="s">
        <v>293</v>
      </c>
      <c r="AT362" s="241" t="s">
        <v>218</v>
      </c>
      <c r="AU362" s="241" t="s">
        <v>87</v>
      </c>
      <c r="AY362" s="18" t="s">
        <v>214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8" t="s">
        <v>85</v>
      </c>
      <c r="BK362" s="242">
        <f>ROUND(I362*H362,2)</f>
        <v>0</v>
      </c>
      <c r="BL362" s="18" t="s">
        <v>293</v>
      </c>
      <c r="BM362" s="241" t="s">
        <v>3322</v>
      </c>
    </row>
    <row r="363" s="2" customFormat="1">
      <c r="A363" s="39"/>
      <c r="B363" s="40"/>
      <c r="C363" s="41"/>
      <c r="D363" s="243" t="s">
        <v>224</v>
      </c>
      <c r="E363" s="41"/>
      <c r="F363" s="244" t="s">
        <v>3323</v>
      </c>
      <c r="G363" s="41"/>
      <c r="H363" s="41"/>
      <c r="I363" s="245"/>
      <c r="J363" s="41"/>
      <c r="K363" s="41"/>
      <c r="L363" s="45"/>
      <c r="M363" s="246"/>
      <c r="N363" s="247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224</v>
      </c>
      <c r="AU363" s="18" t="s">
        <v>87</v>
      </c>
    </row>
    <row r="364" s="2" customFormat="1" ht="16.5" customHeight="1">
      <c r="A364" s="39"/>
      <c r="B364" s="40"/>
      <c r="C364" s="229" t="s">
        <v>900</v>
      </c>
      <c r="D364" s="229" t="s">
        <v>218</v>
      </c>
      <c r="E364" s="231" t="s">
        <v>3324</v>
      </c>
      <c r="F364" s="232" t="s">
        <v>3325</v>
      </c>
      <c r="G364" s="233" t="s">
        <v>354</v>
      </c>
      <c r="H364" s="234">
        <v>11</v>
      </c>
      <c r="I364" s="235"/>
      <c r="J364" s="236">
        <f>ROUND(I364*H364,2)</f>
        <v>0</v>
      </c>
      <c r="K364" s="232" t="s">
        <v>222</v>
      </c>
      <c r="L364" s="45"/>
      <c r="M364" s="237" t="s">
        <v>1</v>
      </c>
      <c r="N364" s="238" t="s">
        <v>44</v>
      </c>
      <c r="O364" s="92"/>
      <c r="P364" s="239">
        <f>O364*H364</f>
        <v>0</v>
      </c>
      <c r="Q364" s="239">
        <v>0.00022499999999999999</v>
      </c>
      <c r="R364" s="239">
        <f>Q364*H364</f>
        <v>0.0024749999999999998</v>
      </c>
      <c r="S364" s="239">
        <v>0</v>
      </c>
      <c r="T364" s="24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1" t="s">
        <v>293</v>
      </c>
      <c r="AT364" s="241" t="s">
        <v>218</v>
      </c>
      <c r="AU364" s="241" t="s">
        <v>87</v>
      </c>
      <c r="AY364" s="18" t="s">
        <v>214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8" t="s">
        <v>85</v>
      </c>
      <c r="BK364" s="242">
        <f>ROUND(I364*H364,2)</f>
        <v>0</v>
      </c>
      <c r="BL364" s="18" t="s">
        <v>293</v>
      </c>
      <c r="BM364" s="241" t="s">
        <v>3326</v>
      </c>
    </row>
    <row r="365" s="2" customFormat="1">
      <c r="A365" s="39"/>
      <c r="B365" s="40"/>
      <c r="C365" s="41"/>
      <c r="D365" s="243" t="s">
        <v>224</v>
      </c>
      <c r="E365" s="41"/>
      <c r="F365" s="244" t="s">
        <v>3327</v>
      </c>
      <c r="G365" s="41"/>
      <c r="H365" s="41"/>
      <c r="I365" s="245"/>
      <c r="J365" s="41"/>
      <c r="K365" s="41"/>
      <c r="L365" s="45"/>
      <c r="M365" s="246"/>
      <c r="N365" s="247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224</v>
      </c>
      <c r="AU365" s="18" t="s">
        <v>87</v>
      </c>
    </row>
    <row r="366" s="2" customFormat="1" ht="16.5" customHeight="1">
      <c r="A366" s="39"/>
      <c r="B366" s="40"/>
      <c r="C366" s="229" t="s">
        <v>576</v>
      </c>
      <c r="D366" s="230" t="s">
        <v>218</v>
      </c>
      <c r="E366" s="231" t="s">
        <v>577</v>
      </c>
      <c r="F366" s="232" t="s">
        <v>578</v>
      </c>
      <c r="G366" s="233" t="s">
        <v>354</v>
      </c>
      <c r="H366" s="234">
        <v>7</v>
      </c>
      <c r="I366" s="235"/>
      <c r="J366" s="236">
        <f>ROUND(I366*H366,2)</f>
        <v>0</v>
      </c>
      <c r="K366" s="232" t="s">
        <v>222</v>
      </c>
      <c r="L366" s="45"/>
      <c r="M366" s="237" t="s">
        <v>1</v>
      </c>
      <c r="N366" s="238" t="s">
        <v>44</v>
      </c>
      <c r="O366" s="92"/>
      <c r="P366" s="239">
        <f>O366*H366</f>
        <v>0</v>
      </c>
      <c r="Q366" s="239">
        <v>0.00027750000000000002</v>
      </c>
      <c r="R366" s="239">
        <f>Q366*H366</f>
        <v>0.0019425000000000002</v>
      </c>
      <c r="S366" s="239">
        <v>0</v>
      </c>
      <c r="T366" s="24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1" t="s">
        <v>293</v>
      </c>
      <c r="AT366" s="241" t="s">
        <v>218</v>
      </c>
      <c r="AU366" s="241" t="s">
        <v>87</v>
      </c>
      <c r="AY366" s="18" t="s">
        <v>214</v>
      </c>
      <c r="BE366" s="242">
        <f>IF(N366="základní",J366,0)</f>
        <v>0</v>
      </c>
      <c r="BF366" s="242">
        <f>IF(N366="snížená",J366,0)</f>
        <v>0</v>
      </c>
      <c r="BG366" s="242">
        <f>IF(N366="zákl. přenesená",J366,0)</f>
        <v>0</v>
      </c>
      <c r="BH366" s="242">
        <f>IF(N366="sníž. přenesená",J366,0)</f>
        <v>0</v>
      </c>
      <c r="BI366" s="242">
        <f>IF(N366="nulová",J366,0)</f>
        <v>0</v>
      </c>
      <c r="BJ366" s="18" t="s">
        <v>85</v>
      </c>
      <c r="BK366" s="242">
        <f>ROUND(I366*H366,2)</f>
        <v>0</v>
      </c>
      <c r="BL366" s="18" t="s">
        <v>293</v>
      </c>
      <c r="BM366" s="241" t="s">
        <v>579</v>
      </c>
    </row>
    <row r="367" s="2" customFormat="1">
      <c r="A367" s="39"/>
      <c r="B367" s="40"/>
      <c r="C367" s="41"/>
      <c r="D367" s="243" t="s">
        <v>224</v>
      </c>
      <c r="E367" s="41"/>
      <c r="F367" s="244" t="s">
        <v>580</v>
      </c>
      <c r="G367" s="41"/>
      <c r="H367" s="41"/>
      <c r="I367" s="245"/>
      <c r="J367" s="41"/>
      <c r="K367" s="41"/>
      <c r="L367" s="45"/>
      <c r="M367" s="246"/>
      <c r="N367" s="247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224</v>
      </c>
      <c r="AU367" s="18" t="s">
        <v>87</v>
      </c>
    </row>
    <row r="368" s="14" customFormat="1">
      <c r="A368" s="14"/>
      <c r="B368" s="258"/>
      <c r="C368" s="259"/>
      <c r="D368" s="243" t="s">
        <v>226</v>
      </c>
      <c r="E368" s="260" t="s">
        <v>1</v>
      </c>
      <c r="F368" s="261" t="s">
        <v>247</v>
      </c>
      <c r="G368" s="259"/>
      <c r="H368" s="262">
        <v>8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8" t="s">
        <v>226</v>
      </c>
      <c r="AU368" s="268" t="s">
        <v>87</v>
      </c>
      <c r="AV368" s="14" t="s">
        <v>87</v>
      </c>
      <c r="AW368" s="14" t="s">
        <v>34</v>
      </c>
      <c r="AX368" s="14" t="s">
        <v>79</v>
      </c>
      <c r="AY368" s="268" t="s">
        <v>214</v>
      </c>
    </row>
    <row r="369" s="14" customFormat="1">
      <c r="A369" s="14"/>
      <c r="B369" s="258"/>
      <c r="C369" s="259"/>
      <c r="D369" s="243" t="s">
        <v>226</v>
      </c>
      <c r="E369" s="260" t="s">
        <v>1</v>
      </c>
      <c r="F369" s="261" t="s">
        <v>3226</v>
      </c>
      <c r="G369" s="259"/>
      <c r="H369" s="262">
        <v>-1</v>
      </c>
      <c r="I369" s="263"/>
      <c r="J369" s="259"/>
      <c r="K369" s="259"/>
      <c r="L369" s="264"/>
      <c r="M369" s="265"/>
      <c r="N369" s="266"/>
      <c r="O369" s="266"/>
      <c r="P369" s="266"/>
      <c r="Q369" s="266"/>
      <c r="R369" s="266"/>
      <c r="S369" s="266"/>
      <c r="T369" s="26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8" t="s">
        <v>226</v>
      </c>
      <c r="AU369" s="268" t="s">
        <v>87</v>
      </c>
      <c r="AV369" s="14" t="s">
        <v>87</v>
      </c>
      <c r="AW369" s="14" t="s">
        <v>34</v>
      </c>
      <c r="AX369" s="14" t="s">
        <v>79</v>
      </c>
      <c r="AY369" s="268" t="s">
        <v>214</v>
      </c>
    </row>
    <row r="370" s="15" customFormat="1">
      <c r="A370" s="15"/>
      <c r="B370" s="269"/>
      <c r="C370" s="270"/>
      <c r="D370" s="243" t="s">
        <v>226</v>
      </c>
      <c r="E370" s="271" t="s">
        <v>1</v>
      </c>
      <c r="F370" s="272" t="s">
        <v>230</v>
      </c>
      <c r="G370" s="270"/>
      <c r="H370" s="273">
        <v>7</v>
      </c>
      <c r="I370" s="274"/>
      <c r="J370" s="270"/>
      <c r="K370" s="270"/>
      <c r="L370" s="275"/>
      <c r="M370" s="276"/>
      <c r="N370" s="277"/>
      <c r="O370" s="277"/>
      <c r="P370" s="277"/>
      <c r="Q370" s="277"/>
      <c r="R370" s="277"/>
      <c r="S370" s="277"/>
      <c r="T370" s="278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9" t="s">
        <v>226</v>
      </c>
      <c r="AU370" s="279" t="s">
        <v>87</v>
      </c>
      <c r="AV370" s="15" t="s">
        <v>117</v>
      </c>
      <c r="AW370" s="15" t="s">
        <v>34</v>
      </c>
      <c r="AX370" s="15" t="s">
        <v>85</v>
      </c>
      <c r="AY370" s="279" t="s">
        <v>214</v>
      </c>
    </row>
    <row r="371" s="2" customFormat="1" ht="16.5" customHeight="1">
      <c r="A371" s="39"/>
      <c r="B371" s="40"/>
      <c r="C371" s="229" t="s">
        <v>903</v>
      </c>
      <c r="D371" s="229" t="s">
        <v>218</v>
      </c>
      <c r="E371" s="231" t="s">
        <v>3328</v>
      </c>
      <c r="F371" s="232" t="s">
        <v>3329</v>
      </c>
      <c r="G371" s="233" t="s">
        <v>354</v>
      </c>
      <c r="H371" s="234">
        <v>3</v>
      </c>
      <c r="I371" s="235"/>
      <c r="J371" s="236">
        <f>ROUND(I371*H371,2)</f>
        <v>0</v>
      </c>
      <c r="K371" s="232" t="s">
        <v>222</v>
      </c>
      <c r="L371" s="45"/>
      <c r="M371" s="237" t="s">
        <v>1</v>
      </c>
      <c r="N371" s="238" t="s">
        <v>44</v>
      </c>
      <c r="O371" s="92"/>
      <c r="P371" s="239">
        <f>O371*H371</f>
        <v>0</v>
      </c>
      <c r="Q371" s="239">
        <v>0.00027500000000000002</v>
      </c>
      <c r="R371" s="239">
        <f>Q371*H371</f>
        <v>0.000825</v>
      </c>
      <c r="S371" s="239">
        <v>0</v>
      </c>
      <c r="T371" s="24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1" t="s">
        <v>293</v>
      </c>
      <c r="AT371" s="241" t="s">
        <v>218</v>
      </c>
      <c r="AU371" s="241" t="s">
        <v>87</v>
      </c>
      <c r="AY371" s="18" t="s">
        <v>214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8" t="s">
        <v>85</v>
      </c>
      <c r="BK371" s="242">
        <f>ROUND(I371*H371,2)</f>
        <v>0</v>
      </c>
      <c r="BL371" s="18" t="s">
        <v>293</v>
      </c>
      <c r="BM371" s="241" t="s">
        <v>3330</v>
      </c>
    </row>
    <row r="372" s="2" customFormat="1">
      <c r="A372" s="39"/>
      <c r="B372" s="40"/>
      <c r="C372" s="41"/>
      <c r="D372" s="243" t="s">
        <v>224</v>
      </c>
      <c r="E372" s="41"/>
      <c r="F372" s="244" t="s">
        <v>3331</v>
      </c>
      <c r="G372" s="41"/>
      <c r="H372" s="41"/>
      <c r="I372" s="245"/>
      <c r="J372" s="41"/>
      <c r="K372" s="41"/>
      <c r="L372" s="45"/>
      <c r="M372" s="246"/>
      <c r="N372" s="247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224</v>
      </c>
      <c r="AU372" s="18" t="s">
        <v>87</v>
      </c>
    </row>
    <row r="373" s="2" customFormat="1" ht="16.5" customHeight="1">
      <c r="A373" s="39"/>
      <c r="B373" s="40"/>
      <c r="C373" s="229" t="s">
        <v>1939</v>
      </c>
      <c r="D373" s="229" t="s">
        <v>218</v>
      </c>
      <c r="E373" s="231" t="s">
        <v>3332</v>
      </c>
      <c r="F373" s="232" t="s">
        <v>3333</v>
      </c>
      <c r="G373" s="233" t="s">
        <v>354</v>
      </c>
      <c r="H373" s="234">
        <v>1</v>
      </c>
      <c r="I373" s="235"/>
      <c r="J373" s="236">
        <f>ROUND(I373*H373,2)</f>
        <v>0</v>
      </c>
      <c r="K373" s="232" t="s">
        <v>1</v>
      </c>
      <c r="L373" s="45"/>
      <c r="M373" s="237" t="s">
        <v>1</v>
      </c>
      <c r="N373" s="238" t="s">
        <v>44</v>
      </c>
      <c r="O373" s="92"/>
      <c r="P373" s="239">
        <f>O373*H373</f>
        <v>0</v>
      </c>
      <c r="Q373" s="239">
        <v>0</v>
      </c>
      <c r="R373" s="239">
        <f>Q373*H373</f>
        <v>0</v>
      </c>
      <c r="S373" s="239">
        <v>0</v>
      </c>
      <c r="T373" s="24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1" t="s">
        <v>293</v>
      </c>
      <c r="AT373" s="241" t="s">
        <v>218</v>
      </c>
      <c r="AU373" s="241" t="s">
        <v>87</v>
      </c>
      <c r="AY373" s="18" t="s">
        <v>214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8" t="s">
        <v>85</v>
      </c>
      <c r="BK373" s="242">
        <f>ROUND(I373*H373,2)</f>
        <v>0</v>
      </c>
      <c r="BL373" s="18" t="s">
        <v>293</v>
      </c>
      <c r="BM373" s="241" t="s">
        <v>3334</v>
      </c>
    </row>
    <row r="374" s="2" customFormat="1">
      <c r="A374" s="39"/>
      <c r="B374" s="40"/>
      <c r="C374" s="41"/>
      <c r="D374" s="243" t="s">
        <v>224</v>
      </c>
      <c r="E374" s="41"/>
      <c r="F374" s="244" t="s">
        <v>3333</v>
      </c>
      <c r="G374" s="41"/>
      <c r="H374" s="41"/>
      <c r="I374" s="245"/>
      <c r="J374" s="41"/>
      <c r="K374" s="41"/>
      <c r="L374" s="45"/>
      <c r="M374" s="246"/>
      <c r="N374" s="247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224</v>
      </c>
      <c r="AU374" s="18" t="s">
        <v>87</v>
      </c>
    </row>
    <row r="375" s="2" customFormat="1">
      <c r="A375" s="39"/>
      <c r="B375" s="40"/>
      <c r="C375" s="41"/>
      <c r="D375" s="243" t="s">
        <v>400</v>
      </c>
      <c r="E375" s="41"/>
      <c r="F375" s="291" t="s">
        <v>3335</v>
      </c>
      <c r="G375" s="41"/>
      <c r="H375" s="41"/>
      <c r="I375" s="245"/>
      <c r="J375" s="41"/>
      <c r="K375" s="41"/>
      <c r="L375" s="45"/>
      <c r="M375" s="246"/>
      <c r="N375" s="247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400</v>
      </c>
      <c r="AU375" s="18" t="s">
        <v>87</v>
      </c>
    </row>
    <row r="376" s="2" customFormat="1" ht="16.5" customHeight="1">
      <c r="A376" s="39"/>
      <c r="B376" s="40"/>
      <c r="C376" s="229" t="s">
        <v>669</v>
      </c>
      <c r="D376" s="229" t="s">
        <v>218</v>
      </c>
      <c r="E376" s="231" t="s">
        <v>3336</v>
      </c>
      <c r="F376" s="232" t="s">
        <v>3337</v>
      </c>
      <c r="G376" s="233" t="s">
        <v>354</v>
      </c>
      <c r="H376" s="234">
        <v>1</v>
      </c>
      <c r="I376" s="235"/>
      <c r="J376" s="236">
        <f>ROUND(I376*H376,2)</f>
        <v>0</v>
      </c>
      <c r="K376" s="232" t="s">
        <v>1</v>
      </c>
      <c r="L376" s="45"/>
      <c r="M376" s="237" t="s">
        <v>1</v>
      </c>
      <c r="N376" s="238" t="s">
        <v>44</v>
      </c>
      <c r="O376" s="92"/>
      <c r="P376" s="239">
        <f>O376*H376</f>
        <v>0</v>
      </c>
      <c r="Q376" s="239">
        <v>0</v>
      </c>
      <c r="R376" s="239">
        <f>Q376*H376</f>
        <v>0</v>
      </c>
      <c r="S376" s="239">
        <v>0</v>
      </c>
      <c r="T376" s="240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1" t="s">
        <v>293</v>
      </c>
      <c r="AT376" s="241" t="s">
        <v>218</v>
      </c>
      <c r="AU376" s="241" t="s">
        <v>87</v>
      </c>
      <c r="AY376" s="18" t="s">
        <v>214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8" t="s">
        <v>85</v>
      </c>
      <c r="BK376" s="242">
        <f>ROUND(I376*H376,2)</f>
        <v>0</v>
      </c>
      <c r="BL376" s="18" t="s">
        <v>293</v>
      </c>
      <c r="BM376" s="241" t="s">
        <v>3338</v>
      </c>
    </row>
    <row r="377" s="2" customFormat="1">
      <c r="A377" s="39"/>
      <c r="B377" s="40"/>
      <c r="C377" s="41"/>
      <c r="D377" s="243" t="s">
        <v>224</v>
      </c>
      <c r="E377" s="41"/>
      <c r="F377" s="244" t="s">
        <v>3337</v>
      </c>
      <c r="G377" s="41"/>
      <c r="H377" s="41"/>
      <c r="I377" s="245"/>
      <c r="J377" s="41"/>
      <c r="K377" s="41"/>
      <c r="L377" s="45"/>
      <c r="M377" s="246"/>
      <c r="N377" s="247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224</v>
      </c>
      <c r="AU377" s="18" t="s">
        <v>87</v>
      </c>
    </row>
    <row r="378" s="2" customFormat="1">
      <c r="A378" s="39"/>
      <c r="B378" s="40"/>
      <c r="C378" s="41"/>
      <c r="D378" s="243" t="s">
        <v>400</v>
      </c>
      <c r="E378" s="41"/>
      <c r="F378" s="291" t="s">
        <v>3335</v>
      </c>
      <c r="G378" s="41"/>
      <c r="H378" s="41"/>
      <c r="I378" s="245"/>
      <c r="J378" s="41"/>
      <c r="K378" s="41"/>
      <c r="L378" s="45"/>
      <c r="M378" s="246"/>
      <c r="N378" s="247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400</v>
      </c>
      <c r="AU378" s="18" t="s">
        <v>87</v>
      </c>
    </row>
    <row r="379" s="2" customFormat="1" ht="24.15" customHeight="1">
      <c r="A379" s="39"/>
      <c r="B379" s="40"/>
      <c r="C379" s="229" t="s">
        <v>1964</v>
      </c>
      <c r="D379" s="229" t="s">
        <v>218</v>
      </c>
      <c r="E379" s="231" t="s">
        <v>3339</v>
      </c>
      <c r="F379" s="232" t="s">
        <v>3340</v>
      </c>
      <c r="G379" s="233" t="s">
        <v>354</v>
      </c>
      <c r="H379" s="234">
        <v>1</v>
      </c>
      <c r="I379" s="235"/>
      <c r="J379" s="236">
        <f>ROUND(I379*H379,2)</f>
        <v>0</v>
      </c>
      <c r="K379" s="232" t="s">
        <v>1</v>
      </c>
      <c r="L379" s="45"/>
      <c r="M379" s="237" t="s">
        <v>1</v>
      </c>
      <c r="N379" s="238" t="s">
        <v>44</v>
      </c>
      <c r="O379" s="92"/>
      <c r="P379" s="239">
        <f>O379*H379</f>
        <v>0</v>
      </c>
      <c r="Q379" s="239">
        <v>0</v>
      </c>
      <c r="R379" s="239">
        <f>Q379*H379</f>
        <v>0</v>
      </c>
      <c r="S379" s="239">
        <v>0</v>
      </c>
      <c r="T379" s="24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1" t="s">
        <v>293</v>
      </c>
      <c r="AT379" s="241" t="s">
        <v>218</v>
      </c>
      <c r="AU379" s="241" t="s">
        <v>87</v>
      </c>
      <c r="AY379" s="18" t="s">
        <v>214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8" t="s">
        <v>85</v>
      </c>
      <c r="BK379" s="242">
        <f>ROUND(I379*H379,2)</f>
        <v>0</v>
      </c>
      <c r="BL379" s="18" t="s">
        <v>293</v>
      </c>
      <c r="BM379" s="241" t="s">
        <v>3341</v>
      </c>
    </row>
    <row r="380" s="2" customFormat="1">
      <c r="A380" s="39"/>
      <c r="B380" s="40"/>
      <c r="C380" s="41"/>
      <c r="D380" s="243" t="s">
        <v>224</v>
      </c>
      <c r="E380" s="41"/>
      <c r="F380" s="244" t="s">
        <v>3340</v>
      </c>
      <c r="G380" s="41"/>
      <c r="H380" s="41"/>
      <c r="I380" s="245"/>
      <c r="J380" s="41"/>
      <c r="K380" s="41"/>
      <c r="L380" s="45"/>
      <c r="M380" s="246"/>
      <c r="N380" s="247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224</v>
      </c>
      <c r="AU380" s="18" t="s">
        <v>87</v>
      </c>
    </row>
    <row r="381" s="2" customFormat="1">
      <c r="A381" s="39"/>
      <c r="B381" s="40"/>
      <c r="C381" s="41"/>
      <c r="D381" s="243" t="s">
        <v>400</v>
      </c>
      <c r="E381" s="41"/>
      <c r="F381" s="291" t="s">
        <v>3335</v>
      </c>
      <c r="G381" s="41"/>
      <c r="H381" s="41"/>
      <c r="I381" s="245"/>
      <c r="J381" s="41"/>
      <c r="K381" s="41"/>
      <c r="L381" s="45"/>
      <c r="M381" s="246"/>
      <c r="N381" s="247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400</v>
      </c>
      <c r="AU381" s="18" t="s">
        <v>87</v>
      </c>
    </row>
    <row r="382" s="2" customFormat="1" ht="16.5" customHeight="1">
      <c r="A382" s="39"/>
      <c r="B382" s="40"/>
      <c r="C382" s="229" t="s">
        <v>1969</v>
      </c>
      <c r="D382" s="229" t="s">
        <v>218</v>
      </c>
      <c r="E382" s="231" t="s">
        <v>3342</v>
      </c>
      <c r="F382" s="232" t="s">
        <v>3343</v>
      </c>
      <c r="G382" s="233" t="s">
        <v>354</v>
      </c>
      <c r="H382" s="234">
        <v>1</v>
      </c>
      <c r="I382" s="235"/>
      <c r="J382" s="236">
        <f>ROUND(I382*H382,2)</f>
        <v>0</v>
      </c>
      <c r="K382" s="232" t="s">
        <v>1</v>
      </c>
      <c r="L382" s="45"/>
      <c r="M382" s="237" t="s">
        <v>1</v>
      </c>
      <c r="N382" s="238" t="s">
        <v>44</v>
      </c>
      <c r="O382" s="92"/>
      <c r="P382" s="239">
        <f>O382*H382</f>
        <v>0</v>
      </c>
      <c r="Q382" s="239">
        <v>0</v>
      </c>
      <c r="R382" s="239">
        <f>Q382*H382</f>
        <v>0</v>
      </c>
      <c r="S382" s="239">
        <v>0</v>
      </c>
      <c r="T382" s="24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1" t="s">
        <v>293</v>
      </c>
      <c r="AT382" s="241" t="s">
        <v>218</v>
      </c>
      <c r="AU382" s="241" t="s">
        <v>87</v>
      </c>
      <c r="AY382" s="18" t="s">
        <v>214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8" t="s">
        <v>85</v>
      </c>
      <c r="BK382" s="242">
        <f>ROUND(I382*H382,2)</f>
        <v>0</v>
      </c>
      <c r="BL382" s="18" t="s">
        <v>293</v>
      </c>
      <c r="BM382" s="241" t="s">
        <v>3344</v>
      </c>
    </row>
    <row r="383" s="2" customFormat="1">
      <c r="A383" s="39"/>
      <c r="B383" s="40"/>
      <c r="C383" s="41"/>
      <c r="D383" s="243" t="s">
        <v>224</v>
      </c>
      <c r="E383" s="41"/>
      <c r="F383" s="244" t="s">
        <v>3343</v>
      </c>
      <c r="G383" s="41"/>
      <c r="H383" s="41"/>
      <c r="I383" s="245"/>
      <c r="J383" s="41"/>
      <c r="K383" s="41"/>
      <c r="L383" s="45"/>
      <c r="M383" s="246"/>
      <c r="N383" s="247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224</v>
      </c>
      <c r="AU383" s="18" t="s">
        <v>87</v>
      </c>
    </row>
    <row r="384" s="2" customFormat="1">
      <c r="A384" s="39"/>
      <c r="B384" s="40"/>
      <c r="C384" s="41"/>
      <c r="D384" s="243" t="s">
        <v>400</v>
      </c>
      <c r="E384" s="41"/>
      <c r="F384" s="291" t="s">
        <v>3335</v>
      </c>
      <c r="G384" s="41"/>
      <c r="H384" s="41"/>
      <c r="I384" s="245"/>
      <c r="J384" s="41"/>
      <c r="K384" s="41"/>
      <c r="L384" s="45"/>
      <c r="M384" s="246"/>
      <c r="N384" s="247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400</v>
      </c>
      <c r="AU384" s="18" t="s">
        <v>87</v>
      </c>
    </row>
    <row r="385" s="2" customFormat="1" ht="24.15" customHeight="1">
      <c r="A385" s="39"/>
      <c r="B385" s="40"/>
      <c r="C385" s="229" t="s">
        <v>581</v>
      </c>
      <c r="D385" s="230" t="s">
        <v>218</v>
      </c>
      <c r="E385" s="231" t="s">
        <v>582</v>
      </c>
      <c r="F385" s="232" t="s">
        <v>583</v>
      </c>
      <c r="G385" s="233" t="s">
        <v>283</v>
      </c>
      <c r="H385" s="234">
        <v>0.58399999999999996</v>
      </c>
      <c r="I385" s="235"/>
      <c r="J385" s="236">
        <f>ROUND(I385*H385,2)</f>
        <v>0</v>
      </c>
      <c r="K385" s="232" t="s">
        <v>222</v>
      </c>
      <c r="L385" s="45"/>
      <c r="M385" s="237" t="s">
        <v>1</v>
      </c>
      <c r="N385" s="238" t="s">
        <v>44</v>
      </c>
      <c r="O385" s="92"/>
      <c r="P385" s="239">
        <f>O385*H385</f>
        <v>0</v>
      </c>
      <c r="Q385" s="239">
        <v>0</v>
      </c>
      <c r="R385" s="239">
        <f>Q385*H385</f>
        <v>0</v>
      </c>
      <c r="S385" s="239">
        <v>0</v>
      </c>
      <c r="T385" s="24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1" t="s">
        <v>293</v>
      </c>
      <c r="AT385" s="241" t="s">
        <v>218</v>
      </c>
      <c r="AU385" s="241" t="s">
        <v>87</v>
      </c>
      <c r="AY385" s="18" t="s">
        <v>214</v>
      </c>
      <c r="BE385" s="242">
        <f>IF(N385="základní",J385,0)</f>
        <v>0</v>
      </c>
      <c r="BF385" s="242">
        <f>IF(N385="snížená",J385,0)</f>
        <v>0</v>
      </c>
      <c r="BG385" s="242">
        <f>IF(N385="zákl. přenesená",J385,0)</f>
        <v>0</v>
      </c>
      <c r="BH385" s="242">
        <f>IF(N385="sníž. přenesená",J385,0)</f>
        <v>0</v>
      </c>
      <c r="BI385" s="242">
        <f>IF(N385="nulová",J385,0)</f>
        <v>0</v>
      </c>
      <c r="BJ385" s="18" t="s">
        <v>85</v>
      </c>
      <c r="BK385" s="242">
        <f>ROUND(I385*H385,2)</f>
        <v>0</v>
      </c>
      <c r="BL385" s="18" t="s">
        <v>293</v>
      </c>
      <c r="BM385" s="241" t="s">
        <v>584</v>
      </c>
    </row>
    <row r="386" s="2" customFormat="1">
      <c r="A386" s="39"/>
      <c r="B386" s="40"/>
      <c r="C386" s="41"/>
      <c r="D386" s="243" t="s">
        <v>224</v>
      </c>
      <c r="E386" s="41"/>
      <c r="F386" s="244" t="s">
        <v>585</v>
      </c>
      <c r="G386" s="41"/>
      <c r="H386" s="41"/>
      <c r="I386" s="245"/>
      <c r="J386" s="41"/>
      <c r="K386" s="41"/>
      <c r="L386" s="45"/>
      <c r="M386" s="246"/>
      <c r="N386" s="247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224</v>
      </c>
      <c r="AU386" s="18" t="s">
        <v>87</v>
      </c>
    </row>
    <row r="387" s="14" customFormat="1">
      <c r="A387" s="14"/>
      <c r="B387" s="258"/>
      <c r="C387" s="259"/>
      <c r="D387" s="243" t="s">
        <v>226</v>
      </c>
      <c r="E387" s="260" t="s">
        <v>1</v>
      </c>
      <c r="F387" s="261" t="s">
        <v>3345</v>
      </c>
      <c r="G387" s="259"/>
      <c r="H387" s="262">
        <v>0.65200000000000002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8" t="s">
        <v>226</v>
      </c>
      <c r="AU387" s="268" t="s">
        <v>87</v>
      </c>
      <c r="AV387" s="14" t="s">
        <v>87</v>
      </c>
      <c r="AW387" s="14" t="s">
        <v>34</v>
      </c>
      <c r="AX387" s="14" t="s">
        <v>79</v>
      </c>
      <c r="AY387" s="268" t="s">
        <v>214</v>
      </c>
    </row>
    <row r="388" s="14" customFormat="1">
      <c r="A388" s="14"/>
      <c r="B388" s="258"/>
      <c r="C388" s="259"/>
      <c r="D388" s="243" t="s">
        <v>226</v>
      </c>
      <c r="E388" s="260" t="s">
        <v>1</v>
      </c>
      <c r="F388" s="261" t="s">
        <v>3346</v>
      </c>
      <c r="G388" s="259"/>
      <c r="H388" s="262">
        <v>-0.068000000000000005</v>
      </c>
      <c r="I388" s="263"/>
      <c r="J388" s="259"/>
      <c r="K388" s="259"/>
      <c r="L388" s="264"/>
      <c r="M388" s="265"/>
      <c r="N388" s="266"/>
      <c r="O388" s="266"/>
      <c r="P388" s="266"/>
      <c r="Q388" s="266"/>
      <c r="R388" s="266"/>
      <c r="S388" s="266"/>
      <c r="T388" s="26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8" t="s">
        <v>226</v>
      </c>
      <c r="AU388" s="268" t="s">
        <v>87</v>
      </c>
      <c r="AV388" s="14" t="s">
        <v>87</v>
      </c>
      <c r="AW388" s="14" t="s">
        <v>34</v>
      </c>
      <c r="AX388" s="14" t="s">
        <v>79</v>
      </c>
      <c r="AY388" s="268" t="s">
        <v>214</v>
      </c>
    </row>
    <row r="389" s="15" customFormat="1">
      <c r="A389" s="15"/>
      <c r="B389" s="269"/>
      <c r="C389" s="270"/>
      <c r="D389" s="243" t="s">
        <v>226</v>
      </c>
      <c r="E389" s="271" t="s">
        <v>1</v>
      </c>
      <c r="F389" s="272" t="s">
        <v>230</v>
      </c>
      <c r="G389" s="270"/>
      <c r="H389" s="273">
        <v>0.58399999999999996</v>
      </c>
      <c r="I389" s="274"/>
      <c r="J389" s="270"/>
      <c r="K389" s="270"/>
      <c r="L389" s="275"/>
      <c r="M389" s="276"/>
      <c r="N389" s="277"/>
      <c r="O389" s="277"/>
      <c r="P389" s="277"/>
      <c r="Q389" s="277"/>
      <c r="R389" s="277"/>
      <c r="S389" s="277"/>
      <c r="T389" s="27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9" t="s">
        <v>226</v>
      </c>
      <c r="AU389" s="279" t="s">
        <v>87</v>
      </c>
      <c r="AV389" s="15" t="s">
        <v>117</v>
      </c>
      <c r="AW389" s="15" t="s">
        <v>34</v>
      </c>
      <c r="AX389" s="15" t="s">
        <v>85</v>
      </c>
      <c r="AY389" s="279" t="s">
        <v>214</v>
      </c>
    </row>
    <row r="390" s="12" customFormat="1" ht="22.8" customHeight="1">
      <c r="A390" s="12"/>
      <c r="B390" s="213"/>
      <c r="C390" s="214"/>
      <c r="D390" s="215" t="s">
        <v>78</v>
      </c>
      <c r="E390" s="227" t="s">
        <v>3347</v>
      </c>
      <c r="F390" s="227" t="s">
        <v>3348</v>
      </c>
      <c r="G390" s="214"/>
      <c r="H390" s="214"/>
      <c r="I390" s="217"/>
      <c r="J390" s="228">
        <f>BK390</f>
        <v>0</v>
      </c>
      <c r="K390" s="214"/>
      <c r="L390" s="219"/>
      <c r="M390" s="220"/>
      <c r="N390" s="221"/>
      <c r="O390" s="221"/>
      <c r="P390" s="222">
        <f>SUM(P391:P398)</f>
        <v>0</v>
      </c>
      <c r="Q390" s="221"/>
      <c r="R390" s="222">
        <f>SUM(R391:R398)</f>
        <v>0.1169</v>
      </c>
      <c r="S390" s="221"/>
      <c r="T390" s="223">
        <f>SUM(T391:T398)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4" t="s">
        <v>87</v>
      </c>
      <c r="AT390" s="225" t="s">
        <v>78</v>
      </c>
      <c r="AU390" s="225" t="s">
        <v>85</v>
      </c>
      <c r="AY390" s="224" t="s">
        <v>214</v>
      </c>
      <c r="BK390" s="226">
        <f>SUM(BK391:BK398)</f>
        <v>0</v>
      </c>
    </row>
    <row r="391" s="2" customFormat="1" ht="24.15" customHeight="1">
      <c r="A391" s="39"/>
      <c r="B391" s="40"/>
      <c r="C391" s="229" t="s">
        <v>665</v>
      </c>
      <c r="D391" s="229" t="s">
        <v>218</v>
      </c>
      <c r="E391" s="231" t="s">
        <v>3349</v>
      </c>
      <c r="F391" s="232" t="s">
        <v>3350</v>
      </c>
      <c r="G391" s="233" t="s">
        <v>515</v>
      </c>
      <c r="H391" s="234">
        <v>3</v>
      </c>
      <c r="I391" s="235"/>
      <c r="J391" s="236">
        <f>ROUND(I391*H391,2)</f>
        <v>0</v>
      </c>
      <c r="K391" s="232" t="s">
        <v>222</v>
      </c>
      <c r="L391" s="45"/>
      <c r="M391" s="237" t="s">
        <v>1</v>
      </c>
      <c r="N391" s="238" t="s">
        <v>44</v>
      </c>
      <c r="O391" s="92"/>
      <c r="P391" s="239">
        <f>O391*H391</f>
        <v>0</v>
      </c>
      <c r="Q391" s="239">
        <v>0.015599999999999999</v>
      </c>
      <c r="R391" s="239">
        <f>Q391*H391</f>
        <v>0.046799999999999994</v>
      </c>
      <c r="S391" s="239">
        <v>0</v>
      </c>
      <c r="T391" s="24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1" t="s">
        <v>293</v>
      </c>
      <c r="AT391" s="241" t="s">
        <v>218</v>
      </c>
      <c r="AU391" s="241" t="s">
        <v>87</v>
      </c>
      <c r="AY391" s="18" t="s">
        <v>214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8" t="s">
        <v>85</v>
      </c>
      <c r="BK391" s="242">
        <f>ROUND(I391*H391,2)</f>
        <v>0</v>
      </c>
      <c r="BL391" s="18" t="s">
        <v>293</v>
      </c>
      <c r="BM391" s="241" t="s">
        <v>3351</v>
      </c>
    </row>
    <row r="392" s="2" customFormat="1">
      <c r="A392" s="39"/>
      <c r="B392" s="40"/>
      <c r="C392" s="41"/>
      <c r="D392" s="243" t="s">
        <v>224</v>
      </c>
      <c r="E392" s="41"/>
      <c r="F392" s="244" t="s">
        <v>3352</v>
      </c>
      <c r="G392" s="41"/>
      <c r="H392" s="41"/>
      <c r="I392" s="245"/>
      <c r="J392" s="41"/>
      <c r="K392" s="41"/>
      <c r="L392" s="45"/>
      <c r="M392" s="246"/>
      <c r="N392" s="247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224</v>
      </c>
      <c r="AU392" s="18" t="s">
        <v>87</v>
      </c>
    </row>
    <row r="393" s="2" customFormat="1" ht="33" customHeight="1">
      <c r="A393" s="39"/>
      <c r="B393" s="40"/>
      <c r="C393" s="229" t="s">
        <v>1898</v>
      </c>
      <c r="D393" s="229" t="s">
        <v>218</v>
      </c>
      <c r="E393" s="231" t="s">
        <v>3353</v>
      </c>
      <c r="F393" s="232" t="s">
        <v>3354</v>
      </c>
      <c r="G393" s="233" t="s">
        <v>515</v>
      </c>
      <c r="H393" s="234">
        <v>4</v>
      </c>
      <c r="I393" s="235"/>
      <c r="J393" s="236">
        <f>ROUND(I393*H393,2)</f>
        <v>0</v>
      </c>
      <c r="K393" s="232" t="s">
        <v>222</v>
      </c>
      <c r="L393" s="45"/>
      <c r="M393" s="237" t="s">
        <v>1</v>
      </c>
      <c r="N393" s="238" t="s">
        <v>44</v>
      </c>
      <c r="O393" s="92"/>
      <c r="P393" s="239">
        <f>O393*H393</f>
        <v>0</v>
      </c>
      <c r="Q393" s="239">
        <v>0.016650000000000002</v>
      </c>
      <c r="R393" s="239">
        <f>Q393*H393</f>
        <v>0.066600000000000006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293</v>
      </c>
      <c r="AT393" s="241" t="s">
        <v>218</v>
      </c>
      <c r="AU393" s="241" t="s">
        <v>87</v>
      </c>
      <c r="AY393" s="18" t="s">
        <v>214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85</v>
      </c>
      <c r="BK393" s="242">
        <f>ROUND(I393*H393,2)</f>
        <v>0</v>
      </c>
      <c r="BL393" s="18" t="s">
        <v>293</v>
      </c>
      <c r="BM393" s="241" t="s">
        <v>3355</v>
      </c>
    </row>
    <row r="394" s="2" customFormat="1">
      <c r="A394" s="39"/>
      <c r="B394" s="40"/>
      <c r="C394" s="41"/>
      <c r="D394" s="243" t="s">
        <v>224</v>
      </c>
      <c r="E394" s="41"/>
      <c r="F394" s="244" t="s">
        <v>3356</v>
      </c>
      <c r="G394" s="41"/>
      <c r="H394" s="41"/>
      <c r="I394" s="245"/>
      <c r="J394" s="41"/>
      <c r="K394" s="41"/>
      <c r="L394" s="45"/>
      <c r="M394" s="246"/>
      <c r="N394" s="247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224</v>
      </c>
      <c r="AU394" s="18" t="s">
        <v>87</v>
      </c>
    </row>
    <row r="395" s="2" customFormat="1" ht="16.5" customHeight="1">
      <c r="A395" s="39"/>
      <c r="B395" s="40"/>
      <c r="C395" s="229" t="s">
        <v>1907</v>
      </c>
      <c r="D395" s="229" t="s">
        <v>218</v>
      </c>
      <c r="E395" s="231" t="s">
        <v>3357</v>
      </c>
      <c r="F395" s="232" t="s">
        <v>3358</v>
      </c>
      <c r="G395" s="233" t="s">
        <v>515</v>
      </c>
      <c r="H395" s="234">
        <v>7</v>
      </c>
      <c r="I395" s="235"/>
      <c r="J395" s="236">
        <f>ROUND(I395*H395,2)</f>
        <v>0</v>
      </c>
      <c r="K395" s="232" t="s">
        <v>222</v>
      </c>
      <c r="L395" s="45"/>
      <c r="M395" s="237" t="s">
        <v>1</v>
      </c>
      <c r="N395" s="238" t="s">
        <v>44</v>
      </c>
      <c r="O395" s="92"/>
      <c r="P395" s="239">
        <f>O395*H395</f>
        <v>0</v>
      </c>
      <c r="Q395" s="239">
        <v>0.00050000000000000001</v>
      </c>
      <c r="R395" s="239">
        <f>Q395*H395</f>
        <v>0.0035000000000000001</v>
      </c>
      <c r="S395" s="239">
        <v>0</v>
      </c>
      <c r="T395" s="24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1" t="s">
        <v>293</v>
      </c>
      <c r="AT395" s="241" t="s">
        <v>218</v>
      </c>
      <c r="AU395" s="241" t="s">
        <v>87</v>
      </c>
      <c r="AY395" s="18" t="s">
        <v>214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8" t="s">
        <v>85</v>
      </c>
      <c r="BK395" s="242">
        <f>ROUND(I395*H395,2)</f>
        <v>0</v>
      </c>
      <c r="BL395" s="18" t="s">
        <v>293</v>
      </c>
      <c r="BM395" s="241" t="s">
        <v>3359</v>
      </c>
    </row>
    <row r="396" s="2" customFormat="1">
      <c r="A396" s="39"/>
      <c r="B396" s="40"/>
      <c r="C396" s="41"/>
      <c r="D396" s="243" t="s">
        <v>224</v>
      </c>
      <c r="E396" s="41"/>
      <c r="F396" s="244" t="s">
        <v>3360</v>
      </c>
      <c r="G396" s="41"/>
      <c r="H396" s="41"/>
      <c r="I396" s="245"/>
      <c r="J396" s="41"/>
      <c r="K396" s="41"/>
      <c r="L396" s="45"/>
      <c r="M396" s="246"/>
      <c r="N396" s="247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224</v>
      </c>
      <c r="AU396" s="18" t="s">
        <v>87</v>
      </c>
    </row>
    <row r="397" s="2" customFormat="1" ht="24.15" customHeight="1">
      <c r="A397" s="39"/>
      <c r="B397" s="40"/>
      <c r="C397" s="229" t="s">
        <v>1924</v>
      </c>
      <c r="D397" s="229" t="s">
        <v>218</v>
      </c>
      <c r="E397" s="231" t="s">
        <v>3361</v>
      </c>
      <c r="F397" s="232" t="s">
        <v>3362</v>
      </c>
      <c r="G397" s="233" t="s">
        <v>283</v>
      </c>
      <c r="H397" s="234">
        <v>0.11700000000000001</v>
      </c>
      <c r="I397" s="235"/>
      <c r="J397" s="236">
        <f>ROUND(I397*H397,2)</f>
        <v>0</v>
      </c>
      <c r="K397" s="232" t="s">
        <v>222</v>
      </c>
      <c r="L397" s="45"/>
      <c r="M397" s="237" t="s">
        <v>1</v>
      </c>
      <c r="N397" s="238" t="s">
        <v>44</v>
      </c>
      <c r="O397" s="92"/>
      <c r="P397" s="239">
        <f>O397*H397</f>
        <v>0</v>
      </c>
      <c r="Q397" s="239">
        <v>0</v>
      </c>
      <c r="R397" s="239">
        <f>Q397*H397</f>
        <v>0</v>
      </c>
      <c r="S397" s="239">
        <v>0</v>
      </c>
      <c r="T397" s="24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1" t="s">
        <v>293</v>
      </c>
      <c r="AT397" s="241" t="s">
        <v>218</v>
      </c>
      <c r="AU397" s="241" t="s">
        <v>87</v>
      </c>
      <c r="AY397" s="18" t="s">
        <v>214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8" t="s">
        <v>85</v>
      </c>
      <c r="BK397" s="242">
        <f>ROUND(I397*H397,2)</f>
        <v>0</v>
      </c>
      <c r="BL397" s="18" t="s">
        <v>293</v>
      </c>
      <c r="BM397" s="241" t="s">
        <v>3363</v>
      </c>
    </row>
    <row r="398" s="2" customFormat="1">
      <c r="A398" s="39"/>
      <c r="B398" s="40"/>
      <c r="C398" s="41"/>
      <c r="D398" s="243" t="s">
        <v>224</v>
      </c>
      <c r="E398" s="41"/>
      <c r="F398" s="244" t="s">
        <v>3364</v>
      </c>
      <c r="G398" s="41"/>
      <c r="H398" s="41"/>
      <c r="I398" s="245"/>
      <c r="J398" s="41"/>
      <c r="K398" s="41"/>
      <c r="L398" s="45"/>
      <c r="M398" s="246"/>
      <c r="N398" s="247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224</v>
      </c>
      <c r="AU398" s="18" t="s">
        <v>87</v>
      </c>
    </row>
    <row r="399" s="12" customFormat="1" ht="25.92" customHeight="1">
      <c r="A399" s="12"/>
      <c r="B399" s="213"/>
      <c r="C399" s="214"/>
      <c r="D399" s="215" t="s">
        <v>78</v>
      </c>
      <c r="E399" s="216" t="s">
        <v>586</v>
      </c>
      <c r="F399" s="216" t="s">
        <v>587</v>
      </c>
      <c r="G399" s="214"/>
      <c r="H399" s="214"/>
      <c r="I399" s="217"/>
      <c r="J399" s="218">
        <f>BK399</f>
        <v>0</v>
      </c>
      <c r="K399" s="214"/>
      <c r="L399" s="219"/>
      <c r="M399" s="220"/>
      <c r="N399" s="221"/>
      <c r="O399" s="221"/>
      <c r="P399" s="222">
        <f>SUM(P400:P404)</f>
        <v>0</v>
      </c>
      <c r="Q399" s="221"/>
      <c r="R399" s="222">
        <f>SUM(R400:R404)</f>
        <v>0</v>
      </c>
      <c r="S399" s="221"/>
      <c r="T399" s="223">
        <f>SUM(T400:T404)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4" t="s">
        <v>117</v>
      </c>
      <c r="AT399" s="225" t="s">
        <v>78</v>
      </c>
      <c r="AU399" s="225" t="s">
        <v>79</v>
      </c>
      <c r="AY399" s="224" t="s">
        <v>214</v>
      </c>
      <c r="BK399" s="226">
        <f>SUM(BK400:BK404)</f>
        <v>0</v>
      </c>
    </row>
    <row r="400" s="2" customFormat="1" ht="16.5" customHeight="1">
      <c r="A400" s="39"/>
      <c r="B400" s="40"/>
      <c r="C400" s="229" t="s">
        <v>588</v>
      </c>
      <c r="D400" s="230" t="s">
        <v>218</v>
      </c>
      <c r="E400" s="231" t="s">
        <v>589</v>
      </c>
      <c r="F400" s="232" t="s">
        <v>590</v>
      </c>
      <c r="G400" s="233" t="s">
        <v>591</v>
      </c>
      <c r="H400" s="234">
        <v>95</v>
      </c>
      <c r="I400" s="235"/>
      <c r="J400" s="236">
        <f>ROUND(I400*H400,2)</f>
        <v>0</v>
      </c>
      <c r="K400" s="232" t="s">
        <v>222</v>
      </c>
      <c r="L400" s="45"/>
      <c r="M400" s="237" t="s">
        <v>1</v>
      </c>
      <c r="N400" s="238" t="s">
        <v>44</v>
      </c>
      <c r="O400" s="92"/>
      <c r="P400" s="239">
        <f>O400*H400</f>
        <v>0</v>
      </c>
      <c r="Q400" s="239">
        <v>0</v>
      </c>
      <c r="R400" s="239">
        <f>Q400*H400</f>
        <v>0</v>
      </c>
      <c r="S400" s="239">
        <v>0</v>
      </c>
      <c r="T400" s="240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1" t="s">
        <v>592</v>
      </c>
      <c r="AT400" s="241" t="s">
        <v>218</v>
      </c>
      <c r="AU400" s="241" t="s">
        <v>85</v>
      </c>
      <c r="AY400" s="18" t="s">
        <v>214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8" t="s">
        <v>85</v>
      </c>
      <c r="BK400" s="242">
        <f>ROUND(I400*H400,2)</f>
        <v>0</v>
      </c>
      <c r="BL400" s="18" t="s">
        <v>592</v>
      </c>
      <c r="BM400" s="241" t="s">
        <v>593</v>
      </c>
    </row>
    <row r="401" s="2" customFormat="1">
      <c r="A401" s="39"/>
      <c r="B401" s="40"/>
      <c r="C401" s="41"/>
      <c r="D401" s="243" t="s">
        <v>224</v>
      </c>
      <c r="E401" s="41"/>
      <c r="F401" s="244" t="s">
        <v>594</v>
      </c>
      <c r="G401" s="41"/>
      <c r="H401" s="41"/>
      <c r="I401" s="245"/>
      <c r="J401" s="41"/>
      <c r="K401" s="41"/>
      <c r="L401" s="45"/>
      <c r="M401" s="246"/>
      <c r="N401" s="247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224</v>
      </c>
      <c r="AU401" s="18" t="s">
        <v>85</v>
      </c>
    </row>
    <row r="402" s="14" customFormat="1">
      <c r="A402" s="14"/>
      <c r="B402" s="258"/>
      <c r="C402" s="259"/>
      <c r="D402" s="243" t="s">
        <v>226</v>
      </c>
      <c r="E402" s="260" t="s">
        <v>1</v>
      </c>
      <c r="F402" s="261" t="s">
        <v>615</v>
      </c>
      <c r="G402" s="259"/>
      <c r="H402" s="262">
        <v>100</v>
      </c>
      <c r="I402" s="263"/>
      <c r="J402" s="259"/>
      <c r="K402" s="259"/>
      <c r="L402" s="264"/>
      <c r="M402" s="265"/>
      <c r="N402" s="266"/>
      <c r="O402" s="266"/>
      <c r="P402" s="266"/>
      <c r="Q402" s="266"/>
      <c r="R402" s="266"/>
      <c r="S402" s="266"/>
      <c r="T402" s="26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8" t="s">
        <v>226</v>
      </c>
      <c r="AU402" s="268" t="s">
        <v>85</v>
      </c>
      <c r="AV402" s="14" t="s">
        <v>87</v>
      </c>
      <c r="AW402" s="14" t="s">
        <v>34</v>
      </c>
      <c r="AX402" s="14" t="s">
        <v>79</v>
      </c>
      <c r="AY402" s="268" t="s">
        <v>214</v>
      </c>
    </row>
    <row r="403" s="14" customFormat="1">
      <c r="A403" s="14"/>
      <c r="B403" s="258"/>
      <c r="C403" s="259"/>
      <c r="D403" s="243" t="s">
        <v>226</v>
      </c>
      <c r="E403" s="260" t="s">
        <v>1</v>
      </c>
      <c r="F403" s="261" t="s">
        <v>3365</v>
      </c>
      <c r="G403" s="259"/>
      <c r="H403" s="262">
        <v>-5</v>
      </c>
      <c r="I403" s="263"/>
      <c r="J403" s="259"/>
      <c r="K403" s="259"/>
      <c r="L403" s="264"/>
      <c r="M403" s="265"/>
      <c r="N403" s="266"/>
      <c r="O403" s="266"/>
      <c r="P403" s="266"/>
      <c r="Q403" s="266"/>
      <c r="R403" s="266"/>
      <c r="S403" s="266"/>
      <c r="T403" s="267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8" t="s">
        <v>226</v>
      </c>
      <c r="AU403" s="268" t="s">
        <v>85</v>
      </c>
      <c r="AV403" s="14" t="s">
        <v>87</v>
      </c>
      <c r="AW403" s="14" t="s">
        <v>34</v>
      </c>
      <c r="AX403" s="14" t="s">
        <v>79</v>
      </c>
      <c r="AY403" s="268" t="s">
        <v>214</v>
      </c>
    </row>
    <row r="404" s="15" customFormat="1">
      <c r="A404" s="15"/>
      <c r="B404" s="269"/>
      <c r="C404" s="270"/>
      <c r="D404" s="243" t="s">
        <v>226</v>
      </c>
      <c r="E404" s="271" t="s">
        <v>1</v>
      </c>
      <c r="F404" s="272" t="s">
        <v>230</v>
      </c>
      <c r="G404" s="270"/>
      <c r="H404" s="273">
        <v>95</v>
      </c>
      <c r="I404" s="274"/>
      <c r="J404" s="270"/>
      <c r="K404" s="270"/>
      <c r="L404" s="275"/>
      <c r="M404" s="296"/>
      <c r="N404" s="297"/>
      <c r="O404" s="297"/>
      <c r="P404" s="297"/>
      <c r="Q404" s="297"/>
      <c r="R404" s="297"/>
      <c r="S404" s="297"/>
      <c r="T404" s="298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9" t="s">
        <v>226</v>
      </c>
      <c r="AU404" s="279" t="s">
        <v>85</v>
      </c>
      <c r="AV404" s="15" t="s">
        <v>117</v>
      </c>
      <c r="AW404" s="15" t="s">
        <v>34</v>
      </c>
      <c r="AX404" s="15" t="s">
        <v>85</v>
      </c>
      <c r="AY404" s="279" t="s">
        <v>214</v>
      </c>
    </row>
    <row r="405" s="2" customFormat="1" ht="6.96" customHeight="1">
      <c r="A405" s="39"/>
      <c r="B405" s="67"/>
      <c r="C405" s="68"/>
      <c r="D405" s="68"/>
      <c r="E405" s="68"/>
      <c r="F405" s="68"/>
      <c r="G405" s="68"/>
      <c r="H405" s="68"/>
      <c r="I405" s="68"/>
      <c r="J405" s="68"/>
      <c r="K405" s="68"/>
      <c r="L405" s="45"/>
      <c r="M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</sheetData>
  <sheetProtection sheet="1" autoFilter="0" formatColumns="0" formatRows="0" objects="1" scenarios="1" spinCount="100000" saltValue="//0zeUfrl0tlfJRVheDAh7IWKGhDEdXFaVitIZ7YSHXhvQ2vxl7lUEjJLP6MlurOTqgQ0+VN+Yoxjm8cUoLGgg==" hashValue="m6VUt7umAhsqsU0j8yLQqZQlZpfcKmRAYzvQUpudNXMUcdjvq6DKWajgS9oXqNn2E/8V9PMuwIAGVHbaAFfZ7w==" algorithmName="SHA-512" password="CC35"/>
  <autoFilter ref="C134:K40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1453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181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595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ROUND((SUM(BE131:BE262)),  2)</f>
        <v>0</v>
      </c>
      <c r="G37" s="39"/>
      <c r="H37" s="39"/>
      <c r="I37" s="166">
        <v>0.20999999999999999</v>
      </c>
      <c r="J37" s="165">
        <f>ROUND(((SUM(BE131:BE262))*I37),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ROUND((SUM(BF131:BF262)),  2)</f>
        <v>0</v>
      </c>
      <c r="G38" s="39"/>
      <c r="H38" s="39"/>
      <c r="I38" s="166">
        <v>0.14999999999999999</v>
      </c>
      <c r="J38" s="165">
        <f>ROUND(((SUM(BF131:BF262))*I38),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ROUND((SUM(BG131:BG262)),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ROUND((SUM(BH131:BH262)),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ROUND((SUM(BI131:BI262)),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1453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181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C. - ÚT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9" customFormat="1" ht="24.96" customHeight="1">
      <c r="A101" s="9"/>
      <c r="B101" s="191"/>
      <c r="C101" s="192"/>
      <c r="D101" s="193" t="s">
        <v>3366</v>
      </c>
      <c r="E101" s="194"/>
      <c r="F101" s="194"/>
      <c r="G101" s="194"/>
      <c r="H101" s="194"/>
      <c r="I101" s="194"/>
      <c r="J101" s="195">
        <f>J132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596</v>
      </c>
      <c r="E102" s="194"/>
      <c r="F102" s="194"/>
      <c r="G102" s="194"/>
      <c r="H102" s="194"/>
      <c r="I102" s="194"/>
      <c r="J102" s="195">
        <f>J141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597</v>
      </c>
      <c r="E103" s="194"/>
      <c r="F103" s="194"/>
      <c r="G103" s="194"/>
      <c r="H103" s="194"/>
      <c r="I103" s="194"/>
      <c r="J103" s="195">
        <f>J159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3367</v>
      </c>
      <c r="E104" s="194"/>
      <c r="F104" s="194"/>
      <c r="G104" s="194"/>
      <c r="H104" s="194"/>
      <c r="I104" s="194"/>
      <c r="J104" s="195">
        <f>J217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3368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598</v>
      </c>
      <c r="E106" s="194"/>
      <c r="F106" s="194"/>
      <c r="G106" s="194"/>
      <c r="H106" s="194"/>
      <c r="I106" s="194"/>
      <c r="J106" s="195">
        <f>J241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3369</v>
      </c>
      <c r="E107" s="194"/>
      <c r="F107" s="194"/>
      <c r="G107" s="194"/>
      <c r="H107" s="194"/>
      <c r="I107" s="194"/>
      <c r="J107" s="195">
        <f>J258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199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Přístavba objektu SOŠ a SOU Kladno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177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1453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179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6" t="s">
        <v>180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181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C. - ÚT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Kladno</v>
      </c>
      <c r="G125" s="41"/>
      <c r="H125" s="41"/>
      <c r="I125" s="33" t="s">
        <v>22</v>
      </c>
      <c r="J125" s="80" t="str">
        <f>IF(J16="","",J16)</f>
        <v>19. 9. 2023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40.05" customHeight="1">
      <c r="A127" s="39"/>
      <c r="B127" s="40"/>
      <c r="C127" s="33" t="s">
        <v>24</v>
      </c>
      <c r="D127" s="41"/>
      <c r="E127" s="41"/>
      <c r="F127" s="28" t="str">
        <f>E19</f>
        <v>SOŠ a SOU Kladno, Nám. E. Beneše 2353, Kladno</v>
      </c>
      <c r="G127" s="41"/>
      <c r="H127" s="41"/>
      <c r="I127" s="33" t="s">
        <v>30</v>
      </c>
      <c r="J127" s="37" t="str">
        <f>E25</f>
        <v>Ateliér Civilista s.r.o., Bratronice 241, 273 63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35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200</v>
      </c>
      <c r="D130" s="205" t="s">
        <v>64</v>
      </c>
      <c r="E130" s="205" t="s">
        <v>60</v>
      </c>
      <c r="F130" s="205" t="s">
        <v>61</v>
      </c>
      <c r="G130" s="205" t="s">
        <v>201</v>
      </c>
      <c r="H130" s="205" t="s">
        <v>202</v>
      </c>
      <c r="I130" s="205" t="s">
        <v>203</v>
      </c>
      <c r="J130" s="205" t="s">
        <v>185</v>
      </c>
      <c r="K130" s="206" t="s">
        <v>204</v>
      </c>
      <c r="L130" s="207"/>
      <c r="M130" s="101" t="s">
        <v>1</v>
      </c>
      <c r="N130" s="102" t="s">
        <v>43</v>
      </c>
      <c r="O130" s="102" t="s">
        <v>205</v>
      </c>
      <c r="P130" s="102" t="s">
        <v>206</v>
      </c>
      <c r="Q130" s="102" t="s">
        <v>207</v>
      </c>
      <c r="R130" s="102" t="s">
        <v>208</v>
      </c>
      <c r="S130" s="102" t="s">
        <v>209</v>
      </c>
      <c r="T130" s="103" t="s">
        <v>210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08" t="s">
        <v>211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P132+P141+P159+P217+P234+P241+P258</f>
        <v>0</v>
      </c>
      <c r="Q131" s="105"/>
      <c r="R131" s="210">
        <f>R132+R141+R159+R217+R234+R241+R258</f>
        <v>0</v>
      </c>
      <c r="S131" s="105"/>
      <c r="T131" s="211">
        <f>T132+T141+T159+T217+T234+T241+T258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78</v>
      </c>
      <c r="AU131" s="18" t="s">
        <v>187</v>
      </c>
      <c r="BK131" s="212">
        <f>BK132+BK141+BK159+BK217+BK234+BK241+BK258</f>
        <v>0</v>
      </c>
    </row>
    <row r="132" s="12" customFormat="1" ht="25.92" customHeight="1">
      <c r="A132" s="12"/>
      <c r="B132" s="213"/>
      <c r="C132" s="214"/>
      <c r="D132" s="215" t="s">
        <v>78</v>
      </c>
      <c r="E132" s="216" t="s">
        <v>3370</v>
      </c>
      <c r="F132" s="216" t="s">
        <v>3371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SUM(P133:P140)</f>
        <v>0</v>
      </c>
      <c r="Q132" s="221"/>
      <c r="R132" s="222">
        <f>SUM(R133:R140)</f>
        <v>0</v>
      </c>
      <c r="S132" s="221"/>
      <c r="T132" s="223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85</v>
      </c>
      <c r="AT132" s="225" t="s">
        <v>78</v>
      </c>
      <c r="AU132" s="225" t="s">
        <v>79</v>
      </c>
      <c r="AY132" s="224" t="s">
        <v>214</v>
      </c>
      <c r="BK132" s="226">
        <f>SUM(BK133:BK140)</f>
        <v>0</v>
      </c>
    </row>
    <row r="133" s="2" customFormat="1" ht="16.5" customHeight="1">
      <c r="A133" s="39"/>
      <c r="B133" s="40"/>
      <c r="C133" s="229" t="s">
        <v>85</v>
      </c>
      <c r="D133" s="229" t="s">
        <v>218</v>
      </c>
      <c r="E133" s="231" t="s">
        <v>829</v>
      </c>
      <c r="F133" s="232" t="s">
        <v>3372</v>
      </c>
      <c r="G133" s="233" t="s">
        <v>609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117</v>
      </c>
      <c r="AT133" s="241" t="s">
        <v>218</v>
      </c>
      <c r="AU133" s="241" t="s">
        <v>85</v>
      </c>
      <c r="AY133" s="18" t="s">
        <v>214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117</v>
      </c>
      <c r="BM133" s="241" t="s">
        <v>87</v>
      </c>
    </row>
    <row r="134" s="2" customFormat="1">
      <c r="A134" s="39"/>
      <c r="B134" s="40"/>
      <c r="C134" s="41"/>
      <c r="D134" s="243" t="s">
        <v>224</v>
      </c>
      <c r="E134" s="41"/>
      <c r="F134" s="244" t="s">
        <v>3372</v>
      </c>
      <c r="G134" s="41"/>
      <c r="H134" s="41"/>
      <c r="I134" s="245"/>
      <c r="J134" s="41"/>
      <c r="K134" s="41"/>
      <c r="L134" s="45"/>
      <c r="M134" s="246"/>
      <c r="N134" s="24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224</v>
      </c>
      <c r="AU134" s="18" t="s">
        <v>85</v>
      </c>
    </row>
    <row r="135" s="2" customFormat="1" ht="24.15" customHeight="1">
      <c r="A135" s="39"/>
      <c r="B135" s="40"/>
      <c r="C135" s="229" t="s">
        <v>87</v>
      </c>
      <c r="D135" s="229" t="s">
        <v>218</v>
      </c>
      <c r="E135" s="231" t="s">
        <v>831</v>
      </c>
      <c r="F135" s="232" t="s">
        <v>3373</v>
      </c>
      <c r="G135" s="233" t="s">
        <v>609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117</v>
      </c>
      <c r="AT135" s="241" t="s">
        <v>218</v>
      </c>
      <c r="AU135" s="241" t="s">
        <v>85</v>
      </c>
      <c r="AY135" s="18" t="s">
        <v>214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117</v>
      </c>
      <c r="BM135" s="241" t="s">
        <v>117</v>
      </c>
    </row>
    <row r="136" s="2" customFormat="1">
      <c r="A136" s="39"/>
      <c r="B136" s="40"/>
      <c r="C136" s="41"/>
      <c r="D136" s="243" t="s">
        <v>224</v>
      </c>
      <c r="E136" s="41"/>
      <c r="F136" s="244" t="s">
        <v>3373</v>
      </c>
      <c r="G136" s="41"/>
      <c r="H136" s="41"/>
      <c r="I136" s="245"/>
      <c r="J136" s="41"/>
      <c r="K136" s="41"/>
      <c r="L136" s="45"/>
      <c r="M136" s="246"/>
      <c r="N136" s="24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85</v>
      </c>
    </row>
    <row r="137" s="2" customFormat="1" ht="24.15" customHeight="1">
      <c r="A137" s="39"/>
      <c r="B137" s="40"/>
      <c r="C137" s="229" t="s">
        <v>95</v>
      </c>
      <c r="D137" s="229" t="s">
        <v>218</v>
      </c>
      <c r="E137" s="231" t="s">
        <v>833</v>
      </c>
      <c r="F137" s="232" t="s">
        <v>3374</v>
      </c>
      <c r="G137" s="233" t="s">
        <v>609</v>
      </c>
      <c r="H137" s="234">
        <v>2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117</v>
      </c>
      <c r="AT137" s="241" t="s">
        <v>218</v>
      </c>
      <c r="AU137" s="241" t="s">
        <v>85</v>
      </c>
      <c r="AY137" s="18" t="s">
        <v>214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85</v>
      </c>
      <c r="BK137" s="242">
        <f>ROUND(I137*H137,2)</f>
        <v>0</v>
      </c>
      <c r="BL137" s="18" t="s">
        <v>117</v>
      </c>
      <c r="BM137" s="241" t="s">
        <v>215</v>
      </c>
    </row>
    <row r="138" s="2" customFormat="1">
      <c r="A138" s="39"/>
      <c r="B138" s="40"/>
      <c r="C138" s="41"/>
      <c r="D138" s="243" t="s">
        <v>224</v>
      </c>
      <c r="E138" s="41"/>
      <c r="F138" s="244" t="s">
        <v>3374</v>
      </c>
      <c r="G138" s="41"/>
      <c r="H138" s="41"/>
      <c r="I138" s="245"/>
      <c r="J138" s="41"/>
      <c r="K138" s="41"/>
      <c r="L138" s="45"/>
      <c r="M138" s="246"/>
      <c r="N138" s="24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85</v>
      </c>
    </row>
    <row r="139" s="2" customFormat="1" ht="16.5" customHeight="1">
      <c r="A139" s="39"/>
      <c r="B139" s="40"/>
      <c r="C139" s="229" t="s">
        <v>117</v>
      </c>
      <c r="D139" s="229" t="s">
        <v>218</v>
      </c>
      <c r="E139" s="231" t="s">
        <v>835</v>
      </c>
      <c r="F139" s="232" t="s">
        <v>3375</v>
      </c>
      <c r="G139" s="233" t="s">
        <v>609</v>
      </c>
      <c r="H139" s="234">
        <v>1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44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117</v>
      </c>
      <c r="AT139" s="241" t="s">
        <v>218</v>
      </c>
      <c r="AU139" s="241" t="s">
        <v>85</v>
      </c>
      <c r="AY139" s="18" t="s">
        <v>214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117</v>
      </c>
      <c r="BM139" s="241" t="s">
        <v>247</v>
      </c>
    </row>
    <row r="140" s="2" customFormat="1">
      <c r="A140" s="39"/>
      <c r="B140" s="40"/>
      <c r="C140" s="41"/>
      <c r="D140" s="243" t="s">
        <v>224</v>
      </c>
      <c r="E140" s="41"/>
      <c r="F140" s="244" t="s">
        <v>3375</v>
      </c>
      <c r="G140" s="41"/>
      <c r="H140" s="41"/>
      <c r="I140" s="245"/>
      <c r="J140" s="41"/>
      <c r="K140" s="41"/>
      <c r="L140" s="45"/>
      <c r="M140" s="246"/>
      <c r="N140" s="24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85</v>
      </c>
    </row>
    <row r="141" s="12" customFormat="1" ht="25.92" customHeight="1">
      <c r="A141" s="12"/>
      <c r="B141" s="213"/>
      <c r="C141" s="214"/>
      <c r="D141" s="215" t="s">
        <v>78</v>
      </c>
      <c r="E141" s="216" t="s">
        <v>599</v>
      </c>
      <c r="F141" s="216" t="s">
        <v>600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SUM(P142:P158)</f>
        <v>0</v>
      </c>
      <c r="Q141" s="221"/>
      <c r="R141" s="222">
        <f>SUM(R142:R158)</f>
        <v>0</v>
      </c>
      <c r="S141" s="221"/>
      <c r="T141" s="223">
        <f>SUM(T142:T158)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78</v>
      </c>
      <c r="AU141" s="225" t="s">
        <v>79</v>
      </c>
      <c r="AY141" s="224" t="s">
        <v>214</v>
      </c>
      <c r="BK141" s="226">
        <f>SUM(BK142:BK158)</f>
        <v>0</v>
      </c>
    </row>
    <row r="142" s="2" customFormat="1" ht="16.5" customHeight="1">
      <c r="A142" s="39"/>
      <c r="B142" s="40"/>
      <c r="C142" s="229" t="s">
        <v>215</v>
      </c>
      <c r="D142" s="229" t="s">
        <v>218</v>
      </c>
      <c r="E142" s="231" t="s">
        <v>837</v>
      </c>
      <c r="F142" s="232" t="s">
        <v>3376</v>
      </c>
      <c r="G142" s="233" t="s">
        <v>239</v>
      </c>
      <c r="H142" s="234">
        <v>1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44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117</v>
      </c>
      <c r="AT142" s="241" t="s">
        <v>218</v>
      </c>
      <c r="AU142" s="241" t="s">
        <v>85</v>
      </c>
      <c r="AY142" s="18" t="s">
        <v>214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85</v>
      </c>
      <c r="BK142" s="242">
        <f>ROUND(I142*H142,2)</f>
        <v>0</v>
      </c>
      <c r="BL142" s="18" t="s">
        <v>117</v>
      </c>
      <c r="BM142" s="241" t="s">
        <v>748</v>
      </c>
    </row>
    <row r="143" s="2" customFormat="1">
      <c r="A143" s="39"/>
      <c r="B143" s="40"/>
      <c r="C143" s="41"/>
      <c r="D143" s="243" t="s">
        <v>224</v>
      </c>
      <c r="E143" s="41"/>
      <c r="F143" s="244" t="s">
        <v>3376</v>
      </c>
      <c r="G143" s="41"/>
      <c r="H143" s="41"/>
      <c r="I143" s="245"/>
      <c r="J143" s="41"/>
      <c r="K143" s="41"/>
      <c r="L143" s="45"/>
      <c r="M143" s="246"/>
      <c r="N143" s="24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224</v>
      </c>
      <c r="AU143" s="18" t="s">
        <v>85</v>
      </c>
    </row>
    <row r="144" s="2" customFormat="1" ht="16.5" customHeight="1">
      <c r="A144" s="39"/>
      <c r="B144" s="40"/>
      <c r="C144" s="229" t="s">
        <v>732</v>
      </c>
      <c r="D144" s="229" t="s">
        <v>218</v>
      </c>
      <c r="E144" s="231" t="s">
        <v>839</v>
      </c>
      <c r="F144" s="232" t="s">
        <v>3377</v>
      </c>
      <c r="G144" s="233" t="s">
        <v>239</v>
      </c>
      <c r="H144" s="234">
        <v>9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44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117</v>
      </c>
      <c r="AT144" s="241" t="s">
        <v>218</v>
      </c>
      <c r="AU144" s="241" t="s">
        <v>85</v>
      </c>
      <c r="AY144" s="18" t="s">
        <v>214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85</v>
      </c>
      <c r="BK144" s="242">
        <f>ROUND(I144*H144,2)</f>
        <v>0</v>
      </c>
      <c r="BL144" s="18" t="s">
        <v>117</v>
      </c>
      <c r="BM144" s="241" t="s">
        <v>762</v>
      </c>
    </row>
    <row r="145" s="2" customFormat="1">
      <c r="A145" s="39"/>
      <c r="B145" s="40"/>
      <c r="C145" s="41"/>
      <c r="D145" s="243" t="s">
        <v>224</v>
      </c>
      <c r="E145" s="41"/>
      <c r="F145" s="244" t="s">
        <v>3377</v>
      </c>
      <c r="G145" s="41"/>
      <c r="H145" s="41"/>
      <c r="I145" s="245"/>
      <c r="J145" s="41"/>
      <c r="K145" s="41"/>
      <c r="L145" s="45"/>
      <c r="M145" s="246"/>
      <c r="N145" s="24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224</v>
      </c>
      <c r="AU145" s="18" t="s">
        <v>85</v>
      </c>
    </row>
    <row r="146" s="2" customFormat="1" ht="16.5" customHeight="1">
      <c r="A146" s="39"/>
      <c r="B146" s="40"/>
      <c r="C146" s="229" t="s">
        <v>247</v>
      </c>
      <c r="D146" s="229" t="s">
        <v>218</v>
      </c>
      <c r="E146" s="231" t="s">
        <v>841</v>
      </c>
      <c r="F146" s="232" t="s">
        <v>3378</v>
      </c>
      <c r="G146" s="233" t="s">
        <v>239</v>
      </c>
      <c r="H146" s="234">
        <v>21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44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117</v>
      </c>
      <c r="AT146" s="241" t="s">
        <v>218</v>
      </c>
      <c r="AU146" s="241" t="s">
        <v>85</v>
      </c>
      <c r="AY146" s="18" t="s">
        <v>214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85</v>
      </c>
      <c r="BK146" s="242">
        <f>ROUND(I146*H146,2)</f>
        <v>0</v>
      </c>
      <c r="BL146" s="18" t="s">
        <v>117</v>
      </c>
      <c r="BM146" s="241" t="s">
        <v>775</v>
      </c>
    </row>
    <row r="147" s="2" customFormat="1">
      <c r="A147" s="39"/>
      <c r="B147" s="40"/>
      <c r="C147" s="41"/>
      <c r="D147" s="243" t="s">
        <v>224</v>
      </c>
      <c r="E147" s="41"/>
      <c r="F147" s="244" t="s">
        <v>3378</v>
      </c>
      <c r="G147" s="41"/>
      <c r="H147" s="41"/>
      <c r="I147" s="245"/>
      <c r="J147" s="41"/>
      <c r="K147" s="41"/>
      <c r="L147" s="45"/>
      <c r="M147" s="246"/>
      <c r="N147" s="24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224</v>
      </c>
      <c r="AU147" s="18" t="s">
        <v>85</v>
      </c>
    </row>
    <row r="148" s="2" customFormat="1" ht="16.5" customHeight="1">
      <c r="A148" s="39"/>
      <c r="B148" s="40"/>
      <c r="C148" s="229" t="s">
        <v>271</v>
      </c>
      <c r="D148" s="229" t="s">
        <v>218</v>
      </c>
      <c r="E148" s="231" t="s">
        <v>843</v>
      </c>
      <c r="F148" s="232" t="s">
        <v>3379</v>
      </c>
      <c r="G148" s="233" t="s">
        <v>239</v>
      </c>
      <c r="H148" s="234">
        <v>56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44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117</v>
      </c>
      <c r="AT148" s="241" t="s">
        <v>218</v>
      </c>
      <c r="AU148" s="241" t="s">
        <v>85</v>
      </c>
      <c r="AY148" s="18" t="s">
        <v>214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85</v>
      </c>
      <c r="BK148" s="242">
        <f>ROUND(I148*H148,2)</f>
        <v>0</v>
      </c>
      <c r="BL148" s="18" t="s">
        <v>117</v>
      </c>
      <c r="BM148" s="241" t="s">
        <v>293</v>
      </c>
    </row>
    <row r="149" s="2" customFormat="1">
      <c r="A149" s="39"/>
      <c r="B149" s="40"/>
      <c r="C149" s="41"/>
      <c r="D149" s="243" t="s">
        <v>224</v>
      </c>
      <c r="E149" s="41"/>
      <c r="F149" s="244" t="s">
        <v>3379</v>
      </c>
      <c r="G149" s="41"/>
      <c r="H149" s="41"/>
      <c r="I149" s="245"/>
      <c r="J149" s="41"/>
      <c r="K149" s="41"/>
      <c r="L149" s="45"/>
      <c r="M149" s="246"/>
      <c r="N149" s="24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224</v>
      </c>
      <c r="AU149" s="18" t="s">
        <v>85</v>
      </c>
    </row>
    <row r="150" s="2" customFormat="1" ht="24.15" customHeight="1">
      <c r="A150" s="39"/>
      <c r="B150" s="40"/>
      <c r="C150" s="229" t="s">
        <v>748</v>
      </c>
      <c r="D150" s="229" t="s">
        <v>218</v>
      </c>
      <c r="E150" s="231" t="s">
        <v>845</v>
      </c>
      <c r="F150" s="232" t="s">
        <v>3380</v>
      </c>
      <c r="G150" s="233" t="s">
        <v>239</v>
      </c>
      <c r="H150" s="234">
        <v>30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44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117</v>
      </c>
      <c r="AT150" s="241" t="s">
        <v>218</v>
      </c>
      <c r="AU150" s="241" t="s">
        <v>85</v>
      </c>
      <c r="AY150" s="18" t="s">
        <v>214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85</v>
      </c>
      <c r="BK150" s="242">
        <f>ROUND(I150*H150,2)</f>
        <v>0</v>
      </c>
      <c r="BL150" s="18" t="s">
        <v>117</v>
      </c>
      <c r="BM150" s="241" t="s">
        <v>847</v>
      </c>
    </row>
    <row r="151" s="2" customFormat="1">
      <c r="A151" s="39"/>
      <c r="B151" s="40"/>
      <c r="C151" s="41"/>
      <c r="D151" s="243" t="s">
        <v>224</v>
      </c>
      <c r="E151" s="41"/>
      <c r="F151" s="244" t="s">
        <v>3380</v>
      </c>
      <c r="G151" s="41"/>
      <c r="H151" s="41"/>
      <c r="I151" s="245"/>
      <c r="J151" s="41"/>
      <c r="K151" s="41"/>
      <c r="L151" s="45"/>
      <c r="M151" s="246"/>
      <c r="N151" s="24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224</v>
      </c>
      <c r="AU151" s="18" t="s">
        <v>85</v>
      </c>
    </row>
    <row r="152" s="2" customFormat="1" ht="16.5" customHeight="1">
      <c r="A152" s="39"/>
      <c r="B152" s="40"/>
      <c r="C152" s="229" t="s">
        <v>601</v>
      </c>
      <c r="D152" s="230" t="s">
        <v>218</v>
      </c>
      <c r="E152" s="231" t="s">
        <v>602</v>
      </c>
      <c r="F152" s="232" t="s">
        <v>603</v>
      </c>
      <c r="G152" s="233" t="s">
        <v>239</v>
      </c>
      <c r="H152" s="234">
        <v>1808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44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117</v>
      </c>
      <c r="AT152" s="241" t="s">
        <v>218</v>
      </c>
      <c r="AU152" s="241" t="s">
        <v>85</v>
      </c>
      <c r="AY152" s="18" t="s">
        <v>214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85</v>
      </c>
      <c r="BK152" s="242">
        <f>ROUND(I152*H152,2)</f>
        <v>0</v>
      </c>
      <c r="BL152" s="18" t="s">
        <v>117</v>
      </c>
      <c r="BM152" s="241" t="s">
        <v>604</v>
      </c>
    </row>
    <row r="153" s="2" customFormat="1">
      <c r="A153" s="39"/>
      <c r="B153" s="40"/>
      <c r="C153" s="41"/>
      <c r="D153" s="243" t="s">
        <v>224</v>
      </c>
      <c r="E153" s="41"/>
      <c r="F153" s="244" t="s">
        <v>603</v>
      </c>
      <c r="G153" s="41"/>
      <c r="H153" s="41"/>
      <c r="I153" s="245"/>
      <c r="J153" s="41"/>
      <c r="K153" s="41"/>
      <c r="L153" s="45"/>
      <c r="M153" s="246"/>
      <c r="N153" s="24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224</v>
      </c>
      <c r="AU153" s="18" t="s">
        <v>85</v>
      </c>
    </row>
    <row r="154" s="14" customFormat="1">
      <c r="A154" s="14"/>
      <c r="B154" s="258"/>
      <c r="C154" s="259"/>
      <c r="D154" s="243" t="s">
        <v>226</v>
      </c>
      <c r="E154" s="260" t="s">
        <v>1</v>
      </c>
      <c r="F154" s="261" t="s">
        <v>3381</v>
      </c>
      <c r="G154" s="259"/>
      <c r="H154" s="262">
        <v>2000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226</v>
      </c>
      <c r="AU154" s="268" t="s">
        <v>85</v>
      </c>
      <c r="AV154" s="14" t="s">
        <v>87</v>
      </c>
      <c r="AW154" s="14" t="s">
        <v>34</v>
      </c>
      <c r="AX154" s="14" t="s">
        <v>79</v>
      </c>
      <c r="AY154" s="268" t="s">
        <v>214</v>
      </c>
    </row>
    <row r="155" s="14" customFormat="1">
      <c r="A155" s="14"/>
      <c r="B155" s="258"/>
      <c r="C155" s="259"/>
      <c r="D155" s="243" t="s">
        <v>226</v>
      </c>
      <c r="E155" s="260" t="s">
        <v>1</v>
      </c>
      <c r="F155" s="261" t="s">
        <v>3382</v>
      </c>
      <c r="G155" s="259"/>
      <c r="H155" s="262">
        <v>-192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226</v>
      </c>
      <c r="AU155" s="268" t="s">
        <v>85</v>
      </c>
      <c r="AV155" s="14" t="s">
        <v>87</v>
      </c>
      <c r="AW155" s="14" t="s">
        <v>34</v>
      </c>
      <c r="AX155" s="14" t="s">
        <v>79</v>
      </c>
      <c r="AY155" s="268" t="s">
        <v>214</v>
      </c>
    </row>
    <row r="156" s="15" customFormat="1">
      <c r="A156" s="15"/>
      <c r="B156" s="269"/>
      <c r="C156" s="270"/>
      <c r="D156" s="243" t="s">
        <v>226</v>
      </c>
      <c r="E156" s="271" t="s">
        <v>1</v>
      </c>
      <c r="F156" s="272" t="s">
        <v>230</v>
      </c>
      <c r="G156" s="270"/>
      <c r="H156" s="273">
        <v>1808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9" t="s">
        <v>226</v>
      </c>
      <c r="AU156" s="279" t="s">
        <v>85</v>
      </c>
      <c r="AV156" s="15" t="s">
        <v>117</v>
      </c>
      <c r="AW156" s="15" t="s">
        <v>34</v>
      </c>
      <c r="AX156" s="15" t="s">
        <v>85</v>
      </c>
      <c r="AY156" s="279" t="s">
        <v>214</v>
      </c>
    </row>
    <row r="157" s="2" customFormat="1" ht="16.5" customHeight="1">
      <c r="A157" s="39"/>
      <c r="B157" s="40"/>
      <c r="C157" s="229" t="s">
        <v>762</v>
      </c>
      <c r="D157" s="229" t="s">
        <v>218</v>
      </c>
      <c r="E157" s="231" t="s">
        <v>849</v>
      </c>
      <c r="F157" s="232" t="s">
        <v>3383</v>
      </c>
      <c r="G157" s="233" t="s">
        <v>239</v>
      </c>
      <c r="H157" s="234">
        <v>17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44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117</v>
      </c>
      <c r="AT157" s="241" t="s">
        <v>218</v>
      </c>
      <c r="AU157" s="241" t="s">
        <v>85</v>
      </c>
      <c r="AY157" s="18" t="s">
        <v>214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85</v>
      </c>
      <c r="BK157" s="242">
        <f>ROUND(I157*H157,2)</f>
        <v>0</v>
      </c>
      <c r="BL157" s="18" t="s">
        <v>117</v>
      </c>
      <c r="BM157" s="241" t="s">
        <v>502</v>
      </c>
    </row>
    <row r="158" s="2" customFormat="1">
      <c r="A158" s="39"/>
      <c r="B158" s="40"/>
      <c r="C158" s="41"/>
      <c r="D158" s="243" t="s">
        <v>224</v>
      </c>
      <c r="E158" s="41"/>
      <c r="F158" s="244" t="s">
        <v>3383</v>
      </c>
      <c r="G158" s="41"/>
      <c r="H158" s="41"/>
      <c r="I158" s="245"/>
      <c r="J158" s="41"/>
      <c r="K158" s="41"/>
      <c r="L158" s="45"/>
      <c r="M158" s="246"/>
      <c r="N158" s="24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85</v>
      </c>
    </row>
    <row r="159" s="12" customFormat="1" ht="25.92" customHeight="1">
      <c r="A159" s="12"/>
      <c r="B159" s="213"/>
      <c r="C159" s="214"/>
      <c r="D159" s="215" t="s">
        <v>78</v>
      </c>
      <c r="E159" s="216" t="s">
        <v>605</v>
      </c>
      <c r="F159" s="216" t="s">
        <v>606</v>
      </c>
      <c r="G159" s="214"/>
      <c r="H159" s="214"/>
      <c r="I159" s="217"/>
      <c r="J159" s="218">
        <f>BK159</f>
        <v>0</v>
      </c>
      <c r="K159" s="214"/>
      <c r="L159" s="219"/>
      <c r="M159" s="220"/>
      <c r="N159" s="221"/>
      <c r="O159" s="221"/>
      <c r="P159" s="222">
        <f>SUM(P160:P216)</f>
        <v>0</v>
      </c>
      <c r="Q159" s="221"/>
      <c r="R159" s="222">
        <f>SUM(R160:R216)</f>
        <v>0</v>
      </c>
      <c r="S159" s="221"/>
      <c r="T159" s="223">
        <f>SUM(T160:T216)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85</v>
      </c>
      <c r="AT159" s="225" t="s">
        <v>78</v>
      </c>
      <c r="AU159" s="225" t="s">
        <v>79</v>
      </c>
      <c r="AY159" s="224" t="s">
        <v>214</v>
      </c>
      <c r="BK159" s="226">
        <f>SUM(BK160:BK216)</f>
        <v>0</v>
      </c>
    </row>
    <row r="160" s="2" customFormat="1" ht="16.5" customHeight="1">
      <c r="A160" s="39"/>
      <c r="B160" s="40"/>
      <c r="C160" s="229" t="s">
        <v>768</v>
      </c>
      <c r="D160" s="229" t="s">
        <v>218</v>
      </c>
      <c r="E160" s="231" t="s">
        <v>626</v>
      </c>
      <c r="F160" s="232" t="s">
        <v>3384</v>
      </c>
      <c r="G160" s="233" t="s">
        <v>609</v>
      </c>
      <c r="H160" s="234">
        <v>2</v>
      </c>
      <c r="I160" s="235"/>
      <c r="J160" s="236">
        <f>ROUND(I160*H160,2)</f>
        <v>0</v>
      </c>
      <c r="K160" s="232" t="s">
        <v>1</v>
      </c>
      <c r="L160" s="45"/>
      <c r="M160" s="237" t="s">
        <v>1</v>
      </c>
      <c r="N160" s="238" t="s">
        <v>44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117</v>
      </c>
      <c r="AT160" s="241" t="s">
        <v>218</v>
      </c>
      <c r="AU160" s="241" t="s">
        <v>85</v>
      </c>
      <c r="AY160" s="18" t="s">
        <v>214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85</v>
      </c>
      <c r="BK160" s="242">
        <f>ROUND(I160*H160,2)</f>
        <v>0</v>
      </c>
      <c r="BL160" s="18" t="s">
        <v>117</v>
      </c>
      <c r="BM160" s="241" t="s">
        <v>852</v>
      </c>
    </row>
    <row r="161" s="2" customFormat="1">
      <c r="A161" s="39"/>
      <c r="B161" s="40"/>
      <c r="C161" s="41"/>
      <c r="D161" s="243" t="s">
        <v>224</v>
      </c>
      <c r="E161" s="41"/>
      <c r="F161" s="244" t="s">
        <v>3384</v>
      </c>
      <c r="G161" s="41"/>
      <c r="H161" s="41"/>
      <c r="I161" s="245"/>
      <c r="J161" s="41"/>
      <c r="K161" s="41"/>
      <c r="L161" s="45"/>
      <c r="M161" s="246"/>
      <c r="N161" s="24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224</v>
      </c>
      <c r="AU161" s="18" t="s">
        <v>85</v>
      </c>
    </row>
    <row r="162" s="2" customFormat="1" ht="16.5" customHeight="1">
      <c r="A162" s="39"/>
      <c r="B162" s="40"/>
      <c r="C162" s="229" t="s">
        <v>775</v>
      </c>
      <c r="D162" s="229" t="s">
        <v>218</v>
      </c>
      <c r="E162" s="231" t="s">
        <v>629</v>
      </c>
      <c r="F162" s="232" t="s">
        <v>3385</v>
      </c>
      <c r="G162" s="233" t="s">
        <v>609</v>
      </c>
      <c r="H162" s="234">
        <v>12</v>
      </c>
      <c r="I162" s="235"/>
      <c r="J162" s="236">
        <f>ROUND(I162*H162,2)</f>
        <v>0</v>
      </c>
      <c r="K162" s="232" t="s">
        <v>1</v>
      </c>
      <c r="L162" s="45"/>
      <c r="M162" s="237" t="s">
        <v>1</v>
      </c>
      <c r="N162" s="238" t="s">
        <v>44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117</v>
      </c>
      <c r="AT162" s="241" t="s">
        <v>218</v>
      </c>
      <c r="AU162" s="241" t="s">
        <v>85</v>
      </c>
      <c r="AY162" s="18" t="s">
        <v>214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85</v>
      </c>
      <c r="BK162" s="242">
        <f>ROUND(I162*H162,2)</f>
        <v>0</v>
      </c>
      <c r="BL162" s="18" t="s">
        <v>117</v>
      </c>
      <c r="BM162" s="241" t="s">
        <v>854</v>
      </c>
    </row>
    <row r="163" s="2" customFormat="1">
      <c r="A163" s="39"/>
      <c r="B163" s="40"/>
      <c r="C163" s="41"/>
      <c r="D163" s="243" t="s">
        <v>224</v>
      </c>
      <c r="E163" s="41"/>
      <c r="F163" s="244" t="s">
        <v>3385</v>
      </c>
      <c r="G163" s="41"/>
      <c r="H163" s="41"/>
      <c r="I163" s="245"/>
      <c r="J163" s="41"/>
      <c r="K163" s="41"/>
      <c r="L163" s="45"/>
      <c r="M163" s="246"/>
      <c r="N163" s="24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224</v>
      </c>
      <c r="AU163" s="18" t="s">
        <v>85</v>
      </c>
    </row>
    <row r="164" s="2" customFormat="1" ht="16.5" customHeight="1">
      <c r="A164" s="39"/>
      <c r="B164" s="40"/>
      <c r="C164" s="229" t="s">
        <v>8</v>
      </c>
      <c r="D164" s="229" t="s">
        <v>218</v>
      </c>
      <c r="E164" s="231" t="s">
        <v>855</v>
      </c>
      <c r="F164" s="232" t="s">
        <v>3386</v>
      </c>
      <c r="G164" s="233" t="s">
        <v>609</v>
      </c>
      <c r="H164" s="234">
        <v>22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44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117</v>
      </c>
      <c r="AT164" s="241" t="s">
        <v>218</v>
      </c>
      <c r="AU164" s="241" t="s">
        <v>85</v>
      </c>
      <c r="AY164" s="18" t="s">
        <v>214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85</v>
      </c>
      <c r="BK164" s="242">
        <f>ROUND(I164*H164,2)</f>
        <v>0</v>
      </c>
      <c r="BL164" s="18" t="s">
        <v>117</v>
      </c>
      <c r="BM164" s="241" t="s">
        <v>857</v>
      </c>
    </row>
    <row r="165" s="2" customFormat="1">
      <c r="A165" s="39"/>
      <c r="B165" s="40"/>
      <c r="C165" s="41"/>
      <c r="D165" s="243" t="s">
        <v>224</v>
      </c>
      <c r="E165" s="41"/>
      <c r="F165" s="244" t="s">
        <v>3386</v>
      </c>
      <c r="G165" s="41"/>
      <c r="H165" s="41"/>
      <c r="I165" s="245"/>
      <c r="J165" s="41"/>
      <c r="K165" s="41"/>
      <c r="L165" s="45"/>
      <c r="M165" s="246"/>
      <c r="N165" s="24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224</v>
      </c>
      <c r="AU165" s="18" t="s">
        <v>85</v>
      </c>
    </row>
    <row r="166" s="2" customFormat="1" ht="16.5" customHeight="1">
      <c r="A166" s="39"/>
      <c r="B166" s="40"/>
      <c r="C166" s="229" t="s">
        <v>293</v>
      </c>
      <c r="D166" s="229" t="s">
        <v>218</v>
      </c>
      <c r="E166" s="231" t="s">
        <v>858</v>
      </c>
      <c r="F166" s="232" t="s">
        <v>3387</v>
      </c>
      <c r="G166" s="233" t="s">
        <v>609</v>
      </c>
      <c r="H166" s="234">
        <v>34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44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117</v>
      </c>
      <c r="AT166" s="241" t="s">
        <v>218</v>
      </c>
      <c r="AU166" s="241" t="s">
        <v>85</v>
      </c>
      <c r="AY166" s="18" t="s">
        <v>214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85</v>
      </c>
      <c r="BK166" s="242">
        <f>ROUND(I166*H166,2)</f>
        <v>0</v>
      </c>
      <c r="BL166" s="18" t="s">
        <v>117</v>
      </c>
      <c r="BM166" s="241" t="s">
        <v>860</v>
      </c>
    </row>
    <row r="167" s="2" customFormat="1">
      <c r="A167" s="39"/>
      <c r="B167" s="40"/>
      <c r="C167" s="41"/>
      <c r="D167" s="243" t="s">
        <v>224</v>
      </c>
      <c r="E167" s="41"/>
      <c r="F167" s="244" t="s">
        <v>3387</v>
      </c>
      <c r="G167" s="41"/>
      <c r="H167" s="41"/>
      <c r="I167" s="245"/>
      <c r="J167" s="41"/>
      <c r="K167" s="41"/>
      <c r="L167" s="45"/>
      <c r="M167" s="246"/>
      <c r="N167" s="247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224</v>
      </c>
      <c r="AU167" s="18" t="s">
        <v>85</v>
      </c>
    </row>
    <row r="168" s="2" customFormat="1" ht="16.5" customHeight="1">
      <c r="A168" s="39"/>
      <c r="B168" s="40"/>
      <c r="C168" s="229" t="s">
        <v>692</v>
      </c>
      <c r="D168" s="229" t="s">
        <v>218</v>
      </c>
      <c r="E168" s="231" t="s">
        <v>861</v>
      </c>
      <c r="F168" s="232" t="s">
        <v>3388</v>
      </c>
      <c r="G168" s="233" t="s">
        <v>609</v>
      </c>
      <c r="H168" s="234">
        <v>3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44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117</v>
      </c>
      <c r="AT168" s="241" t="s">
        <v>218</v>
      </c>
      <c r="AU168" s="241" t="s">
        <v>85</v>
      </c>
      <c r="AY168" s="18" t="s">
        <v>214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85</v>
      </c>
      <c r="BK168" s="242">
        <f>ROUND(I168*H168,2)</f>
        <v>0</v>
      </c>
      <c r="BL168" s="18" t="s">
        <v>117</v>
      </c>
      <c r="BM168" s="241" t="s">
        <v>299</v>
      </c>
    </row>
    <row r="169" s="2" customFormat="1">
      <c r="A169" s="39"/>
      <c r="B169" s="40"/>
      <c r="C169" s="41"/>
      <c r="D169" s="243" t="s">
        <v>224</v>
      </c>
      <c r="E169" s="41"/>
      <c r="F169" s="244" t="s">
        <v>3388</v>
      </c>
      <c r="G169" s="41"/>
      <c r="H169" s="41"/>
      <c r="I169" s="245"/>
      <c r="J169" s="41"/>
      <c r="K169" s="41"/>
      <c r="L169" s="45"/>
      <c r="M169" s="246"/>
      <c r="N169" s="24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224</v>
      </c>
      <c r="AU169" s="18" t="s">
        <v>85</v>
      </c>
    </row>
    <row r="170" s="2" customFormat="1" ht="16.5" customHeight="1">
      <c r="A170" s="39"/>
      <c r="B170" s="40"/>
      <c r="C170" s="229" t="s">
        <v>847</v>
      </c>
      <c r="D170" s="229" t="s">
        <v>218</v>
      </c>
      <c r="E170" s="231" t="s">
        <v>863</v>
      </c>
      <c r="F170" s="232" t="s">
        <v>3389</v>
      </c>
      <c r="G170" s="233" t="s">
        <v>609</v>
      </c>
      <c r="H170" s="234">
        <v>8</v>
      </c>
      <c r="I170" s="235"/>
      <c r="J170" s="236">
        <f>ROUND(I170*H170,2)</f>
        <v>0</v>
      </c>
      <c r="K170" s="232" t="s">
        <v>1</v>
      </c>
      <c r="L170" s="45"/>
      <c r="M170" s="237" t="s">
        <v>1</v>
      </c>
      <c r="N170" s="238" t="s">
        <v>44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117</v>
      </c>
      <c r="AT170" s="241" t="s">
        <v>218</v>
      </c>
      <c r="AU170" s="241" t="s">
        <v>85</v>
      </c>
      <c r="AY170" s="18" t="s">
        <v>214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85</v>
      </c>
      <c r="BK170" s="242">
        <f>ROUND(I170*H170,2)</f>
        <v>0</v>
      </c>
      <c r="BL170" s="18" t="s">
        <v>117</v>
      </c>
      <c r="BM170" s="241" t="s">
        <v>517</v>
      </c>
    </row>
    <row r="171" s="2" customFormat="1">
      <c r="A171" s="39"/>
      <c r="B171" s="40"/>
      <c r="C171" s="41"/>
      <c r="D171" s="243" t="s">
        <v>224</v>
      </c>
      <c r="E171" s="41"/>
      <c r="F171" s="244" t="s">
        <v>3389</v>
      </c>
      <c r="G171" s="41"/>
      <c r="H171" s="41"/>
      <c r="I171" s="245"/>
      <c r="J171" s="41"/>
      <c r="K171" s="41"/>
      <c r="L171" s="45"/>
      <c r="M171" s="246"/>
      <c r="N171" s="24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85</v>
      </c>
    </row>
    <row r="172" s="2" customFormat="1" ht="16.5" customHeight="1">
      <c r="A172" s="39"/>
      <c r="B172" s="40"/>
      <c r="C172" s="229" t="s">
        <v>1139</v>
      </c>
      <c r="D172" s="229" t="s">
        <v>218</v>
      </c>
      <c r="E172" s="231" t="s">
        <v>865</v>
      </c>
      <c r="F172" s="232" t="s">
        <v>3390</v>
      </c>
      <c r="G172" s="233" t="s">
        <v>609</v>
      </c>
      <c r="H172" s="234">
        <v>1</v>
      </c>
      <c r="I172" s="235"/>
      <c r="J172" s="236">
        <f>ROUND(I172*H172,2)</f>
        <v>0</v>
      </c>
      <c r="K172" s="232" t="s">
        <v>1</v>
      </c>
      <c r="L172" s="45"/>
      <c r="M172" s="237" t="s">
        <v>1</v>
      </c>
      <c r="N172" s="238" t="s">
        <v>44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117</v>
      </c>
      <c r="AT172" s="241" t="s">
        <v>218</v>
      </c>
      <c r="AU172" s="241" t="s">
        <v>85</v>
      </c>
      <c r="AY172" s="18" t="s">
        <v>214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85</v>
      </c>
      <c r="BK172" s="242">
        <f>ROUND(I172*H172,2)</f>
        <v>0</v>
      </c>
      <c r="BL172" s="18" t="s">
        <v>117</v>
      </c>
      <c r="BM172" s="241" t="s">
        <v>867</v>
      </c>
    </row>
    <row r="173" s="2" customFormat="1">
      <c r="A173" s="39"/>
      <c r="B173" s="40"/>
      <c r="C173" s="41"/>
      <c r="D173" s="243" t="s">
        <v>224</v>
      </c>
      <c r="E173" s="41"/>
      <c r="F173" s="244" t="s">
        <v>3390</v>
      </c>
      <c r="G173" s="41"/>
      <c r="H173" s="41"/>
      <c r="I173" s="245"/>
      <c r="J173" s="41"/>
      <c r="K173" s="41"/>
      <c r="L173" s="45"/>
      <c r="M173" s="246"/>
      <c r="N173" s="247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224</v>
      </c>
      <c r="AU173" s="18" t="s">
        <v>85</v>
      </c>
    </row>
    <row r="174" s="2" customFormat="1" ht="16.5" customHeight="1">
      <c r="A174" s="39"/>
      <c r="B174" s="40"/>
      <c r="C174" s="229" t="s">
        <v>604</v>
      </c>
      <c r="D174" s="229" t="s">
        <v>218</v>
      </c>
      <c r="E174" s="231" t="s">
        <v>632</v>
      </c>
      <c r="F174" s="232" t="s">
        <v>3391</v>
      </c>
      <c r="G174" s="233" t="s">
        <v>609</v>
      </c>
      <c r="H174" s="234">
        <v>4</v>
      </c>
      <c r="I174" s="235"/>
      <c r="J174" s="236">
        <f>ROUND(I174*H174,2)</f>
        <v>0</v>
      </c>
      <c r="K174" s="232" t="s">
        <v>1</v>
      </c>
      <c r="L174" s="45"/>
      <c r="M174" s="237" t="s">
        <v>1</v>
      </c>
      <c r="N174" s="238" t="s">
        <v>44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117</v>
      </c>
      <c r="AT174" s="241" t="s">
        <v>218</v>
      </c>
      <c r="AU174" s="241" t="s">
        <v>85</v>
      </c>
      <c r="AY174" s="18" t="s">
        <v>214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85</v>
      </c>
      <c r="BK174" s="242">
        <f>ROUND(I174*H174,2)</f>
        <v>0</v>
      </c>
      <c r="BL174" s="18" t="s">
        <v>117</v>
      </c>
      <c r="BM174" s="241" t="s">
        <v>869</v>
      </c>
    </row>
    <row r="175" s="2" customFormat="1">
      <c r="A175" s="39"/>
      <c r="B175" s="40"/>
      <c r="C175" s="41"/>
      <c r="D175" s="243" t="s">
        <v>224</v>
      </c>
      <c r="E175" s="41"/>
      <c r="F175" s="244" t="s">
        <v>3391</v>
      </c>
      <c r="G175" s="41"/>
      <c r="H175" s="41"/>
      <c r="I175" s="245"/>
      <c r="J175" s="41"/>
      <c r="K175" s="41"/>
      <c r="L175" s="45"/>
      <c r="M175" s="246"/>
      <c r="N175" s="24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224</v>
      </c>
      <c r="AU175" s="18" t="s">
        <v>85</v>
      </c>
    </row>
    <row r="176" s="2" customFormat="1" ht="16.5" customHeight="1">
      <c r="A176" s="39"/>
      <c r="B176" s="40"/>
      <c r="C176" s="229" t="s">
        <v>7</v>
      </c>
      <c r="D176" s="229" t="s">
        <v>218</v>
      </c>
      <c r="E176" s="231" t="s">
        <v>636</v>
      </c>
      <c r="F176" s="232" t="s">
        <v>3392</v>
      </c>
      <c r="G176" s="233" t="s">
        <v>609</v>
      </c>
      <c r="H176" s="234">
        <v>2</v>
      </c>
      <c r="I176" s="235"/>
      <c r="J176" s="236">
        <f>ROUND(I176*H176,2)</f>
        <v>0</v>
      </c>
      <c r="K176" s="232" t="s">
        <v>1</v>
      </c>
      <c r="L176" s="45"/>
      <c r="M176" s="237" t="s">
        <v>1</v>
      </c>
      <c r="N176" s="238" t="s">
        <v>44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117</v>
      </c>
      <c r="AT176" s="241" t="s">
        <v>218</v>
      </c>
      <c r="AU176" s="241" t="s">
        <v>85</v>
      </c>
      <c r="AY176" s="18" t="s">
        <v>214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85</v>
      </c>
      <c r="BK176" s="242">
        <f>ROUND(I176*H176,2)</f>
        <v>0</v>
      </c>
      <c r="BL176" s="18" t="s">
        <v>117</v>
      </c>
      <c r="BM176" s="241" t="s">
        <v>810</v>
      </c>
    </row>
    <row r="177" s="2" customFormat="1">
      <c r="A177" s="39"/>
      <c r="B177" s="40"/>
      <c r="C177" s="41"/>
      <c r="D177" s="243" t="s">
        <v>224</v>
      </c>
      <c r="E177" s="41"/>
      <c r="F177" s="244" t="s">
        <v>3392</v>
      </c>
      <c r="G177" s="41"/>
      <c r="H177" s="41"/>
      <c r="I177" s="245"/>
      <c r="J177" s="41"/>
      <c r="K177" s="41"/>
      <c r="L177" s="45"/>
      <c r="M177" s="246"/>
      <c r="N177" s="24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224</v>
      </c>
      <c r="AU177" s="18" t="s">
        <v>85</v>
      </c>
    </row>
    <row r="178" s="2" customFormat="1" ht="16.5" customHeight="1">
      <c r="A178" s="39"/>
      <c r="B178" s="40"/>
      <c r="C178" s="229" t="s">
        <v>502</v>
      </c>
      <c r="D178" s="229" t="s">
        <v>218</v>
      </c>
      <c r="E178" s="231" t="s">
        <v>871</v>
      </c>
      <c r="F178" s="232" t="s">
        <v>3393</v>
      </c>
      <c r="G178" s="233" t="s">
        <v>609</v>
      </c>
      <c r="H178" s="234">
        <v>2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44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117</v>
      </c>
      <c r="AT178" s="241" t="s">
        <v>218</v>
      </c>
      <c r="AU178" s="241" t="s">
        <v>85</v>
      </c>
      <c r="AY178" s="18" t="s">
        <v>214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85</v>
      </c>
      <c r="BK178" s="242">
        <f>ROUND(I178*H178,2)</f>
        <v>0</v>
      </c>
      <c r="BL178" s="18" t="s">
        <v>117</v>
      </c>
      <c r="BM178" s="241" t="s">
        <v>873</v>
      </c>
    </row>
    <row r="179" s="2" customFormat="1">
      <c r="A179" s="39"/>
      <c r="B179" s="40"/>
      <c r="C179" s="41"/>
      <c r="D179" s="243" t="s">
        <v>224</v>
      </c>
      <c r="E179" s="41"/>
      <c r="F179" s="244" t="s">
        <v>3393</v>
      </c>
      <c r="G179" s="41"/>
      <c r="H179" s="41"/>
      <c r="I179" s="245"/>
      <c r="J179" s="41"/>
      <c r="K179" s="41"/>
      <c r="L179" s="45"/>
      <c r="M179" s="246"/>
      <c r="N179" s="24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224</v>
      </c>
      <c r="AU179" s="18" t="s">
        <v>85</v>
      </c>
    </row>
    <row r="180" s="2" customFormat="1" ht="16.5" customHeight="1">
      <c r="A180" s="39"/>
      <c r="B180" s="40"/>
      <c r="C180" s="229" t="s">
        <v>1330</v>
      </c>
      <c r="D180" s="229" t="s">
        <v>218</v>
      </c>
      <c r="E180" s="231" t="s">
        <v>874</v>
      </c>
      <c r="F180" s="232" t="s">
        <v>3394</v>
      </c>
      <c r="G180" s="233" t="s">
        <v>609</v>
      </c>
      <c r="H180" s="234">
        <v>2</v>
      </c>
      <c r="I180" s="235"/>
      <c r="J180" s="236">
        <f>ROUND(I180*H180,2)</f>
        <v>0</v>
      </c>
      <c r="K180" s="232" t="s">
        <v>1</v>
      </c>
      <c r="L180" s="45"/>
      <c r="M180" s="237" t="s">
        <v>1</v>
      </c>
      <c r="N180" s="238" t="s">
        <v>44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117</v>
      </c>
      <c r="AT180" s="241" t="s">
        <v>218</v>
      </c>
      <c r="AU180" s="241" t="s">
        <v>85</v>
      </c>
      <c r="AY180" s="18" t="s">
        <v>214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85</v>
      </c>
      <c r="BK180" s="242">
        <f>ROUND(I180*H180,2)</f>
        <v>0</v>
      </c>
      <c r="BL180" s="18" t="s">
        <v>117</v>
      </c>
      <c r="BM180" s="241" t="s">
        <v>540</v>
      </c>
    </row>
    <row r="181" s="2" customFormat="1">
      <c r="A181" s="39"/>
      <c r="B181" s="40"/>
      <c r="C181" s="41"/>
      <c r="D181" s="243" t="s">
        <v>224</v>
      </c>
      <c r="E181" s="41"/>
      <c r="F181" s="244" t="s">
        <v>3394</v>
      </c>
      <c r="G181" s="41"/>
      <c r="H181" s="41"/>
      <c r="I181" s="245"/>
      <c r="J181" s="41"/>
      <c r="K181" s="41"/>
      <c r="L181" s="45"/>
      <c r="M181" s="246"/>
      <c r="N181" s="247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224</v>
      </c>
      <c r="AU181" s="18" t="s">
        <v>85</v>
      </c>
    </row>
    <row r="182" s="2" customFormat="1" ht="16.5" customHeight="1">
      <c r="A182" s="39"/>
      <c r="B182" s="40"/>
      <c r="C182" s="229" t="s">
        <v>852</v>
      </c>
      <c r="D182" s="229" t="s">
        <v>218</v>
      </c>
      <c r="E182" s="231" t="s">
        <v>876</v>
      </c>
      <c r="F182" s="232" t="s">
        <v>3395</v>
      </c>
      <c r="G182" s="233" t="s">
        <v>609</v>
      </c>
      <c r="H182" s="234">
        <v>2</v>
      </c>
      <c r="I182" s="235"/>
      <c r="J182" s="236">
        <f>ROUND(I182*H182,2)</f>
        <v>0</v>
      </c>
      <c r="K182" s="232" t="s">
        <v>1</v>
      </c>
      <c r="L182" s="45"/>
      <c r="M182" s="237" t="s">
        <v>1</v>
      </c>
      <c r="N182" s="238" t="s">
        <v>44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117</v>
      </c>
      <c r="AT182" s="241" t="s">
        <v>218</v>
      </c>
      <c r="AU182" s="241" t="s">
        <v>85</v>
      </c>
      <c r="AY182" s="18" t="s">
        <v>214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85</v>
      </c>
      <c r="BK182" s="242">
        <f>ROUND(I182*H182,2)</f>
        <v>0</v>
      </c>
      <c r="BL182" s="18" t="s">
        <v>117</v>
      </c>
      <c r="BM182" s="241" t="s">
        <v>878</v>
      </c>
    </row>
    <row r="183" s="2" customFormat="1">
      <c r="A183" s="39"/>
      <c r="B183" s="40"/>
      <c r="C183" s="41"/>
      <c r="D183" s="243" t="s">
        <v>224</v>
      </c>
      <c r="E183" s="41"/>
      <c r="F183" s="244" t="s">
        <v>3395</v>
      </c>
      <c r="G183" s="41"/>
      <c r="H183" s="41"/>
      <c r="I183" s="245"/>
      <c r="J183" s="41"/>
      <c r="K183" s="41"/>
      <c r="L183" s="45"/>
      <c r="M183" s="246"/>
      <c r="N183" s="24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224</v>
      </c>
      <c r="AU183" s="18" t="s">
        <v>85</v>
      </c>
    </row>
    <row r="184" s="2" customFormat="1" ht="16.5" customHeight="1">
      <c r="A184" s="39"/>
      <c r="B184" s="40"/>
      <c r="C184" s="229" t="s">
        <v>970</v>
      </c>
      <c r="D184" s="229" t="s">
        <v>218</v>
      </c>
      <c r="E184" s="231" t="s">
        <v>879</v>
      </c>
      <c r="F184" s="232" t="s">
        <v>3396</v>
      </c>
      <c r="G184" s="233" t="s">
        <v>609</v>
      </c>
      <c r="H184" s="234">
        <v>3</v>
      </c>
      <c r="I184" s="235"/>
      <c r="J184" s="236">
        <f>ROUND(I184*H184,2)</f>
        <v>0</v>
      </c>
      <c r="K184" s="232" t="s">
        <v>1</v>
      </c>
      <c r="L184" s="45"/>
      <c r="M184" s="237" t="s">
        <v>1</v>
      </c>
      <c r="N184" s="238" t="s">
        <v>44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117</v>
      </c>
      <c r="AT184" s="241" t="s">
        <v>218</v>
      </c>
      <c r="AU184" s="241" t="s">
        <v>85</v>
      </c>
      <c r="AY184" s="18" t="s">
        <v>214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85</v>
      </c>
      <c r="BK184" s="242">
        <f>ROUND(I184*H184,2)</f>
        <v>0</v>
      </c>
      <c r="BL184" s="18" t="s">
        <v>117</v>
      </c>
      <c r="BM184" s="241" t="s">
        <v>644</v>
      </c>
    </row>
    <row r="185" s="2" customFormat="1">
      <c r="A185" s="39"/>
      <c r="B185" s="40"/>
      <c r="C185" s="41"/>
      <c r="D185" s="243" t="s">
        <v>224</v>
      </c>
      <c r="E185" s="41"/>
      <c r="F185" s="244" t="s">
        <v>3396</v>
      </c>
      <c r="G185" s="41"/>
      <c r="H185" s="41"/>
      <c r="I185" s="245"/>
      <c r="J185" s="41"/>
      <c r="K185" s="41"/>
      <c r="L185" s="45"/>
      <c r="M185" s="246"/>
      <c r="N185" s="247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224</v>
      </c>
      <c r="AU185" s="18" t="s">
        <v>85</v>
      </c>
    </row>
    <row r="186" s="2" customFormat="1" ht="16.5" customHeight="1">
      <c r="A186" s="39"/>
      <c r="B186" s="40"/>
      <c r="C186" s="229" t="s">
        <v>854</v>
      </c>
      <c r="D186" s="229" t="s">
        <v>218</v>
      </c>
      <c r="E186" s="231" t="s">
        <v>881</v>
      </c>
      <c r="F186" s="232" t="s">
        <v>3397</v>
      </c>
      <c r="G186" s="233" t="s">
        <v>609</v>
      </c>
      <c r="H186" s="234">
        <v>2</v>
      </c>
      <c r="I186" s="235"/>
      <c r="J186" s="236">
        <f>ROUND(I186*H186,2)</f>
        <v>0</v>
      </c>
      <c r="K186" s="232" t="s">
        <v>1</v>
      </c>
      <c r="L186" s="45"/>
      <c r="M186" s="237" t="s">
        <v>1</v>
      </c>
      <c r="N186" s="238" t="s">
        <v>44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117</v>
      </c>
      <c r="AT186" s="241" t="s">
        <v>218</v>
      </c>
      <c r="AU186" s="241" t="s">
        <v>85</v>
      </c>
      <c r="AY186" s="18" t="s">
        <v>214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85</v>
      </c>
      <c r="BK186" s="242">
        <f>ROUND(I186*H186,2)</f>
        <v>0</v>
      </c>
      <c r="BL186" s="18" t="s">
        <v>117</v>
      </c>
      <c r="BM186" s="241" t="s">
        <v>648</v>
      </c>
    </row>
    <row r="187" s="2" customFormat="1">
      <c r="A187" s="39"/>
      <c r="B187" s="40"/>
      <c r="C187" s="41"/>
      <c r="D187" s="243" t="s">
        <v>224</v>
      </c>
      <c r="E187" s="41"/>
      <c r="F187" s="244" t="s">
        <v>3397</v>
      </c>
      <c r="G187" s="41"/>
      <c r="H187" s="41"/>
      <c r="I187" s="245"/>
      <c r="J187" s="41"/>
      <c r="K187" s="41"/>
      <c r="L187" s="45"/>
      <c r="M187" s="246"/>
      <c r="N187" s="247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224</v>
      </c>
      <c r="AU187" s="18" t="s">
        <v>85</v>
      </c>
    </row>
    <row r="188" s="2" customFormat="1" ht="16.5" customHeight="1">
      <c r="A188" s="39"/>
      <c r="B188" s="40"/>
      <c r="C188" s="229" t="s">
        <v>1057</v>
      </c>
      <c r="D188" s="229" t="s">
        <v>218</v>
      </c>
      <c r="E188" s="231" t="s">
        <v>641</v>
      </c>
      <c r="F188" s="232" t="s">
        <v>3398</v>
      </c>
      <c r="G188" s="233" t="s">
        <v>609</v>
      </c>
      <c r="H188" s="234">
        <v>2</v>
      </c>
      <c r="I188" s="235"/>
      <c r="J188" s="236">
        <f>ROUND(I188*H188,2)</f>
        <v>0</v>
      </c>
      <c r="K188" s="232" t="s">
        <v>1</v>
      </c>
      <c r="L188" s="45"/>
      <c r="M188" s="237" t="s">
        <v>1</v>
      </c>
      <c r="N188" s="238" t="s">
        <v>44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117</v>
      </c>
      <c r="AT188" s="241" t="s">
        <v>218</v>
      </c>
      <c r="AU188" s="241" t="s">
        <v>85</v>
      </c>
      <c r="AY188" s="18" t="s">
        <v>214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85</v>
      </c>
      <c r="BK188" s="242">
        <f>ROUND(I188*H188,2)</f>
        <v>0</v>
      </c>
      <c r="BL188" s="18" t="s">
        <v>117</v>
      </c>
      <c r="BM188" s="241" t="s">
        <v>616</v>
      </c>
    </row>
    <row r="189" s="2" customFormat="1">
      <c r="A189" s="39"/>
      <c r="B189" s="40"/>
      <c r="C189" s="41"/>
      <c r="D189" s="243" t="s">
        <v>224</v>
      </c>
      <c r="E189" s="41"/>
      <c r="F189" s="244" t="s">
        <v>3398</v>
      </c>
      <c r="G189" s="41"/>
      <c r="H189" s="41"/>
      <c r="I189" s="245"/>
      <c r="J189" s="41"/>
      <c r="K189" s="41"/>
      <c r="L189" s="45"/>
      <c r="M189" s="246"/>
      <c r="N189" s="247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224</v>
      </c>
      <c r="AU189" s="18" t="s">
        <v>85</v>
      </c>
    </row>
    <row r="190" s="2" customFormat="1" ht="16.5" customHeight="1">
      <c r="A190" s="39"/>
      <c r="B190" s="40"/>
      <c r="C190" s="229" t="s">
        <v>857</v>
      </c>
      <c r="D190" s="229" t="s">
        <v>218</v>
      </c>
      <c r="E190" s="231" t="s">
        <v>884</v>
      </c>
      <c r="F190" s="232" t="s">
        <v>3399</v>
      </c>
      <c r="G190" s="233" t="s">
        <v>609</v>
      </c>
      <c r="H190" s="234">
        <v>6</v>
      </c>
      <c r="I190" s="235"/>
      <c r="J190" s="236">
        <f>ROUND(I190*H190,2)</f>
        <v>0</v>
      </c>
      <c r="K190" s="232" t="s">
        <v>1</v>
      </c>
      <c r="L190" s="45"/>
      <c r="M190" s="237" t="s">
        <v>1</v>
      </c>
      <c r="N190" s="238" t="s">
        <v>44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117</v>
      </c>
      <c r="AT190" s="241" t="s">
        <v>218</v>
      </c>
      <c r="AU190" s="241" t="s">
        <v>85</v>
      </c>
      <c r="AY190" s="18" t="s">
        <v>214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85</v>
      </c>
      <c r="BK190" s="242">
        <f>ROUND(I190*H190,2)</f>
        <v>0</v>
      </c>
      <c r="BL190" s="18" t="s">
        <v>117</v>
      </c>
      <c r="BM190" s="241" t="s">
        <v>886</v>
      </c>
    </row>
    <row r="191" s="2" customFormat="1">
      <c r="A191" s="39"/>
      <c r="B191" s="40"/>
      <c r="C191" s="41"/>
      <c r="D191" s="243" t="s">
        <v>224</v>
      </c>
      <c r="E191" s="41"/>
      <c r="F191" s="244" t="s">
        <v>3399</v>
      </c>
      <c r="G191" s="41"/>
      <c r="H191" s="41"/>
      <c r="I191" s="245"/>
      <c r="J191" s="41"/>
      <c r="K191" s="41"/>
      <c r="L191" s="45"/>
      <c r="M191" s="246"/>
      <c r="N191" s="24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224</v>
      </c>
      <c r="AU191" s="18" t="s">
        <v>85</v>
      </c>
    </row>
    <row r="192" s="2" customFormat="1" ht="16.5" customHeight="1">
      <c r="A192" s="39"/>
      <c r="B192" s="40"/>
      <c r="C192" s="229" t="s">
        <v>1360</v>
      </c>
      <c r="D192" s="229" t="s">
        <v>218</v>
      </c>
      <c r="E192" s="231" t="s">
        <v>887</v>
      </c>
      <c r="F192" s="232" t="s">
        <v>3400</v>
      </c>
      <c r="G192" s="233" t="s">
        <v>609</v>
      </c>
      <c r="H192" s="234">
        <v>1</v>
      </c>
      <c r="I192" s="235"/>
      <c r="J192" s="236">
        <f>ROUND(I192*H192,2)</f>
        <v>0</v>
      </c>
      <c r="K192" s="232" t="s">
        <v>1</v>
      </c>
      <c r="L192" s="45"/>
      <c r="M192" s="237" t="s">
        <v>1</v>
      </c>
      <c r="N192" s="238" t="s">
        <v>44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117</v>
      </c>
      <c r="AT192" s="241" t="s">
        <v>218</v>
      </c>
      <c r="AU192" s="241" t="s">
        <v>85</v>
      </c>
      <c r="AY192" s="18" t="s">
        <v>214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85</v>
      </c>
      <c r="BK192" s="242">
        <f>ROUND(I192*H192,2)</f>
        <v>0</v>
      </c>
      <c r="BL192" s="18" t="s">
        <v>117</v>
      </c>
      <c r="BM192" s="241" t="s">
        <v>889</v>
      </c>
    </row>
    <row r="193" s="2" customFormat="1">
      <c r="A193" s="39"/>
      <c r="B193" s="40"/>
      <c r="C193" s="41"/>
      <c r="D193" s="243" t="s">
        <v>224</v>
      </c>
      <c r="E193" s="41"/>
      <c r="F193" s="244" t="s">
        <v>3400</v>
      </c>
      <c r="G193" s="41"/>
      <c r="H193" s="41"/>
      <c r="I193" s="245"/>
      <c r="J193" s="41"/>
      <c r="K193" s="41"/>
      <c r="L193" s="45"/>
      <c r="M193" s="246"/>
      <c r="N193" s="247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85</v>
      </c>
    </row>
    <row r="194" s="2" customFormat="1" ht="16.5" customHeight="1">
      <c r="A194" s="39"/>
      <c r="B194" s="40"/>
      <c r="C194" s="229" t="s">
        <v>860</v>
      </c>
      <c r="D194" s="229" t="s">
        <v>218</v>
      </c>
      <c r="E194" s="231" t="s">
        <v>645</v>
      </c>
      <c r="F194" s="232" t="s">
        <v>3401</v>
      </c>
      <c r="G194" s="233" t="s">
        <v>609</v>
      </c>
      <c r="H194" s="234">
        <v>10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44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117</v>
      </c>
      <c r="AT194" s="241" t="s">
        <v>218</v>
      </c>
      <c r="AU194" s="241" t="s">
        <v>85</v>
      </c>
      <c r="AY194" s="18" t="s">
        <v>214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85</v>
      </c>
      <c r="BK194" s="242">
        <f>ROUND(I194*H194,2)</f>
        <v>0</v>
      </c>
      <c r="BL194" s="18" t="s">
        <v>117</v>
      </c>
      <c r="BM194" s="241" t="s">
        <v>555</v>
      </c>
    </row>
    <row r="195" s="2" customFormat="1">
      <c r="A195" s="39"/>
      <c r="B195" s="40"/>
      <c r="C195" s="41"/>
      <c r="D195" s="243" t="s">
        <v>224</v>
      </c>
      <c r="E195" s="41"/>
      <c r="F195" s="244" t="s">
        <v>3401</v>
      </c>
      <c r="G195" s="41"/>
      <c r="H195" s="41"/>
      <c r="I195" s="245"/>
      <c r="J195" s="41"/>
      <c r="K195" s="41"/>
      <c r="L195" s="45"/>
      <c r="M195" s="246"/>
      <c r="N195" s="24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224</v>
      </c>
      <c r="AU195" s="18" t="s">
        <v>85</v>
      </c>
    </row>
    <row r="196" s="2" customFormat="1" ht="16.5" customHeight="1">
      <c r="A196" s="39"/>
      <c r="B196" s="40"/>
      <c r="C196" s="229" t="s">
        <v>1372</v>
      </c>
      <c r="D196" s="229" t="s">
        <v>218</v>
      </c>
      <c r="E196" s="231" t="s">
        <v>892</v>
      </c>
      <c r="F196" s="232" t="s">
        <v>3402</v>
      </c>
      <c r="G196" s="233" t="s">
        <v>609</v>
      </c>
      <c r="H196" s="234">
        <v>1</v>
      </c>
      <c r="I196" s="235"/>
      <c r="J196" s="236">
        <f>ROUND(I196*H196,2)</f>
        <v>0</v>
      </c>
      <c r="K196" s="232" t="s">
        <v>1</v>
      </c>
      <c r="L196" s="45"/>
      <c r="M196" s="237" t="s">
        <v>1</v>
      </c>
      <c r="N196" s="238" t="s">
        <v>44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117</v>
      </c>
      <c r="AT196" s="241" t="s">
        <v>218</v>
      </c>
      <c r="AU196" s="241" t="s">
        <v>85</v>
      </c>
      <c r="AY196" s="18" t="s">
        <v>214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85</v>
      </c>
      <c r="BK196" s="242">
        <f>ROUND(I196*H196,2)</f>
        <v>0</v>
      </c>
      <c r="BL196" s="18" t="s">
        <v>117</v>
      </c>
      <c r="BM196" s="241" t="s">
        <v>217</v>
      </c>
    </row>
    <row r="197" s="2" customFormat="1">
      <c r="A197" s="39"/>
      <c r="B197" s="40"/>
      <c r="C197" s="41"/>
      <c r="D197" s="243" t="s">
        <v>224</v>
      </c>
      <c r="E197" s="41"/>
      <c r="F197" s="244" t="s">
        <v>3402</v>
      </c>
      <c r="G197" s="41"/>
      <c r="H197" s="41"/>
      <c r="I197" s="245"/>
      <c r="J197" s="41"/>
      <c r="K197" s="41"/>
      <c r="L197" s="45"/>
      <c r="M197" s="246"/>
      <c r="N197" s="24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224</v>
      </c>
      <c r="AU197" s="18" t="s">
        <v>85</v>
      </c>
    </row>
    <row r="198" s="2" customFormat="1" ht="16.5" customHeight="1">
      <c r="A198" s="39"/>
      <c r="B198" s="40"/>
      <c r="C198" s="229" t="s">
        <v>299</v>
      </c>
      <c r="D198" s="229" t="s">
        <v>218</v>
      </c>
      <c r="E198" s="231" t="s">
        <v>649</v>
      </c>
      <c r="F198" s="232" t="s">
        <v>3403</v>
      </c>
      <c r="G198" s="233" t="s">
        <v>609</v>
      </c>
      <c r="H198" s="234">
        <v>1</v>
      </c>
      <c r="I198" s="235"/>
      <c r="J198" s="236">
        <f>ROUND(I198*H198,2)</f>
        <v>0</v>
      </c>
      <c r="K198" s="232" t="s">
        <v>1</v>
      </c>
      <c r="L198" s="45"/>
      <c r="M198" s="237" t="s">
        <v>1</v>
      </c>
      <c r="N198" s="238" t="s">
        <v>44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117</v>
      </c>
      <c r="AT198" s="241" t="s">
        <v>218</v>
      </c>
      <c r="AU198" s="241" t="s">
        <v>85</v>
      </c>
      <c r="AY198" s="18" t="s">
        <v>214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85</v>
      </c>
      <c r="BK198" s="242">
        <f>ROUND(I198*H198,2)</f>
        <v>0</v>
      </c>
      <c r="BL198" s="18" t="s">
        <v>117</v>
      </c>
      <c r="BM198" s="241" t="s">
        <v>567</v>
      </c>
    </row>
    <row r="199" s="2" customFormat="1">
      <c r="A199" s="39"/>
      <c r="B199" s="40"/>
      <c r="C199" s="41"/>
      <c r="D199" s="243" t="s">
        <v>224</v>
      </c>
      <c r="E199" s="41"/>
      <c r="F199" s="244" t="s">
        <v>3403</v>
      </c>
      <c r="G199" s="41"/>
      <c r="H199" s="41"/>
      <c r="I199" s="245"/>
      <c r="J199" s="41"/>
      <c r="K199" s="41"/>
      <c r="L199" s="45"/>
      <c r="M199" s="246"/>
      <c r="N199" s="24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85</v>
      </c>
    </row>
    <row r="200" s="2" customFormat="1" ht="16.5" customHeight="1">
      <c r="A200" s="39"/>
      <c r="B200" s="40"/>
      <c r="C200" s="229" t="s">
        <v>512</v>
      </c>
      <c r="D200" s="229" t="s">
        <v>218</v>
      </c>
      <c r="E200" s="231" t="s">
        <v>894</v>
      </c>
      <c r="F200" s="232" t="s">
        <v>3404</v>
      </c>
      <c r="G200" s="233" t="s">
        <v>609</v>
      </c>
      <c r="H200" s="234">
        <v>4</v>
      </c>
      <c r="I200" s="235"/>
      <c r="J200" s="236">
        <f>ROUND(I200*H200,2)</f>
        <v>0</v>
      </c>
      <c r="K200" s="232" t="s">
        <v>1</v>
      </c>
      <c r="L200" s="45"/>
      <c r="M200" s="237" t="s">
        <v>1</v>
      </c>
      <c r="N200" s="238" t="s">
        <v>44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117</v>
      </c>
      <c r="AT200" s="241" t="s">
        <v>218</v>
      </c>
      <c r="AU200" s="241" t="s">
        <v>85</v>
      </c>
      <c r="AY200" s="18" t="s">
        <v>214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85</v>
      </c>
      <c r="BK200" s="242">
        <f>ROUND(I200*H200,2)</f>
        <v>0</v>
      </c>
      <c r="BL200" s="18" t="s">
        <v>117</v>
      </c>
      <c r="BM200" s="241" t="s">
        <v>896</v>
      </c>
    </row>
    <row r="201" s="2" customFormat="1">
      <c r="A201" s="39"/>
      <c r="B201" s="40"/>
      <c r="C201" s="41"/>
      <c r="D201" s="243" t="s">
        <v>224</v>
      </c>
      <c r="E201" s="41"/>
      <c r="F201" s="244" t="s">
        <v>3404</v>
      </c>
      <c r="G201" s="41"/>
      <c r="H201" s="41"/>
      <c r="I201" s="245"/>
      <c r="J201" s="41"/>
      <c r="K201" s="41"/>
      <c r="L201" s="45"/>
      <c r="M201" s="246"/>
      <c r="N201" s="24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224</v>
      </c>
      <c r="AU201" s="18" t="s">
        <v>85</v>
      </c>
    </row>
    <row r="202" s="2" customFormat="1" ht="21.75" customHeight="1">
      <c r="A202" s="39"/>
      <c r="B202" s="40"/>
      <c r="C202" s="229" t="s">
        <v>517</v>
      </c>
      <c r="D202" s="229" t="s">
        <v>218</v>
      </c>
      <c r="E202" s="231" t="s">
        <v>652</v>
      </c>
      <c r="F202" s="232" t="s">
        <v>3405</v>
      </c>
      <c r="G202" s="233" t="s">
        <v>609</v>
      </c>
      <c r="H202" s="234">
        <v>4</v>
      </c>
      <c r="I202" s="235"/>
      <c r="J202" s="236">
        <f>ROUND(I202*H202,2)</f>
        <v>0</v>
      </c>
      <c r="K202" s="232" t="s">
        <v>1</v>
      </c>
      <c r="L202" s="45"/>
      <c r="M202" s="237" t="s">
        <v>1</v>
      </c>
      <c r="N202" s="238" t="s">
        <v>44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117</v>
      </c>
      <c r="AT202" s="241" t="s">
        <v>218</v>
      </c>
      <c r="AU202" s="241" t="s">
        <v>85</v>
      </c>
      <c r="AY202" s="18" t="s">
        <v>214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85</v>
      </c>
      <c r="BK202" s="242">
        <f>ROUND(I202*H202,2)</f>
        <v>0</v>
      </c>
      <c r="BL202" s="18" t="s">
        <v>117</v>
      </c>
      <c r="BM202" s="241" t="s">
        <v>236</v>
      </c>
    </row>
    <row r="203" s="2" customFormat="1">
      <c r="A203" s="39"/>
      <c r="B203" s="40"/>
      <c r="C203" s="41"/>
      <c r="D203" s="243" t="s">
        <v>224</v>
      </c>
      <c r="E203" s="41"/>
      <c r="F203" s="244" t="s">
        <v>3405</v>
      </c>
      <c r="G203" s="41"/>
      <c r="H203" s="41"/>
      <c r="I203" s="245"/>
      <c r="J203" s="41"/>
      <c r="K203" s="41"/>
      <c r="L203" s="45"/>
      <c r="M203" s="246"/>
      <c r="N203" s="24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85</v>
      </c>
    </row>
    <row r="204" s="2" customFormat="1" ht="16.5" customHeight="1">
      <c r="A204" s="39"/>
      <c r="B204" s="40"/>
      <c r="C204" s="229" t="s">
        <v>524</v>
      </c>
      <c r="D204" s="229" t="s">
        <v>218</v>
      </c>
      <c r="E204" s="231" t="s">
        <v>898</v>
      </c>
      <c r="F204" s="232" t="s">
        <v>3406</v>
      </c>
      <c r="G204" s="233" t="s">
        <v>609</v>
      </c>
      <c r="H204" s="234">
        <v>2</v>
      </c>
      <c r="I204" s="235"/>
      <c r="J204" s="236">
        <f>ROUND(I204*H204,2)</f>
        <v>0</v>
      </c>
      <c r="K204" s="232" t="s">
        <v>1</v>
      </c>
      <c r="L204" s="45"/>
      <c r="M204" s="237" t="s">
        <v>1</v>
      </c>
      <c r="N204" s="238" t="s">
        <v>44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117</v>
      </c>
      <c r="AT204" s="241" t="s">
        <v>218</v>
      </c>
      <c r="AU204" s="241" t="s">
        <v>85</v>
      </c>
      <c r="AY204" s="18" t="s">
        <v>214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85</v>
      </c>
      <c r="BK204" s="242">
        <f>ROUND(I204*H204,2)</f>
        <v>0</v>
      </c>
      <c r="BL204" s="18" t="s">
        <v>117</v>
      </c>
      <c r="BM204" s="241" t="s">
        <v>900</v>
      </c>
    </row>
    <row r="205" s="2" customFormat="1">
      <c r="A205" s="39"/>
      <c r="B205" s="40"/>
      <c r="C205" s="41"/>
      <c r="D205" s="243" t="s">
        <v>224</v>
      </c>
      <c r="E205" s="41"/>
      <c r="F205" s="244" t="s">
        <v>3406</v>
      </c>
      <c r="G205" s="41"/>
      <c r="H205" s="41"/>
      <c r="I205" s="245"/>
      <c r="J205" s="41"/>
      <c r="K205" s="41"/>
      <c r="L205" s="45"/>
      <c r="M205" s="246"/>
      <c r="N205" s="24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85</v>
      </c>
    </row>
    <row r="206" s="2" customFormat="1" ht="16.5" customHeight="1">
      <c r="A206" s="39"/>
      <c r="B206" s="40"/>
      <c r="C206" s="229" t="s">
        <v>867</v>
      </c>
      <c r="D206" s="229" t="s">
        <v>218</v>
      </c>
      <c r="E206" s="231" t="s">
        <v>901</v>
      </c>
      <c r="F206" s="232" t="s">
        <v>3407</v>
      </c>
      <c r="G206" s="233" t="s">
        <v>609</v>
      </c>
      <c r="H206" s="234">
        <v>2</v>
      </c>
      <c r="I206" s="235"/>
      <c r="J206" s="236">
        <f>ROUND(I206*H206,2)</f>
        <v>0</v>
      </c>
      <c r="K206" s="232" t="s">
        <v>1</v>
      </c>
      <c r="L206" s="45"/>
      <c r="M206" s="237" t="s">
        <v>1</v>
      </c>
      <c r="N206" s="238" t="s">
        <v>44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117</v>
      </c>
      <c r="AT206" s="241" t="s">
        <v>218</v>
      </c>
      <c r="AU206" s="241" t="s">
        <v>85</v>
      </c>
      <c r="AY206" s="18" t="s">
        <v>214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85</v>
      </c>
      <c r="BK206" s="242">
        <f>ROUND(I206*H206,2)</f>
        <v>0</v>
      </c>
      <c r="BL206" s="18" t="s">
        <v>117</v>
      </c>
      <c r="BM206" s="241" t="s">
        <v>903</v>
      </c>
    </row>
    <row r="207" s="2" customFormat="1">
      <c r="A207" s="39"/>
      <c r="B207" s="40"/>
      <c r="C207" s="41"/>
      <c r="D207" s="243" t="s">
        <v>224</v>
      </c>
      <c r="E207" s="41"/>
      <c r="F207" s="244" t="s">
        <v>3407</v>
      </c>
      <c r="G207" s="41"/>
      <c r="H207" s="41"/>
      <c r="I207" s="245"/>
      <c r="J207" s="41"/>
      <c r="K207" s="41"/>
      <c r="L207" s="45"/>
      <c r="M207" s="246"/>
      <c r="N207" s="247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224</v>
      </c>
      <c r="AU207" s="18" t="s">
        <v>85</v>
      </c>
    </row>
    <row r="208" s="2" customFormat="1" ht="16.5" customHeight="1">
      <c r="A208" s="39"/>
      <c r="B208" s="40"/>
      <c r="C208" s="229" t="s">
        <v>1658</v>
      </c>
      <c r="D208" s="229" t="s">
        <v>218</v>
      </c>
      <c r="E208" s="231" t="s">
        <v>906</v>
      </c>
      <c r="F208" s="232" t="s">
        <v>3408</v>
      </c>
      <c r="G208" s="233" t="s">
        <v>609</v>
      </c>
      <c r="H208" s="234">
        <v>1</v>
      </c>
      <c r="I208" s="235"/>
      <c r="J208" s="236">
        <f>ROUND(I208*H208,2)</f>
        <v>0</v>
      </c>
      <c r="K208" s="232" t="s">
        <v>1</v>
      </c>
      <c r="L208" s="45"/>
      <c r="M208" s="237" t="s">
        <v>1</v>
      </c>
      <c r="N208" s="238" t="s">
        <v>44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117</v>
      </c>
      <c r="AT208" s="241" t="s">
        <v>218</v>
      </c>
      <c r="AU208" s="241" t="s">
        <v>85</v>
      </c>
      <c r="AY208" s="18" t="s">
        <v>214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85</v>
      </c>
      <c r="BK208" s="242">
        <f>ROUND(I208*H208,2)</f>
        <v>0</v>
      </c>
      <c r="BL208" s="18" t="s">
        <v>117</v>
      </c>
      <c r="BM208" s="241" t="s">
        <v>665</v>
      </c>
    </row>
    <row r="209" s="2" customFormat="1">
      <c r="A209" s="39"/>
      <c r="B209" s="40"/>
      <c r="C209" s="41"/>
      <c r="D209" s="243" t="s">
        <v>224</v>
      </c>
      <c r="E209" s="41"/>
      <c r="F209" s="244" t="s">
        <v>3408</v>
      </c>
      <c r="G209" s="41"/>
      <c r="H209" s="41"/>
      <c r="I209" s="245"/>
      <c r="J209" s="41"/>
      <c r="K209" s="41"/>
      <c r="L209" s="45"/>
      <c r="M209" s="246"/>
      <c r="N209" s="24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224</v>
      </c>
      <c r="AU209" s="18" t="s">
        <v>85</v>
      </c>
    </row>
    <row r="210" s="2" customFormat="1" ht="24.15" customHeight="1">
      <c r="A210" s="39"/>
      <c r="B210" s="40"/>
      <c r="C210" s="229" t="s">
        <v>869</v>
      </c>
      <c r="D210" s="229" t="s">
        <v>218</v>
      </c>
      <c r="E210" s="231" t="s">
        <v>909</v>
      </c>
      <c r="F210" s="232" t="s">
        <v>3409</v>
      </c>
      <c r="G210" s="233" t="s">
        <v>609</v>
      </c>
      <c r="H210" s="234">
        <v>1</v>
      </c>
      <c r="I210" s="235"/>
      <c r="J210" s="236">
        <f>ROUND(I210*H210,2)</f>
        <v>0</v>
      </c>
      <c r="K210" s="232" t="s">
        <v>1</v>
      </c>
      <c r="L210" s="45"/>
      <c r="M210" s="237" t="s">
        <v>1</v>
      </c>
      <c r="N210" s="238" t="s">
        <v>44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117</v>
      </c>
      <c r="AT210" s="241" t="s">
        <v>218</v>
      </c>
      <c r="AU210" s="241" t="s">
        <v>85</v>
      </c>
      <c r="AY210" s="18" t="s">
        <v>214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85</v>
      </c>
      <c r="BK210" s="242">
        <f>ROUND(I210*H210,2)</f>
        <v>0</v>
      </c>
      <c r="BL210" s="18" t="s">
        <v>117</v>
      </c>
      <c r="BM210" s="241" t="s">
        <v>1907</v>
      </c>
    </row>
    <row r="211" s="2" customFormat="1">
      <c r="A211" s="39"/>
      <c r="B211" s="40"/>
      <c r="C211" s="41"/>
      <c r="D211" s="243" t="s">
        <v>224</v>
      </c>
      <c r="E211" s="41"/>
      <c r="F211" s="244" t="s">
        <v>3409</v>
      </c>
      <c r="G211" s="41"/>
      <c r="H211" s="41"/>
      <c r="I211" s="245"/>
      <c r="J211" s="41"/>
      <c r="K211" s="41"/>
      <c r="L211" s="45"/>
      <c r="M211" s="246"/>
      <c r="N211" s="24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224</v>
      </c>
      <c r="AU211" s="18" t="s">
        <v>85</v>
      </c>
    </row>
    <row r="212" s="2" customFormat="1" ht="24.15" customHeight="1">
      <c r="A212" s="39"/>
      <c r="B212" s="40"/>
      <c r="C212" s="229" t="s">
        <v>530</v>
      </c>
      <c r="D212" s="230" t="s">
        <v>218</v>
      </c>
      <c r="E212" s="231" t="s">
        <v>607</v>
      </c>
      <c r="F212" s="232" t="s">
        <v>608</v>
      </c>
      <c r="G212" s="233" t="s">
        <v>609</v>
      </c>
      <c r="H212" s="234">
        <v>40</v>
      </c>
      <c r="I212" s="235"/>
      <c r="J212" s="236">
        <f>ROUND(I212*H212,2)</f>
        <v>0</v>
      </c>
      <c r="K212" s="232" t="s">
        <v>1</v>
      </c>
      <c r="L212" s="45"/>
      <c r="M212" s="237" t="s">
        <v>1</v>
      </c>
      <c r="N212" s="238" t="s">
        <v>44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117</v>
      </c>
      <c r="AT212" s="241" t="s">
        <v>218</v>
      </c>
      <c r="AU212" s="241" t="s">
        <v>85</v>
      </c>
      <c r="AY212" s="18" t="s">
        <v>214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85</v>
      </c>
      <c r="BK212" s="242">
        <f>ROUND(I212*H212,2)</f>
        <v>0</v>
      </c>
      <c r="BL212" s="18" t="s">
        <v>117</v>
      </c>
      <c r="BM212" s="241" t="s">
        <v>588</v>
      </c>
    </row>
    <row r="213" s="2" customFormat="1">
      <c r="A213" s="39"/>
      <c r="B213" s="40"/>
      <c r="C213" s="41"/>
      <c r="D213" s="243" t="s">
        <v>224</v>
      </c>
      <c r="E213" s="41"/>
      <c r="F213" s="244" t="s">
        <v>608</v>
      </c>
      <c r="G213" s="41"/>
      <c r="H213" s="41"/>
      <c r="I213" s="245"/>
      <c r="J213" s="41"/>
      <c r="K213" s="41"/>
      <c r="L213" s="45"/>
      <c r="M213" s="246"/>
      <c r="N213" s="24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224</v>
      </c>
      <c r="AU213" s="18" t="s">
        <v>85</v>
      </c>
    </row>
    <row r="214" s="14" customFormat="1">
      <c r="A214" s="14"/>
      <c r="B214" s="258"/>
      <c r="C214" s="259"/>
      <c r="D214" s="243" t="s">
        <v>226</v>
      </c>
      <c r="E214" s="260" t="s">
        <v>1</v>
      </c>
      <c r="F214" s="261" t="s">
        <v>878</v>
      </c>
      <c r="G214" s="259"/>
      <c r="H214" s="262">
        <v>46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8" t="s">
        <v>226</v>
      </c>
      <c r="AU214" s="268" t="s">
        <v>85</v>
      </c>
      <c r="AV214" s="14" t="s">
        <v>87</v>
      </c>
      <c r="AW214" s="14" t="s">
        <v>34</v>
      </c>
      <c r="AX214" s="14" t="s">
        <v>79</v>
      </c>
      <c r="AY214" s="268" t="s">
        <v>214</v>
      </c>
    </row>
    <row r="215" s="14" customFormat="1">
      <c r="A215" s="14"/>
      <c r="B215" s="258"/>
      <c r="C215" s="259"/>
      <c r="D215" s="243" t="s">
        <v>226</v>
      </c>
      <c r="E215" s="260" t="s">
        <v>1</v>
      </c>
      <c r="F215" s="261" t="s">
        <v>3410</v>
      </c>
      <c r="G215" s="259"/>
      <c r="H215" s="262">
        <v>-6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226</v>
      </c>
      <c r="AU215" s="268" t="s">
        <v>85</v>
      </c>
      <c r="AV215" s="14" t="s">
        <v>87</v>
      </c>
      <c r="AW215" s="14" t="s">
        <v>34</v>
      </c>
      <c r="AX215" s="14" t="s">
        <v>79</v>
      </c>
      <c r="AY215" s="268" t="s">
        <v>214</v>
      </c>
    </row>
    <row r="216" s="15" customFormat="1">
      <c r="A216" s="15"/>
      <c r="B216" s="269"/>
      <c r="C216" s="270"/>
      <c r="D216" s="243" t="s">
        <v>226</v>
      </c>
      <c r="E216" s="271" t="s">
        <v>1</v>
      </c>
      <c r="F216" s="272" t="s">
        <v>230</v>
      </c>
      <c r="G216" s="270"/>
      <c r="H216" s="273">
        <v>40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226</v>
      </c>
      <c r="AU216" s="279" t="s">
        <v>85</v>
      </c>
      <c r="AV216" s="15" t="s">
        <v>117</v>
      </c>
      <c r="AW216" s="15" t="s">
        <v>34</v>
      </c>
      <c r="AX216" s="15" t="s">
        <v>85</v>
      </c>
      <c r="AY216" s="279" t="s">
        <v>214</v>
      </c>
    </row>
    <row r="217" s="12" customFormat="1" ht="25.92" customHeight="1">
      <c r="A217" s="12"/>
      <c r="B217" s="213"/>
      <c r="C217" s="214"/>
      <c r="D217" s="215" t="s">
        <v>78</v>
      </c>
      <c r="E217" s="216" t="s">
        <v>3411</v>
      </c>
      <c r="F217" s="216" t="s">
        <v>3412</v>
      </c>
      <c r="G217" s="214"/>
      <c r="H217" s="214"/>
      <c r="I217" s="217"/>
      <c r="J217" s="218">
        <f>BK217</f>
        <v>0</v>
      </c>
      <c r="K217" s="214"/>
      <c r="L217" s="219"/>
      <c r="M217" s="220"/>
      <c r="N217" s="221"/>
      <c r="O217" s="221"/>
      <c r="P217" s="222">
        <f>SUM(P218:P233)</f>
        <v>0</v>
      </c>
      <c r="Q217" s="221"/>
      <c r="R217" s="222">
        <f>SUM(R218:R233)</f>
        <v>0</v>
      </c>
      <c r="S217" s="221"/>
      <c r="T217" s="223">
        <f>SUM(T218:T233)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85</v>
      </c>
      <c r="AT217" s="225" t="s">
        <v>78</v>
      </c>
      <c r="AU217" s="225" t="s">
        <v>79</v>
      </c>
      <c r="AY217" s="224" t="s">
        <v>214</v>
      </c>
      <c r="BK217" s="226">
        <f>SUM(BK218:BK233)</f>
        <v>0</v>
      </c>
    </row>
    <row r="218" s="2" customFormat="1" ht="16.5" customHeight="1">
      <c r="A218" s="39"/>
      <c r="B218" s="40"/>
      <c r="C218" s="229" t="s">
        <v>810</v>
      </c>
      <c r="D218" s="229" t="s">
        <v>218</v>
      </c>
      <c r="E218" s="231" t="s">
        <v>655</v>
      </c>
      <c r="F218" s="232" t="s">
        <v>3413</v>
      </c>
      <c r="G218" s="233" t="s">
        <v>609</v>
      </c>
      <c r="H218" s="234">
        <v>4</v>
      </c>
      <c r="I218" s="235"/>
      <c r="J218" s="236">
        <f>ROUND(I218*H218,2)</f>
        <v>0</v>
      </c>
      <c r="K218" s="232" t="s">
        <v>1</v>
      </c>
      <c r="L218" s="45"/>
      <c r="M218" s="237" t="s">
        <v>1</v>
      </c>
      <c r="N218" s="238" t="s">
        <v>44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117</v>
      </c>
      <c r="AT218" s="241" t="s">
        <v>218</v>
      </c>
      <c r="AU218" s="241" t="s">
        <v>85</v>
      </c>
      <c r="AY218" s="18" t="s">
        <v>214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85</v>
      </c>
      <c r="BK218" s="242">
        <f>ROUND(I218*H218,2)</f>
        <v>0</v>
      </c>
      <c r="BL218" s="18" t="s">
        <v>117</v>
      </c>
      <c r="BM218" s="241" t="s">
        <v>1939</v>
      </c>
    </row>
    <row r="219" s="2" customFormat="1">
      <c r="A219" s="39"/>
      <c r="B219" s="40"/>
      <c r="C219" s="41"/>
      <c r="D219" s="243" t="s">
        <v>224</v>
      </c>
      <c r="E219" s="41"/>
      <c r="F219" s="244" t="s">
        <v>3413</v>
      </c>
      <c r="G219" s="41"/>
      <c r="H219" s="41"/>
      <c r="I219" s="245"/>
      <c r="J219" s="41"/>
      <c r="K219" s="41"/>
      <c r="L219" s="45"/>
      <c r="M219" s="246"/>
      <c r="N219" s="24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224</v>
      </c>
      <c r="AU219" s="18" t="s">
        <v>85</v>
      </c>
    </row>
    <row r="220" s="2" customFormat="1" ht="16.5" customHeight="1">
      <c r="A220" s="39"/>
      <c r="B220" s="40"/>
      <c r="C220" s="229" t="s">
        <v>1678</v>
      </c>
      <c r="D220" s="229" t="s">
        <v>218</v>
      </c>
      <c r="E220" s="231" t="s">
        <v>914</v>
      </c>
      <c r="F220" s="232" t="s">
        <v>3414</v>
      </c>
      <c r="G220" s="233" t="s">
        <v>609</v>
      </c>
      <c r="H220" s="234">
        <v>2</v>
      </c>
      <c r="I220" s="235"/>
      <c r="J220" s="236">
        <f>ROUND(I220*H220,2)</f>
        <v>0</v>
      </c>
      <c r="K220" s="232" t="s">
        <v>1</v>
      </c>
      <c r="L220" s="45"/>
      <c r="M220" s="237" t="s">
        <v>1</v>
      </c>
      <c r="N220" s="238" t="s">
        <v>44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117</v>
      </c>
      <c r="AT220" s="241" t="s">
        <v>218</v>
      </c>
      <c r="AU220" s="241" t="s">
        <v>85</v>
      </c>
      <c r="AY220" s="18" t="s">
        <v>214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85</v>
      </c>
      <c r="BK220" s="242">
        <f>ROUND(I220*H220,2)</f>
        <v>0</v>
      </c>
      <c r="BL220" s="18" t="s">
        <v>117</v>
      </c>
      <c r="BM220" s="241" t="s">
        <v>1964</v>
      </c>
    </row>
    <row r="221" s="2" customFormat="1">
      <c r="A221" s="39"/>
      <c r="B221" s="40"/>
      <c r="C221" s="41"/>
      <c r="D221" s="243" t="s">
        <v>224</v>
      </c>
      <c r="E221" s="41"/>
      <c r="F221" s="244" t="s">
        <v>3414</v>
      </c>
      <c r="G221" s="41"/>
      <c r="H221" s="41"/>
      <c r="I221" s="245"/>
      <c r="J221" s="41"/>
      <c r="K221" s="41"/>
      <c r="L221" s="45"/>
      <c r="M221" s="246"/>
      <c r="N221" s="247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224</v>
      </c>
      <c r="AU221" s="18" t="s">
        <v>85</v>
      </c>
    </row>
    <row r="222" s="2" customFormat="1" ht="16.5" customHeight="1">
      <c r="A222" s="39"/>
      <c r="B222" s="40"/>
      <c r="C222" s="229" t="s">
        <v>873</v>
      </c>
      <c r="D222" s="229" t="s">
        <v>218</v>
      </c>
      <c r="E222" s="231" t="s">
        <v>916</v>
      </c>
      <c r="F222" s="232" t="s">
        <v>3415</v>
      </c>
      <c r="G222" s="233" t="s">
        <v>609</v>
      </c>
      <c r="H222" s="234">
        <v>1</v>
      </c>
      <c r="I222" s="235"/>
      <c r="J222" s="236">
        <f>ROUND(I222*H222,2)</f>
        <v>0</v>
      </c>
      <c r="K222" s="232" t="s">
        <v>1</v>
      </c>
      <c r="L222" s="45"/>
      <c r="M222" s="237" t="s">
        <v>1</v>
      </c>
      <c r="N222" s="238" t="s">
        <v>44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117</v>
      </c>
      <c r="AT222" s="241" t="s">
        <v>218</v>
      </c>
      <c r="AU222" s="241" t="s">
        <v>85</v>
      </c>
      <c r="AY222" s="18" t="s">
        <v>214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85</v>
      </c>
      <c r="BK222" s="242">
        <f>ROUND(I222*H222,2)</f>
        <v>0</v>
      </c>
      <c r="BL222" s="18" t="s">
        <v>117</v>
      </c>
      <c r="BM222" s="241" t="s">
        <v>249</v>
      </c>
    </row>
    <row r="223" s="2" customFormat="1">
      <c r="A223" s="39"/>
      <c r="B223" s="40"/>
      <c r="C223" s="41"/>
      <c r="D223" s="243" t="s">
        <v>224</v>
      </c>
      <c r="E223" s="41"/>
      <c r="F223" s="244" t="s">
        <v>3415</v>
      </c>
      <c r="G223" s="41"/>
      <c r="H223" s="41"/>
      <c r="I223" s="245"/>
      <c r="J223" s="41"/>
      <c r="K223" s="41"/>
      <c r="L223" s="45"/>
      <c r="M223" s="246"/>
      <c r="N223" s="24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224</v>
      </c>
      <c r="AU223" s="18" t="s">
        <v>85</v>
      </c>
    </row>
    <row r="224" s="2" customFormat="1" ht="24.15" customHeight="1">
      <c r="A224" s="39"/>
      <c r="B224" s="40"/>
      <c r="C224" s="229" t="s">
        <v>535</v>
      </c>
      <c r="D224" s="229" t="s">
        <v>218</v>
      </c>
      <c r="E224" s="231" t="s">
        <v>658</v>
      </c>
      <c r="F224" s="232" t="s">
        <v>3416</v>
      </c>
      <c r="G224" s="233" t="s">
        <v>609</v>
      </c>
      <c r="H224" s="234">
        <v>1</v>
      </c>
      <c r="I224" s="235"/>
      <c r="J224" s="236">
        <f>ROUND(I224*H224,2)</f>
        <v>0</v>
      </c>
      <c r="K224" s="232" t="s">
        <v>1</v>
      </c>
      <c r="L224" s="45"/>
      <c r="M224" s="237" t="s">
        <v>1</v>
      </c>
      <c r="N224" s="238" t="s">
        <v>44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117</v>
      </c>
      <c r="AT224" s="241" t="s">
        <v>218</v>
      </c>
      <c r="AU224" s="241" t="s">
        <v>85</v>
      </c>
      <c r="AY224" s="18" t="s">
        <v>214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85</v>
      </c>
      <c r="BK224" s="242">
        <f>ROUND(I224*H224,2)</f>
        <v>0</v>
      </c>
      <c r="BL224" s="18" t="s">
        <v>117</v>
      </c>
      <c r="BM224" s="241" t="s">
        <v>260</v>
      </c>
    </row>
    <row r="225" s="2" customFormat="1">
      <c r="A225" s="39"/>
      <c r="B225" s="40"/>
      <c r="C225" s="41"/>
      <c r="D225" s="243" t="s">
        <v>224</v>
      </c>
      <c r="E225" s="41"/>
      <c r="F225" s="244" t="s">
        <v>3416</v>
      </c>
      <c r="G225" s="41"/>
      <c r="H225" s="41"/>
      <c r="I225" s="245"/>
      <c r="J225" s="41"/>
      <c r="K225" s="41"/>
      <c r="L225" s="45"/>
      <c r="M225" s="246"/>
      <c r="N225" s="24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224</v>
      </c>
      <c r="AU225" s="18" t="s">
        <v>85</v>
      </c>
    </row>
    <row r="226" s="2" customFormat="1" ht="24.15" customHeight="1">
      <c r="A226" s="39"/>
      <c r="B226" s="40"/>
      <c r="C226" s="229" t="s">
        <v>540</v>
      </c>
      <c r="D226" s="229" t="s">
        <v>218</v>
      </c>
      <c r="E226" s="231" t="s">
        <v>919</v>
      </c>
      <c r="F226" s="232" t="s">
        <v>3417</v>
      </c>
      <c r="G226" s="233" t="s">
        <v>609</v>
      </c>
      <c r="H226" s="234">
        <v>1</v>
      </c>
      <c r="I226" s="235"/>
      <c r="J226" s="236">
        <f>ROUND(I226*H226,2)</f>
        <v>0</v>
      </c>
      <c r="K226" s="232" t="s">
        <v>1</v>
      </c>
      <c r="L226" s="45"/>
      <c r="M226" s="237" t="s">
        <v>1</v>
      </c>
      <c r="N226" s="238" t="s">
        <v>44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117</v>
      </c>
      <c r="AT226" s="241" t="s">
        <v>218</v>
      </c>
      <c r="AU226" s="241" t="s">
        <v>85</v>
      </c>
      <c r="AY226" s="18" t="s">
        <v>214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85</v>
      </c>
      <c r="BK226" s="242">
        <f>ROUND(I226*H226,2)</f>
        <v>0</v>
      </c>
      <c r="BL226" s="18" t="s">
        <v>117</v>
      </c>
      <c r="BM226" s="241" t="s">
        <v>1985</v>
      </c>
    </row>
    <row r="227" s="2" customFormat="1">
      <c r="A227" s="39"/>
      <c r="B227" s="40"/>
      <c r="C227" s="41"/>
      <c r="D227" s="243" t="s">
        <v>224</v>
      </c>
      <c r="E227" s="41"/>
      <c r="F227" s="244" t="s">
        <v>3417</v>
      </c>
      <c r="G227" s="41"/>
      <c r="H227" s="41"/>
      <c r="I227" s="245"/>
      <c r="J227" s="41"/>
      <c r="K227" s="41"/>
      <c r="L227" s="45"/>
      <c r="M227" s="246"/>
      <c r="N227" s="24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224</v>
      </c>
      <c r="AU227" s="18" t="s">
        <v>85</v>
      </c>
    </row>
    <row r="228" s="2" customFormat="1" ht="24.15" customHeight="1">
      <c r="A228" s="39"/>
      <c r="B228" s="40"/>
      <c r="C228" s="229" t="s">
        <v>543</v>
      </c>
      <c r="D228" s="229" t="s">
        <v>218</v>
      </c>
      <c r="E228" s="231" t="s">
        <v>921</v>
      </c>
      <c r="F228" s="232" t="s">
        <v>3418</v>
      </c>
      <c r="G228" s="233" t="s">
        <v>609</v>
      </c>
      <c r="H228" s="234">
        <v>1</v>
      </c>
      <c r="I228" s="235"/>
      <c r="J228" s="236">
        <f>ROUND(I228*H228,2)</f>
        <v>0</v>
      </c>
      <c r="K228" s="232" t="s">
        <v>1</v>
      </c>
      <c r="L228" s="45"/>
      <c r="M228" s="237" t="s">
        <v>1</v>
      </c>
      <c r="N228" s="238" t="s">
        <v>44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117</v>
      </c>
      <c r="AT228" s="241" t="s">
        <v>218</v>
      </c>
      <c r="AU228" s="241" t="s">
        <v>85</v>
      </c>
      <c r="AY228" s="18" t="s">
        <v>214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85</v>
      </c>
      <c r="BK228" s="242">
        <f>ROUND(I228*H228,2)</f>
        <v>0</v>
      </c>
      <c r="BL228" s="18" t="s">
        <v>117</v>
      </c>
      <c r="BM228" s="241" t="s">
        <v>1997</v>
      </c>
    </row>
    <row r="229" s="2" customFormat="1">
      <c r="A229" s="39"/>
      <c r="B229" s="40"/>
      <c r="C229" s="41"/>
      <c r="D229" s="243" t="s">
        <v>224</v>
      </c>
      <c r="E229" s="41"/>
      <c r="F229" s="244" t="s">
        <v>3418</v>
      </c>
      <c r="G229" s="41"/>
      <c r="H229" s="41"/>
      <c r="I229" s="245"/>
      <c r="J229" s="41"/>
      <c r="K229" s="41"/>
      <c r="L229" s="45"/>
      <c r="M229" s="246"/>
      <c r="N229" s="247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224</v>
      </c>
      <c r="AU229" s="18" t="s">
        <v>85</v>
      </c>
    </row>
    <row r="230" s="2" customFormat="1" ht="24.15" customHeight="1">
      <c r="A230" s="39"/>
      <c r="B230" s="40"/>
      <c r="C230" s="229" t="s">
        <v>878</v>
      </c>
      <c r="D230" s="229" t="s">
        <v>218</v>
      </c>
      <c r="E230" s="231" t="s">
        <v>923</v>
      </c>
      <c r="F230" s="232" t="s">
        <v>3419</v>
      </c>
      <c r="G230" s="233" t="s">
        <v>609</v>
      </c>
      <c r="H230" s="234">
        <v>2</v>
      </c>
      <c r="I230" s="235"/>
      <c r="J230" s="236">
        <f>ROUND(I230*H230,2)</f>
        <v>0</v>
      </c>
      <c r="K230" s="232" t="s">
        <v>1</v>
      </c>
      <c r="L230" s="45"/>
      <c r="M230" s="237" t="s">
        <v>1</v>
      </c>
      <c r="N230" s="238" t="s">
        <v>44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117</v>
      </c>
      <c r="AT230" s="241" t="s">
        <v>218</v>
      </c>
      <c r="AU230" s="241" t="s">
        <v>85</v>
      </c>
      <c r="AY230" s="18" t="s">
        <v>214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85</v>
      </c>
      <c r="BK230" s="242">
        <f>ROUND(I230*H230,2)</f>
        <v>0</v>
      </c>
      <c r="BL230" s="18" t="s">
        <v>117</v>
      </c>
      <c r="BM230" s="241" t="s">
        <v>677</v>
      </c>
    </row>
    <row r="231" s="2" customFormat="1">
      <c r="A231" s="39"/>
      <c r="B231" s="40"/>
      <c r="C231" s="41"/>
      <c r="D231" s="243" t="s">
        <v>224</v>
      </c>
      <c r="E231" s="41"/>
      <c r="F231" s="244" t="s">
        <v>3419</v>
      </c>
      <c r="G231" s="41"/>
      <c r="H231" s="41"/>
      <c r="I231" s="245"/>
      <c r="J231" s="41"/>
      <c r="K231" s="41"/>
      <c r="L231" s="45"/>
      <c r="M231" s="246"/>
      <c r="N231" s="24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224</v>
      </c>
      <c r="AU231" s="18" t="s">
        <v>85</v>
      </c>
    </row>
    <row r="232" s="2" customFormat="1" ht="16.5" customHeight="1">
      <c r="A232" s="39"/>
      <c r="B232" s="40"/>
      <c r="C232" s="229" t="s">
        <v>1719</v>
      </c>
      <c r="D232" s="229" t="s">
        <v>218</v>
      </c>
      <c r="E232" s="231" t="s">
        <v>926</v>
      </c>
      <c r="F232" s="232" t="s">
        <v>3420</v>
      </c>
      <c r="G232" s="233" t="s">
        <v>609</v>
      </c>
      <c r="H232" s="234">
        <v>1</v>
      </c>
      <c r="I232" s="235"/>
      <c r="J232" s="236">
        <f>ROUND(I232*H232,2)</f>
        <v>0</v>
      </c>
      <c r="K232" s="232" t="s">
        <v>1</v>
      </c>
      <c r="L232" s="45"/>
      <c r="M232" s="237" t="s">
        <v>1</v>
      </c>
      <c r="N232" s="238" t="s">
        <v>44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117</v>
      </c>
      <c r="AT232" s="241" t="s">
        <v>218</v>
      </c>
      <c r="AU232" s="241" t="s">
        <v>85</v>
      </c>
      <c r="AY232" s="18" t="s">
        <v>214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85</v>
      </c>
      <c r="BK232" s="242">
        <f>ROUND(I232*H232,2)</f>
        <v>0</v>
      </c>
      <c r="BL232" s="18" t="s">
        <v>117</v>
      </c>
      <c r="BM232" s="241" t="s">
        <v>2017</v>
      </c>
    </row>
    <row r="233" s="2" customFormat="1">
      <c r="A233" s="39"/>
      <c r="B233" s="40"/>
      <c r="C233" s="41"/>
      <c r="D233" s="243" t="s">
        <v>224</v>
      </c>
      <c r="E233" s="41"/>
      <c r="F233" s="244" t="s">
        <v>3420</v>
      </c>
      <c r="G233" s="41"/>
      <c r="H233" s="41"/>
      <c r="I233" s="245"/>
      <c r="J233" s="41"/>
      <c r="K233" s="41"/>
      <c r="L233" s="45"/>
      <c r="M233" s="246"/>
      <c r="N233" s="24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224</v>
      </c>
      <c r="AU233" s="18" t="s">
        <v>85</v>
      </c>
    </row>
    <row r="234" s="12" customFormat="1" ht="25.92" customHeight="1">
      <c r="A234" s="12"/>
      <c r="B234" s="213"/>
      <c r="C234" s="214"/>
      <c r="D234" s="215" t="s">
        <v>78</v>
      </c>
      <c r="E234" s="216" t="s">
        <v>639</v>
      </c>
      <c r="F234" s="216" t="s">
        <v>3421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SUM(P235:P240)</f>
        <v>0</v>
      </c>
      <c r="Q234" s="221"/>
      <c r="R234" s="222">
        <f>SUM(R235:R240)</f>
        <v>0</v>
      </c>
      <c r="S234" s="221"/>
      <c r="T234" s="223">
        <f>SUM(T235:T240)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78</v>
      </c>
      <c r="AU234" s="225" t="s">
        <v>79</v>
      </c>
      <c r="AY234" s="224" t="s">
        <v>214</v>
      </c>
      <c r="BK234" s="226">
        <f>SUM(BK235:BK240)</f>
        <v>0</v>
      </c>
    </row>
    <row r="235" s="2" customFormat="1" ht="24.15" customHeight="1">
      <c r="A235" s="39"/>
      <c r="B235" s="40"/>
      <c r="C235" s="229" t="s">
        <v>644</v>
      </c>
      <c r="D235" s="229" t="s">
        <v>218</v>
      </c>
      <c r="E235" s="231" t="s">
        <v>3422</v>
      </c>
      <c r="F235" s="232" t="s">
        <v>3423</v>
      </c>
      <c r="G235" s="233" t="s">
        <v>609</v>
      </c>
      <c r="H235" s="234">
        <v>1</v>
      </c>
      <c r="I235" s="235"/>
      <c r="J235" s="236">
        <f>ROUND(I235*H235,2)</f>
        <v>0</v>
      </c>
      <c r="K235" s="232" t="s">
        <v>1</v>
      </c>
      <c r="L235" s="45"/>
      <c r="M235" s="237" t="s">
        <v>1</v>
      </c>
      <c r="N235" s="238" t="s">
        <v>44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117</v>
      </c>
      <c r="AT235" s="241" t="s">
        <v>218</v>
      </c>
      <c r="AU235" s="241" t="s">
        <v>85</v>
      </c>
      <c r="AY235" s="18" t="s">
        <v>214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85</v>
      </c>
      <c r="BK235" s="242">
        <f>ROUND(I235*H235,2)</f>
        <v>0</v>
      </c>
      <c r="BL235" s="18" t="s">
        <v>117</v>
      </c>
      <c r="BM235" s="241" t="s">
        <v>273</v>
      </c>
    </row>
    <row r="236" s="2" customFormat="1">
      <c r="A236" s="39"/>
      <c r="B236" s="40"/>
      <c r="C236" s="41"/>
      <c r="D236" s="243" t="s">
        <v>224</v>
      </c>
      <c r="E236" s="41"/>
      <c r="F236" s="244" t="s">
        <v>3423</v>
      </c>
      <c r="G236" s="41"/>
      <c r="H236" s="41"/>
      <c r="I236" s="245"/>
      <c r="J236" s="41"/>
      <c r="K236" s="41"/>
      <c r="L236" s="45"/>
      <c r="M236" s="246"/>
      <c r="N236" s="24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224</v>
      </c>
      <c r="AU236" s="18" t="s">
        <v>85</v>
      </c>
    </row>
    <row r="237" s="2" customFormat="1" ht="16.5" customHeight="1">
      <c r="A237" s="39"/>
      <c r="B237" s="40"/>
      <c r="C237" s="229" t="s">
        <v>1734</v>
      </c>
      <c r="D237" s="229" t="s">
        <v>218</v>
      </c>
      <c r="E237" s="231" t="s">
        <v>3424</v>
      </c>
      <c r="F237" s="232" t="s">
        <v>3425</v>
      </c>
      <c r="G237" s="233" t="s">
        <v>609</v>
      </c>
      <c r="H237" s="234">
        <v>2</v>
      </c>
      <c r="I237" s="235"/>
      <c r="J237" s="236">
        <f>ROUND(I237*H237,2)</f>
        <v>0</v>
      </c>
      <c r="K237" s="232" t="s">
        <v>1</v>
      </c>
      <c r="L237" s="45"/>
      <c r="M237" s="237" t="s">
        <v>1</v>
      </c>
      <c r="N237" s="238" t="s">
        <v>44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117</v>
      </c>
      <c r="AT237" s="241" t="s">
        <v>218</v>
      </c>
      <c r="AU237" s="241" t="s">
        <v>85</v>
      </c>
      <c r="AY237" s="18" t="s">
        <v>214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85</v>
      </c>
      <c r="BK237" s="242">
        <f>ROUND(I237*H237,2)</f>
        <v>0</v>
      </c>
      <c r="BL237" s="18" t="s">
        <v>117</v>
      </c>
      <c r="BM237" s="241" t="s">
        <v>2033</v>
      </c>
    </row>
    <row r="238" s="2" customFormat="1">
      <c r="A238" s="39"/>
      <c r="B238" s="40"/>
      <c r="C238" s="41"/>
      <c r="D238" s="243" t="s">
        <v>224</v>
      </c>
      <c r="E238" s="41"/>
      <c r="F238" s="244" t="s">
        <v>3425</v>
      </c>
      <c r="G238" s="41"/>
      <c r="H238" s="41"/>
      <c r="I238" s="245"/>
      <c r="J238" s="41"/>
      <c r="K238" s="41"/>
      <c r="L238" s="45"/>
      <c r="M238" s="246"/>
      <c r="N238" s="247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224</v>
      </c>
      <c r="AU238" s="18" t="s">
        <v>85</v>
      </c>
    </row>
    <row r="239" s="2" customFormat="1" ht="16.5" customHeight="1">
      <c r="A239" s="39"/>
      <c r="B239" s="40"/>
      <c r="C239" s="229" t="s">
        <v>648</v>
      </c>
      <c r="D239" s="229" t="s">
        <v>218</v>
      </c>
      <c r="E239" s="231" t="s">
        <v>3426</v>
      </c>
      <c r="F239" s="232" t="s">
        <v>3427</v>
      </c>
      <c r="G239" s="233" t="s">
        <v>609</v>
      </c>
      <c r="H239" s="234">
        <v>1</v>
      </c>
      <c r="I239" s="235"/>
      <c r="J239" s="236">
        <f>ROUND(I239*H239,2)</f>
        <v>0</v>
      </c>
      <c r="K239" s="232" t="s">
        <v>1</v>
      </c>
      <c r="L239" s="45"/>
      <c r="M239" s="237" t="s">
        <v>1</v>
      </c>
      <c r="N239" s="238" t="s">
        <v>44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117</v>
      </c>
      <c r="AT239" s="241" t="s">
        <v>218</v>
      </c>
      <c r="AU239" s="241" t="s">
        <v>85</v>
      </c>
      <c r="AY239" s="18" t="s">
        <v>214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85</v>
      </c>
      <c r="BK239" s="242">
        <f>ROUND(I239*H239,2)</f>
        <v>0</v>
      </c>
      <c r="BL239" s="18" t="s">
        <v>117</v>
      </c>
      <c r="BM239" s="241" t="s">
        <v>2041</v>
      </c>
    </row>
    <row r="240" s="2" customFormat="1">
      <c r="A240" s="39"/>
      <c r="B240" s="40"/>
      <c r="C240" s="41"/>
      <c r="D240" s="243" t="s">
        <v>224</v>
      </c>
      <c r="E240" s="41"/>
      <c r="F240" s="244" t="s">
        <v>3427</v>
      </c>
      <c r="G240" s="41"/>
      <c r="H240" s="41"/>
      <c r="I240" s="245"/>
      <c r="J240" s="41"/>
      <c r="K240" s="41"/>
      <c r="L240" s="45"/>
      <c r="M240" s="246"/>
      <c r="N240" s="24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224</v>
      </c>
      <c r="AU240" s="18" t="s">
        <v>85</v>
      </c>
    </row>
    <row r="241" s="12" customFormat="1" ht="25.92" customHeight="1">
      <c r="A241" s="12"/>
      <c r="B241" s="213"/>
      <c r="C241" s="214"/>
      <c r="D241" s="215" t="s">
        <v>78</v>
      </c>
      <c r="E241" s="216" t="s">
        <v>610</v>
      </c>
      <c r="F241" s="216" t="s">
        <v>611</v>
      </c>
      <c r="G241" s="214"/>
      <c r="H241" s="214"/>
      <c r="I241" s="217"/>
      <c r="J241" s="218">
        <f>BK241</f>
        <v>0</v>
      </c>
      <c r="K241" s="214"/>
      <c r="L241" s="219"/>
      <c r="M241" s="220"/>
      <c r="N241" s="221"/>
      <c r="O241" s="221"/>
      <c r="P241" s="222">
        <f>SUM(P242:P257)</f>
        <v>0</v>
      </c>
      <c r="Q241" s="221"/>
      <c r="R241" s="222">
        <f>SUM(R242:R257)</f>
        <v>0</v>
      </c>
      <c r="S241" s="221"/>
      <c r="T241" s="223">
        <f>SUM(T242:T257)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4" t="s">
        <v>85</v>
      </c>
      <c r="AT241" s="225" t="s">
        <v>78</v>
      </c>
      <c r="AU241" s="225" t="s">
        <v>79</v>
      </c>
      <c r="AY241" s="224" t="s">
        <v>214</v>
      </c>
      <c r="BK241" s="226">
        <f>SUM(BK242:BK257)</f>
        <v>0</v>
      </c>
    </row>
    <row r="242" s="2" customFormat="1" ht="21.75" customHeight="1">
      <c r="A242" s="39"/>
      <c r="B242" s="40"/>
      <c r="C242" s="229" t="s">
        <v>612</v>
      </c>
      <c r="D242" s="230" t="s">
        <v>218</v>
      </c>
      <c r="E242" s="231" t="s">
        <v>613</v>
      </c>
      <c r="F242" s="232" t="s">
        <v>614</v>
      </c>
      <c r="G242" s="233" t="s">
        <v>221</v>
      </c>
      <c r="H242" s="234">
        <v>350.60000000000002</v>
      </c>
      <c r="I242" s="235"/>
      <c r="J242" s="236">
        <f>ROUND(I242*H242,2)</f>
        <v>0</v>
      </c>
      <c r="K242" s="232" t="s">
        <v>1</v>
      </c>
      <c r="L242" s="45"/>
      <c r="M242" s="237" t="s">
        <v>1</v>
      </c>
      <c r="N242" s="238" t="s">
        <v>44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117</v>
      </c>
      <c r="AT242" s="241" t="s">
        <v>218</v>
      </c>
      <c r="AU242" s="241" t="s">
        <v>85</v>
      </c>
      <c r="AY242" s="18" t="s">
        <v>214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85</v>
      </c>
      <c r="BK242" s="242">
        <f>ROUND(I242*H242,2)</f>
        <v>0</v>
      </c>
      <c r="BL242" s="18" t="s">
        <v>117</v>
      </c>
      <c r="BM242" s="241" t="s">
        <v>615</v>
      </c>
    </row>
    <row r="243" s="2" customFormat="1">
      <c r="A243" s="39"/>
      <c r="B243" s="40"/>
      <c r="C243" s="41"/>
      <c r="D243" s="243" t="s">
        <v>224</v>
      </c>
      <c r="E243" s="41"/>
      <c r="F243" s="244" t="s">
        <v>614</v>
      </c>
      <c r="G243" s="41"/>
      <c r="H243" s="41"/>
      <c r="I243" s="245"/>
      <c r="J243" s="41"/>
      <c r="K243" s="41"/>
      <c r="L243" s="45"/>
      <c r="M243" s="246"/>
      <c r="N243" s="24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224</v>
      </c>
      <c r="AU243" s="18" t="s">
        <v>85</v>
      </c>
    </row>
    <row r="244" s="14" customFormat="1">
      <c r="A244" s="14"/>
      <c r="B244" s="258"/>
      <c r="C244" s="259"/>
      <c r="D244" s="243" t="s">
        <v>226</v>
      </c>
      <c r="E244" s="260" t="s">
        <v>1</v>
      </c>
      <c r="F244" s="261" t="s">
        <v>3428</v>
      </c>
      <c r="G244" s="259"/>
      <c r="H244" s="262">
        <v>375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8" t="s">
        <v>226</v>
      </c>
      <c r="AU244" s="268" t="s">
        <v>85</v>
      </c>
      <c r="AV244" s="14" t="s">
        <v>87</v>
      </c>
      <c r="AW244" s="14" t="s">
        <v>34</v>
      </c>
      <c r="AX244" s="14" t="s">
        <v>79</v>
      </c>
      <c r="AY244" s="268" t="s">
        <v>214</v>
      </c>
    </row>
    <row r="245" s="14" customFormat="1">
      <c r="A245" s="14"/>
      <c r="B245" s="258"/>
      <c r="C245" s="259"/>
      <c r="D245" s="243" t="s">
        <v>226</v>
      </c>
      <c r="E245" s="260" t="s">
        <v>1</v>
      </c>
      <c r="F245" s="261" t="s">
        <v>1980</v>
      </c>
      <c r="G245" s="259"/>
      <c r="H245" s="262">
        <v>-24.399999999999999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8" t="s">
        <v>226</v>
      </c>
      <c r="AU245" s="268" t="s">
        <v>85</v>
      </c>
      <c r="AV245" s="14" t="s">
        <v>87</v>
      </c>
      <c r="AW245" s="14" t="s">
        <v>34</v>
      </c>
      <c r="AX245" s="14" t="s">
        <v>79</v>
      </c>
      <c r="AY245" s="268" t="s">
        <v>214</v>
      </c>
    </row>
    <row r="246" s="15" customFormat="1">
      <c r="A246" s="15"/>
      <c r="B246" s="269"/>
      <c r="C246" s="270"/>
      <c r="D246" s="243" t="s">
        <v>226</v>
      </c>
      <c r="E246" s="271" t="s">
        <v>1</v>
      </c>
      <c r="F246" s="272" t="s">
        <v>230</v>
      </c>
      <c r="G246" s="270"/>
      <c r="H246" s="273">
        <v>350.60000000000002</v>
      </c>
      <c r="I246" s="274"/>
      <c r="J246" s="270"/>
      <c r="K246" s="270"/>
      <c r="L246" s="275"/>
      <c r="M246" s="276"/>
      <c r="N246" s="277"/>
      <c r="O246" s="277"/>
      <c r="P246" s="277"/>
      <c r="Q246" s="277"/>
      <c r="R246" s="277"/>
      <c r="S246" s="277"/>
      <c r="T246" s="27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9" t="s">
        <v>226</v>
      </c>
      <c r="AU246" s="279" t="s">
        <v>85</v>
      </c>
      <c r="AV246" s="15" t="s">
        <v>117</v>
      </c>
      <c r="AW246" s="15" t="s">
        <v>34</v>
      </c>
      <c r="AX246" s="15" t="s">
        <v>85</v>
      </c>
      <c r="AY246" s="279" t="s">
        <v>214</v>
      </c>
    </row>
    <row r="247" s="2" customFormat="1" ht="16.5" customHeight="1">
      <c r="A247" s="39"/>
      <c r="B247" s="40"/>
      <c r="C247" s="229" t="s">
        <v>616</v>
      </c>
      <c r="D247" s="230" t="s">
        <v>218</v>
      </c>
      <c r="E247" s="231" t="s">
        <v>617</v>
      </c>
      <c r="F247" s="232" t="s">
        <v>618</v>
      </c>
      <c r="G247" s="233" t="s">
        <v>239</v>
      </c>
      <c r="H247" s="234">
        <v>251.41</v>
      </c>
      <c r="I247" s="235"/>
      <c r="J247" s="236">
        <f>ROUND(I247*H247,2)</f>
        <v>0</v>
      </c>
      <c r="K247" s="232" t="s">
        <v>1</v>
      </c>
      <c r="L247" s="45"/>
      <c r="M247" s="237" t="s">
        <v>1</v>
      </c>
      <c r="N247" s="238" t="s">
        <v>44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117</v>
      </c>
      <c r="AT247" s="241" t="s">
        <v>218</v>
      </c>
      <c r="AU247" s="241" t="s">
        <v>85</v>
      </c>
      <c r="AY247" s="18" t="s">
        <v>214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85</v>
      </c>
      <c r="BK247" s="242">
        <f>ROUND(I247*H247,2)</f>
        <v>0</v>
      </c>
      <c r="BL247" s="18" t="s">
        <v>117</v>
      </c>
      <c r="BM247" s="241" t="s">
        <v>619</v>
      </c>
    </row>
    <row r="248" s="2" customFormat="1">
      <c r="A248" s="39"/>
      <c r="B248" s="40"/>
      <c r="C248" s="41"/>
      <c r="D248" s="243" t="s">
        <v>224</v>
      </c>
      <c r="E248" s="41"/>
      <c r="F248" s="244" t="s">
        <v>618</v>
      </c>
      <c r="G248" s="41"/>
      <c r="H248" s="41"/>
      <c r="I248" s="245"/>
      <c r="J248" s="41"/>
      <c r="K248" s="41"/>
      <c r="L248" s="45"/>
      <c r="M248" s="246"/>
      <c r="N248" s="24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224</v>
      </c>
      <c r="AU248" s="18" t="s">
        <v>85</v>
      </c>
    </row>
    <row r="249" s="14" customFormat="1">
      <c r="A249" s="14"/>
      <c r="B249" s="258"/>
      <c r="C249" s="259"/>
      <c r="D249" s="243" t="s">
        <v>226</v>
      </c>
      <c r="E249" s="260" t="s">
        <v>1</v>
      </c>
      <c r="F249" s="261" t="s">
        <v>2909</v>
      </c>
      <c r="G249" s="259"/>
      <c r="H249" s="262">
        <v>271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8" t="s">
        <v>226</v>
      </c>
      <c r="AU249" s="268" t="s">
        <v>85</v>
      </c>
      <c r="AV249" s="14" t="s">
        <v>87</v>
      </c>
      <c r="AW249" s="14" t="s">
        <v>34</v>
      </c>
      <c r="AX249" s="14" t="s">
        <v>79</v>
      </c>
      <c r="AY249" s="268" t="s">
        <v>214</v>
      </c>
    </row>
    <row r="250" s="14" customFormat="1">
      <c r="A250" s="14"/>
      <c r="B250" s="258"/>
      <c r="C250" s="259"/>
      <c r="D250" s="243" t="s">
        <v>226</v>
      </c>
      <c r="E250" s="260" t="s">
        <v>1</v>
      </c>
      <c r="F250" s="261" t="s">
        <v>1984</v>
      </c>
      <c r="G250" s="259"/>
      <c r="H250" s="262">
        <v>-19.59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8" t="s">
        <v>226</v>
      </c>
      <c r="AU250" s="268" t="s">
        <v>85</v>
      </c>
      <c r="AV250" s="14" t="s">
        <v>87</v>
      </c>
      <c r="AW250" s="14" t="s">
        <v>34</v>
      </c>
      <c r="AX250" s="14" t="s">
        <v>79</v>
      </c>
      <c r="AY250" s="268" t="s">
        <v>214</v>
      </c>
    </row>
    <row r="251" s="15" customFormat="1">
      <c r="A251" s="15"/>
      <c r="B251" s="269"/>
      <c r="C251" s="270"/>
      <c r="D251" s="243" t="s">
        <v>226</v>
      </c>
      <c r="E251" s="271" t="s">
        <v>1</v>
      </c>
      <c r="F251" s="272" t="s">
        <v>230</v>
      </c>
      <c r="G251" s="270"/>
      <c r="H251" s="273">
        <v>251.41</v>
      </c>
      <c r="I251" s="274"/>
      <c r="J251" s="270"/>
      <c r="K251" s="270"/>
      <c r="L251" s="275"/>
      <c r="M251" s="276"/>
      <c r="N251" s="277"/>
      <c r="O251" s="277"/>
      <c r="P251" s="277"/>
      <c r="Q251" s="277"/>
      <c r="R251" s="277"/>
      <c r="S251" s="277"/>
      <c r="T251" s="27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9" t="s">
        <v>226</v>
      </c>
      <c r="AU251" s="279" t="s">
        <v>85</v>
      </c>
      <c r="AV251" s="15" t="s">
        <v>117</v>
      </c>
      <c r="AW251" s="15" t="s">
        <v>34</v>
      </c>
      <c r="AX251" s="15" t="s">
        <v>85</v>
      </c>
      <c r="AY251" s="279" t="s">
        <v>214</v>
      </c>
    </row>
    <row r="252" s="2" customFormat="1" ht="16.5" customHeight="1">
      <c r="A252" s="39"/>
      <c r="B252" s="40"/>
      <c r="C252" s="229" t="s">
        <v>1757</v>
      </c>
      <c r="D252" s="229" t="s">
        <v>218</v>
      </c>
      <c r="E252" s="231" t="s">
        <v>661</v>
      </c>
      <c r="F252" s="232" t="s">
        <v>3429</v>
      </c>
      <c r="G252" s="233" t="s">
        <v>239</v>
      </c>
      <c r="H252" s="234">
        <v>9</v>
      </c>
      <c r="I252" s="235"/>
      <c r="J252" s="236">
        <f>ROUND(I252*H252,2)</f>
        <v>0</v>
      </c>
      <c r="K252" s="232" t="s">
        <v>1</v>
      </c>
      <c r="L252" s="45"/>
      <c r="M252" s="237" t="s">
        <v>1</v>
      </c>
      <c r="N252" s="238" t="s">
        <v>44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117</v>
      </c>
      <c r="AT252" s="241" t="s">
        <v>218</v>
      </c>
      <c r="AU252" s="241" t="s">
        <v>85</v>
      </c>
      <c r="AY252" s="18" t="s">
        <v>214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85</v>
      </c>
      <c r="BK252" s="242">
        <f>ROUND(I252*H252,2)</f>
        <v>0</v>
      </c>
      <c r="BL252" s="18" t="s">
        <v>117</v>
      </c>
      <c r="BM252" s="241" t="s">
        <v>2063</v>
      </c>
    </row>
    <row r="253" s="2" customFormat="1">
      <c r="A253" s="39"/>
      <c r="B253" s="40"/>
      <c r="C253" s="41"/>
      <c r="D253" s="243" t="s">
        <v>224</v>
      </c>
      <c r="E253" s="41"/>
      <c r="F253" s="244" t="s">
        <v>3429</v>
      </c>
      <c r="G253" s="41"/>
      <c r="H253" s="41"/>
      <c r="I253" s="245"/>
      <c r="J253" s="41"/>
      <c r="K253" s="41"/>
      <c r="L253" s="45"/>
      <c r="M253" s="246"/>
      <c r="N253" s="247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224</v>
      </c>
      <c r="AU253" s="18" t="s">
        <v>85</v>
      </c>
    </row>
    <row r="254" s="2" customFormat="1" ht="16.5" customHeight="1">
      <c r="A254" s="39"/>
      <c r="B254" s="40"/>
      <c r="C254" s="229" t="s">
        <v>886</v>
      </c>
      <c r="D254" s="229" t="s">
        <v>218</v>
      </c>
      <c r="E254" s="231" t="s">
        <v>666</v>
      </c>
      <c r="F254" s="232" t="s">
        <v>3430</v>
      </c>
      <c r="G254" s="233" t="s">
        <v>239</v>
      </c>
      <c r="H254" s="234">
        <v>21</v>
      </c>
      <c r="I254" s="235"/>
      <c r="J254" s="236">
        <f>ROUND(I254*H254,2)</f>
        <v>0</v>
      </c>
      <c r="K254" s="232" t="s">
        <v>1</v>
      </c>
      <c r="L254" s="45"/>
      <c r="M254" s="237" t="s">
        <v>1</v>
      </c>
      <c r="N254" s="238" t="s">
        <v>44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117</v>
      </c>
      <c r="AT254" s="241" t="s">
        <v>218</v>
      </c>
      <c r="AU254" s="241" t="s">
        <v>85</v>
      </c>
      <c r="AY254" s="18" t="s">
        <v>214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85</v>
      </c>
      <c r="BK254" s="242">
        <f>ROUND(I254*H254,2)</f>
        <v>0</v>
      </c>
      <c r="BL254" s="18" t="s">
        <v>117</v>
      </c>
      <c r="BM254" s="241" t="s">
        <v>2065</v>
      </c>
    </row>
    <row r="255" s="2" customFormat="1">
      <c r="A255" s="39"/>
      <c r="B255" s="40"/>
      <c r="C255" s="41"/>
      <c r="D255" s="243" t="s">
        <v>224</v>
      </c>
      <c r="E255" s="41"/>
      <c r="F255" s="244" t="s">
        <v>3430</v>
      </c>
      <c r="G255" s="41"/>
      <c r="H255" s="41"/>
      <c r="I255" s="245"/>
      <c r="J255" s="41"/>
      <c r="K255" s="41"/>
      <c r="L255" s="45"/>
      <c r="M255" s="246"/>
      <c r="N255" s="24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224</v>
      </c>
      <c r="AU255" s="18" t="s">
        <v>85</v>
      </c>
    </row>
    <row r="256" s="2" customFormat="1" ht="16.5" customHeight="1">
      <c r="A256" s="39"/>
      <c r="B256" s="40"/>
      <c r="C256" s="229" t="s">
        <v>550</v>
      </c>
      <c r="D256" s="229" t="s">
        <v>218</v>
      </c>
      <c r="E256" s="231" t="s">
        <v>931</v>
      </c>
      <c r="F256" s="232" t="s">
        <v>3431</v>
      </c>
      <c r="G256" s="233" t="s">
        <v>239</v>
      </c>
      <c r="H256" s="234">
        <v>54</v>
      </c>
      <c r="I256" s="235"/>
      <c r="J256" s="236">
        <f>ROUND(I256*H256,2)</f>
        <v>0</v>
      </c>
      <c r="K256" s="232" t="s">
        <v>1</v>
      </c>
      <c r="L256" s="45"/>
      <c r="M256" s="237" t="s">
        <v>1</v>
      </c>
      <c r="N256" s="238" t="s">
        <v>44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117</v>
      </c>
      <c r="AT256" s="241" t="s">
        <v>218</v>
      </c>
      <c r="AU256" s="241" t="s">
        <v>85</v>
      </c>
      <c r="AY256" s="18" t="s">
        <v>214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85</v>
      </c>
      <c r="BK256" s="242">
        <f>ROUND(I256*H256,2)</f>
        <v>0</v>
      </c>
      <c r="BL256" s="18" t="s">
        <v>117</v>
      </c>
      <c r="BM256" s="241" t="s">
        <v>2076</v>
      </c>
    </row>
    <row r="257" s="2" customFormat="1">
      <c r="A257" s="39"/>
      <c r="B257" s="40"/>
      <c r="C257" s="41"/>
      <c r="D257" s="243" t="s">
        <v>224</v>
      </c>
      <c r="E257" s="41"/>
      <c r="F257" s="244" t="s">
        <v>3431</v>
      </c>
      <c r="G257" s="41"/>
      <c r="H257" s="41"/>
      <c r="I257" s="245"/>
      <c r="J257" s="41"/>
      <c r="K257" s="41"/>
      <c r="L257" s="45"/>
      <c r="M257" s="246"/>
      <c r="N257" s="247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224</v>
      </c>
      <c r="AU257" s="18" t="s">
        <v>85</v>
      </c>
    </row>
    <row r="258" s="12" customFormat="1" ht="25.92" customHeight="1">
      <c r="A258" s="12"/>
      <c r="B258" s="213"/>
      <c r="C258" s="214"/>
      <c r="D258" s="215" t="s">
        <v>78</v>
      </c>
      <c r="E258" s="216" t="s">
        <v>672</v>
      </c>
      <c r="F258" s="216" t="s">
        <v>3432</v>
      </c>
      <c r="G258" s="214"/>
      <c r="H258" s="214"/>
      <c r="I258" s="217"/>
      <c r="J258" s="218">
        <f>BK258</f>
        <v>0</v>
      </c>
      <c r="K258" s="214"/>
      <c r="L258" s="219"/>
      <c r="M258" s="220"/>
      <c r="N258" s="221"/>
      <c r="O258" s="221"/>
      <c r="P258" s="222">
        <f>SUM(P259:P262)</f>
        <v>0</v>
      </c>
      <c r="Q258" s="221"/>
      <c r="R258" s="222">
        <f>SUM(R259:R262)</f>
        <v>0</v>
      </c>
      <c r="S258" s="221"/>
      <c r="T258" s="223">
        <f>SUM(T259:T262)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85</v>
      </c>
      <c r="AT258" s="225" t="s">
        <v>78</v>
      </c>
      <c r="AU258" s="225" t="s">
        <v>79</v>
      </c>
      <c r="AY258" s="224" t="s">
        <v>214</v>
      </c>
      <c r="BK258" s="226">
        <f>SUM(BK259:BK262)</f>
        <v>0</v>
      </c>
    </row>
    <row r="259" s="2" customFormat="1" ht="16.5" customHeight="1">
      <c r="A259" s="39"/>
      <c r="B259" s="40"/>
      <c r="C259" s="229" t="s">
        <v>889</v>
      </c>
      <c r="D259" s="229" t="s">
        <v>218</v>
      </c>
      <c r="E259" s="231" t="s">
        <v>933</v>
      </c>
      <c r="F259" s="232" t="s">
        <v>3433</v>
      </c>
      <c r="G259" s="233" t="s">
        <v>239</v>
      </c>
      <c r="H259" s="234">
        <v>19.100000000000001</v>
      </c>
      <c r="I259" s="235"/>
      <c r="J259" s="236">
        <f>ROUND(I259*H259,2)</f>
        <v>0</v>
      </c>
      <c r="K259" s="232" t="s">
        <v>1</v>
      </c>
      <c r="L259" s="45"/>
      <c r="M259" s="237" t="s">
        <v>1</v>
      </c>
      <c r="N259" s="238" t="s">
        <v>44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117</v>
      </c>
      <c r="AT259" s="241" t="s">
        <v>218</v>
      </c>
      <c r="AU259" s="241" t="s">
        <v>85</v>
      </c>
      <c r="AY259" s="18" t="s">
        <v>214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85</v>
      </c>
      <c r="BK259" s="242">
        <f>ROUND(I259*H259,2)</f>
        <v>0</v>
      </c>
      <c r="BL259" s="18" t="s">
        <v>117</v>
      </c>
      <c r="BM259" s="241" t="s">
        <v>794</v>
      </c>
    </row>
    <row r="260" s="2" customFormat="1">
      <c r="A260" s="39"/>
      <c r="B260" s="40"/>
      <c r="C260" s="41"/>
      <c r="D260" s="243" t="s">
        <v>224</v>
      </c>
      <c r="E260" s="41"/>
      <c r="F260" s="244" t="s">
        <v>3433</v>
      </c>
      <c r="G260" s="41"/>
      <c r="H260" s="41"/>
      <c r="I260" s="245"/>
      <c r="J260" s="41"/>
      <c r="K260" s="41"/>
      <c r="L260" s="45"/>
      <c r="M260" s="246"/>
      <c r="N260" s="247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224</v>
      </c>
      <c r="AU260" s="18" t="s">
        <v>85</v>
      </c>
    </row>
    <row r="261" s="2" customFormat="1" ht="24.15" customHeight="1">
      <c r="A261" s="39"/>
      <c r="B261" s="40"/>
      <c r="C261" s="229" t="s">
        <v>1777</v>
      </c>
      <c r="D261" s="229" t="s">
        <v>218</v>
      </c>
      <c r="E261" s="231" t="s">
        <v>935</v>
      </c>
      <c r="F261" s="232" t="s">
        <v>3434</v>
      </c>
      <c r="G261" s="233" t="s">
        <v>609</v>
      </c>
      <c r="H261" s="234">
        <v>24</v>
      </c>
      <c r="I261" s="235"/>
      <c r="J261" s="236">
        <f>ROUND(I261*H261,2)</f>
        <v>0</v>
      </c>
      <c r="K261" s="232" t="s">
        <v>1</v>
      </c>
      <c r="L261" s="45"/>
      <c r="M261" s="237" t="s">
        <v>1</v>
      </c>
      <c r="N261" s="238" t="s">
        <v>44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117</v>
      </c>
      <c r="AT261" s="241" t="s">
        <v>218</v>
      </c>
      <c r="AU261" s="241" t="s">
        <v>85</v>
      </c>
      <c r="AY261" s="18" t="s">
        <v>214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85</v>
      </c>
      <c r="BK261" s="242">
        <f>ROUND(I261*H261,2)</f>
        <v>0</v>
      </c>
      <c r="BL261" s="18" t="s">
        <v>117</v>
      </c>
      <c r="BM261" s="241" t="s">
        <v>802</v>
      </c>
    </row>
    <row r="262" s="2" customFormat="1">
      <c r="A262" s="39"/>
      <c r="B262" s="40"/>
      <c r="C262" s="41"/>
      <c r="D262" s="243" t="s">
        <v>224</v>
      </c>
      <c r="E262" s="41"/>
      <c r="F262" s="244" t="s">
        <v>3434</v>
      </c>
      <c r="G262" s="41"/>
      <c r="H262" s="41"/>
      <c r="I262" s="245"/>
      <c r="J262" s="41"/>
      <c r="K262" s="41"/>
      <c r="L262" s="45"/>
      <c r="M262" s="292"/>
      <c r="N262" s="293"/>
      <c r="O262" s="294"/>
      <c r="P262" s="294"/>
      <c r="Q262" s="294"/>
      <c r="R262" s="294"/>
      <c r="S262" s="294"/>
      <c r="T262" s="295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224</v>
      </c>
      <c r="AU262" s="18" t="s">
        <v>85</v>
      </c>
    </row>
    <row r="263" s="2" customFormat="1" ht="6.96" customHeight="1">
      <c r="A263" s="39"/>
      <c r="B263" s="67"/>
      <c r="C263" s="68"/>
      <c r="D263" s="68"/>
      <c r="E263" s="68"/>
      <c r="F263" s="68"/>
      <c r="G263" s="68"/>
      <c r="H263" s="68"/>
      <c r="I263" s="68"/>
      <c r="J263" s="68"/>
      <c r="K263" s="68"/>
      <c r="L263" s="45"/>
      <c r="M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</sheetData>
  <sheetProtection sheet="1" autoFilter="0" formatColumns="0" formatRows="0" objects="1" scenarios="1" spinCount="100000" saltValue="1Jo/Oeyao4AqQqrBe7+aS9fo14Yc2naEfJeD5Jw2t3oydL0n3HMSr/DPlgHStEmcFyz0KPg+4cHO7eb0ZOV47w==" hashValue="SSyoKiXy79qSQ8AgclMbq1NR5DOWAKJRWUT/+8xgsc9zgTI3dXU80K4yQxKmh6XrIiYfLQ0OiVXYfEv70DZusQ==" algorithmName="SHA-512" password="CC35"/>
  <autoFilter ref="C130:K26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1453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181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ROUND((SUM(BE132:BE406)),  2)</f>
        <v>0</v>
      </c>
      <c r="G37" s="39"/>
      <c r="H37" s="39"/>
      <c r="I37" s="166">
        <v>0.20999999999999999</v>
      </c>
      <c r="J37" s="165">
        <f>ROUND(((SUM(BE132:BE406))*I37),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ROUND((SUM(BF132:BF406)),  2)</f>
        <v>0</v>
      </c>
      <c r="G38" s="39"/>
      <c r="H38" s="39"/>
      <c r="I38" s="166">
        <v>0.14999999999999999</v>
      </c>
      <c r="J38" s="165">
        <f>ROUND(((SUM(BF132:BF406))*I38),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ROUND((SUM(BG132:BG406)),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ROUND((SUM(BH132:BH406)),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ROUND((SUM(BI132:BI406)),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1453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181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 - Silnoproud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9" customFormat="1" ht="24.96" customHeight="1">
      <c r="A101" s="9"/>
      <c r="B101" s="191"/>
      <c r="C101" s="192"/>
      <c r="D101" s="193" t="s">
        <v>3435</v>
      </c>
      <c r="E101" s="194"/>
      <c r="F101" s="194"/>
      <c r="G101" s="194"/>
      <c r="H101" s="194"/>
      <c r="I101" s="194"/>
      <c r="J101" s="195">
        <f>J133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621</v>
      </c>
      <c r="E102" s="194"/>
      <c r="F102" s="194"/>
      <c r="G102" s="194"/>
      <c r="H102" s="194"/>
      <c r="I102" s="194"/>
      <c r="J102" s="195">
        <f>J144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3436</v>
      </c>
      <c r="E103" s="194"/>
      <c r="F103" s="194"/>
      <c r="G103" s="194"/>
      <c r="H103" s="194"/>
      <c r="I103" s="194"/>
      <c r="J103" s="195">
        <f>J187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3437</v>
      </c>
      <c r="E104" s="194"/>
      <c r="F104" s="194"/>
      <c r="G104" s="194"/>
      <c r="H104" s="194"/>
      <c r="I104" s="194"/>
      <c r="J104" s="195">
        <f>J210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622</v>
      </c>
      <c r="E105" s="194"/>
      <c r="F105" s="194"/>
      <c r="G105" s="194"/>
      <c r="H105" s="194"/>
      <c r="I105" s="194"/>
      <c r="J105" s="195">
        <f>J233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623</v>
      </c>
      <c r="E106" s="194"/>
      <c r="F106" s="194"/>
      <c r="G106" s="194"/>
      <c r="H106" s="194"/>
      <c r="I106" s="194"/>
      <c r="J106" s="195">
        <f>J313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624</v>
      </c>
      <c r="E107" s="194"/>
      <c r="F107" s="194"/>
      <c r="G107" s="194"/>
      <c r="H107" s="194"/>
      <c r="I107" s="194"/>
      <c r="J107" s="195">
        <f>J336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3438</v>
      </c>
      <c r="E108" s="194"/>
      <c r="F108" s="194"/>
      <c r="G108" s="194"/>
      <c r="H108" s="194"/>
      <c r="I108" s="194"/>
      <c r="J108" s="195">
        <f>J370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199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Přístavba objektu SOŠ a SOU Kladno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177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1453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179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6" t="s">
        <v>180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181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D - Silnoproud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>Kladno</v>
      </c>
      <c r="G126" s="41"/>
      <c r="H126" s="41"/>
      <c r="I126" s="33" t="s">
        <v>22</v>
      </c>
      <c r="J126" s="80" t="str">
        <f>IF(J16="","",J16)</f>
        <v>19. 9. 2023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40.05" customHeight="1">
      <c r="A128" s="39"/>
      <c r="B128" s="40"/>
      <c r="C128" s="33" t="s">
        <v>24</v>
      </c>
      <c r="D128" s="41"/>
      <c r="E128" s="41"/>
      <c r="F128" s="28" t="str">
        <f>E19</f>
        <v>SOŠ a SOU Kladno, Nám. E. Beneše 2353, Kladno</v>
      </c>
      <c r="G128" s="41"/>
      <c r="H128" s="41"/>
      <c r="I128" s="33" t="s">
        <v>30</v>
      </c>
      <c r="J128" s="37" t="str">
        <f>E25</f>
        <v>Ateliér Civilista s.r.o., Bratronice 241, 273 63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IF(E22="","",E22)</f>
        <v>Vyplň údaj</v>
      </c>
      <c r="G129" s="41"/>
      <c r="H129" s="41"/>
      <c r="I129" s="33" t="s">
        <v>35</v>
      </c>
      <c r="J129" s="37" t="str">
        <f>E28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2"/>
      <c r="B131" s="203"/>
      <c r="C131" s="204" t="s">
        <v>200</v>
      </c>
      <c r="D131" s="205" t="s">
        <v>64</v>
      </c>
      <c r="E131" s="205" t="s">
        <v>60</v>
      </c>
      <c r="F131" s="205" t="s">
        <v>61</v>
      </c>
      <c r="G131" s="205" t="s">
        <v>201</v>
      </c>
      <c r="H131" s="205" t="s">
        <v>202</v>
      </c>
      <c r="I131" s="205" t="s">
        <v>203</v>
      </c>
      <c r="J131" s="205" t="s">
        <v>185</v>
      </c>
      <c r="K131" s="206" t="s">
        <v>204</v>
      </c>
      <c r="L131" s="207"/>
      <c r="M131" s="101" t="s">
        <v>1</v>
      </c>
      <c r="N131" s="102" t="s">
        <v>43</v>
      </c>
      <c r="O131" s="102" t="s">
        <v>205</v>
      </c>
      <c r="P131" s="102" t="s">
        <v>206</v>
      </c>
      <c r="Q131" s="102" t="s">
        <v>207</v>
      </c>
      <c r="R131" s="102" t="s">
        <v>208</v>
      </c>
      <c r="S131" s="102" t="s">
        <v>209</v>
      </c>
      <c r="T131" s="103" t="s">
        <v>210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39"/>
      <c r="B132" s="40"/>
      <c r="C132" s="108" t="s">
        <v>211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P133+P144+P187+P210+P233+P313+P336+P370</f>
        <v>0</v>
      </c>
      <c r="Q132" s="105"/>
      <c r="R132" s="210">
        <f>R133+R144+R187+R210+R233+R313+R336+R370</f>
        <v>0</v>
      </c>
      <c r="S132" s="105"/>
      <c r="T132" s="211">
        <f>T133+T144+T187+T210+T233+T313+T336+T370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78</v>
      </c>
      <c r="AU132" s="18" t="s">
        <v>187</v>
      </c>
      <c r="BK132" s="212">
        <f>BK133+BK144+BK187+BK210+BK233+BK313+BK336+BK370</f>
        <v>0</v>
      </c>
    </row>
    <row r="133" s="12" customFormat="1" ht="25.92" customHeight="1">
      <c r="A133" s="12"/>
      <c r="B133" s="213"/>
      <c r="C133" s="214"/>
      <c r="D133" s="215" t="s">
        <v>78</v>
      </c>
      <c r="E133" s="216" t="s">
        <v>3370</v>
      </c>
      <c r="F133" s="216" t="s">
        <v>3439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SUM(P134:P143)</f>
        <v>0</v>
      </c>
      <c r="Q133" s="221"/>
      <c r="R133" s="222">
        <f>SUM(R134:R143)</f>
        <v>0</v>
      </c>
      <c r="S133" s="221"/>
      <c r="T133" s="223">
        <f>SUM(T134:T143)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85</v>
      </c>
      <c r="AT133" s="225" t="s">
        <v>78</v>
      </c>
      <c r="AU133" s="225" t="s">
        <v>79</v>
      </c>
      <c r="AY133" s="224" t="s">
        <v>214</v>
      </c>
      <c r="BK133" s="226">
        <f>SUM(BK134:BK143)</f>
        <v>0</v>
      </c>
    </row>
    <row r="134" s="2" customFormat="1" ht="44.25" customHeight="1">
      <c r="A134" s="39"/>
      <c r="B134" s="40"/>
      <c r="C134" s="229" t="s">
        <v>85</v>
      </c>
      <c r="D134" s="229" t="s">
        <v>218</v>
      </c>
      <c r="E134" s="231" t="s">
        <v>829</v>
      </c>
      <c r="F134" s="232" t="s">
        <v>3440</v>
      </c>
      <c r="G134" s="233" t="s">
        <v>609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44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117</v>
      </c>
      <c r="AT134" s="241" t="s">
        <v>218</v>
      </c>
      <c r="AU134" s="241" t="s">
        <v>85</v>
      </c>
      <c r="AY134" s="18" t="s">
        <v>214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85</v>
      </c>
      <c r="BK134" s="242">
        <f>ROUND(I134*H134,2)</f>
        <v>0</v>
      </c>
      <c r="BL134" s="18" t="s">
        <v>117</v>
      </c>
      <c r="BM134" s="241" t="s">
        <v>3441</v>
      </c>
    </row>
    <row r="135" s="2" customFormat="1">
      <c r="A135" s="39"/>
      <c r="B135" s="40"/>
      <c r="C135" s="41"/>
      <c r="D135" s="243" t="s">
        <v>224</v>
      </c>
      <c r="E135" s="41"/>
      <c r="F135" s="244" t="s">
        <v>3440</v>
      </c>
      <c r="G135" s="41"/>
      <c r="H135" s="41"/>
      <c r="I135" s="245"/>
      <c r="J135" s="41"/>
      <c r="K135" s="41"/>
      <c r="L135" s="45"/>
      <c r="M135" s="246"/>
      <c r="N135" s="24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85</v>
      </c>
    </row>
    <row r="136" s="2" customFormat="1" ht="16.5" customHeight="1">
      <c r="A136" s="39"/>
      <c r="B136" s="40"/>
      <c r="C136" s="229" t="s">
        <v>87</v>
      </c>
      <c r="D136" s="229" t="s">
        <v>218</v>
      </c>
      <c r="E136" s="231" t="s">
        <v>831</v>
      </c>
      <c r="F136" s="232" t="s">
        <v>3442</v>
      </c>
      <c r="G136" s="233" t="s">
        <v>609</v>
      </c>
      <c r="H136" s="234">
        <v>1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44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117</v>
      </c>
      <c r="AT136" s="241" t="s">
        <v>218</v>
      </c>
      <c r="AU136" s="241" t="s">
        <v>85</v>
      </c>
      <c r="AY136" s="18" t="s">
        <v>214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85</v>
      </c>
      <c r="BK136" s="242">
        <f>ROUND(I136*H136,2)</f>
        <v>0</v>
      </c>
      <c r="BL136" s="18" t="s">
        <v>117</v>
      </c>
      <c r="BM136" s="241" t="s">
        <v>3443</v>
      </c>
    </row>
    <row r="137" s="2" customFormat="1">
      <c r="A137" s="39"/>
      <c r="B137" s="40"/>
      <c r="C137" s="41"/>
      <c r="D137" s="243" t="s">
        <v>224</v>
      </c>
      <c r="E137" s="41"/>
      <c r="F137" s="244" t="s">
        <v>3442</v>
      </c>
      <c r="G137" s="41"/>
      <c r="H137" s="41"/>
      <c r="I137" s="245"/>
      <c r="J137" s="41"/>
      <c r="K137" s="41"/>
      <c r="L137" s="45"/>
      <c r="M137" s="246"/>
      <c r="N137" s="24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85</v>
      </c>
    </row>
    <row r="138" s="2" customFormat="1" ht="16.5" customHeight="1">
      <c r="A138" s="39"/>
      <c r="B138" s="40"/>
      <c r="C138" s="229" t="s">
        <v>95</v>
      </c>
      <c r="D138" s="229" t="s">
        <v>218</v>
      </c>
      <c r="E138" s="231" t="s">
        <v>833</v>
      </c>
      <c r="F138" s="232" t="s">
        <v>3444</v>
      </c>
      <c r="G138" s="233" t="s">
        <v>609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44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117</v>
      </c>
      <c r="AT138" s="241" t="s">
        <v>218</v>
      </c>
      <c r="AU138" s="241" t="s">
        <v>85</v>
      </c>
      <c r="AY138" s="18" t="s">
        <v>214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85</v>
      </c>
      <c r="BK138" s="242">
        <f>ROUND(I138*H138,2)</f>
        <v>0</v>
      </c>
      <c r="BL138" s="18" t="s">
        <v>117</v>
      </c>
      <c r="BM138" s="241" t="s">
        <v>3445</v>
      </c>
    </row>
    <row r="139" s="2" customFormat="1">
      <c r="A139" s="39"/>
      <c r="B139" s="40"/>
      <c r="C139" s="41"/>
      <c r="D139" s="243" t="s">
        <v>224</v>
      </c>
      <c r="E139" s="41"/>
      <c r="F139" s="244" t="s">
        <v>3444</v>
      </c>
      <c r="G139" s="41"/>
      <c r="H139" s="41"/>
      <c r="I139" s="245"/>
      <c r="J139" s="41"/>
      <c r="K139" s="41"/>
      <c r="L139" s="45"/>
      <c r="M139" s="246"/>
      <c r="N139" s="24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85</v>
      </c>
    </row>
    <row r="140" s="2" customFormat="1" ht="16.5" customHeight="1">
      <c r="A140" s="39"/>
      <c r="B140" s="40"/>
      <c r="C140" s="229" t="s">
        <v>117</v>
      </c>
      <c r="D140" s="229" t="s">
        <v>218</v>
      </c>
      <c r="E140" s="231" t="s">
        <v>835</v>
      </c>
      <c r="F140" s="232" t="s">
        <v>633</v>
      </c>
      <c r="G140" s="233" t="s">
        <v>634</v>
      </c>
      <c r="H140" s="234">
        <v>1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44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117</v>
      </c>
      <c r="AT140" s="241" t="s">
        <v>218</v>
      </c>
      <c r="AU140" s="241" t="s">
        <v>85</v>
      </c>
      <c r="AY140" s="18" t="s">
        <v>214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85</v>
      </c>
      <c r="BK140" s="242">
        <f>ROUND(I140*H140,2)</f>
        <v>0</v>
      </c>
      <c r="BL140" s="18" t="s">
        <v>117</v>
      </c>
      <c r="BM140" s="241" t="s">
        <v>3446</v>
      </c>
    </row>
    <row r="141" s="2" customFormat="1">
      <c r="A141" s="39"/>
      <c r="B141" s="40"/>
      <c r="C141" s="41"/>
      <c r="D141" s="243" t="s">
        <v>224</v>
      </c>
      <c r="E141" s="41"/>
      <c r="F141" s="244" t="s">
        <v>633</v>
      </c>
      <c r="G141" s="41"/>
      <c r="H141" s="41"/>
      <c r="I141" s="245"/>
      <c r="J141" s="41"/>
      <c r="K141" s="41"/>
      <c r="L141" s="45"/>
      <c r="M141" s="246"/>
      <c r="N141" s="24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224</v>
      </c>
      <c r="AU141" s="18" t="s">
        <v>85</v>
      </c>
    </row>
    <row r="142" s="2" customFormat="1" ht="16.5" customHeight="1">
      <c r="A142" s="39"/>
      <c r="B142" s="40"/>
      <c r="C142" s="229" t="s">
        <v>721</v>
      </c>
      <c r="D142" s="229" t="s">
        <v>218</v>
      </c>
      <c r="E142" s="231" t="s">
        <v>837</v>
      </c>
      <c r="F142" s="232" t="s">
        <v>637</v>
      </c>
      <c r="G142" s="233" t="s">
        <v>634</v>
      </c>
      <c r="H142" s="234">
        <v>1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44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117</v>
      </c>
      <c r="AT142" s="241" t="s">
        <v>218</v>
      </c>
      <c r="AU142" s="241" t="s">
        <v>85</v>
      </c>
      <c r="AY142" s="18" t="s">
        <v>214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85</v>
      </c>
      <c r="BK142" s="242">
        <f>ROUND(I142*H142,2)</f>
        <v>0</v>
      </c>
      <c r="BL142" s="18" t="s">
        <v>117</v>
      </c>
      <c r="BM142" s="241" t="s">
        <v>3447</v>
      </c>
    </row>
    <row r="143" s="2" customFormat="1">
      <c r="A143" s="39"/>
      <c r="B143" s="40"/>
      <c r="C143" s="41"/>
      <c r="D143" s="243" t="s">
        <v>224</v>
      </c>
      <c r="E143" s="41"/>
      <c r="F143" s="244" t="s">
        <v>637</v>
      </c>
      <c r="G143" s="41"/>
      <c r="H143" s="41"/>
      <c r="I143" s="245"/>
      <c r="J143" s="41"/>
      <c r="K143" s="41"/>
      <c r="L143" s="45"/>
      <c r="M143" s="246"/>
      <c r="N143" s="24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224</v>
      </c>
      <c r="AU143" s="18" t="s">
        <v>85</v>
      </c>
    </row>
    <row r="144" s="12" customFormat="1" ht="25.92" customHeight="1">
      <c r="A144" s="12"/>
      <c r="B144" s="213"/>
      <c r="C144" s="214"/>
      <c r="D144" s="215" t="s">
        <v>78</v>
      </c>
      <c r="E144" s="216" t="s">
        <v>599</v>
      </c>
      <c r="F144" s="216" t="s">
        <v>625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SUM(P145:P186)</f>
        <v>0</v>
      </c>
      <c r="Q144" s="221"/>
      <c r="R144" s="222">
        <f>SUM(R145:R186)</f>
        <v>0</v>
      </c>
      <c r="S144" s="221"/>
      <c r="T144" s="223">
        <f>SUM(T145:T186)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85</v>
      </c>
      <c r="AT144" s="225" t="s">
        <v>78</v>
      </c>
      <c r="AU144" s="225" t="s">
        <v>79</v>
      </c>
      <c r="AY144" s="224" t="s">
        <v>214</v>
      </c>
      <c r="BK144" s="226">
        <f>SUM(BK145:BK186)</f>
        <v>0</v>
      </c>
    </row>
    <row r="145" s="2" customFormat="1" ht="16.5" customHeight="1">
      <c r="A145" s="39"/>
      <c r="B145" s="40"/>
      <c r="C145" s="229" t="s">
        <v>215</v>
      </c>
      <c r="D145" s="229" t="s">
        <v>218</v>
      </c>
      <c r="E145" s="231" t="s">
        <v>602</v>
      </c>
      <c r="F145" s="232" t="s">
        <v>3448</v>
      </c>
      <c r="G145" s="233" t="s">
        <v>609</v>
      </c>
      <c r="H145" s="234">
        <v>2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44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117</v>
      </c>
      <c r="AT145" s="241" t="s">
        <v>218</v>
      </c>
      <c r="AU145" s="241" t="s">
        <v>85</v>
      </c>
      <c r="AY145" s="18" t="s">
        <v>214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85</v>
      </c>
      <c r="BK145" s="242">
        <f>ROUND(I145*H145,2)</f>
        <v>0</v>
      </c>
      <c r="BL145" s="18" t="s">
        <v>117</v>
      </c>
      <c r="BM145" s="241" t="s">
        <v>3449</v>
      </c>
    </row>
    <row r="146" s="2" customFormat="1">
      <c r="A146" s="39"/>
      <c r="B146" s="40"/>
      <c r="C146" s="41"/>
      <c r="D146" s="243" t="s">
        <v>224</v>
      </c>
      <c r="E146" s="41"/>
      <c r="F146" s="244" t="s">
        <v>3448</v>
      </c>
      <c r="G146" s="41"/>
      <c r="H146" s="41"/>
      <c r="I146" s="245"/>
      <c r="J146" s="41"/>
      <c r="K146" s="41"/>
      <c r="L146" s="45"/>
      <c r="M146" s="246"/>
      <c r="N146" s="24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85</v>
      </c>
    </row>
    <row r="147" s="2" customFormat="1" ht="16.5" customHeight="1">
      <c r="A147" s="39"/>
      <c r="B147" s="40"/>
      <c r="C147" s="229" t="s">
        <v>732</v>
      </c>
      <c r="D147" s="229" t="s">
        <v>218</v>
      </c>
      <c r="E147" s="231" t="s">
        <v>849</v>
      </c>
      <c r="F147" s="232" t="s">
        <v>3450</v>
      </c>
      <c r="G147" s="233" t="s">
        <v>609</v>
      </c>
      <c r="H147" s="234">
        <v>1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44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117</v>
      </c>
      <c r="AT147" s="241" t="s">
        <v>218</v>
      </c>
      <c r="AU147" s="241" t="s">
        <v>85</v>
      </c>
      <c r="AY147" s="18" t="s">
        <v>214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85</v>
      </c>
      <c r="BK147" s="242">
        <f>ROUND(I147*H147,2)</f>
        <v>0</v>
      </c>
      <c r="BL147" s="18" t="s">
        <v>117</v>
      </c>
      <c r="BM147" s="241" t="s">
        <v>3451</v>
      </c>
    </row>
    <row r="148" s="2" customFormat="1">
      <c r="A148" s="39"/>
      <c r="B148" s="40"/>
      <c r="C148" s="41"/>
      <c r="D148" s="243" t="s">
        <v>224</v>
      </c>
      <c r="E148" s="41"/>
      <c r="F148" s="244" t="s">
        <v>3450</v>
      </c>
      <c r="G148" s="41"/>
      <c r="H148" s="41"/>
      <c r="I148" s="245"/>
      <c r="J148" s="41"/>
      <c r="K148" s="41"/>
      <c r="L148" s="45"/>
      <c r="M148" s="246"/>
      <c r="N148" s="24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85</v>
      </c>
    </row>
    <row r="149" s="2" customFormat="1" ht="16.5" customHeight="1">
      <c r="A149" s="39"/>
      <c r="B149" s="40"/>
      <c r="C149" s="229" t="s">
        <v>247</v>
      </c>
      <c r="D149" s="230" t="s">
        <v>218</v>
      </c>
      <c r="E149" s="231" t="s">
        <v>626</v>
      </c>
      <c r="F149" s="232" t="s">
        <v>627</v>
      </c>
      <c r="G149" s="233" t="s">
        <v>609</v>
      </c>
      <c r="H149" s="234">
        <v>15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44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117</v>
      </c>
      <c r="AT149" s="241" t="s">
        <v>218</v>
      </c>
      <c r="AU149" s="241" t="s">
        <v>85</v>
      </c>
      <c r="AY149" s="18" t="s">
        <v>214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85</v>
      </c>
      <c r="BK149" s="242">
        <f>ROUND(I149*H149,2)</f>
        <v>0</v>
      </c>
      <c r="BL149" s="18" t="s">
        <v>117</v>
      </c>
      <c r="BM149" s="241" t="s">
        <v>628</v>
      </c>
    </row>
    <row r="150" s="2" customFormat="1">
      <c r="A150" s="39"/>
      <c r="B150" s="40"/>
      <c r="C150" s="41"/>
      <c r="D150" s="243" t="s">
        <v>224</v>
      </c>
      <c r="E150" s="41"/>
      <c r="F150" s="244" t="s">
        <v>627</v>
      </c>
      <c r="G150" s="41"/>
      <c r="H150" s="41"/>
      <c r="I150" s="245"/>
      <c r="J150" s="41"/>
      <c r="K150" s="41"/>
      <c r="L150" s="45"/>
      <c r="M150" s="246"/>
      <c r="N150" s="24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85</v>
      </c>
    </row>
    <row r="151" s="14" customFormat="1">
      <c r="A151" s="14"/>
      <c r="B151" s="258"/>
      <c r="C151" s="259"/>
      <c r="D151" s="243" t="s">
        <v>226</v>
      </c>
      <c r="E151" s="260" t="s">
        <v>1</v>
      </c>
      <c r="F151" s="261" t="s">
        <v>604</v>
      </c>
      <c r="G151" s="259"/>
      <c r="H151" s="262">
        <v>20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8" t="s">
        <v>226</v>
      </c>
      <c r="AU151" s="268" t="s">
        <v>85</v>
      </c>
      <c r="AV151" s="14" t="s">
        <v>87</v>
      </c>
      <c r="AW151" s="14" t="s">
        <v>34</v>
      </c>
      <c r="AX151" s="14" t="s">
        <v>79</v>
      </c>
      <c r="AY151" s="268" t="s">
        <v>214</v>
      </c>
    </row>
    <row r="152" s="14" customFormat="1">
      <c r="A152" s="14"/>
      <c r="B152" s="258"/>
      <c r="C152" s="259"/>
      <c r="D152" s="243" t="s">
        <v>226</v>
      </c>
      <c r="E152" s="260" t="s">
        <v>1</v>
      </c>
      <c r="F152" s="261" t="s">
        <v>3365</v>
      </c>
      <c r="G152" s="259"/>
      <c r="H152" s="262">
        <v>-5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226</v>
      </c>
      <c r="AU152" s="268" t="s">
        <v>85</v>
      </c>
      <c r="AV152" s="14" t="s">
        <v>87</v>
      </c>
      <c r="AW152" s="14" t="s">
        <v>34</v>
      </c>
      <c r="AX152" s="14" t="s">
        <v>79</v>
      </c>
      <c r="AY152" s="268" t="s">
        <v>214</v>
      </c>
    </row>
    <row r="153" s="15" customFormat="1">
      <c r="A153" s="15"/>
      <c r="B153" s="269"/>
      <c r="C153" s="270"/>
      <c r="D153" s="243" t="s">
        <v>226</v>
      </c>
      <c r="E153" s="271" t="s">
        <v>1</v>
      </c>
      <c r="F153" s="272" t="s">
        <v>230</v>
      </c>
      <c r="G153" s="270"/>
      <c r="H153" s="273">
        <v>15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9" t="s">
        <v>226</v>
      </c>
      <c r="AU153" s="279" t="s">
        <v>85</v>
      </c>
      <c r="AV153" s="15" t="s">
        <v>117</v>
      </c>
      <c r="AW153" s="15" t="s">
        <v>34</v>
      </c>
      <c r="AX153" s="15" t="s">
        <v>85</v>
      </c>
      <c r="AY153" s="279" t="s">
        <v>214</v>
      </c>
    </row>
    <row r="154" s="2" customFormat="1" ht="16.5" customHeight="1">
      <c r="A154" s="39"/>
      <c r="B154" s="40"/>
      <c r="C154" s="229" t="s">
        <v>271</v>
      </c>
      <c r="D154" s="230" t="s">
        <v>218</v>
      </c>
      <c r="E154" s="231" t="s">
        <v>629</v>
      </c>
      <c r="F154" s="232" t="s">
        <v>630</v>
      </c>
      <c r="G154" s="233" t="s">
        <v>609</v>
      </c>
      <c r="H154" s="234">
        <v>3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44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117</v>
      </c>
      <c r="AT154" s="241" t="s">
        <v>218</v>
      </c>
      <c r="AU154" s="241" t="s">
        <v>85</v>
      </c>
      <c r="AY154" s="18" t="s">
        <v>214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85</v>
      </c>
      <c r="BK154" s="242">
        <f>ROUND(I154*H154,2)</f>
        <v>0</v>
      </c>
      <c r="BL154" s="18" t="s">
        <v>117</v>
      </c>
      <c r="BM154" s="241" t="s">
        <v>631</v>
      </c>
    </row>
    <row r="155" s="2" customFormat="1">
      <c r="A155" s="39"/>
      <c r="B155" s="40"/>
      <c r="C155" s="41"/>
      <c r="D155" s="243" t="s">
        <v>224</v>
      </c>
      <c r="E155" s="41"/>
      <c r="F155" s="244" t="s">
        <v>630</v>
      </c>
      <c r="G155" s="41"/>
      <c r="H155" s="41"/>
      <c r="I155" s="245"/>
      <c r="J155" s="41"/>
      <c r="K155" s="41"/>
      <c r="L155" s="45"/>
      <c r="M155" s="246"/>
      <c r="N155" s="24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224</v>
      </c>
      <c r="AU155" s="18" t="s">
        <v>85</v>
      </c>
    </row>
    <row r="156" s="14" customFormat="1">
      <c r="A156" s="14"/>
      <c r="B156" s="258"/>
      <c r="C156" s="259"/>
      <c r="D156" s="243" t="s">
        <v>226</v>
      </c>
      <c r="E156" s="260" t="s">
        <v>1</v>
      </c>
      <c r="F156" s="261" t="s">
        <v>117</v>
      </c>
      <c r="G156" s="259"/>
      <c r="H156" s="262">
        <v>4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8" t="s">
        <v>226</v>
      </c>
      <c r="AU156" s="268" t="s">
        <v>85</v>
      </c>
      <c r="AV156" s="14" t="s">
        <v>87</v>
      </c>
      <c r="AW156" s="14" t="s">
        <v>34</v>
      </c>
      <c r="AX156" s="14" t="s">
        <v>79</v>
      </c>
      <c r="AY156" s="268" t="s">
        <v>214</v>
      </c>
    </row>
    <row r="157" s="14" customFormat="1">
      <c r="A157" s="14"/>
      <c r="B157" s="258"/>
      <c r="C157" s="259"/>
      <c r="D157" s="243" t="s">
        <v>226</v>
      </c>
      <c r="E157" s="260" t="s">
        <v>1</v>
      </c>
      <c r="F157" s="261" t="s">
        <v>3226</v>
      </c>
      <c r="G157" s="259"/>
      <c r="H157" s="262">
        <v>-1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8" t="s">
        <v>226</v>
      </c>
      <c r="AU157" s="268" t="s">
        <v>85</v>
      </c>
      <c r="AV157" s="14" t="s">
        <v>87</v>
      </c>
      <c r="AW157" s="14" t="s">
        <v>34</v>
      </c>
      <c r="AX157" s="14" t="s">
        <v>79</v>
      </c>
      <c r="AY157" s="268" t="s">
        <v>214</v>
      </c>
    </row>
    <row r="158" s="15" customFormat="1">
      <c r="A158" s="15"/>
      <c r="B158" s="269"/>
      <c r="C158" s="270"/>
      <c r="D158" s="243" t="s">
        <v>226</v>
      </c>
      <c r="E158" s="271" t="s">
        <v>1</v>
      </c>
      <c r="F158" s="272" t="s">
        <v>230</v>
      </c>
      <c r="G158" s="270"/>
      <c r="H158" s="273">
        <v>3</v>
      </c>
      <c r="I158" s="274"/>
      <c r="J158" s="270"/>
      <c r="K158" s="270"/>
      <c r="L158" s="275"/>
      <c r="M158" s="276"/>
      <c r="N158" s="277"/>
      <c r="O158" s="277"/>
      <c r="P158" s="277"/>
      <c r="Q158" s="277"/>
      <c r="R158" s="277"/>
      <c r="S158" s="277"/>
      <c r="T158" s="27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9" t="s">
        <v>226</v>
      </c>
      <c r="AU158" s="279" t="s">
        <v>85</v>
      </c>
      <c r="AV158" s="15" t="s">
        <v>117</v>
      </c>
      <c r="AW158" s="15" t="s">
        <v>34</v>
      </c>
      <c r="AX158" s="15" t="s">
        <v>85</v>
      </c>
      <c r="AY158" s="279" t="s">
        <v>214</v>
      </c>
    </row>
    <row r="159" s="2" customFormat="1" ht="24.15" customHeight="1">
      <c r="A159" s="39"/>
      <c r="B159" s="40"/>
      <c r="C159" s="229" t="s">
        <v>748</v>
      </c>
      <c r="D159" s="229" t="s">
        <v>218</v>
      </c>
      <c r="E159" s="231" t="s">
        <v>855</v>
      </c>
      <c r="F159" s="232" t="s">
        <v>3452</v>
      </c>
      <c r="G159" s="233" t="s">
        <v>609</v>
      </c>
      <c r="H159" s="234">
        <v>1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44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117</v>
      </c>
      <c r="AT159" s="241" t="s">
        <v>218</v>
      </c>
      <c r="AU159" s="241" t="s">
        <v>85</v>
      </c>
      <c r="AY159" s="18" t="s">
        <v>214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85</v>
      </c>
      <c r="BK159" s="242">
        <f>ROUND(I159*H159,2)</f>
        <v>0</v>
      </c>
      <c r="BL159" s="18" t="s">
        <v>117</v>
      </c>
      <c r="BM159" s="241" t="s">
        <v>3453</v>
      </c>
    </row>
    <row r="160" s="2" customFormat="1">
      <c r="A160" s="39"/>
      <c r="B160" s="40"/>
      <c r="C160" s="41"/>
      <c r="D160" s="243" t="s">
        <v>224</v>
      </c>
      <c r="E160" s="41"/>
      <c r="F160" s="244" t="s">
        <v>3452</v>
      </c>
      <c r="G160" s="41"/>
      <c r="H160" s="41"/>
      <c r="I160" s="245"/>
      <c r="J160" s="41"/>
      <c r="K160" s="41"/>
      <c r="L160" s="45"/>
      <c r="M160" s="246"/>
      <c r="N160" s="24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85</v>
      </c>
    </row>
    <row r="161" s="2" customFormat="1" ht="24.15" customHeight="1">
      <c r="A161" s="39"/>
      <c r="B161" s="40"/>
      <c r="C161" s="229" t="s">
        <v>601</v>
      </c>
      <c r="D161" s="229" t="s">
        <v>218</v>
      </c>
      <c r="E161" s="231" t="s">
        <v>858</v>
      </c>
      <c r="F161" s="232" t="s">
        <v>3454</v>
      </c>
      <c r="G161" s="233" t="s">
        <v>609</v>
      </c>
      <c r="H161" s="234">
        <v>3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44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117</v>
      </c>
      <c r="AT161" s="241" t="s">
        <v>218</v>
      </c>
      <c r="AU161" s="241" t="s">
        <v>85</v>
      </c>
      <c r="AY161" s="18" t="s">
        <v>214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85</v>
      </c>
      <c r="BK161" s="242">
        <f>ROUND(I161*H161,2)</f>
        <v>0</v>
      </c>
      <c r="BL161" s="18" t="s">
        <v>117</v>
      </c>
      <c r="BM161" s="241" t="s">
        <v>3455</v>
      </c>
    </row>
    <row r="162" s="2" customFormat="1">
      <c r="A162" s="39"/>
      <c r="B162" s="40"/>
      <c r="C162" s="41"/>
      <c r="D162" s="243" t="s">
        <v>224</v>
      </c>
      <c r="E162" s="41"/>
      <c r="F162" s="244" t="s">
        <v>3454</v>
      </c>
      <c r="G162" s="41"/>
      <c r="H162" s="41"/>
      <c r="I162" s="245"/>
      <c r="J162" s="41"/>
      <c r="K162" s="41"/>
      <c r="L162" s="45"/>
      <c r="M162" s="246"/>
      <c r="N162" s="24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85</v>
      </c>
    </row>
    <row r="163" s="2" customFormat="1" ht="24.15" customHeight="1">
      <c r="A163" s="39"/>
      <c r="B163" s="40"/>
      <c r="C163" s="229" t="s">
        <v>762</v>
      </c>
      <c r="D163" s="229" t="s">
        <v>218</v>
      </c>
      <c r="E163" s="231" t="s">
        <v>861</v>
      </c>
      <c r="F163" s="232" t="s">
        <v>3456</v>
      </c>
      <c r="G163" s="233" t="s">
        <v>609</v>
      </c>
      <c r="H163" s="234">
        <v>4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44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117</v>
      </c>
      <c r="AT163" s="241" t="s">
        <v>218</v>
      </c>
      <c r="AU163" s="241" t="s">
        <v>85</v>
      </c>
      <c r="AY163" s="18" t="s">
        <v>214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85</v>
      </c>
      <c r="BK163" s="242">
        <f>ROUND(I163*H163,2)</f>
        <v>0</v>
      </c>
      <c r="BL163" s="18" t="s">
        <v>117</v>
      </c>
      <c r="BM163" s="241" t="s">
        <v>3457</v>
      </c>
    </row>
    <row r="164" s="2" customFormat="1">
      <c r="A164" s="39"/>
      <c r="B164" s="40"/>
      <c r="C164" s="41"/>
      <c r="D164" s="243" t="s">
        <v>224</v>
      </c>
      <c r="E164" s="41"/>
      <c r="F164" s="244" t="s">
        <v>3456</v>
      </c>
      <c r="G164" s="41"/>
      <c r="H164" s="41"/>
      <c r="I164" s="245"/>
      <c r="J164" s="41"/>
      <c r="K164" s="41"/>
      <c r="L164" s="45"/>
      <c r="M164" s="246"/>
      <c r="N164" s="24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85</v>
      </c>
    </row>
    <row r="165" s="2" customFormat="1" ht="16.5" customHeight="1">
      <c r="A165" s="39"/>
      <c r="B165" s="40"/>
      <c r="C165" s="229" t="s">
        <v>768</v>
      </c>
      <c r="D165" s="229" t="s">
        <v>218</v>
      </c>
      <c r="E165" s="231" t="s">
        <v>863</v>
      </c>
      <c r="F165" s="232" t="s">
        <v>3458</v>
      </c>
      <c r="G165" s="233" t="s">
        <v>609</v>
      </c>
      <c r="H165" s="234">
        <v>1</v>
      </c>
      <c r="I165" s="235"/>
      <c r="J165" s="236">
        <f>ROUND(I165*H165,2)</f>
        <v>0</v>
      </c>
      <c r="K165" s="232" t="s">
        <v>1</v>
      </c>
      <c r="L165" s="45"/>
      <c r="M165" s="237" t="s">
        <v>1</v>
      </c>
      <c r="N165" s="238" t="s">
        <v>44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117</v>
      </c>
      <c r="AT165" s="241" t="s">
        <v>218</v>
      </c>
      <c r="AU165" s="241" t="s">
        <v>85</v>
      </c>
      <c r="AY165" s="18" t="s">
        <v>214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85</v>
      </c>
      <c r="BK165" s="242">
        <f>ROUND(I165*H165,2)</f>
        <v>0</v>
      </c>
      <c r="BL165" s="18" t="s">
        <v>117</v>
      </c>
      <c r="BM165" s="241" t="s">
        <v>3459</v>
      </c>
    </row>
    <row r="166" s="2" customFormat="1">
      <c r="A166" s="39"/>
      <c r="B166" s="40"/>
      <c r="C166" s="41"/>
      <c r="D166" s="243" t="s">
        <v>224</v>
      </c>
      <c r="E166" s="41"/>
      <c r="F166" s="244" t="s">
        <v>3458</v>
      </c>
      <c r="G166" s="41"/>
      <c r="H166" s="41"/>
      <c r="I166" s="245"/>
      <c r="J166" s="41"/>
      <c r="K166" s="41"/>
      <c r="L166" s="45"/>
      <c r="M166" s="246"/>
      <c r="N166" s="24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85</v>
      </c>
    </row>
    <row r="167" s="2" customFormat="1" ht="16.5" customHeight="1">
      <c r="A167" s="39"/>
      <c r="B167" s="40"/>
      <c r="C167" s="229" t="s">
        <v>775</v>
      </c>
      <c r="D167" s="229" t="s">
        <v>218</v>
      </c>
      <c r="E167" s="231" t="s">
        <v>865</v>
      </c>
      <c r="F167" s="232" t="s">
        <v>3460</v>
      </c>
      <c r="G167" s="233" t="s">
        <v>609</v>
      </c>
      <c r="H167" s="234">
        <v>8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44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117</v>
      </c>
      <c r="AT167" s="241" t="s">
        <v>218</v>
      </c>
      <c r="AU167" s="241" t="s">
        <v>85</v>
      </c>
      <c r="AY167" s="18" t="s">
        <v>214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85</v>
      </c>
      <c r="BK167" s="242">
        <f>ROUND(I167*H167,2)</f>
        <v>0</v>
      </c>
      <c r="BL167" s="18" t="s">
        <v>117</v>
      </c>
      <c r="BM167" s="241" t="s">
        <v>3461</v>
      </c>
    </row>
    <row r="168" s="2" customFormat="1">
      <c r="A168" s="39"/>
      <c r="B168" s="40"/>
      <c r="C168" s="41"/>
      <c r="D168" s="243" t="s">
        <v>224</v>
      </c>
      <c r="E168" s="41"/>
      <c r="F168" s="244" t="s">
        <v>3460</v>
      </c>
      <c r="G168" s="41"/>
      <c r="H168" s="41"/>
      <c r="I168" s="245"/>
      <c r="J168" s="41"/>
      <c r="K168" s="41"/>
      <c r="L168" s="45"/>
      <c r="M168" s="246"/>
      <c r="N168" s="24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224</v>
      </c>
      <c r="AU168" s="18" t="s">
        <v>85</v>
      </c>
    </row>
    <row r="169" s="2" customFormat="1" ht="16.5" customHeight="1">
      <c r="A169" s="39"/>
      <c r="B169" s="40"/>
      <c r="C169" s="229" t="s">
        <v>8</v>
      </c>
      <c r="D169" s="230" t="s">
        <v>218</v>
      </c>
      <c r="E169" s="231" t="s">
        <v>632</v>
      </c>
      <c r="F169" s="232" t="s">
        <v>633</v>
      </c>
      <c r="G169" s="233" t="s">
        <v>634</v>
      </c>
      <c r="H169" s="234">
        <v>0.94999999999999996</v>
      </c>
      <c r="I169" s="235"/>
      <c r="J169" s="236">
        <f>ROUND(I169*H169,2)</f>
        <v>0</v>
      </c>
      <c r="K169" s="232" t="s">
        <v>1</v>
      </c>
      <c r="L169" s="45"/>
      <c r="M169" s="237" t="s">
        <v>1</v>
      </c>
      <c r="N169" s="238" t="s">
        <v>44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117</v>
      </c>
      <c r="AT169" s="241" t="s">
        <v>218</v>
      </c>
      <c r="AU169" s="241" t="s">
        <v>85</v>
      </c>
      <c r="AY169" s="18" t="s">
        <v>214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85</v>
      </c>
      <c r="BK169" s="242">
        <f>ROUND(I169*H169,2)</f>
        <v>0</v>
      </c>
      <c r="BL169" s="18" t="s">
        <v>117</v>
      </c>
      <c r="BM169" s="241" t="s">
        <v>635</v>
      </c>
    </row>
    <row r="170" s="2" customFormat="1">
      <c r="A170" s="39"/>
      <c r="B170" s="40"/>
      <c r="C170" s="41"/>
      <c r="D170" s="243" t="s">
        <v>224</v>
      </c>
      <c r="E170" s="41"/>
      <c r="F170" s="244" t="s">
        <v>633</v>
      </c>
      <c r="G170" s="41"/>
      <c r="H170" s="41"/>
      <c r="I170" s="245"/>
      <c r="J170" s="41"/>
      <c r="K170" s="41"/>
      <c r="L170" s="45"/>
      <c r="M170" s="246"/>
      <c r="N170" s="24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224</v>
      </c>
      <c r="AU170" s="18" t="s">
        <v>85</v>
      </c>
    </row>
    <row r="171" s="14" customFormat="1">
      <c r="A171" s="14"/>
      <c r="B171" s="258"/>
      <c r="C171" s="259"/>
      <c r="D171" s="243" t="s">
        <v>226</v>
      </c>
      <c r="E171" s="260" t="s">
        <v>1</v>
      </c>
      <c r="F171" s="261" t="s">
        <v>85</v>
      </c>
      <c r="G171" s="259"/>
      <c r="H171" s="262">
        <v>1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226</v>
      </c>
      <c r="AU171" s="268" t="s">
        <v>85</v>
      </c>
      <c r="AV171" s="14" t="s">
        <v>87</v>
      </c>
      <c r="AW171" s="14" t="s">
        <v>34</v>
      </c>
      <c r="AX171" s="14" t="s">
        <v>79</v>
      </c>
      <c r="AY171" s="268" t="s">
        <v>214</v>
      </c>
    </row>
    <row r="172" s="14" customFormat="1">
      <c r="A172" s="14"/>
      <c r="B172" s="258"/>
      <c r="C172" s="259"/>
      <c r="D172" s="243" t="s">
        <v>226</v>
      </c>
      <c r="E172" s="260" t="s">
        <v>1</v>
      </c>
      <c r="F172" s="261" t="s">
        <v>3462</v>
      </c>
      <c r="G172" s="259"/>
      <c r="H172" s="262">
        <v>-0.050000000000000003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226</v>
      </c>
      <c r="AU172" s="268" t="s">
        <v>85</v>
      </c>
      <c r="AV172" s="14" t="s">
        <v>87</v>
      </c>
      <c r="AW172" s="14" t="s">
        <v>34</v>
      </c>
      <c r="AX172" s="14" t="s">
        <v>79</v>
      </c>
      <c r="AY172" s="268" t="s">
        <v>214</v>
      </c>
    </row>
    <row r="173" s="15" customFormat="1">
      <c r="A173" s="15"/>
      <c r="B173" s="269"/>
      <c r="C173" s="270"/>
      <c r="D173" s="243" t="s">
        <v>226</v>
      </c>
      <c r="E173" s="271" t="s">
        <v>1</v>
      </c>
      <c r="F173" s="272" t="s">
        <v>230</v>
      </c>
      <c r="G173" s="270"/>
      <c r="H173" s="273">
        <v>0.94999999999999996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226</v>
      </c>
      <c r="AU173" s="279" t="s">
        <v>85</v>
      </c>
      <c r="AV173" s="15" t="s">
        <v>117</v>
      </c>
      <c r="AW173" s="15" t="s">
        <v>34</v>
      </c>
      <c r="AX173" s="15" t="s">
        <v>85</v>
      </c>
      <c r="AY173" s="279" t="s">
        <v>214</v>
      </c>
    </row>
    <row r="174" s="2" customFormat="1" ht="16.5" customHeight="1">
      <c r="A174" s="39"/>
      <c r="B174" s="40"/>
      <c r="C174" s="229" t="s">
        <v>293</v>
      </c>
      <c r="D174" s="230" t="s">
        <v>218</v>
      </c>
      <c r="E174" s="231" t="s">
        <v>636</v>
      </c>
      <c r="F174" s="232" t="s">
        <v>637</v>
      </c>
      <c r="G174" s="233" t="s">
        <v>634</v>
      </c>
      <c r="H174" s="234">
        <v>0.94999999999999996</v>
      </c>
      <c r="I174" s="235"/>
      <c r="J174" s="236">
        <f>ROUND(I174*H174,2)</f>
        <v>0</v>
      </c>
      <c r="K174" s="232" t="s">
        <v>1</v>
      </c>
      <c r="L174" s="45"/>
      <c r="M174" s="237" t="s">
        <v>1</v>
      </c>
      <c r="N174" s="238" t="s">
        <v>44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117</v>
      </c>
      <c r="AT174" s="241" t="s">
        <v>218</v>
      </c>
      <c r="AU174" s="241" t="s">
        <v>85</v>
      </c>
      <c r="AY174" s="18" t="s">
        <v>214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85</v>
      </c>
      <c r="BK174" s="242">
        <f>ROUND(I174*H174,2)</f>
        <v>0</v>
      </c>
      <c r="BL174" s="18" t="s">
        <v>117</v>
      </c>
      <c r="BM174" s="241" t="s">
        <v>638</v>
      </c>
    </row>
    <row r="175" s="2" customFormat="1">
      <c r="A175" s="39"/>
      <c r="B175" s="40"/>
      <c r="C175" s="41"/>
      <c r="D175" s="243" t="s">
        <v>224</v>
      </c>
      <c r="E175" s="41"/>
      <c r="F175" s="244" t="s">
        <v>637</v>
      </c>
      <c r="G175" s="41"/>
      <c r="H175" s="41"/>
      <c r="I175" s="245"/>
      <c r="J175" s="41"/>
      <c r="K175" s="41"/>
      <c r="L175" s="45"/>
      <c r="M175" s="246"/>
      <c r="N175" s="24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224</v>
      </c>
      <c r="AU175" s="18" t="s">
        <v>85</v>
      </c>
    </row>
    <row r="176" s="14" customFormat="1">
      <c r="A176" s="14"/>
      <c r="B176" s="258"/>
      <c r="C176" s="259"/>
      <c r="D176" s="243" t="s">
        <v>226</v>
      </c>
      <c r="E176" s="260" t="s">
        <v>1</v>
      </c>
      <c r="F176" s="261" t="s">
        <v>85</v>
      </c>
      <c r="G176" s="259"/>
      <c r="H176" s="262">
        <v>1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8" t="s">
        <v>226</v>
      </c>
      <c r="AU176" s="268" t="s">
        <v>85</v>
      </c>
      <c r="AV176" s="14" t="s">
        <v>87</v>
      </c>
      <c r="AW176" s="14" t="s">
        <v>34</v>
      </c>
      <c r="AX176" s="14" t="s">
        <v>79</v>
      </c>
      <c r="AY176" s="268" t="s">
        <v>214</v>
      </c>
    </row>
    <row r="177" s="14" customFormat="1">
      <c r="A177" s="14"/>
      <c r="B177" s="258"/>
      <c r="C177" s="259"/>
      <c r="D177" s="243" t="s">
        <v>226</v>
      </c>
      <c r="E177" s="260" t="s">
        <v>1</v>
      </c>
      <c r="F177" s="261" t="s">
        <v>3462</v>
      </c>
      <c r="G177" s="259"/>
      <c r="H177" s="262">
        <v>-0.050000000000000003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226</v>
      </c>
      <c r="AU177" s="268" t="s">
        <v>85</v>
      </c>
      <c r="AV177" s="14" t="s">
        <v>87</v>
      </c>
      <c r="AW177" s="14" t="s">
        <v>34</v>
      </c>
      <c r="AX177" s="14" t="s">
        <v>79</v>
      </c>
      <c r="AY177" s="268" t="s">
        <v>214</v>
      </c>
    </row>
    <row r="178" s="15" customFormat="1">
      <c r="A178" s="15"/>
      <c r="B178" s="269"/>
      <c r="C178" s="270"/>
      <c r="D178" s="243" t="s">
        <v>226</v>
      </c>
      <c r="E178" s="271" t="s">
        <v>1</v>
      </c>
      <c r="F178" s="272" t="s">
        <v>230</v>
      </c>
      <c r="G178" s="270"/>
      <c r="H178" s="273">
        <v>0.94999999999999996</v>
      </c>
      <c r="I178" s="274"/>
      <c r="J178" s="270"/>
      <c r="K178" s="270"/>
      <c r="L178" s="275"/>
      <c r="M178" s="276"/>
      <c r="N178" s="277"/>
      <c r="O178" s="277"/>
      <c r="P178" s="277"/>
      <c r="Q178" s="277"/>
      <c r="R178" s="277"/>
      <c r="S178" s="277"/>
      <c r="T178" s="27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9" t="s">
        <v>226</v>
      </c>
      <c r="AU178" s="279" t="s">
        <v>85</v>
      </c>
      <c r="AV178" s="15" t="s">
        <v>117</v>
      </c>
      <c r="AW178" s="15" t="s">
        <v>34</v>
      </c>
      <c r="AX178" s="15" t="s">
        <v>85</v>
      </c>
      <c r="AY178" s="279" t="s">
        <v>214</v>
      </c>
    </row>
    <row r="179" s="2" customFormat="1" ht="66.75" customHeight="1">
      <c r="A179" s="39"/>
      <c r="B179" s="40"/>
      <c r="C179" s="229" t="s">
        <v>692</v>
      </c>
      <c r="D179" s="229" t="s">
        <v>218</v>
      </c>
      <c r="E179" s="231" t="s">
        <v>839</v>
      </c>
      <c r="F179" s="232" t="s">
        <v>3463</v>
      </c>
      <c r="G179" s="233" t="s">
        <v>609</v>
      </c>
      <c r="H179" s="234">
        <v>1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44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117</v>
      </c>
      <c r="AT179" s="241" t="s">
        <v>218</v>
      </c>
      <c r="AU179" s="241" t="s">
        <v>85</v>
      </c>
      <c r="AY179" s="18" t="s">
        <v>214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85</v>
      </c>
      <c r="BK179" s="242">
        <f>ROUND(I179*H179,2)</f>
        <v>0</v>
      </c>
      <c r="BL179" s="18" t="s">
        <v>117</v>
      </c>
      <c r="BM179" s="241" t="s">
        <v>3464</v>
      </c>
    </row>
    <row r="180" s="2" customFormat="1">
      <c r="A180" s="39"/>
      <c r="B180" s="40"/>
      <c r="C180" s="41"/>
      <c r="D180" s="243" t="s">
        <v>224</v>
      </c>
      <c r="E180" s="41"/>
      <c r="F180" s="244" t="s">
        <v>3463</v>
      </c>
      <c r="G180" s="41"/>
      <c r="H180" s="41"/>
      <c r="I180" s="245"/>
      <c r="J180" s="41"/>
      <c r="K180" s="41"/>
      <c r="L180" s="45"/>
      <c r="M180" s="246"/>
      <c r="N180" s="24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224</v>
      </c>
      <c r="AU180" s="18" t="s">
        <v>85</v>
      </c>
    </row>
    <row r="181" s="2" customFormat="1" ht="16.5" customHeight="1">
      <c r="A181" s="39"/>
      <c r="B181" s="40"/>
      <c r="C181" s="229" t="s">
        <v>847</v>
      </c>
      <c r="D181" s="229" t="s">
        <v>218</v>
      </c>
      <c r="E181" s="231" t="s">
        <v>841</v>
      </c>
      <c r="F181" s="232" t="s">
        <v>3465</v>
      </c>
      <c r="G181" s="233" t="s">
        <v>609</v>
      </c>
      <c r="H181" s="234">
        <v>1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44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117</v>
      </c>
      <c r="AT181" s="241" t="s">
        <v>218</v>
      </c>
      <c r="AU181" s="241" t="s">
        <v>85</v>
      </c>
      <c r="AY181" s="18" t="s">
        <v>214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85</v>
      </c>
      <c r="BK181" s="242">
        <f>ROUND(I181*H181,2)</f>
        <v>0</v>
      </c>
      <c r="BL181" s="18" t="s">
        <v>117</v>
      </c>
      <c r="BM181" s="241" t="s">
        <v>3466</v>
      </c>
    </row>
    <row r="182" s="2" customFormat="1">
      <c r="A182" s="39"/>
      <c r="B182" s="40"/>
      <c r="C182" s="41"/>
      <c r="D182" s="243" t="s">
        <v>224</v>
      </c>
      <c r="E182" s="41"/>
      <c r="F182" s="244" t="s">
        <v>3465</v>
      </c>
      <c r="G182" s="41"/>
      <c r="H182" s="41"/>
      <c r="I182" s="245"/>
      <c r="J182" s="41"/>
      <c r="K182" s="41"/>
      <c r="L182" s="45"/>
      <c r="M182" s="246"/>
      <c r="N182" s="24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224</v>
      </c>
      <c r="AU182" s="18" t="s">
        <v>85</v>
      </c>
    </row>
    <row r="183" s="2" customFormat="1" ht="21.75" customHeight="1">
      <c r="A183" s="39"/>
      <c r="B183" s="40"/>
      <c r="C183" s="229" t="s">
        <v>1139</v>
      </c>
      <c r="D183" s="229" t="s">
        <v>218</v>
      </c>
      <c r="E183" s="231" t="s">
        <v>843</v>
      </c>
      <c r="F183" s="232" t="s">
        <v>3467</v>
      </c>
      <c r="G183" s="233" t="s">
        <v>609</v>
      </c>
      <c r="H183" s="234">
        <v>1</v>
      </c>
      <c r="I183" s="235"/>
      <c r="J183" s="236">
        <f>ROUND(I183*H183,2)</f>
        <v>0</v>
      </c>
      <c r="K183" s="232" t="s">
        <v>1</v>
      </c>
      <c r="L183" s="45"/>
      <c r="M183" s="237" t="s">
        <v>1</v>
      </c>
      <c r="N183" s="238" t="s">
        <v>44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117</v>
      </c>
      <c r="AT183" s="241" t="s">
        <v>218</v>
      </c>
      <c r="AU183" s="241" t="s">
        <v>85</v>
      </c>
      <c r="AY183" s="18" t="s">
        <v>214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85</v>
      </c>
      <c r="BK183" s="242">
        <f>ROUND(I183*H183,2)</f>
        <v>0</v>
      </c>
      <c r="BL183" s="18" t="s">
        <v>117</v>
      </c>
      <c r="BM183" s="241" t="s">
        <v>3468</v>
      </c>
    </row>
    <row r="184" s="2" customFormat="1">
      <c r="A184" s="39"/>
      <c r="B184" s="40"/>
      <c r="C184" s="41"/>
      <c r="D184" s="243" t="s">
        <v>224</v>
      </c>
      <c r="E184" s="41"/>
      <c r="F184" s="244" t="s">
        <v>3467</v>
      </c>
      <c r="G184" s="41"/>
      <c r="H184" s="41"/>
      <c r="I184" s="245"/>
      <c r="J184" s="41"/>
      <c r="K184" s="41"/>
      <c r="L184" s="45"/>
      <c r="M184" s="246"/>
      <c r="N184" s="24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224</v>
      </c>
      <c r="AU184" s="18" t="s">
        <v>85</v>
      </c>
    </row>
    <row r="185" s="2" customFormat="1" ht="16.5" customHeight="1">
      <c r="A185" s="39"/>
      <c r="B185" s="40"/>
      <c r="C185" s="229" t="s">
        <v>604</v>
      </c>
      <c r="D185" s="229" t="s">
        <v>218</v>
      </c>
      <c r="E185" s="231" t="s">
        <v>845</v>
      </c>
      <c r="F185" s="232" t="s">
        <v>3469</v>
      </c>
      <c r="G185" s="233" t="s">
        <v>609</v>
      </c>
      <c r="H185" s="234">
        <v>1</v>
      </c>
      <c r="I185" s="235"/>
      <c r="J185" s="236">
        <f>ROUND(I185*H185,2)</f>
        <v>0</v>
      </c>
      <c r="K185" s="232" t="s">
        <v>1</v>
      </c>
      <c r="L185" s="45"/>
      <c r="M185" s="237" t="s">
        <v>1</v>
      </c>
      <c r="N185" s="238" t="s">
        <v>44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117</v>
      </c>
      <c r="AT185" s="241" t="s">
        <v>218</v>
      </c>
      <c r="AU185" s="241" t="s">
        <v>85</v>
      </c>
      <c r="AY185" s="18" t="s">
        <v>214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85</v>
      </c>
      <c r="BK185" s="242">
        <f>ROUND(I185*H185,2)</f>
        <v>0</v>
      </c>
      <c r="BL185" s="18" t="s">
        <v>117</v>
      </c>
      <c r="BM185" s="241" t="s">
        <v>3470</v>
      </c>
    </row>
    <row r="186" s="2" customFormat="1">
      <c r="A186" s="39"/>
      <c r="B186" s="40"/>
      <c r="C186" s="41"/>
      <c r="D186" s="243" t="s">
        <v>224</v>
      </c>
      <c r="E186" s="41"/>
      <c r="F186" s="244" t="s">
        <v>3469</v>
      </c>
      <c r="G186" s="41"/>
      <c r="H186" s="41"/>
      <c r="I186" s="245"/>
      <c r="J186" s="41"/>
      <c r="K186" s="41"/>
      <c r="L186" s="45"/>
      <c r="M186" s="246"/>
      <c r="N186" s="24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224</v>
      </c>
      <c r="AU186" s="18" t="s">
        <v>85</v>
      </c>
    </row>
    <row r="187" s="12" customFormat="1" ht="25.92" customHeight="1">
      <c r="A187" s="12"/>
      <c r="B187" s="213"/>
      <c r="C187" s="214"/>
      <c r="D187" s="215" t="s">
        <v>78</v>
      </c>
      <c r="E187" s="216" t="s">
        <v>605</v>
      </c>
      <c r="F187" s="216" t="s">
        <v>3471</v>
      </c>
      <c r="G187" s="214"/>
      <c r="H187" s="214"/>
      <c r="I187" s="217"/>
      <c r="J187" s="218">
        <f>BK187</f>
        <v>0</v>
      </c>
      <c r="K187" s="214"/>
      <c r="L187" s="219"/>
      <c r="M187" s="220"/>
      <c r="N187" s="221"/>
      <c r="O187" s="221"/>
      <c r="P187" s="222">
        <f>SUM(P188:P209)</f>
        <v>0</v>
      </c>
      <c r="Q187" s="221"/>
      <c r="R187" s="222">
        <f>SUM(R188:R209)</f>
        <v>0</v>
      </c>
      <c r="S187" s="221"/>
      <c r="T187" s="223">
        <f>SUM(T188:T209)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85</v>
      </c>
      <c r="AT187" s="225" t="s">
        <v>78</v>
      </c>
      <c r="AU187" s="225" t="s">
        <v>79</v>
      </c>
      <c r="AY187" s="224" t="s">
        <v>214</v>
      </c>
      <c r="BK187" s="226">
        <f>SUM(BK188:BK209)</f>
        <v>0</v>
      </c>
    </row>
    <row r="188" s="2" customFormat="1" ht="16.5" customHeight="1">
      <c r="A188" s="39"/>
      <c r="B188" s="40"/>
      <c r="C188" s="229" t="s">
        <v>7</v>
      </c>
      <c r="D188" s="229" t="s">
        <v>218</v>
      </c>
      <c r="E188" s="231" t="s">
        <v>626</v>
      </c>
      <c r="F188" s="232" t="s">
        <v>627</v>
      </c>
      <c r="G188" s="233" t="s">
        <v>609</v>
      </c>
      <c r="H188" s="234">
        <v>13</v>
      </c>
      <c r="I188" s="235"/>
      <c r="J188" s="236">
        <f>ROUND(I188*H188,2)</f>
        <v>0</v>
      </c>
      <c r="K188" s="232" t="s">
        <v>1</v>
      </c>
      <c r="L188" s="45"/>
      <c r="M188" s="237" t="s">
        <v>1</v>
      </c>
      <c r="N188" s="238" t="s">
        <v>44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117</v>
      </c>
      <c r="AT188" s="241" t="s">
        <v>218</v>
      </c>
      <c r="AU188" s="241" t="s">
        <v>85</v>
      </c>
      <c r="AY188" s="18" t="s">
        <v>214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85</v>
      </c>
      <c r="BK188" s="242">
        <f>ROUND(I188*H188,2)</f>
        <v>0</v>
      </c>
      <c r="BL188" s="18" t="s">
        <v>117</v>
      </c>
      <c r="BM188" s="241" t="s">
        <v>3472</v>
      </c>
    </row>
    <row r="189" s="2" customFormat="1">
      <c r="A189" s="39"/>
      <c r="B189" s="40"/>
      <c r="C189" s="41"/>
      <c r="D189" s="243" t="s">
        <v>224</v>
      </c>
      <c r="E189" s="41"/>
      <c r="F189" s="244" t="s">
        <v>627</v>
      </c>
      <c r="G189" s="41"/>
      <c r="H189" s="41"/>
      <c r="I189" s="245"/>
      <c r="J189" s="41"/>
      <c r="K189" s="41"/>
      <c r="L189" s="45"/>
      <c r="M189" s="246"/>
      <c r="N189" s="247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224</v>
      </c>
      <c r="AU189" s="18" t="s">
        <v>85</v>
      </c>
    </row>
    <row r="190" s="2" customFormat="1" ht="16.5" customHeight="1">
      <c r="A190" s="39"/>
      <c r="B190" s="40"/>
      <c r="C190" s="229" t="s">
        <v>502</v>
      </c>
      <c r="D190" s="229" t="s">
        <v>218</v>
      </c>
      <c r="E190" s="231" t="s">
        <v>629</v>
      </c>
      <c r="F190" s="232" t="s">
        <v>630</v>
      </c>
      <c r="G190" s="233" t="s">
        <v>609</v>
      </c>
      <c r="H190" s="234">
        <v>4</v>
      </c>
      <c r="I190" s="235"/>
      <c r="J190" s="236">
        <f>ROUND(I190*H190,2)</f>
        <v>0</v>
      </c>
      <c r="K190" s="232" t="s">
        <v>1</v>
      </c>
      <c r="L190" s="45"/>
      <c r="M190" s="237" t="s">
        <v>1</v>
      </c>
      <c r="N190" s="238" t="s">
        <v>44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117</v>
      </c>
      <c r="AT190" s="241" t="s">
        <v>218</v>
      </c>
      <c r="AU190" s="241" t="s">
        <v>85</v>
      </c>
      <c r="AY190" s="18" t="s">
        <v>214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85</v>
      </c>
      <c r="BK190" s="242">
        <f>ROUND(I190*H190,2)</f>
        <v>0</v>
      </c>
      <c r="BL190" s="18" t="s">
        <v>117</v>
      </c>
      <c r="BM190" s="241" t="s">
        <v>3473</v>
      </c>
    </row>
    <row r="191" s="2" customFormat="1">
      <c r="A191" s="39"/>
      <c r="B191" s="40"/>
      <c r="C191" s="41"/>
      <c r="D191" s="243" t="s">
        <v>224</v>
      </c>
      <c r="E191" s="41"/>
      <c r="F191" s="244" t="s">
        <v>630</v>
      </c>
      <c r="G191" s="41"/>
      <c r="H191" s="41"/>
      <c r="I191" s="245"/>
      <c r="J191" s="41"/>
      <c r="K191" s="41"/>
      <c r="L191" s="45"/>
      <c r="M191" s="246"/>
      <c r="N191" s="24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224</v>
      </c>
      <c r="AU191" s="18" t="s">
        <v>85</v>
      </c>
    </row>
    <row r="192" s="2" customFormat="1" ht="24.15" customHeight="1">
      <c r="A192" s="39"/>
      <c r="B192" s="40"/>
      <c r="C192" s="229" t="s">
        <v>1330</v>
      </c>
      <c r="D192" s="229" t="s">
        <v>218</v>
      </c>
      <c r="E192" s="231" t="s">
        <v>858</v>
      </c>
      <c r="F192" s="232" t="s">
        <v>3454</v>
      </c>
      <c r="G192" s="233" t="s">
        <v>609</v>
      </c>
      <c r="H192" s="234">
        <v>4</v>
      </c>
      <c r="I192" s="235"/>
      <c r="J192" s="236">
        <f>ROUND(I192*H192,2)</f>
        <v>0</v>
      </c>
      <c r="K192" s="232" t="s">
        <v>1</v>
      </c>
      <c r="L192" s="45"/>
      <c r="M192" s="237" t="s">
        <v>1</v>
      </c>
      <c r="N192" s="238" t="s">
        <v>44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117</v>
      </c>
      <c r="AT192" s="241" t="s">
        <v>218</v>
      </c>
      <c r="AU192" s="241" t="s">
        <v>85</v>
      </c>
      <c r="AY192" s="18" t="s">
        <v>214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85</v>
      </c>
      <c r="BK192" s="242">
        <f>ROUND(I192*H192,2)</f>
        <v>0</v>
      </c>
      <c r="BL192" s="18" t="s">
        <v>117</v>
      </c>
      <c r="BM192" s="241" t="s">
        <v>3474</v>
      </c>
    </row>
    <row r="193" s="2" customFormat="1">
      <c r="A193" s="39"/>
      <c r="B193" s="40"/>
      <c r="C193" s="41"/>
      <c r="D193" s="243" t="s">
        <v>224</v>
      </c>
      <c r="E193" s="41"/>
      <c r="F193" s="244" t="s">
        <v>3454</v>
      </c>
      <c r="G193" s="41"/>
      <c r="H193" s="41"/>
      <c r="I193" s="245"/>
      <c r="J193" s="41"/>
      <c r="K193" s="41"/>
      <c r="L193" s="45"/>
      <c r="M193" s="246"/>
      <c r="N193" s="247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85</v>
      </c>
    </row>
    <row r="194" s="2" customFormat="1" ht="24.15" customHeight="1">
      <c r="A194" s="39"/>
      <c r="B194" s="40"/>
      <c r="C194" s="229" t="s">
        <v>852</v>
      </c>
      <c r="D194" s="229" t="s">
        <v>218</v>
      </c>
      <c r="E194" s="231" t="s">
        <v>861</v>
      </c>
      <c r="F194" s="232" t="s">
        <v>3456</v>
      </c>
      <c r="G194" s="233" t="s">
        <v>609</v>
      </c>
      <c r="H194" s="234">
        <v>2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44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117</v>
      </c>
      <c r="AT194" s="241" t="s">
        <v>218</v>
      </c>
      <c r="AU194" s="241" t="s">
        <v>85</v>
      </c>
      <c r="AY194" s="18" t="s">
        <v>214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85</v>
      </c>
      <c r="BK194" s="242">
        <f>ROUND(I194*H194,2)</f>
        <v>0</v>
      </c>
      <c r="BL194" s="18" t="s">
        <v>117</v>
      </c>
      <c r="BM194" s="241" t="s">
        <v>3475</v>
      </c>
    </row>
    <row r="195" s="2" customFormat="1">
      <c r="A195" s="39"/>
      <c r="B195" s="40"/>
      <c r="C195" s="41"/>
      <c r="D195" s="243" t="s">
        <v>224</v>
      </c>
      <c r="E195" s="41"/>
      <c r="F195" s="244" t="s">
        <v>3456</v>
      </c>
      <c r="G195" s="41"/>
      <c r="H195" s="41"/>
      <c r="I195" s="245"/>
      <c r="J195" s="41"/>
      <c r="K195" s="41"/>
      <c r="L195" s="45"/>
      <c r="M195" s="246"/>
      <c r="N195" s="24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224</v>
      </c>
      <c r="AU195" s="18" t="s">
        <v>85</v>
      </c>
    </row>
    <row r="196" s="2" customFormat="1" ht="16.5" customHeight="1">
      <c r="A196" s="39"/>
      <c r="B196" s="40"/>
      <c r="C196" s="229" t="s">
        <v>970</v>
      </c>
      <c r="D196" s="229" t="s">
        <v>218</v>
      </c>
      <c r="E196" s="231" t="s">
        <v>863</v>
      </c>
      <c r="F196" s="232" t="s">
        <v>3458</v>
      </c>
      <c r="G196" s="233" t="s">
        <v>609</v>
      </c>
      <c r="H196" s="234">
        <v>1</v>
      </c>
      <c r="I196" s="235"/>
      <c r="J196" s="236">
        <f>ROUND(I196*H196,2)</f>
        <v>0</v>
      </c>
      <c r="K196" s="232" t="s">
        <v>1</v>
      </c>
      <c r="L196" s="45"/>
      <c r="M196" s="237" t="s">
        <v>1</v>
      </c>
      <c r="N196" s="238" t="s">
        <v>44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117</v>
      </c>
      <c r="AT196" s="241" t="s">
        <v>218</v>
      </c>
      <c r="AU196" s="241" t="s">
        <v>85</v>
      </c>
      <c r="AY196" s="18" t="s">
        <v>214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85</v>
      </c>
      <c r="BK196" s="242">
        <f>ROUND(I196*H196,2)</f>
        <v>0</v>
      </c>
      <c r="BL196" s="18" t="s">
        <v>117</v>
      </c>
      <c r="BM196" s="241" t="s">
        <v>3476</v>
      </c>
    </row>
    <row r="197" s="2" customFormat="1">
      <c r="A197" s="39"/>
      <c r="B197" s="40"/>
      <c r="C197" s="41"/>
      <c r="D197" s="243" t="s">
        <v>224</v>
      </c>
      <c r="E197" s="41"/>
      <c r="F197" s="244" t="s">
        <v>3458</v>
      </c>
      <c r="G197" s="41"/>
      <c r="H197" s="41"/>
      <c r="I197" s="245"/>
      <c r="J197" s="41"/>
      <c r="K197" s="41"/>
      <c r="L197" s="45"/>
      <c r="M197" s="246"/>
      <c r="N197" s="24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224</v>
      </c>
      <c r="AU197" s="18" t="s">
        <v>85</v>
      </c>
    </row>
    <row r="198" s="2" customFormat="1" ht="16.5" customHeight="1">
      <c r="A198" s="39"/>
      <c r="B198" s="40"/>
      <c r="C198" s="229" t="s">
        <v>854</v>
      </c>
      <c r="D198" s="229" t="s">
        <v>218</v>
      </c>
      <c r="E198" s="231" t="s">
        <v>865</v>
      </c>
      <c r="F198" s="232" t="s">
        <v>3460</v>
      </c>
      <c r="G198" s="233" t="s">
        <v>609</v>
      </c>
      <c r="H198" s="234">
        <v>6</v>
      </c>
      <c r="I198" s="235"/>
      <c r="J198" s="236">
        <f>ROUND(I198*H198,2)</f>
        <v>0</v>
      </c>
      <c r="K198" s="232" t="s">
        <v>1</v>
      </c>
      <c r="L198" s="45"/>
      <c r="M198" s="237" t="s">
        <v>1</v>
      </c>
      <c r="N198" s="238" t="s">
        <v>44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117</v>
      </c>
      <c r="AT198" s="241" t="s">
        <v>218</v>
      </c>
      <c r="AU198" s="241" t="s">
        <v>85</v>
      </c>
      <c r="AY198" s="18" t="s">
        <v>214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85</v>
      </c>
      <c r="BK198" s="242">
        <f>ROUND(I198*H198,2)</f>
        <v>0</v>
      </c>
      <c r="BL198" s="18" t="s">
        <v>117</v>
      </c>
      <c r="BM198" s="241" t="s">
        <v>3477</v>
      </c>
    </row>
    <row r="199" s="2" customFormat="1">
      <c r="A199" s="39"/>
      <c r="B199" s="40"/>
      <c r="C199" s="41"/>
      <c r="D199" s="243" t="s">
        <v>224</v>
      </c>
      <c r="E199" s="41"/>
      <c r="F199" s="244" t="s">
        <v>3460</v>
      </c>
      <c r="G199" s="41"/>
      <c r="H199" s="41"/>
      <c r="I199" s="245"/>
      <c r="J199" s="41"/>
      <c r="K199" s="41"/>
      <c r="L199" s="45"/>
      <c r="M199" s="246"/>
      <c r="N199" s="24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85</v>
      </c>
    </row>
    <row r="200" s="2" customFormat="1" ht="16.5" customHeight="1">
      <c r="A200" s="39"/>
      <c r="B200" s="40"/>
      <c r="C200" s="229" t="s">
        <v>1057</v>
      </c>
      <c r="D200" s="229" t="s">
        <v>218</v>
      </c>
      <c r="E200" s="231" t="s">
        <v>632</v>
      </c>
      <c r="F200" s="232" t="s">
        <v>633</v>
      </c>
      <c r="G200" s="233" t="s">
        <v>634</v>
      </c>
      <c r="H200" s="234">
        <v>1</v>
      </c>
      <c r="I200" s="235"/>
      <c r="J200" s="236">
        <f>ROUND(I200*H200,2)</f>
        <v>0</v>
      </c>
      <c r="K200" s="232" t="s">
        <v>1</v>
      </c>
      <c r="L200" s="45"/>
      <c r="M200" s="237" t="s">
        <v>1</v>
      </c>
      <c r="N200" s="238" t="s">
        <v>44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117</v>
      </c>
      <c r="AT200" s="241" t="s">
        <v>218</v>
      </c>
      <c r="AU200" s="241" t="s">
        <v>85</v>
      </c>
      <c r="AY200" s="18" t="s">
        <v>214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85</v>
      </c>
      <c r="BK200" s="242">
        <f>ROUND(I200*H200,2)</f>
        <v>0</v>
      </c>
      <c r="BL200" s="18" t="s">
        <v>117</v>
      </c>
      <c r="BM200" s="241" t="s">
        <v>3478</v>
      </c>
    </row>
    <row r="201" s="2" customFormat="1">
      <c r="A201" s="39"/>
      <c r="B201" s="40"/>
      <c r="C201" s="41"/>
      <c r="D201" s="243" t="s">
        <v>224</v>
      </c>
      <c r="E201" s="41"/>
      <c r="F201" s="244" t="s">
        <v>633</v>
      </c>
      <c r="G201" s="41"/>
      <c r="H201" s="41"/>
      <c r="I201" s="245"/>
      <c r="J201" s="41"/>
      <c r="K201" s="41"/>
      <c r="L201" s="45"/>
      <c r="M201" s="246"/>
      <c r="N201" s="24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224</v>
      </c>
      <c r="AU201" s="18" t="s">
        <v>85</v>
      </c>
    </row>
    <row r="202" s="2" customFormat="1" ht="16.5" customHeight="1">
      <c r="A202" s="39"/>
      <c r="B202" s="40"/>
      <c r="C202" s="229" t="s">
        <v>857</v>
      </c>
      <c r="D202" s="229" t="s">
        <v>218</v>
      </c>
      <c r="E202" s="231" t="s">
        <v>636</v>
      </c>
      <c r="F202" s="232" t="s">
        <v>637</v>
      </c>
      <c r="G202" s="233" t="s">
        <v>634</v>
      </c>
      <c r="H202" s="234">
        <v>1</v>
      </c>
      <c r="I202" s="235"/>
      <c r="J202" s="236">
        <f>ROUND(I202*H202,2)</f>
        <v>0</v>
      </c>
      <c r="K202" s="232" t="s">
        <v>1</v>
      </c>
      <c r="L202" s="45"/>
      <c r="M202" s="237" t="s">
        <v>1</v>
      </c>
      <c r="N202" s="238" t="s">
        <v>44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117</v>
      </c>
      <c r="AT202" s="241" t="s">
        <v>218</v>
      </c>
      <c r="AU202" s="241" t="s">
        <v>85</v>
      </c>
      <c r="AY202" s="18" t="s">
        <v>214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85</v>
      </c>
      <c r="BK202" s="242">
        <f>ROUND(I202*H202,2)</f>
        <v>0</v>
      </c>
      <c r="BL202" s="18" t="s">
        <v>117</v>
      </c>
      <c r="BM202" s="241" t="s">
        <v>3479</v>
      </c>
    </row>
    <row r="203" s="2" customFormat="1">
      <c r="A203" s="39"/>
      <c r="B203" s="40"/>
      <c r="C203" s="41"/>
      <c r="D203" s="243" t="s">
        <v>224</v>
      </c>
      <c r="E203" s="41"/>
      <c r="F203" s="244" t="s">
        <v>637</v>
      </c>
      <c r="G203" s="41"/>
      <c r="H203" s="41"/>
      <c r="I203" s="245"/>
      <c r="J203" s="41"/>
      <c r="K203" s="41"/>
      <c r="L203" s="45"/>
      <c r="M203" s="246"/>
      <c r="N203" s="24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85</v>
      </c>
    </row>
    <row r="204" s="2" customFormat="1" ht="66.75" customHeight="1">
      <c r="A204" s="39"/>
      <c r="B204" s="40"/>
      <c r="C204" s="229" t="s">
        <v>1360</v>
      </c>
      <c r="D204" s="229" t="s">
        <v>218</v>
      </c>
      <c r="E204" s="231" t="s">
        <v>871</v>
      </c>
      <c r="F204" s="232" t="s">
        <v>3480</v>
      </c>
      <c r="G204" s="233" t="s">
        <v>609</v>
      </c>
      <c r="H204" s="234">
        <v>1</v>
      </c>
      <c r="I204" s="235"/>
      <c r="J204" s="236">
        <f>ROUND(I204*H204,2)</f>
        <v>0</v>
      </c>
      <c r="K204" s="232" t="s">
        <v>1</v>
      </c>
      <c r="L204" s="45"/>
      <c r="M204" s="237" t="s">
        <v>1</v>
      </c>
      <c r="N204" s="238" t="s">
        <v>44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117</v>
      </c>
      <c r="AT204" s="241" t="s">
        <v>218</v>
      </c>
      <c r="AU204" s="241" t="s">
        <v>85</v>
      </c>
      <c r="AY204" s="18" t="s">
        <v>214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85</v>
      </c>
      <c r="BK204" s="242">
        <f>ROUND(I204*H204,2)</f>
        <v>0</v>
      </c>
      <c r="BL204" s="18" t="s">
        <v>117</v>
      </c>
      <c r="BM204" s="241" t="s">
        <v>3481</v>
      </c>
    </row>
    <row r="205" s="2" customFormat="1">
      <c r="A205" s="39"/>
      <c r="B205" s="40"/>
      <c r="C205" s="41"/>
      <c r="D205" s="243" t="s">
        <v>224</v>
      </c>
      <c r="E205" s="41"/>
      <c r="F205" s="244" t="s">
        <v>3480</v>
      </c>
      <c r="G205" s="41"/>
      <c r="H205" s="41"/>
      <c r="I205" s="245"/>
      <c r="J205" s="41"/>
      <c r="K205" s="41"/>
      <c r="L205" s="45"/>
      <c r="M205" s="246"/>
      <c r="N205" s="24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85</v>
      </c>
    </row>
    <row r="206" s="2" customFormat="1" ht="16.5" customHeight="1">
      <c r="A206" s="39"/>
      <c r="B206" s="40"/>
      <c r="C206" s="229" t="s">
        <v>860</v>
      </c>
      <c r="D206" s="229" t="s">
        <v>218</v>
      </c>
      <c r="E206" s="231" t="s">
        <v>874</v>
      </c>
      <c r="F206" s="232" t="s">
        <v>3482</v>
      </c>
      <c r="G206" s="233" t="s">
        <v>609</v>
      </c>
      <c r="H206" s="234">
        <v>1</v>
      </c>
      <c r="I206" s="235"/>
      <c r="J206" s="236">
        <f>ROUND(I206*H206,2)</f>
        <v>0</v>
      </c>
      <c r="K206" s="232" t="s">
        <v>1</v>
      </c>
      <c r="L206" s="45"/>
      <c r="M206" s="237" t="s">
        <v>1</v>
      </c>
      <c r="N206" s="238" t="s">
        <v>44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117</v>
      </c>
      <c r="AT206" s="241" t="s">
        <v>218</v>
      </c>
      <c r="AU206" s="241" t="s">
        <v>85</v>
      </c>
      <c r="AY206" s="18" t="s">
        <v>214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85</v>
      </c>
      <c r="BK206" s="242">
        <f>ROUND(I206*H206,2)</f>
        <v>0</v>
      </c>
      <c r="BL206" s="18" t="s">
        <v>117</v>
      </c>
      <c r="BM206" s="241" t="s">
        <v>3483</v>
      </c>
    </row>
    <row r="207" s="2" customFormat="1">
      <c r="A207" s="39"/>
      <c r="B207" s="40"/>
      <c r="C207" s="41"/>
      <c r="D207" s="243" t="s">
        <v>224</v>
      </c>
      <c r="E207" s="41"/>
      <c r="F207" s="244" t="s">
        <v>3482</v>
      </c>
      <c r="G207" s="41"/>
      <c r="H207" s="41"/>
      <c r="I207" s="245"/>
      <c r="J207" s="41"/>
      <c r="K207" s="41"/>
      <c r="L207" s="45"/>
      <c r="M207" s="246"/>
      <c r="N207" s="247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224</v>
      </c>
      <c r="AU207" s="18" t="s">
        <v>85</v>
      </c>
    </row>
    <row r="208" s="2" customFormat="1" ht="21.75" customHeight="1">
      <c r="A208" s="39"/>
      <c r="B208" s="40"/>
      <c r="C208" s="229" t="s">
        <v>1372</v>
      </c>
      <c r="D208" s="229" t="s">
        <v>218</v>
      </c>
      <c r="E208" s="231" t="s">
        <v>876</v>
      </c>
      <c r="F208" s="232" t="s">
        <v>3484</v>
      </c>
      <c r="G208" s="233" t="s">
        <v>609</v>
      </c>
      <c r="H208" s="234">
        <v>1</v>
      </c>
      <c r="I208" s="235"/>
      <c r="J208" s="236">
        <f>ROUND(I208*H208,2)</f>
        <v>0</v>
      </c>
      <c r="K208" s="232" t="s">
        <v>1</v>
      </c>
      <c r="L208" s="45"/>
      <c r="M208" s="237" t="s">
        <v>1</v>
      </c>
      <c r="N208" s="238" t="s">
        <v>44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117</v>
      </c>
      <c r="AT208" s="241" t="s">
        <v>218</v>
      </c>
      <c r="AU208" s="241" t="s">
        <v>85</v>
      </c>
      <c r="AY208" s="18" t="s">
        <v>214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85</v>
      </c>
      <c r="BK208" s="242">
        <f>ROUND(I208*H208,2)</f>
        <v>0</v>
      </c>
      <c r="BL208" s="18" t="s">
        <v>117</v>
      </c>
      <c r="BM208" s="241" t="s">
        <v>3485</v>
      </c>
    </row>
    <row r="209" s="2" customFormat="1">
      <c r="A209" s="39"/>
      <c r="B209" s="40"/>
      <c r="C209" s="41"/>
      <c r="D209" s="243" t="s">
        <v>224</v>
      </c>
      <c r="E209" s="41"/>
      <c r="F209" s="244" t="s">
        <v>3484</v>
      </c>
      <c r="G209" s="41"/>
      <c r="H209" s="41"/>
      <c r="I209" s="245"/>
      <c r="J209" s="41"/>
      <c r="K209" s="41"/>
      <c r="L209" s="45"/>
      <c r="M209" s="246"/>
      <c r="N209" s="24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224</v>
      </c>
      <c r="AU209" s="18" t="s">
        <v>85</v>
      </c>
    </row>
    <row r="210" s="12" customFormat="1" ht="25.92" customHeight="1">
      <c r="A210" s="12"/>
      <c r="B210" s="213"/>
      <c r="C210" s="214"/>
      <c r="D210" s="215" t="s">
        <v>78</v>
      </c>
      <c r="E210" s="216" t="s">
        <v>3411</v>
      </c>
      <c r="F210" s="216" t="s">
        <v>3486</v>
      </c>
      <c r="G210" s="214"/>
      <c r="H210" s="214"/>
      <c r="I210" s="217"/>
      <c r="J210" s="218">
        <f>BK210</f>
        <v>0</v>
      </c>
      <c r="K210" s="214"/>
      <c r="L210" s="219"/>
      <c r="M210" s="220"/>
      <c r="N210" s="221"/>
      <c r="O210" s="221"/>
      <c r="P210" s="222">
        <f>SUM(P211:P232)</f>
        <v>0</v>
      </c>
      <c r="Q210" s="221"/>
      <c r="R210" s="222">
        <f>SUM(R211:R232)</f>
        <v>0</v>
      </c>
      <c r="S210" s="221"/>
      <c r="T210" s="223">
        <f>SUM(T211:T232)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85</v>
      </c>
      <c r="AT210" s="225" t="s">
        <v>78</v>
      </c>
      <c r="AU210" s="225" t="s">
        <v>79</v>
      </c>
      <c r="AY210" s="224" t="s">
        <v>214</v>
      </c>
      <c r="BK210" s="226">
        <f>SUM(BK211:BK232)</f>
        <v>0</v>
      </c>
    </row>
    <row r="211" s="2" customFormat="1" ht="16.5" customHeight="1">
      <c r="A211" s="39"/>
      <c r="B211" s="40"/>
      <c r="C211" s="229" t="s">
        <v>299</v>
      </c>
      <c r="D211" s="229" t="s">
        <v>218</v>
      </c>
      <c r="E211" s="231" t="s">
        <v>626</v>
      </c>
      <c r="F211" s="232" t="s">
        <v>627</v>
      </c>
      <c r="G211" s="233" t="s">
        <v>609</v>
      </c>
      <c r="H211" s="234">
        <v>10</v>
      </c>
      <c r="I211" s="235"/>
      <c r="J211" s="236">
        <f>ROUND(I211*H211,2)</f>
        <v>0</v>
      </c>
      <c r="K211" s="232" t="s">
        <v>1</v>
      </c>
      <c r="L211" s="45"/>
      <c r="M211" s="237" t="s">
        <v>1</v>
      </c>
      <c r="N211" s="238" t="s">
        <v>44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117</v>
      </c>
      <c r="AT211" s="241" t="s">
        <v>218</v>
      </c>
      <c r="AU211" s="241" t="s">
        <v>85</v>
      </c>
      <c r="AY211" s="18" t="s">
        <v>214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85</v>
      </c>
      <c r="BK211" s="242">
        <f>ROUND(I211*H211,2)</f>
        <v>0</v>
      </c>
      <c r="BL211" s="18" t="s">
        <v>117</v>
      </c>
      <c r="BM211" s="241" t="s">
        <v>3487</v>
      </c>
    </row>
    <row r="212" s="2" customFormat="1">
      <c r="A212" s="39"/>
      <c r="B212" s="40"/>
      <c r="C212" s="41"/>
      <c r="D212" s="243" t="s">
        <v>224</v>
      </c>
      <c r="E212" s="41"/>
      <c r="F212" s="244" t="s">
        <v>627</v>
      </c>
      <c r="G212" s="41"/>
      <c r="H212" s="41"/>
      <c r="I212" s="245"/>
      <c r="J212" s="41"/>
      <c r="K212" s="41"/>
      <c r="L212" s="45"/>
      <c r="M212" s="246"/>
      <c r="N212" s="24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224</v>
      </c>
      <c r="AU212" s="18" t="s">
        <v>85</v>
      </c>
    </row>
    <row r="213" s="2" customFormat="1" ht="16.5" customHeight="1">
      <c r="A213" s="39"/>
      <c r="B213" s="40"/>
      <c r="C213" s="229" t="s">
        <v>512</v>
      </c>
      <c r="D213" s="229" t="s">
        <v>218</v>
      </c>
      <c r="E213" s="231" t="s">
        <v>629</v>
      </c>
      <c r="F213" s="232" t="s">
        <v>630</v>
      </c>
      <c r="G213" s="233" t="s">
        <v>609</v>
      </c>
      <c r="H213" s="234">
        <v>4</v>
      </c>
      <c r="I213" s="235"/>
      <c r="J213" s="236">
        <f>ROUND(I213*H213,2)</f>
        <v>0</v>
      </c>
      <c r="K213" s="232" t="s">
        <v>1</v>
      </c>
      <c r="L213" s="45"/>
      <c r="M213" s="237" t="s">
        <v>1</v>
      </c>
      <c r="N213" s="238" t="s">
        <v>44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117</v>
      </c>
      <c r="AT213" s="241" t="s">
        <v>218</v>
      </c>
      <c r="AU213" s="241" t="s">
        <v>85</v>
      </c>
      <c r="AY213" s="18" t="s">
        <v>214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85</v>
      </c>
      <c r="BK213" s="242">
        <f>ROUND(I213*H213,2)</f>
        <v>0</v>
      </c>
      <c r="BL213" s="18" t="s">
        <v>117</v>
      </c>
      <c r="BM213" s="241" t="s">
        <v>3488</v>
      </c>
    </row>
    <row r="214" s="2" customFormat="1">
      <c r="A214" s="39"/>
      <c r="B214" s="40"/>
      <c r="C214" s="41"/>
      <c r="D214" s="243" t="s">
        <v>224</v>
      </c>
      <c r="E214" s="41"/>
      <c r="F214" s="244" t="s">
        <v>630</v>
      </c>
      <c r="G214" s="41"/>
      <c r="H214" s="41"/>
      <c r="I214" s="245"/>
      <c r="J214" s="41"/>
      <c r="K214" s="41"/>
      <c r="L214" s="45"/>
      <c r="M214" s="246"/>
      <c r="N214" s="24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224</v>
      </c>
      <c r="AU214" s="18" t="s">
        <v>85</v>
      </c>
    </row>
    <row r="215" s="2" customFormat="1" ht="24.15" customHeight="1">
      <c r="A215" s="39"/>
      <c r="B215" s="40"/>
      <c r="C215" s="229" t="s">
        <v>517</v>
      </c>
      <c r="D215" s="229" t="s">
        <v>218</v>
      </c>
      <c r="E215" s="231" t="s">
        <v>858</v>
      </c>
      <c r="F215" s="232" t="s">
        <v>3454</v>
      </c>
      <c r="G215" s="233" t="s">
        <v>609</v>
      </c>
      <c r="H215" s="234">
        <v>4</v>
      </c>
      <c r="I215" s="235"/>
      <c r="J215" s="236">
        <f>ROUND(I215*H215,2)</f>
        <v>0</v>
      </c>
      <c r="K215" s="232" t="s">
        <v>1</v>
      </c>
      <c r="L215" s="45"/>
      <c r="M215" s="237" t="s">
        <v>1</v>
      </c>
      <c r="N215" s="238" t="s">
        <v>44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117</v>
      </c>
      <c r="AT215" s="241" t="s">
        <v>218</v>
      </c>
      <c r="AU215" s="241" t="s">
        <v>85</v>
      </c>
      <c r="AY215" s="18" t="s">
        <v>214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85</v>
      </c>
      <c r="BK215" s="242">
        <f>ROUND(I215*H215,2)</f>
        <v>0</v>
      </c>
      <c r="BL215" s="18" t="s">
        <v>117</v>
      </c>
      <c r="BM215" s="241" t="s">
        <v>3489</v>
      </c>
    </row>
    <row r="216" s="2" customFormat="1">
      <c r="A216" s="39"/>
      <c r="B216" s="40"/>
      <c r="C216" s="41"/>
      <c r="D216" s="243" t="s">
        <v>224</v>
      </c>
      <c r="E216" s="41"/>
      <c r="F216" s="244" t="s">
        <v>3454</v>
      </c>
      <c r="G216" s="41"/>
      <c r="H216" s="41"/>
      <c r="I216" s="245"/>
      <c r="J216" s="41"/>
      <c r="K216" s="41"/>
      <c r="L216" s="45"/>
      <c r="M216" s="246"/>
      <c r="N216" s="24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224</v>
      </c>
      <c r="AU216" s="18" t="s">
        <v>85</v>
      </c>
    </row>
    <row r="217" s="2" customFormat="1" ht="24.15" customHeight="1">
      <c r="A217" s="39"/>
      <c r="B217" s="40"/>
      <c r="C217" s="229" t="s">
        <v>524</v>
      </c>
      <c r="D217" s="229" t="s">
        <v>218</v>
      </c>
      <c r="E217" s="231" t="s">
        <v>861</v>
      </c>
      <c r="F217" s="232" t="s">
        <v>3456</v>
      </c>
      <c r="G217" s="233" t="s">
        <v>609</v>
      </c>
      <c r="H217" s="234">
        <v>2</v>
      </c>
      <c r="I217" s="235"/>
      <c r="J217" s="236">
        <f>ROUND(I217*H217,2)</f>
        <v>0</v>
      </c>
      <c r="K217" s="232" t="s">
        <v>1</v>
      </c>
      <c r="L217" s="45"/>
      <c r="M217" s="237" t="s">
        <v>1</v>
      </c>
      <c r="N217" s="238" t="s">
        <v>44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117</v>
      </c>
      <c r="AT217" s="241" t="s">
        <v>218</v>
      </c>
      <c r="AU217" s="241" t="s">
        <v>85</v>
      </c>
      <c r="AY217" s="18" t="s">
        <v>214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85</v>
      </c>
      <c r="BK217" s="242">
        <f>ROUND(I217*H217,2)</f>
        <v>0</v>
      </c>
      <c r="BL217" s="18" t="s">
        <v>117</v>
      </c>
      <c r="BM217" s="241" t="s">
        <v>3490</v>
      </c>
    </row>
    <row r="218" s="2" customFormat="1">
      <c r="A218" s="39"/>
      <c r="B218" s="40"/>
      <c r="C218" s="41"/>
      <c r="D218" s="243" t="s">
        <v>224</v>
      </c>
      <c r="E218" s="41"/>
      <c r="F218" s="244" t="s">
        <v>3456</v>
      </c>
      <c r="G218" s="41"/>
      <c r="H218" s="41"/>
      <c r="I218" s="245"/>
      <c r="J218" s="41"/>
      <c r="K218" s="41"/>
      <c r="L218" s="45"/>
      <c r="M218" s="246"/>
      <c r="N218" s="24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224</v>
      </c>
      <c r="AU218" s="18" t="s">
        <v>85</v>
      </c>
    </row>
    <row r="219" s="2" customFormat="1" ht="16.5" customHeight="1">
      <c r="A219" s="39"/>
      <c r="B219" s="40"/>
      <c r="C219" s="229" t="s">
        <v>867</v>
      </c>
      <c r="D219" s="229" t="s">
        <v>218</v>
      </c>
      <c r="E219" s="231" t="s">
        <v>863</v>
      </c>
      <c r="F219" s="232" t="s">
        <v>3458</v>
      </c>
      <c r="G219" s="233" t="s">
        <v>609</v>
      </c>
      <c r="H219" s="234">
        <v>1</v>
      </c>
      <c r="I219" s="235"/>
      <c r="J219" s="236">
        <f>ROUND(I219*H219,2)</f>
        <v>0</v>
      </c>
      <c r="K219" s="232" t="s">
        <v>1</v>
      </c>
      <c r="L219" s="45"/>
      <c r="M219" s="237" t="s">
        <v>1</v>
      </c>
      <c r="N219" s="238" t="s">
        <v>44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117</v>
      </c>
      <c r="AT219" s="241" t="s">
        <v>218</v>
      </c>
      <c r="AU219" s="241" t="s">
        <v>85</v>
      </c>
      <c r="AY219" s="18" t="s">
        <v>214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85</v>
      </c>
      <c r="BK219" s="242">
        <f>ROUND(I219*H219,2)</f>
        <v>0</v>
      </c>
      <c r="BL219" s="18" t="s">
        <v>117</v>
      </c>
      <c r="BM219" s="241" t="s">
        <v>3491</v>
      </c>
    </row>
    <row r="220" s="2" customFormat="1">
      <c r="A220" s="39"/>
      <c r="B220" s="40"/>
      <c r="C220" s="41"/>
      <c r="D220" s="243" t="s">
        <v>224</v>
      </c>
      <c r="E220" s="41"/>
      <c r="F220" s="244" t="s">
        <v>3458</v>
      </c>
      <c r="G220" s="41"/>
      <c r="H220" s="41"/>
      <c r="I220" s="245"/>
      <c r="J220" s="41"/>
      <c r="K220" s="41"/>
      <c r="L220" s="45"/>
      <c r="M220" s="246"/>
      <c r="N220" s="24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224</v>
      </c>
      <c r="AU220" s="18" t="s">
        <v>85</v>
      </c>
    </row>
    <row r="221" s="2" customFormat="1" ht="16.5" customHeight="1">
      <c r="A221" s="39"/>
      <c r="B221" s="40"/>
      <c r="C221" s="229" t="s">
        <v>1658</v>
      </c>
      <c r="D221" s="229" t="s">
        <v>218</v>
      </c>
      <c r="E221" s="231" t="s">
        <v>865</v>
      </c>
      <c r="F221" s="232" t="s">
        <v>3460</v>
      </c>
      <c r="G221" s="233" t="s">
        <v>609</v>
      </c>
      <c r="H221" s="234">
        <v>6</v>
      </c>
      <c r="I221" s="235"/>
      <c r="J221" s="236">
        <f>ROUND(I221*H221,2)</f>
        <v>0</v>
      </c>
      <c r="K221" s="232" t="s">
        <v>1</v>
      </c>
      <c r="L221" s="45"/>
      <c r="M221" s="237" t="s">
        <v>1</v>
      </c>
      <c r="N221" s="238" t="s">
        <v>44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117</v>
      </c>
      <c r="AT221" s="241" t="s">
        <v>218</v>
      </c>
      <c r="AU221" s="241" t="s">
        <v>85</v>
      </c>
      <c r="AY221" s="18" t="s">
        <v>214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85</v>
      </c>
      <c r="BK221" s="242">
        <f>ROUND(I221*H221,2)</f>
        <v>0</v>
      </c>
      <c r="BL221" s="18" t="s">
        <v>117</v>
      </c>
      <c r="BM221" s="241" t="s">
        <v>3492</v>
      </c>
    </row>
    <row r="222" s="2" customFormat="1">
      <c r="A222" s="39"/>
      <c r="B222" s="40"/>
      <c r="C222" s="41"/>
      <c r="D222" s="243" t="s">
        <v>224</v>
      </c>
      <c r="E222" s="41"/>
      <c r="F222" s="244" t="s">
        <v>3460</v>
      </c>
      <c r="G222" s="41"/>
      <c r="H222" s="41"/>
      <c r="I222" s="245"/>
      <c r="J222" s="41"/>
      <c r="K222" s="41"/>
      <c r="L222" s="45"/>
      <c r="M222" s="246"/>
      <c r="N222" s="24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224</v>
      </c>
      <c r="AU222" s="18" t="s">
        <v>85</v>
      </c>
    </row>
    <row r="223" s="2" customFormat="1" ht="16.5" customHeight="1">
      <c r="A223" s="39"/>
      <c r="B223" s="40"/>
      <c r="C223" s="229" t="s">
        <v>869</v>
      </c>
      <c r="D223" s="229" t="s">
        <v>218</v>
      </c>
      <c r="E223" s="231" t="s">
        <v>632</v>
      </c>
      <c r="F223" s="232" t="s">
        <v>633</v>
      </c>
      <c r="G223" s="233" t="s">
        <v>634</v>
      </c>
      <c r="H223" s="234">
        <v>1</v>
      </c>
      <c r="I223" s="235"/>
      <c r="J223" s="236">
        <f>ROUND(I223*H223,2)</f>
        <v>0</v>
      </c>
      <c r="K223" s="232" t="s">
        <v>1</v>
      </c>
      <c r="L223" s="45"/>
      <c r="M223" s="237" t="s">
        <v>1</v>
      </c>
      <c r="N223" s="238" t="s">
        <v>44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117</v>
      </c>
      <c r="AT223" s="241" t="s">
        <v>218</v>
      </c>
      <c r="AU223" s="241" t="s">
        <v>85</v>
      </c>
      <c r="AY223" s="18" t="s">
        <v>214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85</v>
      </c>
      <c r="BK223" s="242">
        <f>ROUND(I223*H223,2)</f>
        <v>0</v>
      </c>
      <c r="BL223" s="18" t="s">
        <v>117</v>
      </c>
      <c r="BM223" s="241" t="s">
        <v>3493</v>
      </c>
    </row>
    <row r="224" s="2" customFormat="1">
      <c r="A224" s="39"/>
      <c r="B224" s="40"/>
      <c r="C224" s="41"/>
      <c r="D224" s="243" t="s">
        <v>224</v>
      </c>
      <c r="E224" s="41"/>
      <c r="F224" s="244" t="s">
        <v>633</v>
      </c>
      <c r="G224" s="41"/>
      <c r="H224" s="41"/>
      <c r="I224" s="245"/>
      <c r="J224" s="41"/>
      <c r="K224" s="41"/>
      <c r="L224" s="45"/>
      <c r="M224" s="246"/>
      <c r="N224" s="24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224</v>
      </c>
      <c r="AU224" s="18" t="s">
        <v>85</v>
      </c>
    </row>
    <row r="225" s="2" customFormat="1" ht="16.5" customHeight="1">
      <c r="A225" s="39"/>
      <c r="B225" s="40"/>
      <c r="C225" s="229" t="s">
        <v>530</v>
      </c>
      <c r="D225" s="229" t="s">
        <v>218</v>
      </c>
      <c r="E225" s="231" t="s">
        <v>636</v>
      </c>
      <c r="F225" s="232" t="s">
        <v>637</v>
      </c>
      <c r="G225" s="233" t="s">
        <v>634</v>
      </c>
      <c r="H225" s="234">
        <v>1</v>
      </c>
      <c r="I225" s="235"/>
      <c r="J225" s="236">
        <f>ROUND(I225*H225,2)</f>
        <v>0</v>
      </c>
      <c r="K225" s="232" t="s">
        <v>1</v>
      </c>
      <c r="L225" s="45"/>
      <c r="M225" s="237" t="s">
        <v>1</v>
      </c>
      <c r="N225" s="238" t="s">
        <v>44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117</v>
      </c>
      <c r="AT225" s="241" t="s">
        <v>218</v>
      </c>
      <c r="AU225" s="241" t="s">
        <v>85</v>
      </c>
      <c r="AY225" s="18" t="s">
        <v>214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85</v>
      </c>
      <c r="BK225" s="242">
        <f>ROUND(I225*H225,2)</f>
        <v>0</v>
      </c>
      <c r="BL225" s="18" t="s">
        <v>117</v>
      </c>
      <c r="BM225" s="241" t="s">
        <v>3494</v>
      </c>
    </row>
    <row r="226" s="2" customFormat="1">
      <c r="A226" s="39"/>
      <c r="B226" s="40"/>
      <c r="C226" s="41"/>
      <c r="D226" s="243" t="s">
        <v>224</v>
      </c>
      <c r="E226" s="41"/>
      <c r="F226" s="244" t="s">
        <v>637</v>
      </c>
      <c r="G226" s="41"/>
      <c r="H226" s="41"/>
      <c r="I226" s="245"/>
      <c r="J226" s="41"/>
      <c r="K226" s="41"/>
      <c r="L226" s="45"/>
      <c r="M226" s="246"/>
      <c r="N226" s="247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224</v>
      </c>
      <c r="AU226" s="18" t="s">
        <v>85</v>
      </c>
    </row>
    <row r="227" s="2" customFormat="1" ht="66.75" customHeight="1">
      <c r="A227" s="39"/>
      <c r="B227" s="40"/>
      <c r="C227" s="229" t="s">
        <v>810</v>
      </c>
      <c r="D227" s="229" t="s">
        <v>218</v>
      </c>
      <c r="E227" s="231" t="s">
        <v>871</v>
      </c>
      <c r="F227" s="232" t="s">
        <v>3480</v>
      </c>
      <c r="G227" s="233" t="s">
        <v>609</v>
      </c>
      <c r="H227" s="234">
        <v>1</v>
      </c>
      <c r="I227" s="235"/>
      <c r="J227" s="236">
        <f>ROUND(I227*H227,2)</f>
        <v>0</v>
      </c>
      <c r="K227" s="232" t="s">
        <v>1</v>
      </c>
      <c r="L227" s="45"/>
      <c r="M227" s="237" t="s">
        <v>1</v>
      </c>
      <c r="N227" s="238" t="s">
        <v>44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117</v>
      </c>
      <c r="AT227" s="241" t="s">
        <v>218</v>
      </c>
      <c r="AU227" s="241" t="s">
        <v>85</v>
      </c>
      <c r="AY227" s="18" t="s">
        <v>214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85</v>
      </c>
      <c r="BK227" s="242">
        <f>ROUND(I227*H227,2)</f>
        <v>0</v>
      </c>
      <c r="BL227" s="18" t="s">
        <v>117</v>
      </c>
      <c r="BM227" s="241" t="s">
        <v>3495</v>
      </c>
    </row>
    <row r="228" s="2" customFormat="1">
      <c r="A228" s="39"/>
      <c r="B228" s="40"/>
      <c r="C228" s="41"/>
      <c r="D228" s="243" t="s">
        <v>224</v>
      </c>
      <c r="E228" s="41"/>
      <c r="F228" s="244" t="s">
        <v>3480</v>
      </c>
      <c r="G228" s="41"/>
      <c r="H228" s="41"/>
      <c r="I228" s="245"/>
      <c r="J228" s="41"/>
      <c r="K228" s="41"/>
      <c r="L228" s="45"/>
      <c r="M228" s="246"/>
      <c r="N228" s="24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224</v>
      </c>
      <c r="AU228" s="18" t="s">
        <v>85</v>
      </c>
    </row>
    <row r="229" s="2" customFormat="1" ht="16.5" customHeight="1">
      <c r="A229" s="39"/>
      <c r="B229" s="40"/>
      <c r="C229" s="229" t="s">
        <v>1678</v>
      </c>
      <c r="D229" s="229" t="s">
        <v>218</v>
      </c>
      <c r="E229" s="231" t="s">
        <v>874</v>
      </c>
      <c r="F229" s="232" t="s">
        <v>3482</v>
      </c>
      <c r="G229" s="233" t="s">
        <v>609</v>
      </c>
      <c r="H229" s="234">
        <v>1</v>
      </c>
      <c r="I229" s="235"/>
      <c r="J229" s="236">
        <f>ROUND(I229*H229,2)</f>
        <v>0</v>
      </c>
      <c r="K229" s="232" t="s">
        <v>1</v>
      </c>
      <c r="L229" s="45"/>
      <c r="M229" s="237" t="s">
        <v>1</v>
      </c>
      <c r="N229" s="238" t="s">
        <v>44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117</v>
      </c>
      <c r="AT229" s="241" t="s">
        <v>218</v>
      </c>
      <c r="AU229" s="241" t="s">
        <v>85</v>
      </c>
      <c r="AY229" s="18" t="s">
        <v>214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85</v>
      </c>
      <c r="BK229" s="242">
        <f>ROUND(I229*H229,2)</f>
        <v>0</v>
      </c>
      <c r="BL229" s="18" t="s">
        <v>117</v>
      </c>
      <c r="BM229" s="241" t="s">
        <v>3496</v>
      </c>
    </row>
    <row r="230" s="2" customFormat="1">
      <c r="A230" s="39"/>
      <c r="B230" s="40"/>
      <c r="C230" s="41"/>
      <c r="D230" s="243" t="s">
        <v>224</v>
      </c>
      <c r="E230" s="41"/>
      <c r="F230" s="244" t="s">
        <v>3482</v>
      </c>
      <c r="G230" s="41"/>
      <c r="H230" s="41"/>
      <c r="I230" s="245"/>
      <c r="J230" s="41"/>
      <c r="K230" s="41"/>
      <c r="L230" s="45"/>
      <c r="M230" s="246"/>
      <c r="N230" s="247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224</v>
      </c>
      <c r="AU230" s="18" t="s">
        <v>85</v>
      </c>
    </row>
    <row r="231" s="2" customFormat="1" ht="21.75" customHeight="1">
      <c r="A231" s="39"/>
      <c r="B231" s="40"/>
      <c r="C231" s="229" t="s">
        <v>873</v>
      </c>
      <c r="D231" s="229" t="s">
        <v>218</v>
      </c>
      <c r="E231" s="231" t="s">
        <v>876</v>
      </c>
      <c r="F231" s="232" t="s">
        <v>3484</v>
      </c>
      <c r="G231" s="233" t="s">
        <v>609</v>
      </c>
      <c r="H231" s="234">
        <v>1</v>
      </c>
      <c r="I231" s="235"/>
      <c r="J231" s="236">
        <f>ROUND(I231*H231,2)</f>
        <v>0</v>
      </c>
      <c r="K231" s="232" t="s">
        <v>1</v>
      </c>
      <c r="L231" s="45"/>
      <c r="M231" s="237" t="s">
        <v>1</v>
      </c>
      <c r="N231" s="238" t="s">
        <v>44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117</v>
      </c>
      <c r="AT231" s="241" t="s">
        <v>218</v>
      </c>
      <c r="AU231" s="241" t="s">
        <v>85</v>
      </c>
      <c r="AY231" s="18" t="s">
        <v>214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85</v>
      </c>
      <c r="BK231" s="242">
        <f>ROUND(I231*H231,2)</f>
        <v>0</v>
      </c>
      <c r="BL231" s="18" t="s">
        <v>117</v>
      </c>
      <c r="BM231" s="241" t="s">
        <v>3497</v>
      </c>
    </row>
    <row r="232" s="2" customFormat="1">
      <c r="A232" s="39"/>
      <c r="B232" s="40"/>
      <c r="C232" s="41"/>
      <c r="D232" s="243" t="s">
        <v>224</v>
      </c>
      <c r="E232" s="41"/>
      <c r="F232" s="244" t="s">
        <v>3484</v>
      </c>
      <c r="G232" s="41"/>
      <c r="H232" s="41"/>
      <c r="I232" s="245"/>
      <c r="J232" s="41"/>
      <c r="K232" s="41"/>
      <c r="L232" s="45"/>
      <c r="M232" s="246"/>
      <c r="N232" s="24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224</v>
      </c>
      <c r="AU232" s="18" t="s">
        <v>85</v>
      </c>
    </row>
    <row r="233" s="12" customFormat="1" ht="25.92" customHeight="1">
      <c r="A233" s="12"/>
      <c r="B233" s="213"/>
      <c r="C233" s="214"/>
      <c r="D233" s="215" t="s">
        <v>78</v>
      </c>
      <c r="E233" s="216" t="s">
        <v>639</v>
      </c>
      <c r="F233" s="216" t="s">
        <v>640</v>
      </c>
      <c r="G233" s="214"/>
      <c r="H233" s="214"/>
      <c r="I233" s="217"/>
      <c r="J233" s="218">
        <f>BK233</f>
        <v>0</v>
      </c>
      <c r="K233" s="214"/>
      <c r="L233" s="219"/>
      <c r="M233" s="220"/>
      <c r="N233" s="221"/>
      <c r="O233" s="221"/>
      <c r="P233" s="222">
        <f>SUM(P234:P312)</f>
        <v>0</v>
      </c>
      <c r="Q233" s="221"/>
      <c r="R233" s="222">
        <f>SUM(R234:R312)</f>
        <v>0</v>
      </c>
      <c r="S233" s="221"/>
      <c r="T233" s="223">
        <f>SUM(T234:T312)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85</v>
      </c>
      <c r="AT233" s="225" t="s">
        <v>78</v>
      </c>
      <c r="AU233" s="225" t="s">
        <v>79</v>
      </c>
      <c r="AY233" s="224" t="s">
        <v>214</v>
      </c>
      <c r="BK233" s="226">
        <f>SUM(BK234:BK312)</f>
        <v>0</v>
      </c>
    </row>
    <row r="234" s="2" customFormat="1" ht="16.5" customHeight="1">
      <c r="A234" s="39"/>
      <c r="B234" s="40"/>
      <c r="C234" s="229" t="s">
        <v>535</v>
      </c>
      <c r="D234" s="229" t="s">
        <v>218</v>
      </c>
      <c r="E234" s="231" t="s">
        <v>879</v>
      </c>
      <c r="F234" s="232" t="s">
        <v>3498</v>
      </c>
      <c r="G234" s="233" t="s">
        <v>609</v>
      </c>
      <c r="H234" s="234">
        <v>15</v>
      </c>
      <c r="I234" s="235"/>
      <c r="J234" s="236">
        <f>ROUND(I234*H234,2)</f>
        <v>0</v>
      </c>
      <c r="K234" s="232" t="s">
        <v>1</v>
      </c>
      <c r="L234" s="45"/>
      <c r="M234" s="237" t="s">
        <v>1</v>
      </c>
      <c r="N234" s="238" t="s">
        <v>44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117</v>
      </c>
      <c r="AT234" s="241" t="s">
        <v>218</v>
      </c>
      <c r="AU234" s="241" t="s">
        <v>85</v>
      </c>
      <c r="AY234" s="18" t="s">
        <v>214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85</v>
      </c>
      <c r="BK234" s="242">
        <f>ROUND(I234*H234,2)</f>
        <v>0</v>
      </c>
      <c r="BL234" s="18" t="s">
        <v>117</v>
      </c>
      <c r="BM234" s="241" t="s">
        <v>3499</v>
      </c>
    </row>
    <row r="235" s="2" customFormat="1">
      <c r="A235" s="39"/>
      <c r="B235" s="40"/>
      <c r="C235" s="41"/>
      <c r="D235" s="243" t="s">
        <v>224</v>
      </c>
      <c r="E235" s="41"/>
      <c r="F235" s="244" t="s">
        <v>3498</v>
      </c>
      <c r="G235" s="41"/>
      <c r="H235" s="41"/>
      <c r="I235" s="245"/>
      <c r="J235" s="41"/>
      <c r="K235" s="41"/>
      <c r="L235" s="45"/>
      <c r="M235" s="246"/>
      <c r="N235" s="247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224</v>
      </c>
      <c r="AU235" s="18" t="s">
        <v>85</v>
      </c>
    </row>
    <row r="236" s="2" customFormat="1" ht="16.5" customHeight="1">
      <c r="A236" s="39"/>
      <c r="B236" s="40"/>
      <c r="C236" s="229" t="s">
        <v>540</v>
      </c>
      <c r="D236" s="229" t="s">
        <v>218</v>
      </c>
      <c r="E236" s="231" t="s">
        <v>881</v>
      </c>
      <c r="F236" s="232" t="s">
        <v>3500</v>
      </c>
      <c r="G236" s="233" t="s">
        <v>609</v>
      </c>
      <c r="H236" s="234">
        <v>10</v>
      </c>
      <c r="I236" s="235"/>
      <c r="J236" s="236">
        <f>ROUND(I236*H236,2)</f>
        <v>0</v>
      </c>
      <c r="K236" s="232" t="s">
        <v>1</v>
      </c>
      <c r="L236" s="45"/>
      <c r="M236" s="237" t="s">
        <v>1</v>
      </c>
      <c r="N236" s="238" t="s">
        <v>44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117</v>
      </c>
      <c r="AT236" s="241" t="s">
        <v>218</v>
      </c>
      <c r="AU236" s="241" t="s">
        <v>85</v>
      </c>
      <c r="AY236" s="18" t="s">
        <v>214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85</v>
      </c>
      <c r="BK236" s="242">
        <f>ROUND(I236*H236,2)</f>
        <v>0</v>
      </c>
      <c r="BL236" s="18" t="s">
        <v>117</v>
      </c>
      <c r="BM236" s="241" t="s">
        <v>3501</v>
      </c>
    </row>
    <row r="237" s="2" customFormat="1">
      <c r="A237" s="39"/>
      <c r="B237" s="40"/>
      <c r="C237" s="41"/>
      <c r="D237" s="243" t="s">
        <v>224</v>
      </c>
      <c r="E237" s="41"/>
      <c r="F237" s="244" t="s">
        <v>3500</v>
      </c>
      <c r="G237" s="41"/>
      <c r="H237" s="41"/>
      <c r="I237" s="245"/>
      <c r="J237" s="41"/>
      <c r="K237" s="41"/>
      <c r="L237" s="45"/>
      <c r="M237" s="246"/>
      <c r="N237" s="247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224</v>
      </c>
      <c r="AU237" s="18" t="s">
        <v>85</v>
      </c>
    </row>
    <row r="238" s="2" customFormat="1" ht="16.5" customHeight="1">
      <c r="A238" s="39"/>
      <c r="B238" s="40"/>
      <c r="C238" s="229" t="s">
        <v>543</v>
      </c>
      <c r="D238" s="230" t="s">
        <v>218</v>
      </c>
      <c r="E238" s="231" t="s">
        <v>641</v>
      </c>
      <c r="F238" s="232" t="s">
        <v>642</v>
      </c>
      <c r="G238" s="233" t="s">
        <v>609</v>
      </c>
      <c r="H238" s="234">
        <v>7</v>
      </c>
      <c r="I238" s="235"/>
      <c r="J238" s="236">
        <f>ROUND(I238*H238,2)</f>
        <v>0</v>
      </c>
      <c r="K238" s="232" t="s">
        <v>1</v>
      </c>
      <c r="L238" s="45"/>
      <c r="M238" s="237" t="s">
        <v>1</v>
      </c>
      <c r="N238" s="238" t="s">
        <v>44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117</v>
      </c>
      <c r="AT238" s="241" t="s">
        <v>218</v>
      </c>
      <c r="AU238" s="241" t="s">
        <v>85</v>
      </c>
      <c r="AY238" s="18" t="s">
        <v>214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85</v>
      </c>
      <c r="BK238" s="242">
        <f>ROUND(I238*H238,2)</f>
        <v>0</v>
      </c>
      <c r="BL238" s="18" t="s">
        <v>117</v>
      </c>
      <c r="BM238" s="241" t="s">
        <v>643</v>
      </c>
    </row>
    <row r="239" s="2" customFormat="1">
      <c r="A239" s="39"/>
      <c r="B239" s="40"/>
      <c r="C239" s="41"/>
      <c r="D239" s="243" t="s">
        <v>224</v>
      </c>
      <c r="E239" s="41"/>
      <c r="F239" s="244" t="s">
        <v>642</v>
      </c>
      <c r="G239" s="41"/>
      <c r="H239" s="41"/>
      <c r="I239" s="245"/>
      <c r="J239" s="41"/>
      <c r="K239" s="41"/>
      <c r="L239" s="45"/>
      <c r="M239" s="246"/>
      <c r="N239" s="24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224</v>
      </c>
      <c r="AU239" s="18" t="s">
        <v>85</v>
      </c>
    </row>
    <row r="240" s="14" customFormat="1">
      <c r="A240" s="14"/>
      <c r="B240" s="258"/>
      <c r="C240" s="259"/>
      <c r="D240" s="243" t="s">
        <v>226</v>
      </c>
      <c r="E240" s="260" t="s">
        <v>1</v>
      </c>
      <c r="F240" s="261" t="s">
        <v>247</v>
      </c>
      <c r="G240" s="259"/>
      <c r="H240" s="262">
        <v>8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8" t="s">
        <v>226</v>
      </c>
      <c r="AU240" s="268" t="s">
        <v>85</v>
      </c>
      <c r="AV240" s="14" t="s">
        <v>87</v>
      </c>
      <c r="AW240" s="14" t="s">
        <v>34</v>
      </c>
      <c r="AX240" s="14" t="s">
        <v>79</v>
      </c>
      <c r="AY240" s="268" t="s">
        <v>214</v>
      </c>
    </row>
    <row r="241" s="14" customFormat="1">
      <c r="A241" s="14"/>
      <c r="B241" s="258"/>
      <c r="C241" s="259"/>
      <c r="D241" s="243" t="s">
        <v>226</v>
      </c>
      <c r="E241" s="260" t="s">
        <v>1</v>
      </c>
      <c r="F241" s="261" t="s">
        <v>3226</v>
      </c>
      <c r="G241" s="259"/>
      <c r="H241" s="262">
        <v>-1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8" t="s">
        <v>226</v>
      </c>
      <c r="AU241" s="268" t="s">
        <v>85</v>
      </c>
      <c r="AV241" s="14" t="s">
        <v>87</v>
      </c>
      <c r="AW241" s="14" t="s">
        <v>34</v>
      </c>
      <c r="AX241" s="14" t="s">
        <v>79</v>
      </c>
      <c r="AY241" s="268" t="s">
        <v>214</v>
      </c>
    </row>
    <row r="242" s="15" customFormat="1">
      <c r="A242" s="15"/>
      <c r="B242" s="269"/>
      <c r="C242" s="270"/>
      <c r="D242" s="243" t="s">
        <v>226</v>
      </c>
      <c r="E242" s="271" t="s">
        <v>1</v>
      </c>
      <c r="F242" s="272" t="s">
        <v>230</v>
      </c>
      <c r="G242" s="270"/>
      <c r="H242" s="273">
        <v>7</v>
      </c>
      <c r="I242" s="274"/>
      <c r="J242" s="270"/>
      <c r="K242" s="270"/>
      <c r="L242" s="275"/>
      <c r="M242" s="276"/>
      <c r="N242" s="277"/>
      <c r="O242" s="277"/>
      <c r="P242" s="277"/>
      <c r="Q242" s="277"/>
      <c r="R242" s="277"/>
      <c r="S242" s="277"/>
      <c r="T242" s="27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9" t="s">
        <v>226</v>
      </c>
      <c r="AU242" s="279" t="s">
        <v>85</v>
      </c>
      <c r="AV242" s="15" t="s">
        <v>117</v>
      </c>
      <c r="AW242" s="15" t="s">
        <v>34</v>
      </c>
      <c r="AX242" s="15" t="s">
        <v>85</v>
      </c>
      <c r="AY242" s="279" t="s">
        <v>214</v>
      </c>
    </row>
    <row r="243" s="2" customFormat="1" ht="16.5" customHeight="1">
      <c r="A243" s="39"/>
      <c r="B243" s="40"/>
      <c r="C243" s="229" t="s">
        <v>878</v>
      </c>
      <c r="D243" s="229" t="s">
        <v>218</v>
      </c>
      <c r="E243" s="231" t="s">
        <v>884</v>
      </c>
      <c r="F243" s="232" t="s">
        <v>3502</v>
      </c>
      <c r="G243" s="233" t="s">
        <v>609</v>
      </c>
      <c r="H243" s="234">
        <v>0</v>
      </c>
      <c r="I243" s="235"/>
      <c r="J243" s="236">
        <f>ROUND(I243*H243,2)</f>
        <v>0</v>
      </c>
      <c r="K243" s="232" t="s">
        <v>1</v>
      </c>
      <c r="L243" s="45"/>
      <c r="M243" s="237" t="s">
        <v>1</v>
      </c>
      <c r="N243" s="238" t="s">
        <v>44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117</v>
      </c>
      <c r="AT243" s="241" t="s">
        <v>218</v>
      </c>
      <c r="AU243" s="241" t="s">
        <v>85</v>
      </c>
      <c r="AY243" s="18" t="s">
        <v>214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85</v>
      </c>
      <c r="BK243" s="242">
        <f>ROUND(I243*H243,2)</f>
        <v>0</v>
      </c>
      <c r="BL243" s="18" t="s">
        <v>117</v>
      </c>
      <c r="BM243" s="241" t="s">
        <v>3503</v>
      </c>
    </row>
    <row r="244" s="2" customFormat="1">
      <c r="A244" s="39"/>
      <c r="B244" s="40"/>
      <c r="C244" s="41"/>
      <c r="D244" s="243" t="s">
        <v>224</v>
      </c>
      <c r="E244" s="41"/>
      <c r="F244" s="244" t="s">
        <v>3502</v>
      </c>
      <c r="G244" s="41"/>
      <c r="H244" s="41"/>
      <c r="I244" s="245"/>
      <c r="J244" s="41"/>
      <c r="K244" s="41"/>
      <c r="L244" s="45"/>
      <c r="M244" s="246"/>
      <c r="N244" s="247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224</v>
      </c>
      <c r="AU244" s="18" t="s">
        <v>85</v>
      </c>
    </row>
    <row r="245" s="2" customFormat="1" ht="16.5" customHeight="1">
      <c r="A245" s="39"/>
      <c r="B245" s="40"/>
      <c r="C245" s="229" t="s">
        <v>1719</v>
      </c>
      <c r="D245" s="229" t="s">
        <v>218</v>
      </c>
      <c r="E245" s="231" t="s">
        <v>887</v>
      </c>
      <c r="F245" s="232" t="s">
        <v>3504</v>
      </c>
      <c r="G245" s="233" t="s">
        <v>609</v>
      </c>
      <c r="H245" s="234">
        <v>25</v>
      </c>
      <c r="I245" s="235"/>
      <c r="J245" s="236">
        <f>ROUND(I245*H245,2)</f>
        <v>0</v>
      </c>
      <c r="K245" s="232" t="s">
        <v>1</v>
      </c>
      <c r="L245" s="45"/>
      <c r="M245" s="237" t="s">
        <v>1</v>
      </c>
      <c r="N245" s="238" t="s">
        <v>44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117</v>
      </c>
      <c r="AT245" s="241" t="s">
        <v>218</v>
      </c>
      <c r="AU245" s="241" t="s">
        <v>85</v>
      </c>
      <c r="AY245" s="18" t="s">
        <v>214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85</v>
      </c>
      <c r="BK245" s="242">
        <f>ROUND(I245*H245,2)</f>
        <v>0</v>
      </c>
      <c r="BL245" s="18" t="s">
        <v>117</v>
      </c>
      <c r="BM245" s="241" t="s">
        <v>3505</v>
      </c>
    </row>
    <row r="246" s="2" customFormat="1">
      <c r="A246" s="39"/>
      <c r="B246" s="40"/>
      <c r="C246" s="41"/>
      <c r="D246" s="243" t="s">
        <v>224</v>
      </c>
      <c r="E246" s="41"/>
      <c r="F246" s="244" t="s">
        <v>3504</v>
      </c>
      <c r="G246" s="41"/>
      <c r="H246" s="41"/>
      <c r="I246" s="245"/>
      <c r="J246" s="41"/>
      <c r="K246" s="41"/>
      <c r="L246" s="45"/>
      <c r="M246" s="246"/>
      <c r="N246" s="247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224</v>
      </c>
      <c r="AU246" s="18" t="s">
        <v>85</v>
      </c>
    </row>
    <row r="247" s="2" customFormat="1" ht="16.5" customHeight="1">
      <c r="A247" s="39"/>
      <c r="B247" s="40"/>
      <c r="C247" s="229" t="s">
        <v>644</v>
      </c>
      <c r="D247" s="230" t="s">
        <v>218</v>
      </c>
      <c r="E247" s="231" t="s">
        <v>645</v>
      </c>
      <c r="F247" s="232" t="s">
        <v>646</v>
      </c>
      <c r="G247" s="233" t="s">
        <v>609</v>
      </c>
      <c r="H247" s="234">
        <v>7</v>
      </c>
      <c r="I247" s="235"/>
      <c r="J247" s="236">
        <f>ROUND(I247*H247,2)</f>
        <v>0</v>
      </c>
      <c r="K247" s="232" t="s">
        <v>1</v>
      </c>
      <c r="L247" s="45"/>
      <c r="M247" s="237" t="s">
        <v>1</v>
      </c>
      <c r="N247" s="238" t="s">
        <v>44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117</v>
      </c>
      <c r="AT247" s="241" t="s">
        <v>218</v>
      </c>
      <c r="AU247" s="241" t="s">
        <v>85</v>
      </c>
      <c r="AY247" s="18" t="s">
        <v>214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85</v>
      </c>
      <c r="BK247" s="242">
        <f>ROUND(I247*H247,2)</f>
        <v>0</v>
      </c>
      <c r="BL247" s="18" t="s">
        <v>117</v>
      </c>
      <c r="BM247" s="241" t="s">
        <v>647</v>
      </c>
    </row>
    <row r="248" s="2" customFormat="1">
      <c r="A248" s="39"/>
      <c r="B248" s="40"/>
      <c r="C248" s="41"/>
      <c r="D248" s="243" t="s">
        <v>224</v>
      </c>
      <c r="E248" s="41"/>
      <c r="F248" s="244" t="s">
        <v>646</v>
      </c>
      <c r="G248" s="41"/>
      <c r="H248" s="41"/>
      <c r="I248" s="245"/>
      <c r="J248" s="41"/>
      <c r="K248" s="41"/>
      <c r="L248" s="45"/>
      <c r="M248" s="246"/>
      <c r="N248" s="24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224</v>
      </c>
      <c r="AU248" s="18" t="s">
        <v>85</v>
      </c>
    </row>
    <row r="249" s="14" customFormat="1">
      <c r="A249" s="14"/>
      <c r="B249" s="258"/>
      <c r="C249" s="259"/>
      <c r="D249" s="243" t="s">
        <v>226</v>
      </c>
      <c r="E249" s="260" t="s">
        <v>1</v>
      </c>
      <c r="F249" s="261" t="s">
        <v>247</v>
      </c>
      <c r="G249" s="259"/>
      <c r="H249" s="262">
        <v>8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8" t="s">
        <v>226</v>
      </c>
      <c r="AU249" s="268" t="s">
        <v>85</v>
      </c>
      <c r="AV249" s="14" t="s">
        <v>87</v>
      </c>
      <c r="AW249" s="14" t="s">
        <v>34</v>
      </c>
      <c r="AX249" s="14" t="s">
        <v>79</v>
      </c>
      <c r="AY249" s="268" t="s">
        <v>214</v>
      </c>
    </row>
    <row r="250" s="14" customFormat="1">
      <c r="A250" s="14"/>
      <c r="B250" s="258"/>
      <c r="C250" s="259"/>
      <c r="D250" s="243" t="s">
        <v>226</v>
      </c>
      <c r="E250" s="260" t="s">
        <v>1</v>
      </c>
      <c r="F250" s="261" t="s">
        <v>3226</v>
      </c>
      <c r="G250" s="259"/>
      <c r="H250" s="262">
        <v>-1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8" t="s">
        <v>226</v>
      </c>
      <c r="AU250" s="268" t="s">
        <v>85</v>
      </c>
      <c r="AV250" s="14" t="s">
        <v>87</v>
      </c>
      <c r="AW250" s="14" t="s">
        <v>34</v>
      </c>
      <c r="AX250" s="14" t="s">
        <v>79</v>
      </c>
      <c r="AY250" s="268" t="s">
        <v>214</v>
      </c>
    </row>
    <row r="251" s="15" customFormat="1">
      <c r="A251" s="15"/>
      <c r="B251" s="269"/>
      <c r="C251" s="270"/>
      <c r="D251" s="243" t="s">
        <v>226</v>
      </c>
      <c r="E251" s="271" t="s">
        <v>1</v>
      </c>
      <c r="F251" s="272" t="s">
        <v>230</v>
      </c>
      <c r="G251" s="270"/>
      <c r="H251" s="273">
        <v>7</v>
      </c>
      <c r="I251" s="274"/>
      <c r="J251" s="270"/>
      <c r="K251" s="270"/>
      <c r="L251" s="275"/>
      <c r="M251" s="276"/>
      <c r="N251" s="277"/>
      <c r="O251" s="277"/>
      <c r="P251" s="277"/>
      <c r="Q251" s="277"/>
      <c r="R251" s="277"/>
      <c r="S251" s="277"/>
      <c r="T251" s="27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9" t="s">
        <v>226</v>
      </c>
      <c r="AU251" s="279" t="s">
        <v>85</v>
      </c>
      <c r="AV251" s="15" t="s">
        <v>117</v>
      </c>
      <c r="AW251" s="15" t="s">
        <v>34</v>
      </c>
      <c r="AX251" s="15" t="s">
        <v>85</v>
      </c>
      <c r="AY251" s="279" t="s">
        <v>214</v>
      </c>
    </row>
    <row r="252" s="2" customFormat="1" ht="16.5" customHeight="1">
      <c r="A252" s="39"/>
      <c r="B252" s="40"/>
      <c r="C252" s="229" t="s">
        <v>1734</v>
      </c>
      <c r="D252" s="229" t="s">
        <v>218</v>
      </c>
      <c r="E252" s="231" t="s">
        <v>892</v>
      </c>
      <c r="F252" s="232" t="s">
        <v>3506</v>
      </c>
      <c r="G252" s="233" t="s">
        <v>609</v>
      </c>
      <c r="H252" s="234">
        <v>0</v>
      </c>
      <c r="I252" s="235"/>
      <c r="J252" s="236">
        <f>ROUND(I252*H252,2)</f>
        <v>0</v>
      </c>
      <c r="K252" s="232" t="s">
        <v>1</v>
      </c>
      <c r="L252" s="45"/>
      <c r="M252" s="237" t="s">
        <v>1</v>
      </c>
      <c r="N252" s="238" t="s">
        <v>44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117</v>
      </c>
      <c r="AT252" s="241" t="s">
        <v>218</v>
      </c>
      <c r="AU252" s="241" t="s">
        <v>85</v>
      </c>
      <c r="AY252" s="18" t="s">
        <v>214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85</v>
      </c>
      <c r="BK252" s="242">
        <f>ROUND(I252*H252,2)</f>
        <v>0</v>
      </c>
      <c r="BL252" s="18" t="s">
        <v>117</v>
      </c>
      <c r="BM252" s="241" t="s">
        <v>3507</v>
      </c>
    </row>
    <row r="253" s="2" customFormat="1">
      <c r="A253" s="39"/>
      <c r="B253" s="40"/>
      <c r="C253" s="41"/>
      <c r="D253" s="243" t="s">
        <v>224</v>
      </c>
      <c r="E253" s="41"/>
      <c r="F253" s="244" t="s">
        <v>3506</v>
      </c>
      <c r="G253" s="41"/>
      <c r="H253" s="41"/>
      <c r="I253" s="245"/>
      <c r="J253" s="41"/>
      <c r="K253" s="41"/>
      <c r="L253" s="45"/>
      <c r="M253" s="246"/>
      <c r="N253" s="247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224</v>
      </c>
      <c r="AU253" s="18" t="s">
        <v>85</v>
      </c>
    </row>
    <row r="254" s="2" customFormat="1" ht="16.5" customHeight="1">
      <c r="A254" s="39"/>
      <c r="B254" s="40"/>
      <c r="C254" s="229" t="s">
        <v>648</v>
      </c>
      <c r="D254" s="230" t="s">
        <v>218</v>
      </c>
      <c r="E254" s="231" t="s">
        <v>649</v>
      </c>
      <c r="F254" s="232" t="s">
        <v>650</v>
      </c>
      <c r="G254" s="233" t="s">
        <v>609</v>
      </c>
      <c r="H254" s="234">
        <v>101</v>
      </c>
      <c r="I254" s="235"/>
      <c r="J254" s="236">
        <f>ROUND(I254*H254,2)</f>
        <v>0</v>
      </c>
      <c r="K254" s="232" t="s">
        <v>1</v>
      </c>
      <c r="L254" s="45"/>
      <c r="M254" s="237" t="s">
        <v>1</v>
      </c>
      <c r="N254" s="238" t="s">
        <v>44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117</v>
      </c>
      <c r="AT254" s="241" t="s">
        <v>218</v>
      </c>
      <c r="AU254" s="241" t="s">
        <v>85</v>
      </c>
      <c r="AY254" s="18" t="s">
        <v>214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85</v>
      </c>
      <c r="BK254" s="242">
        <f>ROUND(I254*H254,2)</f>
        <v>0</v>
      </c>
      <c r="BL254" s="18" t="s">
        <v>117</v>
      </c>
      <c r="BM254" s="241" t="s">
        <v>651</v>
      </c>
    </row>
    <row r="255" s="2" customFormat="1">
      <c r="A255" s="39"/>
      <c r="B255" s="40"/>
      <c r="C255" s="41"/>
      <c r="D255" s="243" t="s">
        <v>224</v>
      </c>
      <c r="E255" s="41"/>
      <c r="F255" s="244" t="s">
        <v>650</v>
      </c>
      <c r="G255" s="41"/>
      <c r="H255" s="41"/>
      <c r="I255" s="245"/>
      <c r="J255" s="41"/>
      <c r="K255" s="41"/>
      <c r="L255" s="45"/>
      <c r="M255" s="246"/>
      <c r="N255" s="24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224</v>
      </c>
      <c r="AU255" s="18" t="s">
        <v>85</v>
      </c>
    </row>
    <row r="256" s="14" customFormat="1">
      <c r="A256" s="14"/>
      <c r="B256" s="258"/>
      <c r="C256" s="259"/>
      <c r="D256" s="243" t="s">
        <v>226</v>
      </c>
      <c r="E256" s="260" t="s">
        <v>1</v>
      </c>
      <c r="F256" s="261" t="s">
        <v>815</v>
      </c>
      <c r="G256" s="259"/>
      <c r="H256" s="262">
        <v>115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8" t="s">
        <v>226</v>
      </c>
      <c r="AU256" s="268" t="s">
        <v>85</v>
      </c>
      <c r="AV256" s="14" t="s">
        <v>87</v>
      </c>
      <c r="AW256" s="14" t="s">
        <v>34</v>
      </c>
      <c r="AX256" s="14" t="s">
        <v>79</v>
      </c>
      <c r="AY256" s="268" t="s">
        <v>214</v>
      </c>
    </row>
    <row r="257" s="14" customFormat="1">
      <c r="A257" s="14"/>
      <c r="B257" s="258"/>
      <c r="C257" s="259"/>
      <c r="D257" s="243" t="s">
        <v>226</v>
      </c>
      <c r="E257" s="260" t="s">
        <v>1</v>
      </c>
      <c r="F257" s="261" t="s">
        <v>3508</v>
      </c>
      <c r="G257" s="259"/>
      <c r="H257" s="262">
        <v>-14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8" t="s">
        <v>226</v>
      </c>
      <c r="AU257" s="268" t="s">
        <v>85</v>
      </c>
      <c r="AV257" s="14" t="s">
        <v>87</v>
      </c>
      <c r="AW257" s="14" t="s">
        <v>34</v>
      </c>
      <c r="AX257" s="14" t="s">
        <v>79</v>
      </c>
      <c r="AY257" s="268" t="s">
        <v>214</v>
      </c>
    </row>
    <row r="258" s="15" customFormat="1">
      <c r="A258" s="15"/>
      <c r="B258" s="269"/>
      <c r="C258" s="270"/>
      <c r="D258" s="243" t="s">
        <v>226</v>
      </c>
      <c r="E258" s="271" t="s">
        <v>1</v>
      </c>
      <c r="F258" s="272" t="s">
        <v>230</v>
      </c>
      <c r="G258" s="270"/>
      <c r="H258" s="273">
        <v>101</v>
      </c>
      <c r="I258" s="274"/>
      <c r="J258" s="270"/>
      <c r="K258" s="270"/>
      <c r="L258" s="275"/>
      <c r="M258" s="276"/>
      <c r="N258" s="277"/>
      <c r="O258" s="277"/>
      <c r="P258" s="277"/>
      <c r="Q258" s="277"/>
      <c r="R258" s="277"/>
      <c r="S258" s="277"/>
      <c r="T258" s="27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9" t="s">
        <v>226</v>
      </c>
      <c r="AU258" s="279" t="s">
        <v>85</v>
      </c>
      <c r="AV258" s="15" t="s">
        <v>117</v>
      </c>
      <c r="AW258" s="15" t="s">
        <v>34</v>
      </c>
      <c r="AX258" s="15" t="s">
        <v>85</v>
      </c>
      <c r="AY258" s="279" t="s">
        <v>214</v>
      </c>
    </row>
    <row r="259" s="2" customFormat="1" ht="16.5" customHeight="1">
      <c r="A259" s="39"/>
      <c r="B259" s="40"/>
      <c r="C259" s="229" t="s">
        <v>612</v>
      </c>
      <c r="D259" s="229" t="s">
        <v>218</v>
      </c>
      <c r="E259" s="231" t="s">
        <v>894</v>
      </c>
      <c r="F259" s="232" t="s">
        <v>3509</v>
      </c>
      <c r="G259" s="233" t="s">
        <v>609</v>
      </c>
      <c r="H259" s="234">
        <v>15</v>
      </c>
      <c r="I259" s="235"/>
      <c r="J259" s="236">
        <f>ROUND(I259*H259,2)</f>
        <v>0</v>
      </c>
      <c r="K259" s="232" t="s">
        <v>1</v>
      </c>
      <c r="L259" s="45"/>
      <c r="M259" s="237" t="s">
        <v>1</v>
      </c>
      <c r="N259" s="238" t="s">
        <v>44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117</v>
      </c>
      <c r="AT259" s="241" t="s">
        <v>218</v>
      </c>
      <c r="AU259" s="241" t="s">
        <v>85</v>
      </c>
      <c r="AY259" s="18" t="s">
        <v>214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85</v>
      </c>
      <c r="BK259" s="242">
        <f>ROUND(I259*H259,2)</f>
        <v>0</v>
      </c>
      <c r="BL259" s="18" t="s">
        <v>117</v>
      </c>
      <c r="BM259" s="241" t="s">
        <v>3510</v>
      </c>
    </row>
    <row r="260" s="2" customFormat="1">
      <c r="A260" s="39"/>
      <c r="B260" s="40"/>
      <c r="C260" s="41"/>
      <c r="D260" s="243" t="s">
        <v>224</v>
      </c>
      <c r="E260" s="41"/>
      <c r="F260" s="244" t="s">
        <v>3509</v>
      </c>
      <c r="G260" s="41"/>
      <c r="H260" s="41"/>
      <c r="I260" s="245"/>
      <c r="J260" s="41"/>
      <c r="K260" s="41"/>
      <c r="L260" s="45"/>
      <c r="M260" s="246"/>
      <c r="N260" s="247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224</v>
      </c>
      <c r="AU260" s="18" t="s">
        <v>85</v>
      </c>
    </row>
    <row r="261" s="2" customFormat="1" ht="16.5" customHeight="1">
      <c r="A261" s="39"/>
      <c r="B261" s="40"/>
      <c r="C261" s="229" t="s">
        <v>616</v>
      </c>
      <c r="D261" s="230" t="s">
        <v>218</v>
      </c>
      <c r="E261" s="231" t="s">
        <v>652</v>
      </c>
      <c r="F261" s="232" t="s">
        <v>653</v>
      </c>
      <c r="G261" s="233" t="s">
        <v>609</v>
      </c>
      <c r="H261" s="234">
        <v>149</v>
      </c>
      <c r="I261" s="235"/>
      <c r="J261" s="236">
        <f>ROUND(I261*H261,2)</f>
        <v>0</v>
      </c>
      <c r="K261" s="232" t="s">
        <v>1</v>
      </c>
      <c r="L261" s="45"/>
      <c r="M261" s="237" t="s">
        <v>1</v>
      </c>
      <c r="N261" s="238" t="s">
        <v>44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117</v>
      </c>
      <c r="AT261" s="241" t="s">
        <v>218</v>
      </c>
      <c r="AU261" s="241" t="s">
        <v>85</v>
      </c>
      <c r="AY261" s="18" t="s">
        <v>214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85</v>
      </c>
      <c r="BK261" s="242">
        <f>ROUND(I261*H261,2)</f>
        <v>0</v>
      </c>
      <c r="BL261" s="18" t="s">
        <v>117</v>
      </c>
      <c r="BM261" s="241" t="s">
        <v>654</v>
      </c>
    </row>
    <row r="262" s="2" customFormat="1">
      <c r="A262" s="39"/>
      <c r="B262" s="40"/>
      <c r="C262" s="41"/>
      <c r="D262" s="243" t="s">
        <v>224</v>
      </c>
      <c r="E262" s="41"/>
      <c r="F262" s="244" t="s">
        <v>653</v>
      </c>
      <c r="G262" s="41"/>
      <c r="H262" s="41"/>
      <c r="I262" s="245"/>
      <c r="J262" s="41"/>
      <c r="K262" s="41"/>
      <c r="L262" s="45"/>
      <c r="M262" s="246"/>
      <c r="N262" s="247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224</v>
      </c>
      <c r="AU262" s="18" t="s">
        <v>85</v>
      </c>
    </row>
    <row r="263" s="14" customFormat="1">
      <c r="A263" s="14"/>
      <c r="B263" s="258"/>
      <c r="C263" s="259"/>
      <c r="D263" s="243" t="s">
        <v>226</v>
      </c>
      <c r="E263" s="260" t="s">
        <v>1</v>
      </c>
      <c r="F263" s="261" t="s">
        <v>2356</v>
      </c>
      <c r="G263" s="259"/>
      <c r="H263" s="262">
        <v>163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226</v>
      </c>
      <c r="AU263" s="268" t="s">
        <v>85</v>
      </c>
      <c r="AV263" s="14" t="s">
        <v>87</v>
      </c>
      <c r="AW263" s="14" t="s">
        <v>34</v>
      </c>
      <c r="AX263" s="14" t="s">
        <v>79</v>
      </c>
      <c r="AY263" s="268" t="s">
        <v>214</v>
      </c>
    </row>
    <row r="264" s="14" customFormat="1">
      <c r="A264" s="14"/>
      <c r="B264" s="258"/>
      <c r="C264" s="259"/>
      <c r="D264" s="243" t="s">
        <v>226</v>
      </c>
      <c r="E264" s="260" t="s">
        <v>1</v>
      </c>
      <c r="F264" s="261" t="s">
        <v>3508</v>
      </c>
      <c r="G264" s="259"/>
      <c r="H264" s="262">
        <v>-14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8" t="s">
        <v>226</v>
      </c>
      <c r="AU264" s="268" t="s">
        <v>85</v>
      </c>
      <c r="AV264" s="14" t="s">
        <v>87</v>
      </c>
      <c r="AW264" s="14" t="s">
        <v>34</v>
      </c>
      <c r="AX264" s="14" t="s">
        <v>79</v>
      </c>
      <c r="AY264" s="268" t="s">
        <v>214</v>
      </c>
    </row>
    <row r="265" s="15" customFormat="1">
      <c r="A265" s="15"/>
      <c r="B265" s="269"/>
      <c r="C265" s="270"/>
      <c r="D265" s="243" t="s">
        <v>226</v>
      </c>
      <c r="E265" s="271" t="s">
        <v>1</v>
      </c>
      <c r="F265" s="272" t="s">
        <v>230</v>
      </c>
      <c r="G265" s="270"/>
      <c r="H265" s="273">
        <v>149</v>
      </c>
      <c r="I265" s="274"/>
      <c r="J265" s="270"/>
      <c r="K265" s="270"/>
      <c r="L265" s="275"/>
      <c r="M265" s="276"/>
      <c r="N265" s="277"/>
      <c r="O265" s="277"/>
      <c r="P265" s="277"/>
      <c r="Q265" s="277"/>
      <c r="R265" s="277"/>
      <c r="S265" s="277"/>
      <c r="T265" s="27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9" t="s">
        <v>226</v>
      </c>
      <c r="AU265" s="279" t="s">
        <v>85</v>
      </c>
      <c r="AV265" s="15" t="s">
        <v>117</v>
      </c>
      <c r="AW265" s="15" t="s">
        <v>34</v>
      </c>
      <c r="AX265" s="15" t="s">
        <v>85</v>
      </c>
      <c r="AY265" s="279" t="s">
        <v>214</v>
      </c>
    </row>
    <row r="266" s="2" customFormat="1" ht="16.5" customHeight="1">
      <c r="A266" s="39"/>
      <c r="B266" s="40"/>
      <c r="C266" s="229" t="s">
        <v>1757</v>
      </c>
      <c r="D266" s="229" t="s">
        <v>218</v>
      </c>
      <c r="E266" s="231" t="s">
        <v>898</v>
      </c>
      <c r="F266" s="232" t="s">
        <v>3511</v>
      </c>
      <c r="G266" s="233" t="s">
        <v>609</v>
      </c>
      <c r="H266" s="234">
        <v>8</v>
      </c>
      <c r="I266" s="235"/>
      <c r="J266" s="236">
        <f>ROUND(I266*H266,2)</f>
        <v>0</v>
      </c>
      <c r="K266" s="232" t="s">
        <v>1</v>
      </c>
      <c r="L266" s="45"/>
      <c r="M266" s="237" t="s">
        <v>1</v>
      </c>
      <c r="N266" s="238" t="s">
        <v>44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117</v>
      </c>
      <c r="AT266" s="241" t="s">
        <v>218</v>
      </c>
      <c r="AU266" s="241" t="s">
        <v>85</v>
      </c>
      <c r="AY266" s="18" t="s">
        <v>214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85</v>
      </c>
      <c r="BK266" s="242">
        <f>ROUND(I266*H266,2)</f>
        <v>0</v>
      </c>
      <c r="BL266" s="18" t="s">
        <v>117</v>
      </c>
      <c r="BM266" s="241" t="s">
        <v>3512</v>
      </c>
    </row>
    <row r="267" s="2" customFormat="1">
      <c r="A267" s="39"/>
      <c r="B267" s="40"/>
      <c r="C267" s="41"/>
      <c r="D267" s="243" t="s">
        <v>224</v>
      </c>
      <c r="E267" s="41"/>
      <c r="F267" s="244" t="s">
        <v>3511</v>
      </c>
      <c r="G267" s="41"/>
      <c r="H267" s="41"/>
      <c r="I267" s="245"/>
      <c r="J267" s="41"/>
      <c r="K267" s="41"/>
      <c r="L267" s="45"/>
      <c r="M267" s="246"/>
      <c r="N267" s="247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224</v>
      </c>
      <c r="AU267" s="18" t="s">
        <v>85</v>
      </c>
    </row>
    <row r="268" s="2" customFormat="1" ht="16.5" customHeight="1">
      <c r="A268" s="39"/>
      <c r="B268" s="40"/>
      <c r="C268" s="229" t="s">
        <v>886</v>
      </c>
      <c r="D268" s="229" t="s">
        <v>218</v>
      </c>
      <c r="E268" s="231" t="s">
        <v>901</v>
      </c>
      <c r="F268" s="232" t="s">
        <v>3513</v>
      </c>
      <c r="G268" s="233" t="s">
        <v>609</v>
      </c>
      <c r="H268" s="234">
        <v>2</v>
      </c>
      <c r="I268" s="235"/>
      <c r="J268" s="236">
        <f>ROUND(I268*H268,2)</f>
        <v>0</v>
      </c>
      <c r="K268" s="232" t="s">
        <v>1</v>
      </c>
      <c r="L268" s="45"/>
      <c r="M268" s="237" t="s">
        <v>1</v>
      </c>
      <c r="N268" s="238" t="s">
        <v>44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117</v>
      </c>
      <c r="AT268" s="241" t="s">
        <v>218</v>
      </c>
      <c r="AU268" s="241" t="s">
        <v>85</v>
      </c>
      <c r="AY268" s="18" t="s">
        <v>214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85</v>
      </c>
      <c r="BK268" s="242">
        <f>ROUND(I268*H268,2)</f>
        <v>0</v>
      </c>
      <c r="BL268" s="18" t="s">
        <v>117</v>
      </c>
      <c r="BM268" s="241" t="s">
        <v>3514</v>
      </c>
    </row>
    <row r="269" s="2" customFormat="1">
      <c r="A269" s="39"/>
      <c r="B269" s="40"/>
      <c r="C269" s="41"/>
      <c r="D269" s="243" t="s">
        <v>224</v>
      </c>
      <c r="E269" s="41"/>
      <c r="F269" s="244" t="s">
        <v>3513</v>
      </c>
      <c r="G269" s="41"/>
      <c r="H269" s="41"/>
      <c r="I269" s="245"/>
      <c r="J269" s="41"/>
      <c r="K269" s="41"/>
      <c r="L269" s="45"/>
      <c r="M269" s="246"/>
      <c r="N269" s="247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224</v>
      </c>
      <c r="AU269" s="18" t="s">
        <v>85</v>
      </c>
    </row>
    <row r="270" s="2" customFormat="1" ht="16.5" customHeight="1">
      <c r="A270" s="39"/>
      <c r="B270" s="40"/>
      <c r="C270" s="229" t="s">
        <v>550</v>
      </c>
      <c r="D270" s="229" t="s">
        <v>218</v>
      </c>
      <c r="E270" s="231" t="s">
        <v>906</v>
      </c>
      <c r="F270" s="232" t="s">
        <v>3515</v>
      </c>
      <c r="G270" s="233" t="s">
        <v>609</v>
      </c>
      <c r="H270" s="234">
        <v>8</v>
      </c>
      <c r="I270" s="235"/>
      <c r="J270" s="236">
        <f>ROUND(I270*H270,2)</f>
        <v>0</v>
      </c>
      <c r="K270" s="232" t="s">
        <v>1</v>
      </c>
      <c r="L270" s="45"/>
      <c r="M270" s="237" t="s">
        <v>1</v>
      </c>
      <c r="N270" s="238" t="s">
        <v>44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117</v>
      </c>
      <c r="AT270" s="241" t="s">
        <v>218</v>
      </c>
      <c r="AU270" s="241" t="s">
        <v>85</v>
      </c>
      <c r="AY270" s="18" t="s">
        <v>214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85</v>
      </c>
      <c r="BK270" s="242">
        <f>ROUND(I270*H270,2)</f>
        <v>0</v>
      </c>
      <c r="BL270" s="18" t="s">
        <v>117</v>
      </c>
      <c r="BM270" s="241" t="s">
        <v>3516</v>
      </c>
    </row>
    <row r="271" s="2" customFormat="1">
      <c r="A271" s="39"/>
      <c r="B271" s="40"/>
      <c r="C271" s="41"/>
      <c r="D271" s="243" t="s">
        <v>224</v>
      </c>
      <c r="E271" s="41"/>
      <c r="F271" s="244" t="s">
        <v>3515</v>
      </c>
      <c r="G271" s="41"/>
      <c r="H271" s="41"/>
      <c r="I271" s="245"/>
      <c r="J271" s="41"/>
      <c r="K271" s="41"/>
      <c r="L271" s="45"/>
      <c r="M271" s="246"/>
      <c r="N271" s="247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224</v>
      </c>
      <c r="AU271" s="18" t="s">
        <v>85</v>
      </c>
    </row>
    <row r="272" s="2" customFormat="1" ht="16.5" customHeight="1">
      <c r="A272" s="39"/>
      <c r="B272" s="40"/>
      <c r="C272" s="229" t="s">
        <v>889</v>
      </c>
      <c r="D272" s="229" t="s">
        <v>218</v>
      </c>
      <c r="E272" s="231" t="s">
        <v>909</v>
      </c>
      <c r="F272" s="232" t="s">
        <v>3517</v>
      </c>
      <c r="G272" s="233" t="s">
        <v>609</v>
      </c>
      <c r="H272" s="234">
        <v>20</v>
      </c>
      <c r="I272" s="235"/>
      <c r="J272" s="236">
        <f>ROUND(I272*H272,2)</f>
        <v>0</v>
      </c>
      <c r="K272" s="232" t="s">
        <v>1</v>
      </c>
      <c r="L272" s="45"/>
      <c r="M272" s="237" t="s">
        <v>1</v>
      </c>
      <c r="N272" s="238" t="s">
        <v>44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117</v>
      </c>
      <c r="AT272" s="241" t="s">
        <v>218</v>
      </c>
      <c r="AU272" s="241" t="s">
        <v>85</v>
      </c>
      <c r="AY272" s="18" t="s">
        <v>214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85</v>
      </c>
      <c r="BK272" s="242">
        <f>ROUND(I272*H272,2)</f>
        <v>0</v>
      </c>
      <c r="BL272" s="18" t="s">
        <v>117</v>
      </c>
      <c r="BM272" s="241" t="s">
        <v>3518</v>
      </c>
    </row>
    <row r="273" s="2" customFormat="1">
      <c r="A273" s="39"/>
      <c r="B273" s="40"/>
      <c r="C273" s="41"/>
      <c r="D273" s="243" t="s">
        <v>224</v>
      </c>
      <c r="E273" s="41"/>
      <c r="F273" s="244" t="s">
        <v>3517</v>
      </c>
      <c r="G273" s="41"/>
      <c r="H273" s="41"/>
      <c r="I273" s="245"/>
      <c r="J273" s="41"/>
      <c r="K273" s="41"/>
      <c r="L273" s="45"/>
      <c r="M273" s="246"/>
      <c r="N273" s="247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224</v>
      </c>
      <c r="AU273" s="18" t="s">
        <v>85</v>
      </c>
    </row>
    <row r="274" s="2" customFormat="1" ht="21.75" customHeight="1">
      <c r="A274" s="39"/>
      <c r="B274" s="40"/>
      <c r="C274" s="229" t="s">
        <v>1777</v>
      </c>
      <c r="D274" s="229" t="s">
        <v>218</v>
      </c>
      <c r="E274" s="231" t="s">
        <v>607</v>
      </c>
      <c r="F274" s="232" t="s">
        <v>3519</v>
      </c>
      <c r="G274" s="233" t="s">
        <v>609</v>
      </c>
      <c r="H274" s="234">
        <v>50</v>
      </c>
      <c r="I274" s="235"/>
      <c r="J274" s="236">
        <f>ROUND(I274*H274,2)</f>
        <v>0</v>
      </c>
      <c r="K274" s="232" t="s">
        <v>1</v>
      </c>
      <c r="L274" s="45"/>
      <c r="M274" s="237" t="s">
        <v>1</v>
      </c>
      <c r="N274" s="238" t="s">
        <v>44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117</v>
      </c>
      <c r="AT274" s="241" t="s">
        <v>218</v>
      </c>
      <c r="AU274" s="241" t="s">
        <v>85</v>
      </c>
      <c r="AY274" s="18" t="s">
        <v>214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85</v>
      </c>
      <c r="BK274" s="242">
        <f>ROUND(I274*H274,2)</f>
        <v>0</v>
      </c>
      <c r="BL274" s="18" t="s">
        <v>117</v>
      </c>
      <c r="BM274" s="241" t="s">
        <v>3520</v>
      </c>
    </row>
    <row r="275" s="2" customFormat="1">
      <c r="A275" s="39"/>
      <c r="B275" s="40"/>
      <c r="C275" s="41"/>
      <c r="D275" s="243" t="s">
        <v>224</v>
      </c>
      <c r="E275" s="41"/>
      <c r="F275" s="244" t="s">
        <v>3519</v>
      </c>
      <c r="G275" s="41"/>
      <c r="H275" s="41"/>
      <c r="I275" s="245"/>
      <c r="J275" s="41"/>
      <c r="K275" s="41"/>
      <c r="L275" s="45"/>
      <c r="M275" s="246"/>
      <c r="N275" s="247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224</v>
      </c>
      <c r="AU275" s="18" t="s">
        <v>85</v>
      </c>
    </row>
    <row r="276" s="2" customFormat="1" ht="16.5" customHeight="1">
      <c r="A276" s="39"/>
      <c r="B276" s="40"/>
      <c r="C276" s="229" t="s">
        <v>555</v>
      </c>
      <c r="D276" s="230" t="s">
        <v>218</v>
      </c>
      <c r="E276" s="231" t="s">
        <v>655</v>
      </c>
      <c r="F276" s="232" t="s">
        <v>656</v>
      </c>
      <c r="G276" s="233" t="s">
        <v>609</v>
      </c>
      <c r="H276" s="234">
        <v>175</v>
      </c>
      <c r="I276" s="235"/>
      <c r="J276" s="236">
        <f>ROUND(I276*H276,2)</f>
        <v>0</v>
      </c>
      <c r="K276" s="232" t="s">
        <v>1</v>
      </c>
      <c r="L276" s="45"/>
      <c r="M276" s="237" t="s">
        <v>1</v>
      </c>
      <c r="N276" s="238" t="s">
        <v>44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117</v>
      </c>
      <c r="AT276" s="241" t="s">
        <v>218</v>
      </c>
      <c r="AU276" s="241" t="s">
        <v>85</v>
      </c>
      <c r="AY276" s="18" t="s">
        <v>214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85</v>
      </c>
      <c r="BK276" s="242">
        <f>ROUND(I276*H276,2)</f>
        <v>0</v>
      </c>
      <c r="BL276" s="18" t="s">
        <v>117</v>
      </c>
      <c r="BM276" s="241" t="s">
        <v>657</v>
      </c>
    </row>
    <row r="277" s="2" customFormat="1">
      <c r="A277" s="39"/>
      <c r="B277" s="40"/>
      <c r="C277" s="41"/>
      <c r="D277" s="243" t="s">
        <v>224</v>
      </c>
      <c r="E277" s="41"/>
      <c r="F277" s="244" t="s">
        <v>656</v>
      </c>
      <c r="G277" s="41"/>
      <c r="H277" s="41"/>
      <c r="I277" s="245"/>
      <c r="J277" s="41"/>
      <c r="K277" s="41"/>
      <c r="L277" s="45"/>
      <c r="M277" s="246"/>
      <c r="N277" s="247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224</v>
      </c>
      <c r="AU277" s="18" t="s">
        <v>85</v>
      </c>
    </row>
    <row r="278" s="14" customFormat="1">
      <c r="A278" s="14"/>
      <c r="B278" s="258"/>
      <c r="C278" s="259"/>
      <c r="D278" s="243" t="s">
        <v>226</v>
      </c>
      <c r="E278" s="260" t="s">
        <v>1</v>
      </c>
      <c r="F278" s="261" t="s">
        <v>2479</v>
      </c>
      <c r="G278" s="259"/>
      <c r="H278" s="262">
        <v>190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8" t="s">
        <v>226</v>
      </c>
      <c r="AU278" s="268" t="s">
        <v>85</v>
      </c>
      <c r="AV278" s="14" t="s">
        <v>87</v>
      </c>
      <c r="AW278" s="14" t="s">
        <v>34</v>
      </c>
      <c r="AX278" s="14" t="s">
        <v>79</v>
      </c>
      <c r="AY278" s="268" t="s">
        <v>214</v>
      </c>
    </row>
    <row r="279" s="14" customFormat="1">
      <c r="A279" s="14"/>
      <c r="B279" s="258"/>
      <c r="C279" s="259"/>
      <c r="D279" s="243" t="s">
        <v>226</v>
      </c>
      <c r="E279" s="260" t="s">
        <v>1</v>
      </c>
      <c r="F279" s="261" t="s">
        <v>3521</v>
      </c>
      <c r="G279" s="259"/>
      <c r="H279" s="262">
        <v>-15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8" t="s">
        <v>226</v>
      </c>
      <c r="AU279" s="268" t="s">
        <v>85</v>
      </c>
      <c r="AV279" s="14" t="s">
        <v>87</v>
      </c>
      <c r="AW279" s="14" t="s">
        <v>34</v>
      </c>
      <c r="AX279" s="14" t="s">
        <v>79</v>
      </c>
      <c r="AY279" s="268" t="s">
        <v>214</v>
      </c>
    </row>
    <row r="280" s="15" customFormat="1">
      <c r="A280" s="15"/>
      <c r="B280" s="269"/>
      <c r="C280" s="270"/>
      <c r="D280" s="243" t="s">
        <v>226</v>
      </c>
      <c r="E280" s="271" t="s">
        <v>1</v>
      </c>
      <c r="F280" s="272" t="s">
        <v>230</v>
      </c>
      <c r="G280" s="270"/>
      <c r="H280" s="273">
        <v>175</v>
      </c>
      <c r="I280" s="274"/>
      <c r="J280" s="270"/>
      <c r="K280" s="270"/>
      <c r="L280" s="275"/>
      <c r="M280" s="276"/>
      <c r="N280" s="277"/>
      <c r="O280" s="277"/>
      <c r="P280" s="277"/>
      <c r="Q280" s="277"/>
      <c r="R280" s="277"/>
      <c r="S280" s="277"/>
      <c r="T280" s="27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9" t="s">
        <v>226</v>
      </c>
      <c r="AU280" s="279" t="s">
        <v>85</v>
      </c>
      <c r="AV280" s="15" t="s">
        <v>117</v>
      </c>
      <c r="AW280" s="15" t="s">
        <v>34</v>
      </c>
      <c r="AX280" s="15" t="s">
        <v>85</v>
      </c>
      <c r="AY280" s="279" t="s">
        <v>214</v>
      </c>
    </row>
    <row r="281" s="2" customFormat="1" ht="16.5" customHeight="1">
      <c r="A281" s="39"/>
      <c r="B281" s="40"/>
      <c r="C281" s="229" t="s">
        <v>560</v>
      </c>
      <c r="D281" s="229" t="s">
        <v>218</v>
      </c>
      <c r="E281" s="231" t="s">
        <v>914</v>
      </c>
      <c r="F281" s="232" t="s">
        <v>3522</v>
      </c>
      <c r="G281" s="233" t="s">
        <v>609</v>
      </c>
      <c r="H281" s="234">
        <v>100</v>
      </c>
      <c r="I281" s="235"/>
      <c r="J281" s="236">
        <f>ROUND(I281*H281,2)</f>
        <v>0</v>
      </c>
      <c r="K281" s="232" t="s">
        <v>1</v>
      </c>
      <c r="L281" s="45"/>
      <c r="M281" s="237" t="s">
        <v>1</v>
      </c>
      <c r="N281" s="238" t="s">
        <v>44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117</v>
      </c>
      <c r="AT281" s="241" t="s">
        <v>218</v>
      </c>
      <c r="AU281" s="241" t="s">
        <v>85</v>
      </c>
      <c r="AY281" s="18" t="s">
        <v>214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85</v>
      </c>
      <c r="BK281" s="242">
        <f>ROUND(I281*H281,2)</f>
        <v>0</v>
      </c>
      <c r="BL281" s="18" t="s">
        <v>117</v>
      </c>
      <c r="BM281" s="241" t="s">
        <v>3523</v>
      </c>
    </row>
    <row r="282" s="2" customFormat="1">
      <c r="A282" s="39"/>
      <c r="B282" s="40"/>
      <c r="C282" s="41"/>
      <c r="D282" s="243" t="s">
        <v>224</v>
      </c>
      <c r="E282" s="41"/>
      <c r="F282" s="244" t="s">
        <v>3522</v>
      </c>
      <c r="G282" s="41"/>
      <c r="H282" s="41"/>
      <c r="I282" s="245"/>
      <c r="J282" s="41"/>
      <c r="K282" s="41"/>
      <c r="L282" s="45"/>
      <c r="M282" s="246"/>
      <c r="N282" s="247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224</v>
      </c>
      <c r="AU282" s="18" t="s">
        <v>85</v>
      </c>
    </row>
    <row r="283" s="2" customFormat="1" ht="16.5" customHeight="1">
      <c r="A283" s="39"/>
      <c r="B283" s="40"/>
      <c r="C283" s="229" t="s">
        <v>217</v>
      </c>
      <c r="D283" s="229" t="s">
        <v>218</v>
      </c>
      <c r="E283" s="231" t="s">
        <v>916</v>
      </c>
      <c r="F283" s="232" t="s">
        <v>3524</v>
      </c>
      <c r="G283" s="233" t="s">
        <v>609</v>
      </c>
      <c r="H283" s="234">
        <v>50</v>
      </c>
      <c r="I283" s="235"/>
      <c r="J283" s="236">
        <f>ROUND(I283*H283,2)</f>
        <v>0</v>
      </c>
      <c r="K283" s="232" t="s">
        <v>1</v>
      </c>
      <c r="L283" s="45"/>
      <c r="M283" s="237" t="s">
        <v>1</v>
      </c>
      <c r="N283" s="238" t="s">
        <v>44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117</v>
      </c>
      <c r="AT283" s="241" t="s">
        <v>218</v>
      </c>
      <c r="AU283" s="241" t="s">
        <v>85</v>
      </c>
      <c r="AY283" s="18" t="s">
        <v>214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85</v>
      </c>
      <c r="BK283" s="242">
        <f>ROUND(I283*H283,2)</f>
        <v>0</v>
      </c>
      <c r="BL283" s="18" t="s">
        <v>117</v>
      </c>
      <c r="BM283" s="241" t="s">
        <v>3525</v>
      </c>
    </row>
    <row r="284" s="2" customFormat="1">
      <c r="A284" s="39"/>
      <c r="B284" s="40"/>
      <c r="C284" s="41"/>
      <c r="D284" s="243" t="s">
        <v>224</v>
      </c>
      <c r="E284" s="41"/>
      <c r="F284" s="244" t="s">
        <v>3524</v>
      </c>
      <c r="G284" s="41"/>
      <c r="H284" s="41"/>
      <c r="I284" s="245"/>
      <c r="J284" s="41"/>
      <c r="K284" s="41"/>
      <c r="L284" s="45"/>
      <c r="M284" s="246"/>
      <c r="N284" s="247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224</v>
      </c>
      <c r="AU284" s="18" t="s">
        <v>85</v>
      </c>
    </row>
    <row r="285" s="2" customFormat="1" ht="16.5" customHeight="1">
      <c r="A285" s="39"/>
      <c r="B285" s="40"/>
      <c r="C285" s="229" t="s">
        <v>231</v>
      </c>
      <c r="D285" s="230" t="s">
        <v>218</v>
      </c>
      <c r="E285" s="231" t="s">
        <v>658</v>
      </c>
      <c r="F285" s="232" t="s">
        <v>659</v>
      </c>
      <c r="G285" s="233" t="s">
        <v>239</v>
      </c>
      <c r="H285" s="234">
        <v>90</v>
      </c>
      <c r="I285" s="235"/>
      <c r="J285" s="236">
        <f>ROUND(I285*H285,2)</f>
        <v>0</v>
      </c>
      <c r="K285" s="232" t="s">
        <v>1</v>
      </c>
      <c r="L285" s="45"/>
      <c r="M285" s="237" t="s">
        <v>1</v>
      </c>
      <c r="N285" s="238" t="s">
        <v>44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117</v>
      </c>
      <c r="AT285" s="241" t="s">
        <v>218</v>
      </c>
      <c r="AU285" s="241" t="s">
        <v>85</v>
      </c>
      <c r="AY285" s="18" t="s">
        <v>214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85</v>
      </c>
      <c r="BK285" s="242">
        <f>ROUND(I285*H285,2)</f>
        <v>0</v>
      </c>
      <c r="BL285" s="18" t="s">
        <v>117</v>
      </c>
      <c r="BM285" s="241" t="s">
        <v>660</v>
      </c>
    </row>
    <row r="286" s="2" customFormat="1">
      <c r="A286" s="39"/>
      <c r="B286" s="40"/>
      <c r="C286" s="41"/>
      <c r="D286" s="243" t="s">
        <v>224</v>
      </c>
      <c r="E286" s="41"/>
      <c r="F286" s="244" t="s">
        <v>659</v>
      </c>
      <c r="G286" s="41"/>
      <c r="H286" s="41"/>
      <c r="I286" s="245"/>
      <c r="J286" s="41"/>
      <c r="K286" s="41"/>
      <c r="L286" s="45"/>
      <c r="M286" s="246"/>
      <c r="N286" s="247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224</v>
      </c>
      <c r="AU286" s="18" t="s">
        <v>85</v>
      </c>
    </row>
    <row r="287" s="14" customFormat="1">
      <c r="A287" s="14"/>
      <c r="B287" s="258"/>
      <c r="C287" s="259"/>
      <c r="D287" s="243" t="s">
        <v>226</v>
      </c>
      <c r="E287" s="260" t="s">
        <v>1</v>
      </c>
      <c r="F287" s="261" t="s">
        <v>615</v>
      </c>
      <c r="G287" s="259"/>
      <c r="H287" s="262">
        <v>100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8" t="s">
        <v>226</v>
      </c>
      <c r="AU287" s="268" t="s">
        <v>85</v>
      </c>
      <c r="AV287" s="14" t="s">
        <v>87</v>
      </c>
      <c r="AW287" s="14" t="s">
        <v>34</v>
      </c>
      <c r="AX287" s="14" t="s">
        <v>79</v>
      </c>
      <c r="AY287" s="268" t="s">
        <v>214</v>
      </c>
    </row>
    <row r="288" s="14" customFormat="1">
      <c r="A288" s="14"/>
      <c r="B288" s="258"/>
      <c r="C288" s="259"/>
      <c r="D288" s="243" t="s">
        <v>226</v>
      </c>
      <c r="E288" s="260" t="s">
        <v>1</v>
      </c>
      <c r="F288" s="261" t="s">
        <v>3526</v>
      </c>
      <c r="G288" s="259"/>
      <c r="H288" s="262">
        <v>-10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8" t="s">
        <v>226</v>
      </c>
      <c r="AU288" s="268" t="s">
        <v>85</v>
      </c>
      <c r="AV288" s="14" t="s">
        <v>87</v>
      </c>
      <c r="AW288" s="14" t="s">
        <v>34</v>
      </c>
      <c r="AX288" s="14" t="s">
        <v>79</v>
      </c>
      <c r="AY288" s="268" t="s">
        <v>214</v>
      </c>
    </row>
    <row r="289" s="15" customFormat="1">
      <c r="A289" s="15"/>
      <c r="B289" s="269"/>
      <c r="C289" s="270"/>
      <c r="D289" s="243" t="s">
        <v>226</v>
      </c>
      <c r="E289" s="271" t="s">
        <v>1</v>
      </c>
      <c r="F289" s="272" t="s">
        <v>230</v>
      </c>
      <c r="G289" s="270"/>
      <c r="H289" s="273">
        <v>90</v>
      </c>
      <c r="I289" s="274"/>
      <c r="J289" s="270"/>
      <c r="K289" s="270"/>
      <c r="L289" s="275"/>
      <c r="M289" s="276"/>
      <c r="N289" s="277"/>
      <c r="O289" s="277"/>
      <c r="P289" s="277"/>
      <c r="Q289" s="277"/>
      <c r="R289" s="277"/>
      <c r="S289" s="277"/>
      <c r="T289" s="27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9" t="s">
        <v>226</v>
      </c>
      <c r="AU289" s="279" t="s">
        <v>85</v>
      </c>
      <c r="AV289" s="15" t="s">
        <v>117</v>
      </c>
      <c r="AW289" s="15" t="s">
        <v>34</v>
      </c>
      <c r="AX289" s="15" t="s">
        <v>85</v>
      </c>
      <c r="AY289" s="279" t="s">
        <v>214</v>
      </c>
    </row>
    <row r="290" s="2" customFormat="1" ht="16.5" customHeight="1">
      <c r="A290" s="39"/>
      <c r="B290" s="40"/>
      <c r="C290" s="229" t="s">
        <v>567</v>
      </c>
      <c r="D290" s="229" t="s">
        <v>218</v>
      </c>
      <c r="E290" s="231" t="s">
        <v>919</v>
      </c>
      <c r="F290" s="232" t="s">
        <v>3527</v>
      </c>
      <c r="G290" s="233" t="s">
        <v>239</v>
      </c>
      <c r="H290" s="234">
        <v>100</v>
      </c>
      <c r="I290" s="235"/>
      <c r="J290" s="236">
        <f>ROUND(I290*H290,2)</f>
        <v>0</v>
      </c>
      <c r="K290" s="232" t="s">
        <v>1</v>
      </c>
      <c r="L290" s="45"/>
      <c r="M290" s="237" t="s">
        <v>1</v>
      </c>
      <c r="N290" s="238" t="s">
        <v>44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117</v>
      </c>
      <c r="AT290" s="241" t="s">
        <v>218</v>
      </c>
      <c r="AU290" s="241" t="s">
        <v>85</v>
      </c>
      <c r="AY290" s="18" t="s">
        <v>214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85</v>
      </c>
      <c r="BK290" s="242">
        <f>ROUND(I290*H290,2)</f>
        <v>0</v>
      </c>
      <c r="BL290" s="18" t="s">
        <v>117</v>
      </c>
      <c r="BM290" s="241" t="s">
        <v>3528</v>
      </c>
    </row>
    <row r="291" s="2" customFormat="1">
      <c r="A291" s="39"/>
      <c r="B291" s="40"/>
      <c r="C291" s="41"/>
      <c r="D291" s="243" t="s">
        <v>224</v>
      </c>
      <c r="E291" s="41"/>
      <c r="F291" s="244" t="s">
        <v>3527</v>
      </c>
      <c r="G291" s="41"/>
      <c r="H291" s="41"/>
      <c r="I291" s="245"/>
      <c r="J291" s="41"/>
      <c r="K291" s="41"/>
      <c r="L291" s="45"/>
      <c r="M291" s="246"/>
      <c r="N291" s="247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224</v>
      </c>
      <c r="AU291" s="18" t="s">
        <v>85</v>
      </c>
    </row>
    <row r="292" s="2" customFormat="1" ht="16.5" customHeight="1">
      <c r="A292" s="39"/>
      <c r="B292" s="40"/>
      <c r="C292" s="229" t="s">
        <v>1807</v>
      </c>
      <c r="D292" s="229" t="s">
        <v>218</v>
      </c>
      <c r="E292" s="231" t="s">
        <v>921</v>
      </c>
      <c r="F292" s="232" t="s">
        <v>3529</v>
      </c>
      <c r="G292" s="233" t="s">
        <v>239</v>
      </c>
      <c r="H292" s="234">
        <v>100</v>
      </c>
      <c r="I292" s="235"/>
      <c r="J292" s="236">
        <f>ROUND(I292*H292,2)</f>
        <v>0</v>
      </c>
      <c r="K292" s="232" t="s">
        <v>1</v>
      </c>
      <c r="L292" s="45"/>
      <c r="M292" s="237" t="s">
        <v>1</v>
      </c>
      <c r="N292" s="238" t="s">
        <v>44</v>
      </c>
      <c r="O292" s="92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117</v>
      </c>
      <c r="AT292" s="241" t="s">
        <v>218</v>
      </c>
      <c r="AU292" s="241" t="s">
        <v>85</v>
      </c>
      <c r="AY292" s="18" t="s">
        <v>214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85</v>
      </c>
      <c r="BK292" s="242">
        <f>ROUND(I292*H292,2)</f>
        <v>0</v>
      </c>
      <c r="BL292" s="18" t="s">
        <v>117</v>
      </c>
      <c r="BM292" s="241" t="s">
        <v>3530</v>
      </c>
    </row>
    <row r="293" s="2" customFormat="1">
      <c r="A293" s="39"/>
      <c r="B293" s="40"/>
      <c r="C293" s="41"/>
      <c r="D293" s="243" t="s">
        <v>224</v>
      </c>
      <c r="E293" s="41"/>
      <c r="F293" s="244" t="s">
        <v>3529</v>
      </c>
      <c r="G293" s="41"/>
      <c r="H293" s="41"/>
      <c r="I293" s="245"/>
      <c r="J293" s="41"/>
      <c r="K293" s="41"/>
      <c r="L293" s="45"/>
      <c r="M293" s="246"/>
      <c r="N293" s="247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224</v>
      </c>
      <c r="AU293" s="18" t="s">
        <v>85</v>
      </c>
    </row>
    <row r="294" s="2" customFormat="1" ht="16.5" customHeight="1">
      <c r="A294" s="39"/>
      <c r="B294" s="40"/>
      <c r="C294" s="229" t="s">
        <v>896</v>
      </c>
      <c r="D294" s="229" t="s">
        <v>218</v>
      </c>
      <c r="E294" s="231" t="s">
        <v>923</v>
      </c>
      <c r="F294" s="232" t="s">
        <v>3529</v>
      </c>
      <c r="G294" s="233" t="s">
        <v>239</v>
      </c>
      <c r="H294" s="234">
        <v>100</v>
      </c>
      <c r="I294" s="235"/>
      <c r="J294" s="236">
        <f>ROUND(I294*H294,2)</f>
        <v>0</v>
      </c>
      <c r="K294" s="232" t="s">
        <v>1</v>
      </c>
      <c r="L294" s="45"/>
      <c r="M294" s="237" t="s">
        <v>1</v>
      </c>
      <c r="N294" s="238" t="s">
        <v>44</v>
      </c>
      <c r="O294" s="92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117</v>
      </c>
      <c r="AT294" s="241" t="s">
        <v>218</v>
      </c>
      <c r="AU294" s="241" t="s">
        <v>85</v>
      </c>
      <c r="AY294" s="18" t="s">
        <v>214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85</v>
      </c>
      <c r="BK294" s="242">
        <f>ROUND(I294*H294,2)</f>
        <v>0</v>
      </c>
      <c r="BL294" s="18" t="s">
        <v>117</v>
      </c>
      <c r="BM294" s="241" t="s">
        <v>3531</v>
      </c>
    </row>
    <row r="295" s="2" customFormat="1">
      <c r="A295" s="39"/>
      <c r="B295" s="40"/>
      <c r="C295" s="41"/>
      <c r="D295" s="243" t="s">
        <v>224</v>
      </c>
      <c r="E295" s="41"/>
      <c r="F295" s="244" t="s">
        <v>3529</v>
      </c>
      <c r="G295" s="41"/>
      <c r="H295" s="41"/>
      <c r="I295" s="245"/>
      <c r="J295" s="41"/>
      <c r="K295" s="41"/>
      <c r="L295" s="45"/>
      <c r="M295" s="246"/>
      <c r="N295" s="247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224</v>
      </c>
      <c r="AU295" s="18" t="s">
        <v>85</v>
      </c>
    </row>
    <row r="296" s="2" customFormat="1" ht="21.75" customHeight="1">
      <c r="A296" s="39"/>
      <c r="B296" s="40"/>
      <c r="C296" s="229" t="s">
        <v>1816</v>
      </c>
      <c r="D296" s="229" t="s">
        <v>218</v>
      </c>
      <c r="E296" s="231" t="s">
        <v>926</v>
      </c>
      <c r="F296" s="232" t="s">
        <v>3532</v>
      </c>
      <c r="G296" s="233" t="s">
        <v>239</v>
      </c>
      <c r="H296" s="234">
        <v>35</v>
      </c>
      <c r="I296" s="235"/>
      <c r="J296" s="236">
        <f>ROUND(I296*H296,2)</f>
        <v>0</v>
      </c>
      <c r="K296" s="232" t="s">
        <v>1</v>
      </c>
      <c r="L296" s="45"/>
      <c r="M296" s="237" t="s">
        <v>1</v>
      </c>
      <c r="N296" s="238" t="s">
        <v>44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117</v>
      </c>
      <c r="AT296" s="241" t="s">
        <v>218</v>
      </c>
      <c r="AU296" s="241" t="s">
        <v>85</v>
      </c>
      <c r="AY296" s="18" t="s">
        <v>214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85</v>
      </c>
      <c r="BK296" s="242">
        <f>ROUND(I296*H296,2)</f>
        <v>0</v>
      </c>
      <c r="BL296" s="18" t="s">
        <v>117</v>
      </c>
      <c r="BM296" s="241" t="s">
        <v>3533</v>
      </c>
    </row>
    <row r="297" s="2" customFormat="1">
      <c r="A297" s="39"/>
      <c r="B297" s="40"/>
      <c r="C297" s="41"/>
      <c r="D297" s="243" t="s">
        <v>224</v>
      </c>
      <c r="E297" s="41"/>
      <c r="F297" s="244" t="s">
        <v>3532</v>
      </c>
      <c r="G297" s="41"/>
      <c r="H297" s="41"/>
      <c r="I297" s="245"/>
      <c r="J297" s="41"/>
      <c r="K297" s="41"/>
      <c r="L297" s="45"/>
      <c r="M297" s="246"/>
      <c r="N297" s="247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224</v>
      </c>
      <c r="AU297" s="18" t="s">
        <v>85</v>
      </c>
    </row>
    <row r="298" s="2" customFormat="1" ht="16.5" customHeight="1">
      <c r="A298" s="39"/>
      <c r="B298" s="40"/>
      <c r="C298" s="229" t="s">
        <v>236</v>
      </c>
      <c r="D298" s="229" t="s">
        <v>218</v>
      </c>
      <c r="E298" s="231" t="s">
        <v>3422</v>
      </c>
      <c r="F298" s="232" t="s">
        <v>3534</v>
      </c>
      <c r="G298" s="233" t="s">
        <v>609</v>
      </c>
      <c r="H298" s="234">
        <v>20</v>
      </c>
      <c r="I298" s="235"/>
      <c r="J298" s="236">
        <f>ROUND(I298*H298,2)</f>
        <v>0</v>
      </c>
      <c r="K298" s="232" t="s">
        <v>1</v>
      </c>
      <c r="L298" s="45"/>
      <c r="M298" s="237" t="s">
        <v>1</v>
      </c>
      <c r="N298" s="238" t="s">
        <v>44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117</v>
      </c>
      <c r="AT298" s="241" t="s">
        <v>218</v>
      </c>
      <c r="AU298" s="241" t="s">
        <v>85</v>
      </c>
      <c r="AY298" s="18" t="s">
        <v>214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85</v>
      </c>
      <c r="BK298" s="242">
        <f>ROUND(I298*H298,2)</f>
        <v>0</v>
      </c>
      <c r="BL298" s="18" t="s">
        <v>117</v>
      </c>
      <c r="BM298" s="241" t="s">
        <v>3535</v>
      </c>
    </row>
    <row r="299" s="2" customFormat="1">
      <c r="A299" s="39"/>
      <c r="B299" s="40"/>
      <c r="C299" s="41"/>
      <c r="D299" s="243" t="s">
        <v>224</v>
      </c>
      <c r="E299" s="41"/>
      <c r="F299" s="244" t="s">
        <v>3534</v>
      </c>
      <c r="G299" s="41"/>
      <c r="H299" s="41"/>
      <c r="I299" s="245"/>
      <c r="J299" s="41"/>
      <c r="K299" s="41"/>
      <c r="L299" s="45"/>
      <c r="M299" s="246"/>
      <c r="N299" s="247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224</v>
      </c>
      <c r="AU299" s="18" t="s">
        <v>85</v>
      </c>
    </row>
    <row r="300" s="2" customFormat="1" ht="16.5" customHeight="1">
      <c r="A300" s="39"/>
      <c r="B300" s="40"/>
      <c r="C300" s="229" t="s">
        <v>243</v>
      </c>
      <c r="D300" s="229" t="s">
        <v>218</v>
      </c>
      <c r="E300" s="231" t="s">
        <v>3424</v>
      </c>
      <c r="F300" s="232" t="s">
        <v>3536</v>
      </c>
      <c r="G300" s="233" t="s">
        <v>239</v>
      </c>
      <c r="H300" s="234">
        <v>90</v>
      </c>
      <c r="I300" s="235"/>
      <c r="J300" s="236">
        <f>ROUND(I300*H300,2)</f>
        <v>0</v>
      </c>
      <c r="K300" s="232" t="s">
        <v>1</v>
      </c>
      <c r="L300" s="45"/>
      <c r="M300" s="237" t="s">
        <v>1</v>
      </c>
      <c r="N300" s="238" t="s">
        <v>44</v>
      </c>
      <c r="O300" s="92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117</v>
      </c>
      <c r="AT300" s="241" t="s">
        <v>218</v>
      </c>
      <c r="AU300" s="241" t="s">
        <v>85</v>
      </c>
      <c r="AY300" s="18" t="s">
        <v>214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85</v>
      </c>
      <c r="BK300" s="242">
        <f>ROUND(I300*H300,2)</f>
        <v>0</v>
      </c>
      <c r="BL300" s="18" t="s">
        <v>117</v>
      </c>
      <c r="BM300" s="241" t="s">
        <v>3537</v>
      </c>
    </row>
    <row r="301" s="2" customFormat="1">
      <c r="A301" s="39"/>
      <c r="B301" s="40"/>
      <c r="C301" s="41"/>
      <c r="D301" s="243" t="s">
        <v>224</v>
      </c>
      <c r="E301" s="41"/>
      <c r="F301" s="244" t="s">
        <v>3536</v>
      </c>
      <c r="G301" s="41"/>
      <c r="H301" s="41"/>
      <c r="I301" s="245"/>
      <c r="J301" s="41"/>
      <c r="K301" s="41"/>
      <c r="L301" s="45"/>
      <c r="M301" s="246"/>
      <c r="N301" s="247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224</v>
      </c>
      <c r="AU301" s="18" t="s">
        <v>85</v>
      </c>
    </row>
    <row r="302" s="2" customFormat="1" ht="16.5" customHeight="1">
      <c r="A302" s="39"/>
      <c r="B302" s="40"/>
      <c r="C302" s="229" t="s">
        <v>900</v>
      </c>
      <c r="D302" s="229" t="s">
        <v>218</v>
      </c>
      <c r="E302" s="231" t="s">
        <v>3426</v>
      </c>
      <c r="F302" s="232" t="s">
        <v>3538</v>
      </c>
      <c r="G302" s="233" t="s">
        <v>239</v>
      </c>
      <c r="H302" s="234">
        <v>50</v>
      </c>
      <c r="I302" s="235"/>
      <c r="J302" s="236">
        <f>ROUND(I302*H302,2)</f>
        <v>0</v>
      </c>
      <c r="K302" s="232" t="s">
        <v>1</v>
      </c>
      <c r="L302" s="45"/>
      <c r="M302" s="237" t="s">
        <v>1</v>
      </c>
      <c r="N302" s="238" t="s">
        <v>44</v>
      </c>
      <c r="O302" s="92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1" t="s">
        <v>117</v>
      </c>
      <c r="AT302" s="241" t="s">
        <v>218</v>
      </c>
      <c r="AU302" s="241" t="s">
        <v>85</v>
      </c>
      <c r="AY302" s="18" t="s">
        <v>214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8" t="s">
        <v>85</v>
      </c>
      <c r="BK302" s="242">
        <f>ROUND(I302*H302,2)</f>
        <v>0</v>
      </c>
      <c r="BL302" s="18" t="s">
        <v>117</v>
      </c>
      <c r="BM302" s="241" t="s">
        <v>3539</v>
      </c>
    </row>
    <row r="303" s="2" customFormat="1">
      <c r="A303" s="39"/>
      <c r="B303" s="40"/>
      <c r="C303" s="41"/>
      <c r="D303" s="243" t="s">
        <v>224</v>
      </c>
      <c r="E303" s="41"/>
      <c r="F303" s="244" t="s">
        <v>3538</v>
      </c>
      <c r="G303" s="41"/>
      <c r="H303" s="41"/>
      <c r="I303" s="245"/>
      <c r="J303" s="41"/>
      <c r="K303" s="41"/>
      <c r="L303" s="45"/>
      <c r="M303" s="246"/>
      <c r="N303" s="247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224</v>
      </c>
      <c r="AU303" s="18" t="s">
        <v>85</v>
      </c>
    </row>
    <row r="304" s="2" customFormat="1" ht="16.5" customHeight="1">
      <c r="A304" s="39"/>
      <c r="B304" s="40"/>
      <c r="C304" s="229" t="s">
        <v>576</v>
      </c>
      <c r="D304" s="229" t="s">
        <v>218</v>
      </c>
      <c r="E304" s="231" t="s">
        <v>613</v>
      </c>
      <c r="F304" s="232" t="s">
        <v>3540</v>
      </c>
      <c r="G304" s="233" t="s">
        <v>239</v>
      </c>
      <c r="H304" s="234">
        <v>150</v>
      </c>
      <c r="I304" s="235"/>
      <c r="J304" s="236">
        <f>ROUND(I304*H304,2)</f>
        <v>0</v>
      </c>
      <c r="K304" s="232" t="s">
        <v>1</v>
      </c>
      <c r="L304" s="45"/>
      <c r="M304" s="237" t="s">
        <v>1</v>
      </c>
      <c r="N304" s="238" t="s">
        <v>44</v>
      </c>
      <c r="O304" s="92"/>
      <c r="P304" s="239">
        <f>O304*H304</f>
        <v>0</v>
      </c>
      <c r="Q304" s="239">
        <v>0</v>
      </c>
      <c r="R304" s="239">
        <f>Q304*H304</f>
        <v>0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117</v>
      </c>
      <c r="AT304" s="241" t="s">
        <v>218</v>
      </c>
      <c r="AU304" s="241" t="s">
        <v>85</v>
      </c>
      <c r="AY304" s="18" t="s">
        <v>214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85</v>
      </c>
      <c r="BK304" s="242">
        <f>ROUND(I304*H304,2)</f>
        <v>0</v>
      </c>
      <c r="BL304" s="18" t="s">
        <v>117</v>
      </c>
      <c r="BM304" s="241" t="s">
        <v>3541</v>
      </c>
    </row>
    <row r="305" s="2" customFormat="1">
      <c r="A305" s="39"/>
      <c r="B305" s="40"/>
      <c r="C305" s="41"/>
      <c r="D305" s="243" t="s">
        <v>224</v>
      </c>
      <c r="E305" s="41"/>
      <c r="F305" s="244" t="s">
        <v>3540</v>
      </c>
      <c r="G305" s="41"/>
      <c r="H305" s="41"/>
      <c r="I305" s="245"/>
      <c r="J305" s="41"/>
      <c r="K305" s="41"/>
      <c r="L305" s="45"/>
      <c r="M305" s="246"/>
      <c r="N305" s="247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224</v>
      </c>
      <c r="AU305" s="18" t="s">
        <v>85</v>
      </c>
    </row>
    <row r="306" s="2" customFormat="1" ht="16.5" customHeight="1">
      <c r="A306" s="39"/>
      <c r="B306" s="40"/>
      <c r="C306" s="229" t="s">
        <v>903</v>
      </c>
      <c r="D306" s="229" t="s">
        <v>218</v>
      </c>
      <c r="E306" s="231" t="s">
        <v>617</v>
      </c>
      <c r="F306" s="232" t="s">
        <v>3542</v>
      </c>
      <c r="G306" s="233" t="s">
        <v>609</v>
      </c>
      <c r="H306" s="234">
        <v>30</v>
      </c>
      <c r="I306" s="235"/>
      <c r="J306" s="236">
        <f>ROUND(I306*H306,2)</f>
        <v>0</v>
      </c>
      <c r="K306" s="232" t="s">
        <v>1</v>
      </c>
      <c r="L306" s="45"/>
      <c r="M306" s="237" t="s">
        <v>1</v>
      </c>
      <c r="N306" s="238" t="s">
        <v>44</v>
      </c>
      <c r="O306" s="92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117</v>
      </c>
      <c r="AT306" s="241" t="s">
        <v>218</v>
      </c>
      <c r="AU306" s="241" t="s">
        <v>85</v>
      </c>
      <c r="AY306" s="18" t="s">
        <v>214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85</v>
      </c>
      <c r="BK306" s="242">
        <f>ROUND(I306*H306,2)</f>
        <v>0</v>
      </c>
      <c r="BL306" s="18" t="s">
        <v>117</v>
      </c>
      <c r="BM306" s="241" t="s">
        <v>3543</v>
      </c>
    </row>
    <row r="307" s="2" customFormat="1">
      <c r="A307" s="39"/>
      <c r="B307" s="40"/>
      <c r="C307" s="41"/>
      <c r="D307" s="243" t="s">
        <v>224</v>
      </c>
      <c r="E307" s="41"/>
      <c r="F307" s="244" t="s">
        <v>3542</v>
      </c>
      <c r="G307" s="41"/>
      <c r="H307" s="41"/>
      <c r="I307" s="245"/>
      <c r="J307" s="41"/>
      <c r="K307" s="41"/>
      <c r="L307" s="45"/>
      <c r="M307" s="246"/>
      <c r="N307" s="247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224</v>
      </c>
      <c r="AU307" s="18" t="s">
        <v>85</v>
      </c>
    </row>
    <row r="308" s="2" customFormat="1" ht="16.5" customHeight="1">
      <c r="A308" s="39"/>
      <c r="B308" s="40"/>
      <c r="C308" s="229" t="s">
        <v>581</v>
      </c>
      <c r="D308" s="230" t="s">
        <v>218</v>
      </c>
      <c r="E308" s="231" t="s">
        <v>661</v>
      </c>
      <c r="F308" s="232" t="s">
        <v>662</v>
      </c>
      <c r="G308" s="233" t="s">
        <v>634</v>
      </c>
      <c r="H308" s="234">
        <v>0.94999999999999996</v>
      </c>
      <c r="I308" s="235"/>
      <c r="J308" s="236">
        <f>ROUND(I308*H308,2)</f>
        <v>0</v>
      </c>
      <c r="K308" s="232" t="s">
        <v>1</v>
      </c>
      <c r="L308" s="45"/>
      <c r="M308" s="237" t="s">
        <v>1</v>
      </c>
      <c r="N308" s="238" t="s">
        <v>44</v>
      </c>
      <c r="O308" s="92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117</v>
      </c>
      <c r="AT308" s="241" t="s">
        <v>218</v>
      </c>
      <c r="AU308" s="241" t="s">
        <v>85</v>
      </c>
      <c r="AY308" s="18" t="s">
        <v>214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85</v>
      </c>
      <c r="BK308" s="242">
        <f>ROUND(I308*H308,2)</f>
        <v>0</v>
      </c>
      <c r="BL308" s="18" t="s">
        <v>117</v>
      </c>
      <c r="BM308" s="241" t="s">
        <v>663</v>
      </c>
    </row>
    <row r="309" s="2" customFormat="1">
      <c r="A309" s="39"/>
      <c r="B309" s="40"/>
      <c r="C309" s="41"/>
      <c r="D309" s="243" t="s">
        <v>224</v>
      </c>
      <c r="E309" s="41"/>
      <c r="F309" s="244" t="s">
        <v>662</v>
      </c>
      <c r="G309" s="41"/>
      <c r="H309" s="41"/>
      <c r="I309" s="245"/>
      <c r="J309" s="41"/>
      <c r="K309" s="41"/>
      <c r="L309" s="45"/>
      <c r="M309" s="246"/>
      <c r="N309" s="247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224</v>
      </c>
      <c r="AU309" s="18" t="s">
        <v>85</v>
      </c>
    </row>
    <row r="310" s="14" customFormat="1">
      <c r="A310" s="14"/>
      <c r="B310" s="258"/>
      <c r="C310" s="259"/>
      <c r="D310" s="243" t="s">
        <v>226</v>
      </c>
      <c r="E310" s="260" t="s">
        <v>1</v>
      </c>
      <c r="F310" s="261" t="s">
        <v>85</v>
      </c>
      <c r="G310" s="259"/>
      <c r="H310" s="262">
        <v>1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8" t="s">
        <v>226</v>
      </c>
      <c r="AU310" s="268" t="s">
        <v>85</v>
      </c>
      <c r="AV310" s="14" t="s">
        <v>87</v>
      </c>
      <c r="AW310" s="14" t="s">
        <v>34</v>
      </c>
      <c r="AX310" s="14" t="s">
        <v>79</v>
      </c>
      <c r="AY310" s="268" t="s">
        <v>214</v>
      </c>
    </row>
    <row r="311" s="14" customFormat="1">
      <c r="A311" s="14"/>
      <c r="B311" s="258"/>
      <c r="C311" s="259"/>
      <c r="D311" s="243" t="s">
        <v>226</v>
      </c>
      <c r="E311" s="260" t="s">
        <v>1</v>
      </c>
      <c r="F311" s="261" t="s">
        <v>3462</v>
      </c>
      <c r="G311" s="259"/>
      <c r="H311" s="262">
        <v>-0.050000000000000003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8" t="s">
        <v>226</v>
      </c>
      <c r="AU311" s="268" t="s">
        <v>85</v>
      </c>
      <c r="AV311" s="14" t="s">
        <v>87</v>
      </c>
      <c r="AW311" s="14" t="s">
        <v>34</v>
      </c>
      <c r="AX311" s="14" t="s">
        <v>79</v>
      </c>
      <c r="AY311" s="268" t="s">
        <v>214</v>
      </c>
    </row>
    <row r="312" s="15" customFormat="1">
      <c r="A312" s="15"/>
      <c r="B312" s="269"/>
      <c r="C312" s="270"/>
      <c r="D312" s="243" t="s">
        <v>226</v>
      </c>
      <c r="E312" s="271" t="s">
        <v>1</v>
      </c>
      <c r="F312" s="272" t="s">
        <v>230</v>
      </c>
      <c r="G312" s="270"/>
      <c r="H312" s="273">
        <v>0.94999999999999996</v>
      </c>
      <c r="I312" s="274"/>
      <c r="J312" s="270"/>
      <c r="K312" s="270"/>
      <c r="L312" s="275"/>
      <c r="M312" s="276"/>
      <c r="N312" s="277"/>
      <c r="O312" s="277"/>
      <c r="P312" s="277"/>
      <c r="Q312" s="277"/>
      <c r="R312" s="277"/>
      <c r="S312" s="277"/>
      <c r="T312" s="27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9" t="s">
        <v>226</v>
      </c>
      <c r="AU312" s="279" t="s">
        <v>85</v>
      </c>
      <c r="AV312" s="15" t="s">
        <v>117</v>
      </c>
      <c r="AW312" s="15" t="s">
        <v>34</v>
      </c>
      <c r="AX312" s="15" t="s">
        <v>85</v>
      </c>
      <c r="AY312" s="279" t="s">
        <v>214</v>
      </c>
    </row>
    <row r="313" s="12" customFormat="1" ht="25.92" customHeight="1">
      <c r="A313" s="12"/>
      <c r="B313" s="213"/>
      <c r="C313" s="214"/>
      <c r="D313" s="215" t="s">
        <v>78</v>
      </c>
      <c r="E313" s="216" t="s">
        <v>610</v>
      </c>
      <c r="F313" s="216" t="s">
        <v>664</v>
      </c>
      <c r="G313" s="214"/>
      <c r="H313" s="214"/>
      <c r="I313" s="217"/>
      <c r="J313" s="218">
        <f>BK313</f>
        <v>0</v>
      </c>
      <c r="K313" s="214"/>
      <c r="L313" s="219"/>
      <c r="M313" s="220"/>
      <c r="N313" s="221"/>
      <c r="O313" s="221"/>
      <c r="P313" s="222">
        <f>SUM(P314:P335)</f>
        <v>0</v>
      </c>
      <c r="Q313" s="221"/>
      <c r="R313" s="222">
        <f>SUM(R314:R335)</f>
        <v>0</v>
      </c>
      <c r="S313" s="221"/>
      <c r="T313" s="223">
        <f>SUM(T314:T335)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4" t="s">
        <v>85</v>
      </c>
      <c r="AT313" s="225" t="s">
        <v>78</v>
      </c>
      <c r="AU313" s="225" t="s">
        <v>79</v>
      </c>
      <c r="AY313" s="224" t="s">
        <v>214</v>
      </c>
      <c r="BK313" s="226">
        <f>SUM(BK314:BK335)</f>
        <v>0</v>
      </c>
    </row>
    <row r="314" s="2" customFormat="1" ht="21.75" customHeight="1">
      <c r="A314" s="39"/>
      <c r="B314" s="40"/>
      <c r="C314" s="229" t="s">
        <v>665</v>
      </c>
      <c r="D314" s="230" t="s">
        <v>218</v>
      </c>
      <c r="E314" s="231" t="s">
        <v>666</v>
      </c>
      <c r="F314" s="232" t="s">
        <v>667</v>
      </c>
      <c r="G314" s="233" t="s">
        <v>609</v>
      </c>
      <c r="H314" s="234">
        <v>10</v>
      </c>
      <c r="I314" s="235"/>
      <c r="J314" s="236">
        <f>ROUND(I314*H314,2)</f>
        <v>0</v>
      </c>
      <c r="K314" s="232" t="s">
        <v>1</v>
      </c>
      <c r="L314" s="45"/>
      <c r="M314" s="237" t="s">
        <v>1</v>
      </c>
      <c r="N314" s="238" t="s">
        <v>44</v>
      </c>
      <c r="O314" s="92"/>
      <c r="P314" s="239">
        <f>O314*H314</f>
        <v>0</v>
      </c>
      <c r="Q314" s="239">
        <v>0</v>
      </c>
      <c r="R314" s="239">
        <f>Q314*H314</f>
        <v>0</v>
      </c>
      <c r="S314" s="239">
        <v>0</v>
      </c>
      <c r="T314" s="24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1" t="s">
        <v>117</v>
      </c>
      <c r="AT314" s="241" t="s">
        <v>218</v>
      </c>
      <c r="AU314" s="241" t="s">
        <v>85</v>
      </c>
      <c r="AY314" s="18" t="s">
        <v>214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8" t="s">
        <v>85</v>
      </c>
      <c r="BK314" s="242">
        <f>ROUND(I314*H314,2)</f>
        <v>0</v>
      </c>
      <c r="BL314" s="18" t="s">
        <v>117</v>
      </c>
      <c r="BM314" s="241" t="s">
        <v>668</v>
      </c>
    </row>
    <row r="315" s="2" customFormat="1">
      <c r="A315" s="39"/>
      <c r="B315" s="40"/>
      <c r="C315" s="41"/>
      <c r="D315" s="243" t="s">
        <v>224</v>
      </c>
      <c r="E315" s="41"/>
      <c r="F315" s="244" t="s">
        <v>667</v>
      </c>
      <c r="G315" s="41"/>
      <c r="H315" s="41"/>
      <c r="I315" s="245"/>
      <c r="J315" s="41"/>
      <c r="K315" s="41"/>
      <c r="L315" s="45"/>
      <c r="M315" s="246"/>
      <c r="N315" s="247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224</v>
      </c>
      <c r="AU315" s="18" t="s">
        <v>85</v>
      </c>
    </row>
    <row r="316" s="14" customFormat="1">
      <c r="A316" s="14"/>
      <c r="B316" s="258"/>
      <c r="C316" s="259"/>
      <c r="D316" s="243" t="s">
        <v>226</v>
      </c>
      <c r="E316" s="260" t="s">
        <v>1</v>
      </c>
      <c r="F316" s="261" t="s">
        <v>847</v>
      </c>
      <c r="G316" s="259"/>
      <c r="H316" s="262">
        <v>18</v>
      </c>
      <c r="I316" s="263"/>
      <c r="J316" s="259"/>
      <c r="K316" s="259"/>
      <c r="L316" s="264"/>
      <c r="M316" s="265"/>
      <c r="N316" s="266"/>
      <c r="O316" s="266"/>
      <c r="P316" s="266"/>
      <c r="Q316" s="266"/>
      <c r="R316" s="266"/>
      <c r="S316" s="266"/>
      <c r="T316" s="26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8" t="s">
        <v>226</v>
      </c>
      <c r="AU316" s="268" t="s">
        <v>85</v>
      </c>
      <c r="AV316" s="14" t="s">
        <v>87</v>
      </c>
      <c r="AW316" s="14" t="s">
        <v>34</v>
      </c>
      <c r="AX316" s="14" t="s">
        <v>79</v>
      </c>
      <c r="AY316" s="268" t="s">
        <v>214</v>
      </c>
    </row>
    <row r="317" s="14" customFormat="1">
      <c r="A317" s="14"/>
      <c r="B317" s="258"/>
      <c r="C317" s="259"/>
      <c r="D317" s="243" t="s">
        <v>226</v>
      </c>
      <c r="E317" s="260" t="s">
        <v>1</v>
      </c>
      <c r="F317" s="261" t="s">
        <v>3544</v>
      </c>
      <c r="G317" s="259"/>
      <c r="H317" s="262">
        <v>-8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8" t="s">
        <v>226</v>
      </c>
      <c r="AU317" s="268" t="s">
        <v>85</v>
      </c>
      <c r="AV317" s="14" t="s">
        <v>87</v>
      </c>
      <c r="AW317" s="14" t="s">
        <v>34</v>
      </c>
      <c r="AX317" s="14" t="s">
        <v>79</v>
      </c>
      <c r="AY317" s="268" t="s">
        <v>214</v>
      </c>
    </row>
    <row r="318" s="15" customFormat="1">
      <c r="A318" s="15"/>
      <c r="B318" s="269"/>
      <c r="C318" s="270"/>
      <c r="D318" s="243" t="s">
        <v>226</v>
      </c>
      <c r="E318" s="271" t="s">
        <v>1</v>
      </c>
      <c r="F318" s="272" t="s">
        <v>230</v>
      </c>
      <c r="G318" s="270"/>
      <c r="H318" s="273">
        <v>10</v>
      </c>
      <c r="I318" s="274"/>
      <c r="J318" s="270"/>
      <c r="K318" s="270"/>
      <c r="L318" s="275"/>
      <c r="M318" s="276"/>
      <c r="N318" s="277"/>
      <c r="O318" s="277"/>
      <c r="P318" s="277"/>
      <c r="Q318" s="277"/>
      <c r="R318" s="277"/>
      <c r="S318" s="277"/>
      <c r="T318" s="278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9" t="s">
        <v>226</v>
      </c>
      <c r="AU318" s="279" t="s">
        <v>85</v>
      </c>
      <c r="AV318" s="15" t="s">
        <v>117</v>
      </c>
      <c r="AW318" s="15" t="s">
        <v>34</v>
      </c>
      <c r="AX318" s="15" t="s">
        <v>85</v>
      </c>
      <c r="AY318" s="279" t="s">
        <v>214</v>
      </c>
    </row>
    <row r="319" s="2" customFormat="1" ht="21.75" customHeight="1">
      <c r="A319" s="39"/>
      <c r="B319" s="40"/>
      <c r="C319" s="229" t="s">
        <v>1898</v>
      </c>
      <c r="D319" s="229" t="s">
        <v>218</v>
      </c>
      <c r="E319" s="231" t="s">
        <v>931</v>
      </c>
      <c r="F319" s="232" t="s">
        <v>3545</v>
      </c>
      <c r="G319" s="233" t="s">
        <v>609</v>
      </c>
      <c r="H319" s="234">
        <v>44</v>
      </c>
      <c r="I319" s="235"/>
      <c r="J319" s="236">
        <f>ROUND(I319*H319,2)</f>
        <v>0</v>
      </c>
      <c r="K319" s="232" t="s">
        <v>1</v>
      </c>
      <c r="L319" s="45"/>
      <c r="M319" s="237" t="s">
        <v>1</v>
      </c>
      <c r="N319" s="238" t="s">
        <v>44</v>
      </c>
      <c r="O319" s="92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1" t="s">
        <v>117</v>
      </c>
      <c r="AT319" s="241" t="s">
        <v>218</v>
      </c>
      <c r="AU319" s="241" t="s">
        <v>85</v>
      </c>
      <c r="AY319" s="18" t="s">
        <v>214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8" t="s">
        <v>85</v>
      </c>
      <c r="BK319" s="242">
        <f>ROUND(I319*H319,2)</f>
        <v>0</v>
      </c>
      <c r="BL319" s="18" t="s">
        <v>117</v>
      </c>
      <c r="BM319" s="241" t="s">
        <v>3546</v>
      </c>
    </row>
    <row r="320" s="2" customFormat="1">
      <c r="A320" s="39"/>
      <c r="B320" s="40"/>
      <c r="C320" s="41"/>
      <c r="D320" s="243" t="s">
        <v>224</v>
      </c>
      <c r="E320" s="41"/>
      <c r="F320" s="244" t="s">
        <v>3545</v>
      </c>
      <c r="G320" s="41"/>
      <c r="H320" s="41"/>
      <c r="I320" s="245"/>
      <c r="J320" s="41"/>
      <c r="K320" s="41"/>
      <c r="L320" s="45"/>
      <c r="M320" s="246"/>
      <c r="N320" s="247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224</v>
      </c>
      <c r="AU320" s="18" t="s">
        <v>85</v>
      </c>
    </row>
    <row r="321" s="2" customFormat="1" ht="21.75" customHeight="1">
      <c r="A321" s="39"/>
      <c r="B321" s="40"/>
      <c r="C321" s="229" t="s">
        <v>1907</v>
      </c>
      <c r="D321" s="229" t="s">
        <v>218</v>
      </c>
      <c r="E321" s="231" t="s">
        <v>933</v>
      </c>
      <c r="F321" s="232" t="s">
        <v>3547</v>
      </c>
      <c r="G321" s="233" t="s">
        <v>609</v>
      </c>
      <c r="H321" s="234">
        <v>4</v>
      </c>
      <c r="I321" s="235"/>
      <c r="J321" s="236">
        <f>ROUND(I321*H321,2)</f>
        <v>0</v>
      </c>
      <c r="K321" s="232" t="s">
        <v>1</v>
      </c>
      <c r="L321" s="45"/>
      <c r="M321" s="237" t="s">
        <v>1</v>
      </c>
      <c r="N321" s="238" t="s">
        <v>44</v>
      </c>
      <c r="O321" s="92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1" t="s">
        <v>117</v>
      </c>
      <c r="AT321" s="241" t="s">
        <v>218</v>
      </c>
      <c r="AU321" s="241" t="s">
        <v>85</v>
      </c>
      <c r="AY321" s="18" t="s">
        <v>214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8" t="s">
        <v>85</v>
      </c>
      <c r="BK321" s="242">
        <f>ROUND(I321*H321,2)</f>
        <v>0</v>
      </c>
      <c r="BL321" s="18" t="s">
        <v>117</v>
      </c>
      <c r="BM321" s="241" t="s">
        <v>3548</v>
      </c>
    </row>
    <row r="322" s="2" customFormat="1">
      <c r="A322" s="39"/>
      <c r="B322" s="40"/>
      <c r="C322" s="41"/>
      <c r="D322" s="243" t="s">
        <v>224</v>
      </c>
      <c r="E322" s="41"/>
      <c r="F322" s="244" t="s">
        <v>3547</v>
      </c>
      <c r="G322" s="41"/>
      <c r="H322" s="41"/>
      <c r="I322" s="245"/>
      <c r="J322" s="41"/>
      <c r="K322" s="41"/>
      <c r="L322" s="45"/>
      <c r="M322" s="246"/>
      <c r="N322" s="247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224</v>
      </c>
      <c r="AU322" s="18" t="s">
        <v>85</v>
      </c>
    </row>
    <row r="323" s="2" customFormat="1" ht="21.75" customHeight="1">
      <c r="A323" s="39"/>
      <c r="B323" s="40"/>
      <c r="C323" s="229" t="s">
        <v>1924</v>
      </c>
      <c r="D323" s="229" t="s">
        <v>218</v>
      </c>
      <c r="E323" s="231" t="s">
        <v>935</v>
      </c>
      <c r="F323" s="232" t="s">
        <v>3549</v>
      </c>
      <c r="G323" s="233" t="s">
        <v>609</v>
      </c>
      <c r="H323" s="234">
        <v>14</v>
      </c>
      <c r="I323" s="235"/>
      <c r="J323" s="236">
        <f>ROUND(I323*H323,2)</f>
        <v>0</v>
      </c>
      <c r="K323" s="232" t="s">
        <v>1</v>
      </c>
      <c r="L323" s="45"/>
      <c r="M323" s="237" t="s">
        <v>1</v>
      </c>
      <c r="N323" s="238" t="s">
        <v>44</v>
      </c>
      <c r="O323" s="92"/>
      <c r="P323" s="239">
        <f>O323*H323</f>
        <v>0</v>
      </c>
      <c r="Q323" s="239">
        <v>0</v>
      </c>
      <c r="R323" s="239">
        <f>Q323*H323</f>
        <v>0</v>
      </c>
      <c r="S323" s="239">
        <v>0</v>
      </c>
      <c r="T323" s="24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1" t="s">
        <v>117</v>
      </c>
      <c r="AT323" s="241" t="s">
        <v>218</v>
      </c>
      <c r="AU323" s="241" t="s">
        <v>85</v>
      </c>
      <c r="AY323" s="18" t="s">
        <v>214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8" t="s">
        <v>85</v>
      </c>
      <c r="BK323" s="242">
        <f>ROUND(I323*H323,2)</f>
        <v>0</v>
      </c>
      <c r="BL323" s="18" t="s">
        <v>117</v>
      </c>
      <c r="BM323" s="241" t="s">
        <v>3550</v>
      </c>
    </row>
    <row r="324" s="2" customFormat="1">
      <c r="A324" s="39"/>
      <c r="B324" s="40"/>
      <c r="C324" s="41"/>
      <c r="D324" s="243" t="s">
        <v>224</v>
      </c>
      <c r="E324" s="41"/>
      <c r="F324" s="244" t="s">
        <v>3549</v>
      </c>
      <c r="G324" s="41"/>
      <c r="H324" s="41"/>
      <c r="I324" s="245"/>
      <c r="J324" s="41"/>
      <c r="K324" s="41"/>
      <c r="L324" s="45"/>
      <c r="M324" s="246"/>
      <c r="N324" s="247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224</v>
      </c>
      <c r="AU324" s="18" t="s">
        <v>85</v>
      </c>
    </row>
    <row r="325" s="2" customFormat="1" ht="21.75" customHeight="1">
      <c r="A325" s="39"/>
      <c r="B325" s="40"/>
      <c r="C325" s="229" t="s">
        <v>588</v>
      </c>
      <c r="D325" s="229" t="s">
        <v>218</v>
      </c>
      <c r="E325" s="231" t="s">
        <v>937</v>
      </c>
      <c r="F325" s="232" t="s">
        <v>3551</v>
      </c>
      <c r="G325" s="233" t="s">
        <v>609</v>
      </c>
      <c r="H325" s="234">
        <v>14</v>
      </c>
      <c r="I325" s="235"/>
      <c r="J325" s="236">
        <f>ROUND(I325*H325,2)</f>
        <v>0</v>
      </c>
      <c r="K325" s="232" t="s">
        <v>1</v>
      </c>
      <c r="L325" s="45"/>
      <c r="M325" s="237" t="s">
        <v>1</v>
      </c>
      <c r="N325" s="238" t="s">
        <v>44</v>
      </c>
      <c r="O325" s="92"/>
      <c r="P325" s="239">
        <f>O325*H325</f>
        <v>0</v>
      </c>
      <c r="Q325" s="239">
        <v>0</v>
      </c>
      <c r="R325" s="239">
        <f>Q325*H325</f>
        <v>0</v>
      </c>
      <c r="S325" s="239">
        <v>0</v>
      </c>
      <c r="T325" s="24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1" t="s">
        <v>117</v>
      </c>
      <c r="AT325" s="241" t="s">
        <v>218</v>
      </c>
      <c r="AU325" s="241" t="s">
        <v>85</v>
      </c>
      <c r="AY325" s="18" t="s">
        <v>214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8" t="s">
        <v>85</v>
      </c>
      <c r="BK325" s="242">
        <f>ROUND(I325*H325,2)</f>
        <v>0</v>
      </c>
      <c r="BL325" s="18" t="s">
        <v>117</v>
      </c>
      <c r="BM325" s="241" t="s">
        <v>3552</v>
      </c>
    </row>
    <row r="326" s="2" customFormat="1">
      <c r="A326" s="39"/>
      <c r="B326" s="40"/>
      <c r="C326" s="41"/>
      <c r="D326" s="243" t="s">
        <v>224</v>
      </c>
      <c r="E326" s="41"/>
      <c r="F326" s="244" t="s">
        <v>3551</v>
      </c>
      <c r="G326" s="41"/>
      <c r="H326" s="41"/>
      <c r="I326" s="245"/>
      <c r="J326" s="41"/>
      <c r="K326" s="41"/>
      <c r="L326" s="45"/>
      <c r="M326" s="246"/>
      <c r="N326" s="247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224</v>
      </c>
      <c r="AU326" s="18" t="s">
        <v>85</v>
      </c>
    </row>
    <row r="327" s="2" customFormat="1" ht="21.75" customHeight="1">
      <c r="A327" s="39"/>
      <c r="B327" s="40"/>
      <c r="C327" s="229" t="s">
        <v>1957</v>
      </c>
      <c r="D327" s="229" t="s">
        <v>218</v>
      </c>
      <c r="E327" s="231" t="s">
        <v>939</v>
      </c>
      <c r="F327" s="232" t="s">
        <v>3553</v>
      </c>
      <c r="G327" s="233" t="s">
        <v>609</v>
      </c>
      <c r="H327" s="234">
        <v>9</v>
      </c>
      <c r="I327" s="235"/>
      <c r="J327" s="236">
        <f>ROUND(I327*H327,2)</f>
        <v>0</v>
      </c>
      <c r="K327" s="232" t="s">
        <v>1</v>
      </c>
      <c r="L327" s="45"/>
      <c r="M327" s="237" t="s">
        <v>1</v>
      </c>
      <c r="N327" s="238" t="s">
        <v>44</v>
      </c>
      <c r="O327" s="92"/>
      <c r="P327" s="239">
        <f>O327*H327</f>
        <v>0</v>
      </c>
      <c r="Q327" s="239">
        <v>0</v>
      </c>
      <c r="R327" s="239">
        <f>Q327*H327</f>
        <v>0</v>
      </c>
      <c r="S327" s="239">
        <v>0</v>
      </c>
      <c r="T327" s="24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1" t="s">
        <v>117</v>
      </c>
      <c r="AT327" s="241" t="s">
        <v>218</v>
      </c>
      <c r="AU327" s="241" t="s">
        <v>85</v>
      </c>
      <c r="AY327" s="18" t="s">
        <v>214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8" t="s">
        <v>85</v>
      </c>
      <c r="BK327" s="242">
        <f>ROUND(I327*H327,2)</f>
        <v>0</v>
      </c>
      <c r="BL327" s="18" t="s">
        <v>117</v>
      </c>
      <c r="BM327" s="241" t="s">
        <v>3554</v>
      </c>
    </row>
    <row r="328" s="2" customFormat="1">
      <c r="A328" s="39"/>
      <c r="B328" s="40"/>
      <c r="C328" s="41"/>
      <c r="D328" s="243" t="s">
        <v>224</v>
      </c>
      <c r="E328" s="41"/>
      <c r="F328" s="244" t="s">
        <v>3553</v>
      </c>
      <c r="G328" s="41"/>
      <c r="H328" s="41"/>
      <c r="I328" s="245"/>
      <c r="J328" s="41"/>
      <c r="K328" s="41"/>
      <c r="L328" s="45"/>
      <c r="M328" s="246"/>
      <c r="N328" s="247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224</v>
      </c>
      <c r="AU328" s="18" t="s">
        <v>85</v>
      </c>
    </row>
    <row r="329" s="2" customFormat="1" ht="16.5" customHeight="1">
      <c r="A329" s="39"/>
      <c r="B329" s="40"/>
      <c r="C329" s="229" t="s">
        <v>1939</v>
      </c>
      <c r="D329" s="229" t="s">
        <v>218</v>
      </c>
      <c r="E329" s="231" t="s">
        <v>941</v>
      </c>
      <c r="F329" s="232" t="s">
        <v>3555</v>
      </c>
      <c r="G329" s="233" t="s">
        <v>609</v>
      </c>
      <c r="H329" s="234">
        <v>8</v>
      </c>
      <c r="I329" s="235"/>
      <c r="J329" s="236">
        <f>ROUND(I329*H329,2)</f>
        <v>0</v>
      </c>
      <c r="K329" s="232" t="s">
        <v>1</v>
      </c>
      <c r="L329" s="45"/>
      <c r="M329" s="237" t="s">
        <v>1</v>
      </c>
      <c r="N329" s="238" t="s">
        <v>44</v>
      </c>
      <c r="O329" s="92"/>
      <c r="P329" s="239">
        <f>O329*H329</f>
        <v>0</v>
      </c>
      <c r="Q329" s="239">
        <v>0</v>
      </c>
      <c r="R329" s="239">
        <f>Q329*H329</f>
        <v>0</v>
      </c>
      <c r="S329" s="239">
        <v>0</v>
      </c>
      <c r="T329" s="24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117</v>
      </c>
      <c r="AT329" s="241" t="s">
        <v>218</v>
      </c>
      <c r="AU329" s="241" t="s">
        <v>85</v>
      </c>
      <c r="AY329" s="18" t="s">
        <v>214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85</v>
      </c>
      <c r="BK329" s="242">
        <f>ROUND(I329*H329,2)</f>
        <v>0</v>
      </c>
      <c r="BL329" s="18" t="s">
        <v>117</v>
      </c>
      <c r="BM329" s="241" t="s">
        <v>3556</v>
      </c>
    </row>
    <row r="330" s="2" customFormat="1">
      <c r="A330" s="39"/>
      <c r="B330" s="40"/>
      <c r="C330" s="41"/>
      <c r="D330" s="243" t="s">
        <v>224</v>
      </c>
      <c r="E330" s="41"/>
      <c r="F330" s="244" t="s">
        <v>3555</v>
      </c>
      <c r="G330" s="41"/>
      <c r="H330" s="41"/>
      <c r="I330" s="245"/>
      <c r="J330" s="41"/>
      <c r="K330" s="41"/>
      <c r="L330" s="45"/>
      <c r="M330" s="246"/>
      <c r="N330" s="247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224</v>
      </c>
      <c r="AU330" s="18" t="s">
        <v>85</v>
      </c>
    </row>
    <row r="331" s="2" customFormat="1" ht="16.5" customHeight="1">
      <c r="A331" s="39"/>
      <c r="B331" s="40"/>
      <c r="C331" s="229" t="s">
        <v>669</v>
      </c>
      <c r="D331" s="230" t="s">
        <v>218</v>
      </c>
      <c r="E331" s="231" t="s">
        <v>670</v>
      </c>
      <c r="F331" s="232" t="s">
        <v>662</v>
      </c>
      <c r="G331" s="233" t="s">
        <v>634</v>
      </c>
      <c r="H331" s="234">
        <v>0.94999999999999996</v>
      </c>
      <c r="I331" s="235"/>
      <c r="J331" s="236">
        <f>ROUND(I331*H331,2)</f>
        <v>0</v>
      </c>
      <c r="K331" s="232" t="s">
        <v>1</v>
      </c>
      <c r="L331" s="45"/>
      <c r="M331" s="237" t="s">
        <v>1</v>
      </c>
      <c r="N331" s="238" t="s">
        <v>44</v>
      </c>
      <c r="O331" s="92"/>
      <c r="P331" s="239">
        <f>O331*H331</f>
        <v>0</v>
      </c>
      <c r="Q331" s="239">
        <v>0</v>
      </c>
      <c r="R331" s="239">
        <f>Q331*H331</f>
        <v>0</v>
      </c>
      <c r="S331" s="239">
        <v>0</v>
      </c>
      <c r="T331" s="24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1" t="s">
        <v>117</v>
      </c>
      <c r="AT331" s="241" t="s">
        <v>218</v>
      </c>
      <c r="AU331" s="241" t="s">
        <v>85</v>
      </c>
      <c r="AY331" s="18" t="s">
        <v>214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8" t="s">
        <v>85</v>
      </c>
      <c r="BK331" s="242">
        <f>ROUND(I331*H331,2)</f>
        <v>0</v>
      </c>
      <c r="BL331" s="18" t="s">
        <v>117</v>
      </c>
      <c r="BM331" s="241" t="s">
        <v>671</v>
      </c>
    </row>
    <row r="332" s="2" customFormat="1">
      <c r="A332" s="39"/>
      <c r="B332" s="40"/>
      <c r="C332" s="41"/>
      <c r="D332" s="243" t="s">
        <v>224</v>
      </c>
      <c r="E332" s="41"/>
      <c r="F332" s="244" t="s">
        <v>662</v>
      </c>
      <c r="G332" s="41"/>
      <c r="H332" s="41"/>
      <c r="I332" s="245"/>
      <c r="J332" s="41"/>
      <c r="K332" s="41"/>
      <c r="L332" s="45"/>
      <c r="M332" s="246"/>
      <c r="N332" s="247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224</v>
      </c>
      <c r="AU332" s="18" t="s">
        <v>85</v>
      </c>
    </row>
    <row r="333" s="14" customFormat="1">
      <c r="A333" s="14"/>
      <c r="B333" s="258"/>
      <c r="C333" s="259"/>
      <c r="D333" s="243" t="s">
        <v>226</v>
      </c>
      <c r="E333" s="260" t="s">
        <v>1</v>
      </c>
      <c r="F333" s="261" t="s">
        <v>85</v>
      </c>
      <c r="G333" s="259"/>
      <c r="H333" s="262">
        <v>1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8" t="s">
        <v>226</v>
      </c>
      <c r="AU333" s="268" t="s">
        <v>85</v>
      </c>
      <c r="AV333" s="14" t="s">
        <v>87</v>
      </c>
      <c r="AW333" s="14" t="s">
        <v>34</v>
      </c>
      <c r="AX333" s="14" t="s">
        <v>79</v>
      </c>
      <c r="AY333" s="268" t="s">
        <v>214</v>
      </c>
    </row>
    <row r="334" s="14" customFormat="1">
      <c r="A334" s="14"/>
      <c r="B334" s="258"/>
      <c r="C334" s="259"/>
      <c r="D334" s="243" t="s">
        <v>226</v>
      </c>
      <c r="E334" s="260" t="s">
        <v>1</v>
      </c>
      <c r="F334" s="261" t="s">
        <v>3462</v>
      </c>
      <c r="G334" s="259"/>
      <c r="H334" s="262">
        <v>-0.050000000000000003</v>
      </c>
      <c r="I334" s="263"/>
      <c r="J334" s="259"/>
      <c r="K334" s="259"/>
      <c r="L334" s="264"/>
      <c r="M334" s="265"/>
      <c r="N334" s="266"/>
      <c r="O334" s="266"/>
      <c r="P334" s="266"/>
      <c r="Q334" s="266"/>
      <c r="R334" s="266"/>
      <c r="S334" s="266"/>
      <c r="T334" s="26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8" t="s">
        <v>226</v>
      </c>
      <c r="AU334" s="268" t="s">
        <v>85</v>
      </c>
      <c r="AV334" s="14" t="s">
        <v>87</v>
      </c>
      <c r="AW334" s="14" t="s">
        <v>34</v>
      </c>
      <c r="AX334" s="14" t="s">
        <v>79</v>
      </c>
      <c r="AY334" s="268" t="s">
        <v>214</v>
      </c>
    </row>
    <row r="335" s="15" customFormat="1">
      <c r="A335" s="15"/>
      <c r="B335" s="269"/>
      <c r="C335" s="270"/>
      <c r="D335" s="243" t="s">
        <v>226</v>
      </c>
      <c r="E335" s="271" t="s">
        <v>1</v>
      </c>
      <c r="F335" s="272" t="s">
        <v>230</v>
      </c>
      <c r="G335" s="270"/>
      <c r="H335" s="273">
        <v>0.94999999999999996</v>
      </c>
      <c r="I335" s="274"/>
      <c r="J335" s="270"/>
      <c r="K335" s="270"/>
      <c r="L335" s="275"/>
      <c r="M335" s="276"/>
      <c r="N335" s="277"/>
      <c r="O335" s="277"/>
      <c r="P335" s="277"/>
      <c r="Q335" s="277"/>
      <c r="R335" s="277"/>
      <c r="S335" s="277"/>
      <c r="T335" s="27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9" t="s">
        <v>226</v>
      </c>
      <c r="AU335" s="279" t="s">
        <v>85</v>
      </c>
      <c r="AV335" s="15" t="s">
        <v>117</v>
      </c>
      <c r="AW335" s="15" t="s">
        <v>34</v>
      </c>
      <c r="AX335" s="15" t="s">
        <v>85</v>
      </c>
      <c r="AY335" s="279" t="s">
        <v>214</v>
      </c>
    </row>
    <row r="336" s="12" customFormat="1" ht="25.92" customHeight="1">
      <c r="A336" s="12"/>
      <c r="B336" s="213"/>
      <c r="C336" s="214"/>
      <c r="D336" s="215" t="s">
        <v>78</v>
      </c>
      <c r="E336" s="216" t="s">
        <v>672</v>
      </c>
      <c r="F336" s="216" t="s">
        <v>673</v>
      </c>
      <c r="G336" s="214"/>
      <c r="H336" s="214"/>
      <c r="I336" s="217"/>
      <c r="J336" s="218">
        <f>BK336</f>
        <v>0</v>
      </c>
      <c r="K336" s="214"/>
      <c r="L336" s="219"/>
      <c r="M336" s="220"/>
      <c r="N336" s="221"/>
      <c r="O336" s="221"/>
      <c r="P336" s="222">
        <f>SUM(P337:P369)</f>
        <v>0</v>
      </c>
      <c r="Q336" s="221"/>
      <c r="R336" s="222">
        <f>SUM(R337:R369)</f>
        <v>0</v>
      </c>
      <c r="S336" s="221"/>
      <c r="T336" s="223">
        <f>SUM(T337:T369)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4" t="s">
        <v>85</v>
      </c>
      <c r="AT336" s="225" t="s">
        <v>78</v>
      </c>
      <c r="AU336" s="225" t="s">
        <v>79</v>
      </c>
      <c r="AY336" s="224" t="s">
        <v>214</v>
      </c>
      <c r="BK336" s="226">
        <f>SUM(BK337:BK369)</f>
        <v>0</v>
      </c>
    </row>
    <row r="337" s="2" customFormat="1" ht="16.5" customHeight="1">
      <c r="A337" s="39"/>
      <c r="B337" s="40"/>
      <c r="C337" s="229" t="s">
        <v>1964</v>
      </c>
      <c r="D337" s="229" t="s">
        <v>218</v>
      </c>
      <c r="E337" s="231" t="s">
        <v>943</v>
      </c>
      <c r="F337" s="232" t="s">
        <v>3557</v>
      </c>
      <c r="G337" s="233" t="s">
        <v>239</v>
      </c>
      <c r="H337" s="234">
        <v>40</v>
      </c>
      <c r="I337" s="235"/>
      <c r="J337" s="236">
        <f>ROUND(I337*H337,2)</f>
        <v>0</v>
      </c>
      <c r="K337" s="232" t="s">
        <v>1</v>
      </c>
      <c r="L337" s="45"/>
      <c r="M337" s="237" t="s">
        <v>1</v>
      </c>
      <c r="N337" s="238" t="s">
        <v>44</v>
      </c>
      <c r="O337" s="92"/>
      <c r="P337" s="239">
        <f>O337*H337</f>
        <v>0</v>
      </c>
      <c r="Q337" s="239">
        <v>0</v>
      </c>
      <c r="R337" s="239">
        <f>Q337*H337</f>
        <v>0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117</v>
      </c>
      <c r="AT337" s="241" t="s">
        <v>218</v>
      </c>
      <c r="AU337" s="241" t="s">
        <v>85</v>
      </c>
      <c r="AY337" s="18" t="s">
        <v>214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85</v>
      </c>
      <c r="BK337" s="242">
        <f>ROUND(I337*H337,2)</f>
        <v>0</v>
      </c>
      <c r="BL337" s="18" t="s">
        <v>117</v>
      </c>
      <c r="BM337" s="241" t="s">
        <v>3558</v>
      </c>
    </row>
    <row r="338" s="2" customFormat="1">
      <c r="A338" s="39"/>
      <c r="B338" s="40"/>
      <c r="C338" s="41"/>
      <c r="D338" s="243" t="s">
        <v>224</v>
      </c>
      <c r="E338" s="41"/>
      <c r="F338" s="244" t="s">
        <v>3557</v>
      </c>
      <c r="G338" s="41"/>
      <c r="H338" s="41"/>
      <c r="I338" s="245"/>
      <c r="J338" s="41"/>
      <c r="K338" s="41"/>
      <c r="L338" s="45"/>
      <c r="M338" s="246"/>
      <c r="N338" s="247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224</v>
      </c>
      <c r="AU338" s="18" t="s">
        <v>85</v>
      </c>
    </row>
    <row r="339" s="2" customFormat="1" ht="16.5" customHeight="1">
      <c r="A339" s="39"/>
      <c r="B339" s="40"/>
      <c r="C339" s="229" t="s">
        <v>1969</v>
      </c>
      <c r="D339" s="229" t="s">
        <v>218</v>
      </c>
      <c r="E339" s="231" t="s">
        <v>945</v>
      </c>
      <c r="F339" s="232" t="s">
        <v>3559</v>
      </c>
      <c r="G339" s="233" t="s">
        <v>239</v>
      </c>
      <c r="H339" s="234">
        <v>60</v>
      </c>
      <c r="I339" s="235"/>
      <c r="J339" s="236">
        <f>ROUND(I339*H339,2)</f>
        <v>0</v>
      </c>
      <c r="K339" s="232" t="s">
        <v>1</v>
      </c>
      <c r="L339" s="45"/>
      <c r="M339" s="237" t="s">
        <v>1</v>
      </c>
      <c r="N339" s="238" t="s">
        <v>44</v>
      </c>
      <c r="O339" s="92"/>
      <c r="P339" s="239">
        <f>O339*H339</f>
        <v>0</v>
      </c>
      <c r="Q339" s="239">
        <v>0</v>
      </c>
      <c r="R339" s="239">
        <f>Q339*H339</f>
        <v>0</v>
      </c>
      <c r="S339" s="239">
        <v>0</v>
      </c>
      <c r="T339" s="24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1" t="s">
        <v>117</v>
      </c>
      <c r="AT339" s="241" t="s">
        <v>218</v>
      </c>
      <c r="AU339" s="241" t="s">
        <v>85</v>
      </c>
      <c r="AY339" s="18" t="s">
        <v>214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8" t="s">
        <v>85</v>
      </c>
      <c r="BK339" s="242">
        <f>ROUND(I339*H339,2)</f>
        <v>0</v>
      </c>
      <c r="BL339" s="18" t="s">
        <v>117</v>
      </c>
      <c r="BM339" s="241" t="s">
        <v>3560</v>
      </c>
    </row>
    <row r="340" s="2" customFormat="1">
      <c r="A340" s="39"/>
      <c r="B340" s="40"/>
      <c r="C340" s="41"/>
      <c r="D340" s="243" t="s">
        <v>224</v>
      </c>
      <c r="E340" s="41"/>
      <c r="F340" s="244" t="s">
        <v>3559</v>
      </c>
      <c r="G340" s="41"/>
      <c r="H340" s="41"/>
      <c r="I340" s="245"/>
      <c r="J340" s="41"/>
      <c r="K340" s="41"/>
      <c r="L340" s="45"/>
      <c r="M340" s="246"/>
      <c r="N340" s="247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224</v>
      </c>
      <c r="AU340" s="18" t="s">
        <v>85</v>
      </c>
    </row>
    <row r="341" s="2" customFormat="1" ht="16.5" customHeight="1">
      <c r="A341" s="39"/>
      <c r="B341" s="40"/>
      <c r="C341" s="229" t="s">
        <v>249</v>
      </c>
      <c r="D341" s="229" t="s">
        <v>218</v>
      </c>
      <c r="E341" s="231" t="s">
        <v>947</v>
      </c>
      <c r="F341" s="232" t="s">
        <v>3561</v>
      </c>
      <c r="G341" s="233" t="s">
        <v>239</v>
      </c>
      <c r="H341" s="234">
        <v>20</v>
      </c>
      <c r="I341" s="235"/>
      <c r="J341" s="236">
        <f>ROUND(I341*H341,2)</f>
        <v>0</v>
      </c>
      <c r="K341" s="232" t="s">
        <v>1</v>
      </c>
      <c r="L341" s="45"/>
      <c r="M341" s="237" t="s">
        <v>1</v>
      </c>
      <c r="N341" s="238" t="s">
        <v>44</v>
      </c>
      <c r="O341" s="92"/>
      <c r="P341" s="239">
        <f>O341*H341</f>
        <v>0</v>
      </c>
      <c r="Q341" s="239">
        <v>0</v>
      </c>
      <c r="R341" s="239">
        <f>Q341*H341</f>
        <v>0</v>
      </c>
      <c r="S341" s="239">
        <v>0</v>
      </c>
      <c r="T341" s="24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1" t="s">
        <v>117</v>
      </c>
      <c r="AT341" s="241" t="s">
        <v>218</v>
      </c>
      <c r="AU341" s="241" t="s">
        <v>85</v>
      </c>
      <c r="AY341" s="18" t="s">
        <v>214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8" t="s">
        <v>85</v>
      </c>
      <c r="BK341" s="242">
        <f>ROUND(I341*H341,2)</f>
        <v>0</v>
      </c>
      <c r="BL341" s="18" t="s">
        <v>117</v>
      </c>
      <c r="BM341" s="241" t="s">
        <v>3562</v>
      </c>
    </row>
    <row r="342" s="2" customFormat="1">
      <c r="A342" s="39"/>
      <c r="B342" s="40"/>
      <c r="C342" s="41"/>
      <c r="D342" s="243" t="s">
        <v>224</v>
      </c>
      <c r="E342" s="41"/>
      <c r="F342" s="244" t="s">
        <v>3561</v>
      </c>
      <c r="G342" s="41"/>
      <c r="H342" s="41"/>
      <c r="I342" s="245"/>
      <c r="J342" s="41"/>
      <c r="K342" s="41"/>
      <c r="L342" s="45"/>
      <c r="M342" s="246"/>
      <c r="N342" s="247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224</v>
      </c>
      <c r="AU342" s="18" t="s">
        <v>85</v>
      </c>
    </row>
    <row r="343" s="2" customFormat="1" ht="16.5" customHeight="1">
      <c r="A343" s="39"/>
      <c r="B343" s="40"/>
      <c r="C343" s="229" t="s">
        <v>255</v>
      </c>
      <c r="D343" s="229" t="s">
        <v>218</v>
      </c>
      <c r="E343" s="231" t="s">
        <v>949</v>
      </c>
      <c r="F343" s="232" t="s">
        <v>3563</v>
      </c>
      <c r="G343" s="233" t="s">
        <v>239</v>
      </c>
      <c r="H343" s="234">
        <v>35</v>
      </c>
      <c r="I343" s="235"/>
      <c r="J343" s="236">
        <f>ROUND(I343*H343,2)</f>
        <v>0</v>
      </c>
      <c r="K343" s="232" t="s">
        <v>1</v>
      </c>
      <c r="L343" s="45"/>
      <c r="M343" s="237" t="s">
        <v>1</v>
      </c>
      <c r="N343" s="238" t="s">
        <v>44</v>
      </c>
      <c r="O343" s="92"/>
      <c r="P343" s="239">
        <f>O343*H343</f>
        <v>0</v>
      </c>
      <c r="Q343" s="239">
        <v>0</v>
      </c>
      <c r="R343" s="239">
        <f>Q343*H343</f>
        <v>0</v>
      </c>
      <c r="S343" s="239">
        <v>0</v>
      </c>
      <c r="T343" s="24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1" t="s">
        <v>117</v>
      </c>
      <c r="AT343" s="241" t="s">
        <v>218</v>
      </c>
      <c r="AU343" s="241" t="s">
        <v>85</v>
      </c>
      <c r="AY343" s="18" t="s">
        <v>214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8" t="s">
        <v>85</v>
      </c>
      <c r="BK343" s="242">
        <f>ROUND(I343*H343,2)</f>
        <v>0</v>
      </c>
      <c r="BL343" s="18" t="s">
        <v>117</v>
      </c>
      <c r="BM343" s="241" t="s">
        <v>3564</v>
      </c>
    </row>
    <row r="344" s="2" customFormat="1">
      <c r="A344" s="39"/>
      <c r="B344" s="40"/>
      <c r="C344" s="41"/>
      <c r="D344" s="243" t="s">
        <v>224</v>
      </c>
      <c r="E344" s="41"/>
      <c r="F344" s="244" t="s">
        <v>3563</v>
      </c>
      <c r="G344" s="41"/>
      <c r="H344" s="41"/>
      <c r="I344" s="245"/>
      <c r="J344" s="41"/>
      <c r="K344" s="41"/>
      <c r="L344" s="45"/>
      <c r="M344" s="246"/>
      <c r="N344" s="247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224</v>
      </c>
      <c r="AU344" s="18" t="s">
        <v>85</v>
      </c>
    </row>
    <row r="345" s="2" customFormat="1" ht="16.5" customHeight="1">
      <c r="A345" s="39"/>
      <c r="B345" s="40"/>
      <c r="C345" s="229" t="s">
        <v>260</v>
      </c>
      <c r="D345" s="230" t="s">
        <v>218</v>
      </c>
      <c r="E345" s="231" t="s">
        <v>674</v>
      </c>
      <c r="F345" s="232" t="s">
        <v>675</v>
      </c>
      <c r="G345" s="233" t="s">
        <v>239</v>
      </c>
      <c r="H345" s="234">
        <v>1295</v>
      </c>
      <c r="I345" s="235"/>
      <c r="J345" s="236">
        <f>ROUND(I345*H345,2)</f>
        <v>0</v>
      </c>
      <c r="K345" s="232" t="s">
        <v>1</v>
      </c>
      <c r="L345" s="45"/>
      <c r="M345" s="237" t="s">
        <v>1</v>
      </c>
      <c r="N345" s="238" t="s">
        <v>44</v>
      </c>
      <c r="O345" s="92"/>
      <c r="P345" s="239">
        <f>O345*H345</f>
        <v>0</v>
      </c>
      <c r="Q345" s="239">
        <v>0</v>
      </c>
      <c r="R345" s="239">
        <f>Q345*H345</f>
        <v>0</v>
      </c>
      <c r="S345" s="239">
        <v>0</v>
      </c>
      <c r="T345" s="24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1" t="s">
        <v>117</v>
      </c>
      <c r="AT345" s="241" t="s">
        <v>218</v>
      </c>
      <c r="AU345" s="241" t="s">
        <v>85</v>
      </c>
      <c r="AY345" s="18" t="s">
        <v>214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8" t="s">
        <v>85</v>
      </c>
      <c r="BK345" s="242">
        <f>ROUND(I345*H345,2)</f>
        <v>0</v>
      </c>
      <c r="BL345" s="18" t="s">
        <v>117</v>
      </c>
      <c r="BM345" s="241" t="s">
        <v>676</v>
      </c>
    </row>
    <row r="346" s="2" customFormat="1">
      <c r="A346" s="39"/>
      <c r="B346" s="40"/>
      <c r="C346" s="41"/>
      <c r="D346" s="243" t="s">
        <v>224</v>
      </c>
      <c r="E346" s="41"/>
      <c r="F346" s="244" t="s">
        <v>675</v>
      </c>
      <c r="G346" s="41"/>
      <c r="H346" s="41"/>
      <c r="I346" s="245"/>
      <c r="J346" s="41"/>
      <c r="K346" s="41"/>
      <c r="L346" s="45"/>
      <c r="M346" s="246"/>
      <c r="N346" s="247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224</v>
      </c>
      <c r="AU346" s="18" t="s">
        <v>85</v>
      </c>
    </row>
    <row r="347" s="14" customFormat="1">
      <c r="A347" s="14"/>
      <c r="B347" s="258"/>
      <c r="C347" s="259"/>
      <c r="D347" s="243" t="s">
        <v>226</v>
      </c>
      <c r="E347" s="260" t="s">
        <v>1</v>
      </c>
      <c r="F347" s="261" t="s">
        <v>3565</v>
      </c>
      <c r="G347" s="259"/>
      <c r="H347" s="262">
        <v>1350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8" t="s">
        <v>226</v>
      </c>
      <c r="AU347" s="268" t="s">
        <v>85</v>
      </c>
      <c r="AV347" s="14" t="s">
        <v>87</v>
      </c>
      <c r="AW347" s="14" t="s">
        <v>34</v>
      </c>
      <c r="AX347" s="14" t="s">
        <v>79</v>
      </c>
      <c r="AY347" s="268" t="s">
        <v>214</v>
      </c>
    </row>
    <row r="348" s="14" customFormat="1">
      <c r="A348" s="14"/>
      <c r="B348" s="258"/>
      <c r="C348" s="259"/>
      <c r="D348" s="243" t="s">
        <v>226</v>
      </c>
      <c r="E348" s="260" t="s">
        <v>1</v>
      </c>
      <c r="F348" s="261" t="s">
        <v>3566</v>
      </c>
      <c r="G348" s="259"/>
      <c r="H348" s="262">
        <v>-55</v>
      </c>
      <c r="I348" s="263"/>
      <c r="J348" s="259"/>
      <c r="K348" s="259"/>
      <c r="L348" s="264"/>
      <c r="M348" s="265"/>
      <c r="N348" s="266"/>
      <c r="O348" s="266"/>
      <c r="P348" s="266"/>
      <c r="Q348" s="266"/>
      <c r="R348" s="266"/>
      <c r="S348" s="266"/>
      <c r="T348" s="26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8" t="s">
        <v>226</v>
      </c>
      <c r="AU348" s="268" t="s">
        <v>85</v>
      </c>
      <c r="AV348" s="14" t="s">
        <v>87</v>
      </c>
      <c r="AW348" s="14" t="s">
        <v>34</v>
      </c>
      <c r="AX348" s="14" t="s">
        <v>79</v>
      </c>
      <c r="AY348" s="268" t="s">
        <v>214</v>
      </c>
    </row>
    <row r="349" s="15" customFormat="1">
      <c r="A349" s="15"/>
      <c r="B349" s="269"/>
      <c r="C349" s="270"/>
      <c r="D349" s="243" t="s">
        <v>226</v>
      </c>
      <c r="E349" s="271" t="s">
        <v>1</v>
      </c>
      <c r="F349" s="272" t="s">
        <v>230</v>
      </c>
      <c r="G349" s="270"/>
      <c r="H349" s="273">
        <v>1295</v>
      </c>
      <c r="I349" s="274"/>
      <c r="J349" s="270"/>
      <c r="K349" s="270"/>
      <c r="L349" s="275"/>
      <c r="M349" s="276"/>
      <c r="N349" s="277"/>
      <c r="O349" s="277"/>
      <c r="P349" s="277"/>
      <c r="Q349" s="277"/>
      <c r="R349" s="277"/>
      <c r="S349" s="277"/>
      <c r="T349" s="278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9" t="s">
        <v>226</v>
      </c>
      <c r="AU349" s="279" t="s">
        <v>85</v>
      </c>
      <c r="AV349" s="15" t="s">
        <v>117</v>
      </c>
      <c r="AW349" s="15" t="s">
        <v>34</v>
      </c>
      <c r="AX349" s="15" t="s">
        <v>85</v>
      </c>
      <c r="AY349" s="279" t="s">
        <v>214</v>
      </c>
    </row>
    <row r="350" s="2" customFormat="1" ht="16.5" customHeight="1">
      <c r="A350" s="39"/>
      <c r="B350" s="40"/>
      <c r="C350" s="229" t="s">
        <v>265</v>
      </c>
      <c r="D350" s="229" t="s">
        <v>218</v>
      </c>
      <c r="E350" s="231" t="s">
        <v>952</v>
      </c>
      <c r="F350" s="232" t="s">
        <v>3567</v>
      </c>
      <c r="G350" s="233" t="s">
        <v>239</v>
      </c>
      <c r="H350" s="234">
        <v>500</v>
      </c>
      <c r="I350" s="235"/>
      <c r="J350" s="236">
        <f>ROUND(I350*H350,2)</f>
        <v>0</v>
      </c>
      <c r="K350" s="232" t="s">
        <v>1</v>
      </c>
      <c r="L350" s="45"/>
      <c r="M350" s="237" t="s">
        <v>1</v>
      </c>
      <c r="N350" s="238" t="s">
        <v>44</v>
      </c>
      <c r="O350" s="92"/>
      <c r="P350" s="239">
        <f>O350*H350</f>
        <v>0</v>
      </c>
      <c r="Q350" s="239">
        <v>0</v>
      </c>
      <c r="R350" s="239">
        <f>Q350*H350</f>
        <v>0</v>
      </c>
      <c r="S350" s="239">
        <v>0</v>
      </c>
      <c r="T350" s="24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1" t="s">
        <v>117</v>
      </c>
      <c r="AT350" s="241" t="s">
        <v>218</v>
      </c>
      <c r="AU350" s="241" t="s">
        <v>85</v>
      </c>
      <c r="AY350" s="18" t="s">
        <v>214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8" t="s">
        <v>85</v>
      </c>
      <c r="BK350" s="242">
        <f>ROUND(I350*H350,2)</f>
        <v>0</v>
      </c>
      <c r="BL350" s="18" t="s">
        <v>117</v>
      </c>
      <c r="BM350" s="241" t="s">
        <v>3568</v>
      </c>
    </row>
    <row r="351" s="2" customFormat="1">
      <c r="A351" s="39"/>
      <c r="B351" s="40"/>
      <c r="C351" s="41"/>
      <c r="D351" s="243" t="s">
        <v>224</v>
      </c>
      <c r="E351" s="41"/>
      <c r="F351" s="244" t="s">
        <v>3567</v>
      </c>
      <c r="G351" s="41"/>
      <c r="H351" s="41"/>
      <c r="I351" s="245"/>
      <c r="J351" s="41"/>
      <c r="K351" s="41"/>
      <c r="L351" s="45"/>
      <c r="M351" s="246"/>
      <c r="N351" s="247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224</v>
      </c>
      <c r="AU351" s="18" t="s">
        <v>85</v>
      </c>
    </row>
    <row r="352" s="2" customFormat="1" ht="16.5" customHeight="1">
      <c r="A352" s="39"/>
      <c r="B352" s="40"/>
      <c r="C352" s="229" t="s">
        <v>1985</v>
      </c>
      <c r="D352" s="229" t="s">
        <v>218</v>
      </c>
      <c r="E352" s="231" t="s">
        <v>954</v>
      </c>
      <c r="F352" s="232" t="s">
        <v>3569</v>
      </c>
      <c r="G352" s="233" t="s">
        <v>239</v>
      </c>
      <c r="H352" s="234">
        <v>225</v>
      </c>
      <c r="I352" s="235"/>
      <c r="J352" s="236">
        <f>ROUND(I352*H352,2)</f>
        <v>0</v>
      </c>
      <c r="K352" s="232" t="s">
        <v>1</v>
      </c>
      <c r="L352" s="45"/>
      <c r="M352" s="237" t="s">
        <v>1</v>
      </c>
      <c r="N352" s="238" t="s">
        <v>44</v>
      </c>
      <c r="O352" s="92"/>
      <c r="P352" s="239">
        <f>O352*H352</f>
        <v>0</v>
      </c>
      <c r="Q352" s="239">
        <v>0</v>
      </c>
      <c r="R352" s="239">
        <f>Q352*H352</f>
        <v>0</v>
      </c>
      <c r="S352" s="239">
        <v>0</v>
      </c>
      <c r="T352" s="24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1" t="s">
        <v>117</v>
      </c>
      <c r="AT352" s="241" t="s">
        <v>218</v>
      </c>
      <c r="AU352" s="241" t="s">
        <v>85</v>
      </c>
      <c r="AY352" s="18" t="s">
        <v>214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8" t="s">
        <v>85</v>
      </c>
      <c r="BK352" s="242">
        <f>ROUND(I352*H352,2)</f>
        <v>0</v>
      </c>
      <c r="BL352" s="18" t="s">
        <v>117</v>
      </c>
      <c r="BM352" s="241" t="s">
        <v>3570</v>
      </c>
    </row>
    <row r="353" s="2" customFormat="1">
      <c r="A353" s="39"/>
      <c r="B353" s="40"/>
      <c r="C353" s="41"/>
      <c r="D353" s="243" t="s">
        <v>224</v>
      </c>
      <c r="E353" s="41"/>
      <c r="F353" s="244" t="s">
        <v>3569</v>
      </c>
      <c r="G353" s="41"/>
      <c r="H353" s="41"/>
      <c r="I353" s="245"/>
      <c r="J353" s="41"/>
      <c r="K353" s="41"/>
      <c r="L353" s="45"/>
      <c r="M353" s="246"/>
      <c r="N353" s="247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224</v>
      </c>
      <c r="AU353" s="18" t="s">
        <v>85</v>
      </c>
    </row>
    <row r="354" s="2" customFormat="1" ht="16.5" customHeight="1">
      <c r="A354" s="39"/>
      <c r="B354" s="40"/>
      <c r="C354" s="229" t="s">
        <v>1991</v>
      </c>
      <c r="D354" s="229" t="s">
        <v>218</v>
      </c>
      <c r="E354" s="231" t="s">
        <v>956</v>
      </c>
      <c r="F354" s="232" t="s">
        <v>3571</v>
      </c>
      <c r="G354" s="233" t="s">
        <v>239</v>
      </c>
      <c r="H354" s="234">
        <v>35</v>
      </c>
      <c r="I354" s="235"/>
      <c r="J354" s="236">
        <f>ROUND(I354*H354,2)</f>
        <v>0</v>
      </c>
      <c r="K354" s="232" t="s">
        <v>1</v>
      </c>
      <c r="L354" s="45"/>
      <c r="M354" s="237" t="s">
        <v>1</v>
      </c>
      <c r="N354" s="238" t="s">
        <v>44</v>
      </c>
      <c r="O354" s="92"/>
      <c r="P354" s="239">
        <f>O354*H354</f>
        <v>0</v>
      </c>
      <c r="Q354" s="239">
        <v>0</v>
      </c>
      <c r="R354" s="239">
        <f>Q354*H354</f>
        <v>0</v>
      </c>
      <c r="S354" s="239">
        <v>0</v>
      </c>
      <c r="T354" s="24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1" t="s">
        <v>117</v>
      </c>
      <c r="AT354" s="241" t="s">
        <v>218</v>
      </c>
      <c r="AU354" s="241" t="s">
        <v>85</v>
      </c>
      <c r="AY354" s="18" t="s">
        <v>214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8" t="s">
        <v>85</v>
      </c>
      <c r="BK354" s="242">
        <f>ROUND(I354*H354,2)</f>
        <v>0</v>
      </c>
      <c r="BL354" s="18" t="s">
        <v>117</v>
      </c>
      <c r="BM354" s="241" t="s">
        <v>3572</v>
      </c>
    </row>
    <row r="355" s="2" customFormat="1">
      <c r="A355" s="39"/>
      <c r="B355" s="40"/>
      <c r="C355" s="41"/>
      <c r="D355" s="243" t="s">
        <v>224</v>
      </c>
      <c r="E355" s="41"/>
      <c r="F355" s="244" t="s">
        <v>3571</v>
      </c>
      <c r="G355" s="41"/>
      <c r="H355" s="41"/>
      <c r="I355" s="245"/>
      <c r="J355" s="41"/>
      <c r="K355" s="41"/>
      <c r="L355" s="45"/>
      <c r="M355" s="246"/>
      <c r="N355" s="247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224</v>
      </c>
      <c r="AU355" s="18" t="s">
        <v>85</v>
      </c>
    </row>
    <row r="356" s="2" customFormat="1" ht="16.5" customHeight="1">
      <c r="A356" s="39"/>
      <c r="B356" s="40"/>
      <c r="C356" s="229" t="s">
        <v>1997</v>
      </c>
      <c r="D356" s="229" t="s">
        <v>218</v>
      </c>
      <c r="E356" s="231" t="s">
        <v>958</v>
      </c>
      <c r="F356" s="232" t="s">
        <v>3573</v>
      </c>
      <c r="G356" s="233" t="s">
        <v>1</v>
      </c>
      <c r="H356" s="234">
        <v>50</v>
      </c>
      <c r="I356" s="235"/>
      <c r="J356" s="236">
        <f>ROUND(I356*H356,2)</f>
        <v>0</v>
      </c>
      <c r="K356" s="232" t="s">
        <v>1</v>
      </c>
      <c r="L356" s="45"/>
      <c r="M356" s="237" t="s">
        <v>1</v>
      </c>
      <c r="N356" s="238" t="s">
        <v>44</v>
      </c>
      <c r="O356" s="92"/>
      <c r="P356" s="239">
        <f>O356*H356</f>
        <v>0</v>
      </c>
      <c r="Q356" s="239">
        <v>0</v>
      </c>
      <c r="R356" s="239">
        <f>Q356*H356</f>
        <v>0</v>
      </c>
      <c r="S356" s="239">
        <v>0</v>
      </c>
      <c r="T356" s="24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1" t="s">
        <v>117</v>
      </c>
      <c r="AT356" s="241" t="s">
        <v>218</v>
      </c>
      <c r="AU356" s="241" t="s">
        <v>85</v>
      </c>
      <c r="AY356" s="18" t="s">
        <v>214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8" t="s">
        <v>85</v>
      </c>
      <c r="BK356" s="242">
        <f>ROUND(I356*H356,2)</f>
        <v>0</v>
      </c>
      <c r="BL356" s="18" t="s">
        <v>117</v>
      </c>
      <c r="BM356" s="241" t="s">
        <v>3574</v>
      </c>
    </row>
    <row r="357" s="2" customFormat="1">
      <c r="A357" s="39"/>
      <c r="B357" s="40"/>
      <c r="C357" s="41"/>
      <c r="D357" s="243" t="s">
        <v>224</v>
      </c>
      <c r="E357" s="41"/>
      <c r="F357" s="244" t="s">
        <v>3573</v>
      </c>
      <c r="G357" s="41"/>
      <c r="H357" s="41"/>
      <c r="I357" s="245"/>
      <c r="J357" s="41"/>
      <c r="K357" s="41"/>
      <c r="L357" s="45"/>
      <c r="M357" s="246"/>
      <c r="N357" s="247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224</v>
      </c>
      <c r="AU357" s="18" t="s">
        <v>85</v>
      </c>
    </row>
    <row r="358" s="2" customFormat="1" ht="16.5" customHeight="1">
      <c r="A358" s="39"/>
      <c r="B358" s="40"/>
      <c r="C358" s="229" t="s">
        <v>2003</v>
      </c>
      <c r="D358" s="229" t="s">
        <v>218</v>
      </c>
      <c r="E358" s="231" t="s">
        <v>960</v>
      </c>
      <c r="F358" s="232" t="s">
        <v>3575</v>
      </c>
      <c r="G358" s="233" t="s">
        <v>239</v>
      </c>
      <c r="H358" s="234">
        <v>100</v>
      </c>
      <c r="I358" s="235"/>
      <c r="J358" s="236">
        <f>ROUND(I358*H358,2)</f>
        <v>0</v>
      </c>
      <c r="K358" s="232" t="s">
        <v>1</v>
      </c>
      <c r="L358" s="45"/>
      <c r="M358" s="237" t="s">
        <v>1</v>
      </c>
      <c r="N358" s="238" t="s">
        <v>44</v>
      </c>
      <c r="O358" s="92"/>
      <c r="P358" s="239">
        <f>O358*H358</f>
        <v>0</v>
      </c>
      <c r="Q358" s="239">
        <v>0</v>
      </c>
      <c r="R358" s="239">
        <f>Q358*H358</f>
        <v>0</v>
      </c>
      <c r="S358" s="239">
        <v>0</v>
      </c>
      <c r="T358" s="24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1" t="s">
        <v>117</v>
      </c>
      <c r="AT358" s="241" t="s">
        <v>218</v>
      </c>
      <c r="AU358" s="241" t="s">
        <v>85</v>
      </c>
      <c r="AY358" s="18" t="s">
        <v>214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8" t="s">
        <v>85</v>
      </c>
      <c r="BK358" s="242">
        <f>ROUND(I358*H358,2)</f>
        <v>0</v>
      </c>
      <c r="BL358" s="18" t="s">
        <v>117</v>
      </c>
      <c r="BM358" s="241" t="s">
        <v>3576</v>
      </c>
    </row>
    <row r="359" s="2" customFormat="1">
      <c r="A359" s="39"/>
      <c r="B359" s="40"/>
      <c r="C359" s="41"/>
      <c r="D359" s="243" t="s">
        <v>224</v>
      </c>
      <c r="E359" s="41"/>
      <c r="F359" s="244" t="s">
        <v>3575</v>
      </c>
      <c r="G359" s="41"/>
      <c r="H359" s="41"/>
      <c r="I359" s="245"/>
      <c r="J359" s="41"/>
      <c r="K359" s="41"/>
      <c r="L359" s="45"/>
      <c r="M359" s="246"/>
      <c r="N359" s="247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224</v>
      </c>
      <c r="AU359" s="18" t="s">
        <v>85</v>
      </c>
    </row>
    <row r="360" s="2" customFormat="1" ht="16.5" customHeight="1">
      <c r="A360" s="39"/>
      <c r="B360" s="40"/>
      <c r="C360" s="229" t="s">
        <v>677</v>
      </c>
      <c r="D360" s="230" t="s">
        <v>218</v>
      </c>
      <c r="E360" s="231" t="s">
        <v>678</v>
      </c>
      <c r="F360" s="232" t="s">
        <v>662</v>
      </c>
      <c r="G360" s="233" t="s">
        <v>634</v>
      </c>
      <c r="H360" s="234">
        <v>0.94999999999999996</v>
      </c>
      <c r="I360" s="235"/>
      <c r="J360" s="236">
        <f>ROUND(I360*H360,2)</f>
        <v>0</v>
      </c>
      <c r="K360" s="232" t="s">
        <v>1</v>
      </c>
      <c r="L360" s="45"/>
      <c r="M360" s="237" t="s">
        <v>1</v>
      </c>
      <c r="N360" s="238" t="s">
        <v>44</v>
      </c>
      <c r="O360" s="92"/>
      <c r="P360" s="239">
        <f>O360*H360</f>
        <v>0</v>
      </c>
      <c r="Q360" s="239">
        <v>0</v>
      </c>
      <c r="R360" s="239">
        <f>Q360*H360</f>
        <v>0</v>
      </c>
      <c r="S360" s="239">
        <v>0</v>
      </c>
      <c r="T360" s="24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1" t="s">
        <v>117</v>
      </c>
      <c r="AT360" s="241" t="s">
        <v>218</v>
      </c>
      <c r="AU360" s="241" t="s">
        <v>85</v>
      </c>
      <c r="AY360" s="18" t="s">
        <v>214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8" t="s">
        <v>85</v>
      </c>
      <c r="BK360" s="242">
        <f>ROUND(I360*H360,2)</f>
        <v>0</v>
      </c>
      <c r="BL360" s="18" t="s">
        <v>117</v>
      </c>
      <c r="BM360" s="241" t="s">
        <v>679</v>
      </c>
    </row>
    <row r="361" s="2" customFormat="1">
      <c r="A361" s="39"/>
      <c r="B361" s="40"/>
      <c r="C361" s="41"/>
      <c r="D361" s="243" t="s">
        <v>224</v>
      </c>
      <c r="E361" s="41"/>
      <c r="F361" s="244" t="s">
        <v>662</v>
      </c>
      <c r="G361" s="41"/>
      <c r="H361" s="41"/>
      <c r="I361" s="245"/>
      <c r="J361" s="41"/>
      <c r="K361" s="41"/>
      <c r="L361" s="45"/>
      <c r="M361" s="246"/>
      <c r="N361" s="247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224</v>
      </c>
      <c r="AU361" s="18" t="s">
        <v>85</v>
      </c>
    </row>
    <row r="362" s="14" customFormat="1">
      <c r="A362" s="14"/>
      <c r="B362" s="258"/>
      <c r="C362" s="259"/>
      <c r="D362" s="243" t="s">
        <v>226</v>
      </c>
      <c r="E362" s="260" t="s">
        <v>1</v>
      </c>
      <c r="F362" s="261" t="s">
        <v>85</v>
      </c>
      <c r="G362" s="259"/>
      <c r="H362" s="262">
        <v>1</v>
      </c>
      <c r="I362" s="263"/>
      <c r="J362" s="259"/>
      <c r="K362" s="259"/>
      <c r="L362" s="264"/>
      <c r="M362" s="265"/>
      <c r="N362" s="266"/>
      <c r="O362" s="266"/>
      <c r="P362" s="266"/>
      <c r="Q362" s="266"/>
      <c r="R362" s="266"/>
      <c r="S362" s="266"/>
      <c r="T362" s="26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8" t="s">
        <v>226</v>
      </c>
      <c r="AU362" s="268" t="s">
        <v>85</v>
      </c>
      <c r="AV362" s="14" t="s">
        <v>87</v>
      </c>
      <c r="AW362" s="14" t="s">
        <v>34</v>
      </c>
      <c r="AX362" s="14" t="s">
        <v>79</v>
      </c>
      <c r="AY362" s="268" t="s">
        <v>214</v>
      </c>
    </row>
    <row r="363" s="14" customFormat="1">
      <c r="A363" s="14"/>
      <c r="B363" s="258"/>
      <c r="C363" s="259"/>
      <c r="D363" s="243" t="s">
        <v>226</v>
      </c>
      <c r="E363" s="260" t="s">
        <v>1</v>
      </c>
      <c r="F363" s="261" t="s">
        <v>3462</v>
      </c>
      <c r="G363" s="259"/>
      <c r="H363" s="262">
        <v>-0.050000000000000003</v>
      </c>
      <c r="I363" s="263"/>
      <c r="J363" s="259"/>
      <c r="K363" s="259"/>
      <c r="L363" s="264"/>
      <c r="M363" s="265"/>
      <c r="N363" s="266"/>
      <c r="O363" s="266"/>
      <c r="P363" s="266"/>
      <c r="Q363" s="266"/>
      <c r="R363" s="266"/>
      <c r="S363" s="266"/>
      <c r="T363" s="26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8" t="s">
        <v>226</v>
      </c>
      <c r="AU363" s="268" t="s">
        <v>85</v>
      </c>
      <c r="AV363" s="14" t="s">
        <v>87</v>
      </c>
      <c r="AW363" s="14" t="s">
        <v>34</v>
      </c>
      <c r="AX363" s="14" t="s">
        <v>79</v>
      </c>
      <c r="AY363" s="268" t="s">
        <v>214</v>
      </c>
    </row>
    <row r="364" s="15" customFormat="1">
      <c r="A364" s="15"/>
      <c r="B364" s="269"/>
      <c r="C364" s="270"/>
      <c r="D364" s="243" t="s">
        <v>226</v>
      </c>
      <c r="E364" s="271" t="s">
        <v>1</v>
      </c>
      <c r="F364" s="272" t="s">
        <v>230</v>
      </c>
      <c r="G364" s="270"/>
      <c r="H364" s="273">
        <v>0.94999999999999996</v>
      </c>
      <c r="I364" s="274"/>
      <c r="J364" s="270"/>
      <c r="K364" s="270"/>
      <c r="L364" s="275"/>
      <c r="M364" s="276"/>
      <c r="N364" s="277"/>
      <c r="O364" s="277"/>
      <c r="P364" s="277"/>
      <c r="Q364" s="277"/>
      <c r="R364" s="277"/>
      <c r="S364" s="277"/>
      <c r="T364" s="278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9" t="s">
        <v>226</v>
      </c>
      <c r="AU364" s="279" t="s">
        <v>85</v>
      </c>
      <c r="AV364" s="15" t="s">
        <v>117</v>
      </c>
      <c r="AW364" s="15" t="s">
        <v>34</v>
      </c>
      <c r="AX364" s="15" t="s">
        <v>85</v>
      </c>
      <c r="AY364" s="279" t="s">
        <v>214</v>
      </c>
    </row>
    <row r="365" s="2" customFormat="1" ht="16.5" customHeight="1">
      <c r="A365" s="39"/>
      <c r="B365" s="40"/>
      <c r="C365" s="229" t="s">
        <v>680</v>
      </c>
      <c r="D365" s="230" t="s">
        <v>218</v>
      </c>
      <c r="E365" s="231" t="s">
        <v>681</v>
      </c>
      <c r="F365" s="232" t="s">
        <v>682</v>
      </c>
      <c r="G365" s="233" t="s">
        <v>634</v>
      </c>
      <c r="H365" s="234">
        <v>0.995</v>
      </c>
      <c r="I365" s="235"/>
      <c r="J365" s="236">
        <f>ROUND(I365*H365,2)</f>
        <v>0</v>
      </c>
      <c r="K365" s="232" t="s">
        <v>1</v>
      </c>
      <c r="L365" s="45"/>
      <c r="M365" s="237" t="s">
        <v>1</v>
      </c>
      <c r="N365" s="238" t="s">
        <v>44</v>
      </c>
      <c r="O365" s="92"/>
      <c r="P365" s="239">
        <f>O365*H365</f>
        <v>0</v>
      </c>
      <c r="Q365" s="239">
        <v>0</v>
      </c>
      <c r="R365" s="239">
        <f>Q365*H365</f>
        <v>0</v>
      </c>
      <c r="S365" s="239">
        <v>0</v>
      </c>
      <c r="T365" s="24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1" t="s">
        <v>117</v>
      </c>
      <c r="AT365" s="241" t="s">
        <v>218</v>
      </c>
      <c r="AU365" s="241" t="s">
        <v>85</v>
      </c>
      <c r="AY365" s="18" t="s">
        <v>214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8" t="s">
        <v>85</v>
      </c>
      <c r="BK365" s="242">
        <f>ROUND(I365*H365,2)</f>
        <v>0</v>
      </c>
      <c r="BL365" s="18" t="s">
        <v>117</v>
      </c>
      <c r="BM365" s="241" t="s">
        <v>683</v>
      </c>
    </row>
    <row r="366" s="2" customFormat="1">
      <c r="A366" s="39"/>
      <c r="B366" s="40"/>
      <c r="C366" s="41"/>
      <c r="D366" s="243" t="s">
        <v>224</v>
      </c>
      <c r="E366" s="41"/>
      <c r="F366" s="244" t="s">
        <v>682</v>
      </c>
      <c r="G366" s="41"/>
      <c r="H366" s="41"/>
      <c r="I366" s="245"/>
      <c r="J366" s="41"/>
      <c r="K366" s="41"/>
      <c r="L366" s="45"/>
      <c r="M366" s="246"/>
      <c r="N366" s="247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224</v>
      </c>
      <c r="AU366" s="18" t="s">
        <v>85</v>
      </c>
    </row>
    <row r="367" s="14" customFormat="1">
      <c r="A367" s="14"/>
      <c r="B367" s="258"/>
      <c r="C367" s="259"/>
      <c r="D367" s="243" t="s">
        <v>226</v>
      </c>
      <c r="E367" s="260" t="s">
        <v>1</v>
      </c>
      <c r="F367" s="261" t="s">
        <v>85</v>
      </c>
      <c r="G367" s="259"/>
      <c r="H367" s="262">
        <v>1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8" t="s">
        <v>226</v>
      </c>
      <c r="AU367" s="268" t="s">
        <v>85</v>
      </c>
      <c r="AV367" s="14" t="s">
        <v>87</v>
      </c>
      <c r="AW367" s="14" t="s">
        <v>34</v>
      </c>
      <c r="AX367" s="14" t="s">
        <v>79</v>
      </c>
      <c r="AY367" s="268" t="s">
        <v>214</v>
      </c>
    </row>
    <row r="368" s="14" customFormat="1">
      <c r="A368" s="14"/>
      <c r="B368" s="258"/>
      <c r="C368" s="259"/>
      <c r="D368" s="243" t="s">
        <v>226</v>
      </c>
      <c r="E368" s="260" t="s">
        <v>1</v>
      </c>
      <c r="F368" s="261" t="s">
        <v>3577</v>
      </c>
      <c r="G368" s="259"/>
      <c r="H368" s="262">
        <v>-0.0050000000000000001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8" t="s">
        <v>226</v>
      </c>
      <c r="AU368" s="268" t="s">
        <v>85</v>
      </c>
      <c r="AV368" s="14" t="s">
        <v>87</v>
      </c>
      <c r="AW368" s="14" t="s">
        <v>34</v>
      </c>
      <c r="AX368" s="14" t="s">
        <v>79</v>
      </c>
      <c r="AY368" s="268" t="s">
        <v>214</v>
      </c>
    </row>
    <row r="369" s="15" customFormat="1">
      <c r="A369" s="15"/>
      <c r="B369" s="269"/>
      <c r="C369" s="270"/>
      <c r="D369" s="243" t="s">
        <v>226</v>
      </c>
      <c r="E369" s="271" t="s">
        <v>1</v>
      </c>
      <c r="F369" s="272" t="s">
        <v>230</v>
      </c>
      <c r="G369" s="270"/>
      <c r="H369" s="273">
        <v>0.995</v>
      </c>
      <c r="I369" s="274"/>
      <c r="J369" s="270"/>
      <c r="K369" s="270"/>
      <c r="L369" s="275"/>
      <c r="M369" s="276"/>
      <c r="N369" s="277"/>
      <c r="O369" s="277"/>
      <c r="P369" s="277"/>
      <c r="Q369" s="277"/>
      <c r="R369" s="277"/>
      <c r="S369" s="277"/>
      <c r="T369" s="27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9" t="s">
        <v>226</v>
      </c>
      <c r="AU369" s="279" t="s">
        <v>85</v>
      </c>
      <c r="AV369" s="15" t="s">
        <v>117</v>
      </c>
      <c r="AW369" s="15" t="s">
        <v>34</v>
      </c>
      <c r="AX369" s="15" t="s">
        <v>85</v>
      </c>
      <c r="AY369" s="279" t="s">
        <v>214</v>
      </c>
    </row>
    <row r="370" s="12" customFormat="1" ht="25.92" customHeight="1">
      <c r="A370" s="12"/>
      <c r="B370" s="213"/>
      <c r="C370" s="214"/>
      <c r="D370" s="215" t="s">
        <v>78</v>
      </c>
      <c r="E370" s="216" t="s">
        <v>3578</v>
      </c>
      <c r="F370" s="216" t="s">
        <v>3579</v>
      </c>
      <c r="G370" s="214"/>
      <c r="H370" s="214"/>
      <c r="I370" s="217"/>
      <c r="J370" s="218">
        <f>BK370</f>
        <v>0</v>
      </c>
      <c r="K370" s="214"/>
      <c r="L370" s="219"/>
      <c r="M370" s="220"/>
      <c r="N370" s="221"/>
      <c r="O370" s="221"/>
      <c r="P370" s="222">
        <f>SUM(P371:P406)</f>
        <v>0</v>
      </c>
      <c r="Q370" s="221"/>
      <c r="R370" s="222">
        <f>SUM(R371:R406)</f>
        <v>0</v>
      </c>
      <c r="S370" s="221"/>
      <c r="T370" s="223">
        <f>SUM(T371:T406)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4" t="s">
        <v>85</v>
      </c>
      <c r="AT370" s="225" t="s">
        <v>78</v>
      </c>
      <c r="AU370" s="225" t="s">
        <v>79</v>
      </c>
      <c r="AY370" s="224" t="s">
        <v>214</v>
      </c>
      <c r="BK370" s="226">
        <f>SUM(BK371:BK406)</f>
        <v>0</v>
      </c>
    </row>
    <row r="371" s="2" customFormat="1" ht="16.5" customHeight="1">
      <c r="A371" s="39"/>
      <c r="B371" s="40"/>
      <c r="C371" s="229" t="s">
        <v>2017</v>
      </c>
      <c r="D371" s="229" t="s">
        <v>218</v>
      </c>
      <c r="E371" s="231" t="s">
        <v>962</v>
      </c>
      <c r="F371" s="232" t="s">
        <v>3580</v>
      </c>
      <c r="G371" s="233" t="s">
        <v>239</v>
      </c>
      <c r="H371" s="234">
        <v>120</v>
      </c>
      <c r="I371" s="235"/>
      <c r="J371" s="236">
        <f>ROUND(I371*H371,2)</f>
        <v>0</v>
      </c>
      <c r="K371" s="232" t="s">
        <v>1</v>
      </c>
      <c r="L371" s="45"/>
      <c r="M371" s="237" t="s">
        <v>1</v>
      </c>
      <c r="N371" s="238" t="s">
        <v>44</v>
      </c>
      <c r="O371" s="92"/>
      <c r="P371" s="239">
        <f>O371*H371</f>
        <v>0</v>
      </c>
      <c r="Q371" s="239">
        <v>0</v>
      </c>
      <c r="R371" s="239">
        <f>Q371*H371</f>
        <v>0</v>
      </c>
      <c r="S371" s="239">
        <v>0</v>
      </c>
      <c r="T371" s="24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1" t="s">
        <v>117</v>
      </c>
      <c r="AT371" s="241" t="s">
        <v>218</v>
      </c>
      <c r="AU371" s="241" t="s">
        <v>85</v>
      </c>
      <c r="AY371" s="18" t="s">
        <v>214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8" t="s">
        <v>85</v>
      </c>
      <c r="BK371" s="242">
        <f>ROUND(I371*H371,2)</f>
        <v>0</v>
      </c>
      <c r="BL371" s="18" t="s">
        <v>117</v>
      </c>
      <c r="BM371" s="241" t="s">
        <v>3581</v>
      </c>
    </row>
    <row r="372" s="2" customFormat="1">
      <c r="A372" s="39"/>
      <c r="B372" s="40"/>
      <c r="C372" s="41"/>
      <c r="D372" s="243" t="s">
        <v>224</v>
      </c>
      <c r="E372" s="41"/>
      <c r="F372" s="244" t="s">
        <v>3580</v>
      </c>
      <c r="G372" s="41"/>
      <c r="H372" s="41"/>
      <c r="I372" s="245"/>
      <c r="J372" s="41"/>
      <c r="K372" s="41"/>
      <c r="L372" s="45"/>
      <c r="M372" s="246"/>
      <c r="N372" s="247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224</v>
      </c>
      <c r="AU372" s="18" t="s">
        <v>85</v>
      </c>
    </row>
    <row r="373" s="2" customFormat="1" ht="16.5" customHeight="1">
      <c r="A373" s="39"/>
      <c r="B373" s="40"/>
      <c r="C373" s="229" t="s">
        <v>2022</v>
      </c>
      <c r="D373" s="229" t="s">
        <v>218</v>
      </c>
      <c r="E373" s="231" t="s">
        <v>964</v>
      </c>
      <c r="F373" s="232" t="s">
        <v>3582</v>
      </c>
      <c r="G373" s="233" t="s">
        <v>239</v>
      </c>
      <c r="H373" s="234">
        <v>75</v>
      </c>
      <c r="I373" s="235"/>
      <c r="J373" s="236">
        <f>ROUND(I373*H373,2)</f>
        <v>0</v>
      </c>
      <c r="K373" s="232" t="s">
        <v>1</v>
      </c>
      <c r="L373" s="45"/>
      <c r="M373" s="237" t="s">
        <v>1</v>
      </c>
      <c r="N373" s="238" t="s">
        <v>44</v>
      </c>
      <c r="O373" s="92"/>
      <c r="P373" s="239">
        <f>O373*H373</f>
        <v>0</v>
      </c>
      <c r="Q373" s="239">
        <v>0</v>
      </c>
      <c r="R373" s="239">
        <f>Q373*H373</f>
        <v>0</v>
      </c>
      <c r="S373" s="239">
        <v>0</v>
      </c>
      <c r="T373" s="24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1" t="s">
        <v>117</v>
      </c>
      <c r="AT373" s="241" t="s">
        <v>218</v>
      </c>
      <c r="AU373" s="241" t="s">
        <v>85</v>
      </c>
      <c r="AY373" s="18" t="s">
        <v>214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8" t="s">
        <v>85</v>
      </c>
      <c r="BK373" s="242">
        <f>ROUND(I373*H373,2)</f>
        <v>0</v>
      </c>
      <c r="BL373" s="18" t="s">
        <v>117</v>
      </c>
      <c r="BM373" s="241" t="s">
        <v>3583</v>
      </c>
    </row>
    <row r="374" s="2" customFormat="1">
      <c r="A374" s="39"/>
      <c r="B374" s="40"/>
      <c r="C374" s="41"/>
      <c r="D374" s="243" t="s">
        <v>224</v>
      </c>
      <c r="E374" s="41"/>
      <c r="F374" s="244" t="s">
        <v>3582</v>
      </c>
      <c r="G374" s="41"/>
      <c r="H374" s="41"/>
      <c r="I374" s="245"/>
      <c r="J374" s="41"/>
      <c r="K374" s="41"/>
      <c r="L374" s="45"/>
      <c r="M374" s="246"/>
      <c r="N374" s="247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224</v>
      </c>
      <c r="AU374" s="18" t="s">
        <v>85</v>
      </c>
    </row>
    <row r="375" s="2" customFormat="1" ht="16.5" customHeight="1">
      <c r="A375" s="39"/>
      <c r="B375" s="40"/>
      <c r="C375" s="229" t="s">
        <v>273</v>
      </c>
      <c r="D375" s="229" t="s">
        <v>218</v>
      </c>
      <c r="E375" s="231" t="s">
        <v>966</v>
      </c>
      <c r="F375" s="232" t="s">
        <v>3584</v>
      </c>
      <c r="G375" s="233" t="s">
        <v>609</v>
      </c>
      <c r="H375" s="234">
        <v>40</v>
      </c>
      <c r="I375" s="235"/>
      <c r="J375" s="236">
        <f>ROUND(I375*H375,2)</f>
        <v>0</v>
      </c>
      <c r="K375" s="232" t="s">
        <v>1</v>
      </c>
      <c r="L375" s="45"/>
      <c r="M375" s="237" t="s">
        <v>1</v>
      </c>
      <c r="N375" s="238" t="s">
        <v>44</v>
      </c>
      <c r="O375" s="92"/>
      <c r="P375" s="239">
        <f>O375*H375</f>
        <v>0</v>
      </c>
      <c r="Q375" s="239">
        <v>0</v>
      </c>
      <c r="R375" s="239">
        <f>Q375*H375</f>
        <v>0</v>
      </c>
      <c r="S375" s="239">
        <v>0</v>
      </c>
      <c r="T375" s="24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1" t="s">
        <v>117</v>
      </c>
      <c r="AT375" s="241" t="s">
        <v>218</v>
      </c>
      <c r="AU375" s="241" t="s">
        <v>85</v>
      </c>
      <c r="AY375" s="18" t="s">
        <v>214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8" t="s">
        <v>85</v>
      </c>
      <c r="BK375" s="242">
        <f>ROUND(I375*H375,2)</f>
        <v>0</v>
      </c>
      <c r="BL375" s="18" t="s">
        <v>117</v>
      </c>
      <c r="BM375" s="241" t="s">
        <v>3585</v>
      </c>
    </row>
    <row r="376" s="2" customFormat="1">
      <c r="A376" s="39"/>
      <c r="B376" s="40"/>
      <c r="C376" s="41"/>
      <c r="D376" s="243" t="s">
        <v>224</v>
      </c>
      <c r="E376" s="41"/>
      <c r="F376" s="244" t="s">
        <v>3584</v>
      </c>
      <c r="G376" s="41"/>
      <c r="H376" s="41"/>
      <c r="I376" s="245"/>
      <c r="J376" s="41"/>
      <c r="K376" s="41"/>
      <c r="L376" s="45"/>
      <c r="M376" s="246"/>
      <c r="N376" s="247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224</v>
      </c>
      <c r="AU376" s="18" t="s">
        <v>85</v>
      </c>
    </row>
    <row r="377" s="2" customFormat="1" ht="16.5" customHeight="1">
      <c r="A377" s="39"/>
      <c r="B377" s="40"/>
      <c r="C377" s="229" t="s">
        <v>2028</v>
      </c>
      <c r="D377" s="229" t="s">
        <v>218</v>
      </c>
      <c r="E377" s="231" t="s">
        <v>968</v>
      </c>
      <c r="F377" s="232" t="s">
        <v>3586</v>
      </c>
      <c r="G377" s="233" t="s">
        <v>609</v>
      </c>
      <c r="H377" s="234">
        <v>40</v>
      </c>
      <c r="I377" s="235"/>
      <c r="J377" s="236">
        <f>ROUND(I377*H377,2)</f>
        <v>0</v>
      </c>
      <c r="K377" s="232" t="s">
        <v>1</v>
      </c>
      <c r="L377" s="45"/>
      <c r="M377" s="237" t="s">
        <v>1</v>
      </c>
      <c r="N377" s="238" t="s">
        <v>44</v>
      </c>
      <c r="O377" s="92"/>
      <c r="P377" s="239">
        <f>O377*H377</f>
        <v>0</v>
      </c>
      <c r="Q377" s="239">
        <v>0</v>
      </c>
      <c r="R377" s="239">
        <f>Q377*H377</f>
        <v>0</v>
      </c>
      <c r="S377" s="239">
        <v>0</v>
      </c>
      <c r="T377" s="24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1" t="s">
        <v>117</v>
      </c>
      <c r="AT377" s="241" t="s">
        <v>218</v>
      </c>
      <c r="AU377" s="241" t="s">
        <v>85</v>
      </c>
      <c r="AY377" s="18" t="s">
        <v>214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8" t="s">
        <v>85</v>
      </c>
      <c r="BK377" s="242">
        <f>ROUND(I377*H377,2)</f>
        <v>0</v>
      </c>
      <c r="BL377" s="18" t="s">
        <v>117</v>
      </c>
      <c r="BM377" s="241" t="s">
        <v>3587</v>
      </c>
    </row>
    <row r="378" s="2" customFormat="1">
      <c r="A378" s="39"/>
      <c r="B378" s="40"/>
      <c r="C378" s="41"/>
      <c r="D378" s="243" t="s">
        <v>224</v>
      </c>
      <c r="E378" s="41"/>
      <c r="F378" s="244" t="s">
        <v>3586</v>
      </c>
      <c r="G378" s="41"/>
      <c r="H378" s="41"/>
      <c r="I378" s="245"/>
      <c r="J378" s="41"/>
      <c r="K378" s="41"/>
      <c r="L378" s="45"/>
      <c r="M378" s="246"/>
      <c r="N378" s="247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224</v>
      </c>
      <c r="AU378" s="18" t="s">
        <v>85</v>
      </c>
    </row>
    <row r="379" s="2" customFormat="1" ht="16.5" customHeight="1">
      <c r="A379" s="39"/>
      <c r="B379" s="40"/>
      <c r="C379" s="229" t="s">
        <v>2033</v>
      </c>
      <c r="D379" s="229" t="s">
        <v>218</v>
      </c>
      <c r="E379" s="231" t="s">
        <v>971</v>
      </c>
      <c r="F379" s="232" t="s">
        <v>3588</v>
      </c>
      <c r="G379" s="233" t="s">
        <v>609</v>
      </c>
      <c r="H379" s="234">
        <v>5</v>
      </c>
      <c r="I379" s="235"/>
      <c r="J379" s="236">
        <f>ROUND(I379*H379,2)</f>
        <v>0</v>
      </c>
      <c r="K379" s="232" t="s">
        <v>1</v>
      </c>
      <c r="L379" s="45"/>
      <c r="M379" s="237" t="s">
        <v>1</v>
      </c>
      <c r="N379" s="238" t="s">
        <v>44</v>
      </c>
      <c r="O379" s="92"/>
      <c r="P379" s="239">
        <f>O379*H379</f>
        <v>0</v>
      </c>
      <c r="Q379" s="239">
        <v>0</v>
      </c>
      <c r="R379" s="239">
        <f>Q379*H379</f>
        <v>0</v>
      </c>
      <c r="S379" s="239">
        <v>0</v>
      </c>
      <c r="T379" s="24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1" t="s">
        <v>117</v>
      </c>
      <c r="AT379" s="241" t="s">
        <v>218</v>
      </c>
      <c r="AU379" s="241" t="s">
        <v>85</v>
      </c>
      <c r="AY379" s="18" t="s">
        <v>214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8" t="s">
        <v>85</v>
      </c>
      <c r="BK379" s="242">
        <f>ROUND(I379*H379,2)</f>
        <v>0</v>
      </c>
      <c r="BL379" s="18" t="s">
        <v>117</v>
      </c>
      <c r="BM379" s="241" t="s">
        <v>3589</v>
      </c>
    </row>
    <row r="380" s="2" customFormat="1">
      <c r="A380" s="39"/>
      <c r="B380" s="40"/>
      <c r="C380" s="41"/>
      <c r="D380" s="243" t="s">
        <v>224</v>
      </c>
      <c r="E380" s="41"/>
      <c r="F380" s="244" t="s">
        <v>3588</v>
      </c>
      <c r="G380" s="41"/>
      <c r="H380" s="41"/>
      <c r="I380" s="245"/>
      <c r="J380" s="41"/>
      <c r="K380" s="41"/>
      <c r="L380" s="45"/>
      <c r="M380" s="246"/>
      <c r="N380" s="247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224</v>
      </c>
      <c r="AU380" s="18" t="s">
        <v>85</v>
      </c>
    </row>
    <row r="381" s="2" customFormat="1" ht="16.5" customHeight="1">
      <c r="A381" s="39"/>
      <c r="B381" s="40"/>
      <c r="C381" s="229" t="s">
        <v>2037</v>
      </c>
      <c r="D381" s="229" t="s">
        <v>218</v>
      </c>
      <c r="E381" s="231" t="s">
        <v>973</v>
      </c>
      <c r="F381" s="232" t="s">
        <v>3590</v>
      </c>
      <c r="G381" s="233" t="s">
        <v>609</v>
      </c>
      <c r="H381" s="234">
        <v>50</v>
      </c>
      <c r="I381" s="235"/>
      <c r="J381" s="236">
        <f>ROUND(I381*H381,2)</f>
        <v>0</v>
      </c>
      <c r="K381" s="232" t="s">
        <v>1</v>
      </c>
      <c r="L381" s="45"/>
      <c r="M381" s="237" t="s">
        <v>1</v>
      </c>
      <c r="N381" s="238" t="s">
        <v>44</v>
      </c>
      <c r="O381" s="92"/>
      <c r="P381" s="239">
        <f>O381*H381</f>
        <v>0</v>
      </c>
      <c r="Q381" s="239">
        <v>0</v>
      </c>
      <c r="R381" s="239">
        <f>Q381*H381</f>
        <v>0</v>
      </c>
      <c r="S381" s="239">
        <v>0</v>
      </c>
      <c r="T381" s="24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1" t="s">
        <v>117</v>
      </c>
      <c r="AT381" s="241" t="s">
        <v>218</v>
      </c>
      <c r="AU381" s="241" t="s">
        <v>85</v>
      </c>
      <c r="AY381" s="18" t="s">
        <v>214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8" t="s">
        <v>85</v>
      </c>
      <c r="BK381" s="242">
        <f>ROUND(I381*H381,2)</f>
        <v>0</v>
      </c>
      <c r="BL381" s="18" t="s">
        <v>117</v>
      </c>
      <c r="BM381" s="241" t="s">
        <v>3591</v>
      </c>
    </row>
    <row r="382" s="2" customFormat="1">
      <c r="A382" s="39"/>
      <c r="B382" s="40"/>
      <c r="C382" s="41"/>
      <c r="D382" s="243" t="s">
        <v>224</v>
      </c>
      <c r="E382" s="41"/>
      <c r="F382" s="244" t="s">
        <v>3590</v>
      </c>
      <c r="G382" s="41"/>
      <c r="H382" s="41"/>
      <c r="I382" s="245"/>
      <c r="J382" s="41"/>
      <c r="K382" s="41"/>
      <c r="L382" s="45"/>
      <c r="M382" s="246"/>
      <c r="N382" s="247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224</v>
      </c>
      <c r="AU382" s="18" t="s">
        <v>85</v>
      </c>
    </row>
    <row r="383" s="2" customFormat="1" ht="16.5" customHeight="1">
      <c r="A383" s="39"/>
      <c r="B383" s="40"/>
      <c r="C383" s="229" t="s">
        <v>2041</v>
      </c>
      <c r="D383" s="229" t="s">
        <v>218</v>
      </c>
      <c r="E383" s="231" t="s">
        <v>976</v>
      </c>
      <c r="F383" s="232" t="s">
        <v>3592</v>
      </c>
      <c r="G383" s="233" t="s">
        <v>609</v>
      </c>
      <c r="H383" s="234">
        <v>100</v>
      </c>
      <c r="I383" s="235"/>
      <c r="J383" s="236">
        <f>ROUND(I383*H383,2)</f>
        <v>0</v>
      </c>
      <c r="K383" s="232" t="s">
        <v>1</v>
      </c>
      <c r="L383" s="45"/>
      <c r="M383" s="237" t="s">
        <v>1</v>
      </c>
      <c r="N383" s="238" t="s">
        <v>44</v>
      </c>
      <c r="O383" s="92"/>
      <c r="P383" s="239">
        <f>O383*H383</f>
        <v>0</v>
      </c>
      <c r="Q383" s="239">
        <v>0</v>
      </c>
      <c r="R383" s="239">
        <f>Q383*H383</f>
        <v>0</v>
      </c>
      <c r="S383" s="239">
        <v>0</v>
      </c>
      <c r="T383" s="24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1" t="s">
        <v>117</v>
      </c>
      <c r="AT383" s="241" t="s">
        <v>218</v>
      </c>
      <c r="AU383" s="241" t="s">
        <v>85</v>
      </c>
      <c r="AY383" s="18" t="s">
        <v>214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8" t="s">
        <v>85</v>
      </c>
      <c r="BK383" s="242">
        <f>ROUND(I383*H383,2)</f>
        <v>0</v>
      </c>
      <c r="BL383" s="18" t="s">
        <v>117</v>
      </c>
      <c r="BM383" s="241" t="s">
        <v>3593</v>
      </c>
    </row>
    <row r="384" s="2" customFormat="1">
      <c r="A384" s="39"/>
      <c r="B384" s="40"/>
      <c r="C384" s="41"/>
      <c r="D384" s="243" t="s">
        <v>224</v>
      </c>
      <c r="E384" s="41"/>
      <c r="F384" s="244" t="s">
        <v>3592</v>
      </c>
      <c r="G384" s="41"/>
      <c r="H384" s="41"/>
      <c r="I384" s="245"/>
      <c r="J384" s="41"/>
      <c r="K384" s="41"/>
      <c r="L384" s="45"/>
      <c r="M384" s="246"/>
      <c r="N384" s="247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224</v>
      </c>
      <c r="AU384" s="18" t="s">
        <v>85</v>
      </c>
    </row>
    <row r="385" s="2" customFormat="1" ht="16.5" customHeight="1">
      <c r="A385" s="39"/>
      <c r="B385" s="40"/>
      <c r="C385" s="229" t="s">
        <v>2047</v>
      </c>
      <c r="D385" s="229" t="s">
        <v>218</v>
      </c>
      <c r="E385" s="231" t="s">
        <v>978</v>
      </c>
      <c r="F385" s="232" t="s">
        <v>3594</v>
      </c>
      <c r="G385" s="233" t="s">
        <v>609</v>
      </c>
      <c r="H385" s="234">
        <v>4</v>
      </c>
      <c r="I385" s="235"/>
      <c r="J385" s="236">
        <f>ROUND(I385*H385,2)</f>
        <v>0</v>
      </c>
      <c r="K385" s="232" t="s">
        <v>1</v>
      </c>
      <c r="L385" s="45"/>
      <c r="M385" s="237" t="s">
        <v>1</v>
      </c>
      <c r="N385" s="238" t="s">
        <v>44</v>
      </c>
      <c r="O385" s="92"/>
      <c r="P385" s="239">
        <f>O385*H385</f>
        <v>0</v>
      </c>
      <c r="Q385" s="239">
        <v>0</v>
      </c>
      <c r="R385" s="239">
        <f>Q385*H385</f>
        <v>0</v>
      </c>
      <c r="S385" s="239">
        <v>0</v>
      </c>
      <c r="T385" s="24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1" t="s">
        <v>117</v>
      </c>
      <c r="AT385" s="241" t="s">
        <v>218</v>
      </c>
      <c r="AU385" s="241" t="s">
        <v>85</v>
      </c>
      <c r="AY385" s="18" t="s">
        <v>214</v>
      </c>
      <c r="BE385" s="242">
        <f>IF(N385="základní",J385,0)</f>
        <v>0</v>
      </c>
      <c r="BF385" s="242">
        <f>IF(N385="snížená",J385,0)</f>
        <v>0</v>
      </c>
      <c r="BG385" s="242">
        <f>IF(N385="zákl. přenesená",J385,0)</f>
        <v>0</v>
      </c>
      <c r="BH385" s="242">
        <f>IF(N385="sníž. přenesená",J385,0)</f>
        <v>0</v>
      </c>
      <c r="BI385" s="242">
        <f>IF(N385="nulová",J385,0)</f>
        <v>0</v>
      </c>
      <c r="BJ385" s="18" t="s">
        <v>85</v>
      </c>
      <c r="BK385" s="242">
        <f>ROUND(I385*H385,2)</f>
        <v>0</v>
      </c>
      <c r="BL385" s="18" t="s">
        <v>117</v>
      </c>
      <c r="BM385" s="241" t="s">
        <v>3595</v>
      </c>
    </row>
    <row r="386" s="2" customFormat="1">
      <c r="A386" s="39"/>
      <c r="B386" s="40"/>
      <c r="C386" s="41"/>
      <c r="D386" s="243" t="s">
        <v>224</v>
      </c>
      <c r="E386" s="41"/>
      <c r="F386" s="244" t="s">
        <v>3594</v>
      </c>
      <c r="G386" s="41"/>
      <c r="H386" s="41"/>
      <c r="I386" s="245"/>
      <c r="J386" s="41"/>
      <c r="K386" s="41"/>
      <c r="L386" s="45"/>
      <c r="M386" s="246"/>
      <c r="N386" s="247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224</v>
      </c>
      <c r="AU386" s="18" t="s">
        <v>85</v>
      </c>
    </row>
    <row r="387" s="2" customFormat="1" ht="16.5" customHeight="1">
      <c r="A387" s="39"/>
      <c r="B387" s="40"/>
      <c r="C387" s="229" t="s">
        <v>615</v>
      </c>
      <c r="D387" s="229" t="s">
        <v>218</v>
      </c>
      <c r="E387" s="231" t="s">
        <v>980</v>
      </c>
      <c r="F387" s="232" t="s">
        <v>3596</v>
      </c>
      <c r="G387" s="233" t="s">
        <v>609</v>
      </c>
      <c r="H387" s="234">
        <v>6</v>
      </c>
      <c r="I387" s="235"/>
      <c r="J387" s="236">
        <f>ROUND(I387*H387,2)</f>
        <v>0</v>
      </c>
      <c r="K387" s="232" t="s">
        <v>1</v>
      </c>
      <c r="L387" s="45"/>
      <c r="M387" s="237" t="s">
        <v>1</v>
      </c>
      <c r="N387" s="238" t="s">
        <v>44</v>
      </c>
      <c r="O387" s="92"/>
      <c r="P387" s="239">
        <f>O387*H387</f>
        <v>0</v>
      </c>
      <c r="Q387" s="239">
        <v>0</v>
      </c>
      <c r="R387" s="239">
        <f>Q387*H387</f>
        <v>0</v>
      </c>
      <c r="S387" s="239">
        <v>0</v>
      </c>
      <c r="T387" s="24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1" t="s">
        <v>117</v>
      </c>
      <c r="AT387" s="241" t="s">
        <v>218</v>
      </c>
      <c r="AU387" s="241" t="s">
        <v>85</v>
      </c>
      <c r="AY387" s="18" t="s">
        <v>214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8" t="s">
        <v>85</v>
      </c>
      <c r="BK387" s="242">
        <f>ROUND(I387*H387,2)</f>
        <v>0</v>
      </c>
      <c r="BL387" s="18" t="s">
        <v>117</v>
      </c>
      <c r="BM387" s="241" t="s">
        <v>3597</v>
      </c>
    </row>
    <row r="388" s="2" customFormat="1">
      <c r="A388" s="39"/>
      <c r="B388" s="40"/>
      <c r="C388" s="41"/>
      <c r="D388" s="243" t="s">
        <v>224</v>
      </c>
      <c r="E388" s="41"/>
      <c r="F388" s="244" t="s">
        <v>3596</v>
      </c>
      <c r="G388" s="41"/>
      <c r="H388" s="41"/>
      <c r="I388" s="245"/>
      <c r="J388" s="41"/>
      <c r="K388" s="41"/>
      <c r="L388" s="45"/>
      <c r="M388" s="246"/>
      <c r="N388" s="247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224</v>
      </c>
      <c r="AU388" s="18" t="s">
        <v>85</v>
      </c>
    </row>
    <row r="389" s="2" customFormat="1" ht="16.5" customHeight="1">
      <c r="A389" s="39"/>
      <c r="B389" s="40"/>
      <c r="C389" s="229" t="s">
        <v>2057</v>
      </c>
      <c r="D389" s="229" t="s">
        <v>218</v>
      </c>
      <c r="E389" s="231" t="s">
        <v>3598</v>
      </c>
      <c r="F389" s="232" t="s">
        <v>3599</v>
      </c>
      <c r="G389" s="233" t="s">
        <v>609</v>
      </c>
      <c r="H389" s="234">
        <v>10</v>
      </c>
      <c r="I389" s="235"/>
      <c r="J389" s="236">
        <f>ROUND(I389*H389,2)</f>
        <v>0</v>
      </c>
      <c r="K389" s="232" t="s">
        <v>1</v>
      </c>
      <c r="L389" s="45"/>
      <c r="M389" s="237" t="s">
        <v>1</v>
      </c>
      <c r="N389" s="238" t="s">
        <v>44</v>
      </c>
      <c r="O389" s="92"/>
      <c r="P389" s="239">
        <f>O389*H389</f>
        <v>0</v>
      </c>
      <c r="Q389" s="239">
        <v>0</v>
      </c>
      <c r="R389" s="239">
        <f>Q389*H389</f>
        <v>0</v>
      </c>
      <c r="S389" s="239">
        <v>0</v>
      </c>
      <c r="T389" s="24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1" t="s">
        <v>117</v>
      </c>
      <c r="AT389" s="241" t="s">
        <v>218</v>
      </c>
      <c r="AU389" s="241" t="s">
        <v>85</v>
      </c>
      <c r="AY389" s="18" t="s">
        <v>214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8" t="s">
        <v>85</v>
      </c>
      <c r="BK389" s="242">
        <f>ROUND(I389*H389,2)</f>
        <v>0</v>
      </c>
      <c r="BL389" s="18" t="s">
        <v>117</v>
      </c>
      <c r="BM389" s="241" t="s">
        <v>3600</v>
      </c>
    </row>
    <row r="390" s="2" customFormat="1">
      <c r="A390" s="39"/>
      <c r="B390" s="40"/>
      <c r="C390" s="41"/>
      <c r="D390" s="243" t="s">
        <v>224</v>
      </c>
      <c r="E390" s="41"/>
      <c r="F390" s="244" t="s">
        <v>3599</v>
      </c>
      <c r="G390" s="41"/>
      <c r="H390" s="41"/>
      <c r="I390" s="245"/>
      <c r="J390" s="41"/>
      <c r="K390" s="41"/>
      <c r="L390" s="45"/>
      <c r="M390" s="246"/>
      <c r="N390" s="247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224</v>
      </c>
      <c r="AU390" s="18" t="s">
        <v>85</v>
      </c>
    </row>
    <row r="391" s="2" customFormat="1" ht="16.5" customHeight="1">
      <c r="A391" s="39"/>
      <c r="B391" s="40"/>
      <c r="C391" s="229" t="s">
        <v>619</v>
      </c>
      <c r="D391" s="229" t="s">
        <v>218</v>
      </c>
      <c r="E391" s="231" t="s">
        <v>3601</v>
      </c>
      <c r="F391" s="232" t="s">
        <v>3602</v>
      </c>
      <c r="G391" s="233" t="s">
        <v>609</v>
      </c>
      <c r="H391" s="234">
        <v>80</v>
      </c>
      <c r="I391" s="235"/>
      <c r="J391" s="236">
        <f>ROUND(I391*H391,2)</f>
        <v>0</v>
      </c>
      <c r="K391" s="232" t="s">
        <v>1</v>
      </c>
      <c r="L391" s="45"/>
      <c r="M391" s="237" t="s">
        <v>1</v>
      </c>
      <c r="N391" s="238" t="s">
        <v>44</v>
      </c>
      <c r="O391" s="92"/>
      <c r="P391" s="239">
        <f>O391*H391</f>
        <v>0</v>
      </c>
      <c r="Q391" s="239">
        <v>0</v>
      </c>
      <c r="R391" s="239">
        <f>Q391*H391</f>
        <v>0</v>
      </c>
      <c r="S391" s="239">
        <v>0</v>
      </c>
      <c r="T391" s="24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1" t="s">
        <v>117</v>
      </c>
      <c r="AT391" s="241" t="s">
        <v>218</v>
      </c>
      <c r="AU391" s="241" t="s">
        <v>85</v>
      </c>
      <c r="AY391" s="18" t="s">
        <v>214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8" t="s">
        <v>85</v>
      </c>
      <c r="BK391" s="242">
        <f>ROUND(I391*H391,2)</f>
        <v>0</v>
      </c>
      <c r="BL391" s="18" t="s">
        <v>117</v>
      </c>
      <c r="BM391" s="241" t="s">
        <v>3603</v>
      </c>
    </row>
    <row r="392" s="2" customFormat="1">
      <c r="A392" s="39"/>
      <c r="B392" s="40"/>
      <c r="C392" s="41"/>
      <c r="D392" s="243" t="s">
        <v>224</v>
      </c>
      <c r="E392" s="41"/>
      <c r="F392" s="244" t="s">
        <v>3602</v>
      </c>
      <c r="G392" s="41"/>
      <c r="H392" s="41"/>
      <c r="I392" s="245"/>
      <c r="J392" s="41"/>
      <c r="K392" s="41"/>
      <c r="L392" s="45"/>
      <c r="M392" s="246"/>
      <c r="N392" s="247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224</v>
      </c>
      <c r="AU392" s="18" t="s">
        <v>85</v>
      </c>
    </row>
    <row r="393" s="2" customFormat="1" ht="16.5" customHeight="1">
      <c r="A393" s="39"/>
      <c r="B393" s="40"/>
      <c r="C393" s="229" t="s">
        <v>2061</v>
      </c>
      <c r="D393" s="229" t="s">
        <v>218</v>
      </c>
      <c r="E393" s="231" t="s">
        <v>3604</v>
      </c>
      <c r="F393" s="232" t="s">
        <v>3605</v>
      </c>
      <c r="G393" s="233" t="s">
        <v>609</v>
      </c>
      <c r="H393" s="234">
        <v>5</v>
      </c>
      <c r="I393" s="235"/>
      <c r="J393" s="236">
        <f>ROUND(I393*H393,2)</f>
        <v>0</v>
      </c>
      <c r="K393" s="232" t="s">
        <v>1</v>
      </c>
      <c r="L393" s="45"/>
      <c r="M393" s="237" t="s">
        <v>1</v>
      </c>
      <c r="N393" s="238" t="s">
        <v>44</v>
      </c>
      <c r="O393" s="92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117</v>
      </c>
      <c r="AT393" s="241" t="s">
        <v>218</v>
      </c>
      <c r="AU393" s="241" t="s">
        <v>85</v>
      </c>
      <c r="AY393" s="18" t="s">
        <v>214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85</v>
      </c>
      <c r="BK393" s="242">
        <f>ROUND(I393*H393,2)</f>
        <v>0</v>
      </c>
      <c r="BL393" s="18" t="s">
        <v>117</v>
      </c>
      <c r="BM393" s="241" t="s">
        <v>3606</v>
      </c>
    </row>
    <row r="394" s="2" customFormat="1">
      <c r="A394" s="39"/>
      <c r="B394" s="40"/>
      <c r="C394" s="41"/>
      <c r="D394" s="243" t="s">
        <v>224</v>
      </c>
      <c r="E394" s="41"/>
      <c r="F394" s="244" t="s">
        <v>3605</v>
      </c>
      <c r="G394" s="41"/>
      <c r="H394" s="41"/>
      <c r="I394" s="245"/>
      <c r="J394" s="41"/>
      <c r="K394" s="41"/>
      <c r="L394" s="45"/>
      <c r="M394" s="246"/>
      <c r="N394" s="247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224</v>
      </c>
      <c r="AU394" s="18" t="s">
        <v>85</v>
      </c>
    </row>
    <row r="395" s="2" customFormat="1" ht="16.5" customHeight="1">
      <c r="A395" s="39"/>
      <c r="B395" s="40"/>
      <c r="C395" s="229" t="s">
        <v>2063</v>
      </c>
      <c r="D395" s="229" t="s">
        <v>218</v>
      </c>
      <c r="E395" s="231" t="s">
        <v>3607</v>
      </c>
      <c r="F395" s="232" t="s">
        <v>3608</v>
      </c>
      <c r="G395" s="233" t="s">
        <v>609</v>
      </c>
      <c r="H395" s="234">
        <v>5</v>
      </c>
      <c r="I395" s="235"/>
      <c r="J395" s="236">
        <f>ROUND(I395*H395,2)</f>
        <v>0</v>
      </c>
      <c r="K395" s="232" t="s">
        <v>1</v>
      </c>
      <c r="L395" s="45"/>
      <c r="M395" s="237" t="s">
        <v>1</v>
      </c>
      <c r="N395" s="238" t="s">
        <v>44</v>
      </c>
      <c r="O395" s="92"/>
      <c r="P395" s="239">
        <f>O395*H395</f>
        <v>0</v>
      </c>
      <c r="Q395" s="239">
        <v>0</v>
      </c>
      <c r="R395" s="239">
        <f>Q395*H395</f>
        <v>0</v>
      </c>
      <c r="S395" s="239">
        <v>0</v>
      </c>
      <c r="T395" s="24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1" t="s">
        <v>117</v>
      </c>
      <c r="AT395" s="241" t="s">
        <v>218</v>
      </c>
      <c r="AU395" s="241" t="s">
        <v>85</v>
      </c>
      <c r="AY395" s="18" t="s">
        <v>214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8" t="s">
        <v>85</v>
      </c>
      <c r="BK395" s="242">
        <f>ROUND(I395*H395,2)</f>
        <v>0</v>
      </c>
      <c r="BL395" s="18" t="s">
        <v>117</v>
      </c>
      <c r="BM395" s="241" t="s">
        <v>3609</v>
      </c>
    </row>
    <row r="396" s="2" customFormat="1">
      <c r="A396" s="39"/>
      <c r="B396" s="40"/>
      <c r="C396" s="41"/>
      <c r="D396" s="243" t="s">
        <v>224</v>
      </c>
      <c r="E396" s="41"/>
      <c r="F396" s="244" t="s">
        <v>3608</v>
      </c>
      <c r="G396" s="41"/>
      <c r="H396" s="41"/>
      <c r="I396" s="245"/>
      <c r="J396" s="41"/>
      <c r="K396" s="41"/>
      <c r="L396" s="45"/>
      <c r="M396" s="246"/>
      <c r="N396" s="247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224</v>
      </c>
      <c r="AU396" s="18" t="s">
        <v>85</v>
      </c>
    </row>
    <row r="397" s="2" customFormat="1" ht="16.5" customHeight="1">
      <c r="A397" s="39"/>
      <c r="B397" s="40"/>
      <c r="C397" s="229" t="s">
        <v>280</v>
      </c>
      <c r="D397" s="229" t="s">
        <v>218</v>
      </c>
      <c r="E397" s="231" t="s">
        <v>982</v>
      </c>
      <c r="F397" s="232" t="s">
        <v>3610</v>
      </c>
      <c r="G397" s="233" t="s">
        <v>239</v>
      </c>
      <c r="H397" s="234">
        <v>95</v>
      </c>
      <c r="I397" s="235"/>
      <c r="J397" s="236">
        <f>ROUND(I397*H397,2)</f>
        <v>0</v>
      </c>
      <c r="K397" s="232" t="s">
        <v>1</v>
      </c>
      <c r="L397" s="45"/>
      <c r="M397" s="237" t="s">
        <v>1</v>
      </c>
      <c r="N397" s="238" t="s">
        <v>44</v>
      </c>
      <c r="O397" s="92"/>
      <c r="P397" s="239">
        <f>O397*H397</f>
        <v>0</v>
      </c>
      <c r="Q397" s="239">
        <v>0</v>
      </c>
      <c r="R397" s="239">
        <f>Q397*H397</f>
        <v>0</v>
      </c>
      <c r="S397" s="239">
        <v>0</v>
      </c>
      <c r="T397" s="24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1" t="s">
        <v>117</v>
      </c>
      <c r="AT397" s="241" t="s">
        <v>218</v>
      </c>
      <c r="AU397" s="241" t="s">
        <v>85</v>
      </c>
      <c r="AY397" s="18" t="s">
        <v>214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8" t="s">
        <v>85</v>
      </c>
      <c r="BK397" s="242">
        <f>ROUND(I397*H397,2)</f>
        <v>0</v>
      </c>
      <c r="BL397" s="18" t="s">
        <v>117</v>
      </c>
      <c r="BM397" s="241" t="s">
        <v>3611</v>
      </c>
    </row>
    <row r="398" s="2" customFormat="1">
      <c r="A398" s="39"/>
      <c r="B398" s="40"/>
      <c r="C398" s="41"/>
      <c r="D398" s="243" t="s">
        <v>224</v>
      </c>
      <c r="E398" s="41"/>
      <c r="F398" s="244" t="s">
        <v>3610</v>
      </c>
      <c r="G398" s="41"/>
      <c r="H398" s="41"/>
      <c r="I398" s="245"/>
      <c r="J398" s="41"/>
      <c r="K398" s="41"/>
      <c r="L398" s="45"/>
      <c r="M398" s="246"/>
      <c r="N398" s="247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224</v>
      </c>
      <c r="AU398" s="18" t="s">
        <v>85</v>
      </c>
    </row>
    <row r="399" s="2" customFormat="1" ht="16.5" customHeight="1">
      <c r="A399" s="39"/>
      <c r="B399" s="40"/>
      <c r="C399" s="229" t="s">
        <v>2065</v>
      </c>
      <c r="D399" s="229" t="s">
        <v>218</v>
      </c>
      <c r="E399" s="231" t="s">
        <v>984</v>
      </c>
      <c r="F399" s="232" t="s">
        <v>3612</v>
      </c>
      <c r="G399" s="233" t="s">
        <v>239</v>
      </c>
      <c r="H399" s="234">
        <v>25</v>
      </c>
      <c r="I399" s="235"/>
      <c r="J399" s="236">
        <f>ROUND(I399*H399,2)</f>
        <v>0</v>
      </c>
      <c r="K399" s="232" t="s">
        <v>1</v>
      </c>
      <c r="L399" s="45"/>
      <c r="M399" s="237" t="s">
        <v>1</v>
      </c>
      <c r="N399" s="238" t="s">
        <v>44</v>
      </c>
      <c r="O399" s="92"/>
      <c r="P399" s="239">
        <f>O399*H399</f>
        <v>0</v>
      </c>
      <c r="Q399" s="239">
        <v>0</v>
      </c>
      <c r="R399" s="239">
        <f>Q399*H399</f>
        <v>0</v>
      </c>
      <c r="S399" s="239">
        <v>0</v>
      </c>
      <c r="T399" s="240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1" t="s">
        <v>117</v>
      </c>
      <c r="AT399" s="241" t="s">
        <v>218</v>
      </c>
      <c r="AU399" s="241" t="s">
        <v>85</v>
      </c>
      <c r="AY399" s="18" t="s">
        <v>214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8" t="s">
        <v>85</v>
      </c>
      <c r="BK399" s="242">
        <f>ROUND(I399*H399,2)</f>
        <v>0</v>
      </c>
      <c r="BL399" s="18" t="s">
        <v>117</v>
      </c>
      <c r="BM399" s="241" t="s">
        <v>3613</v>
      </c>
    </row>
    <row r="400" s="2" customFormat="1">
      <c r="A400" s="39"/>
      <c r="B400" s="40"/>
      <c r="C400" s="41"/>
      <c r="D400" s="243" t="s">
        <v>224</v>
      </c>
      <c r="E400" s="41"/>
      <c r="F400" s="244" t="s">
        <v>3612</v>
      </c>
      <c r="G400" s="41"/>
      <c r="H400" s="41"/>
      <c r="I400" s="245"/>
      <c r="J400" s="41"/>
      <c r="K400" s="41"/>
      <c r="L400" s="45"/>
      <c r="M400" s="246"/>
      <c r="N400" s="247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224</v>
      </c>
      <c r="AU400" s="18" t="s">
        <v>85</v>
      </c>
    </row>
    <row r="401" s="2" customFormat="1" ht="16.5" customHeight="1">
      <c r="A401" s="39"/>
      <c r="B401" s="40"/>
      <c r="C401" s="229" t="s">
        <v>2071</v>
      </c>
      <c r="D401" s="229" t="s">
        <v>218</v>
      </c>
      <c r="E401" s="231" t="s">
        <v>3614</v>
      </c>
      <c r="F401" s="232" t="s">
        <v>3615</v>
      </c>
      <c r="G401" s="233" t="s">
        <v>634</v>
      </c>
      <c r="H401" s="234">
        <v>1</v>
      </c>
      <c r="I401" s="235"/>
      <c r="J401" s="236">
        <f>ROUND(I401*H401,2)</f>
        <v>0</v>
      </c>
      <c r="K401" s="232" t="s">
        <v>1</v>
      </c>
      <c r="L401" s="45"/>
      <c r="M401" s="237" t="s">
        <v>1</v>
      </c>
      <c r="N401" s="238" t="s">
        <v>44</v>
      </c>
      <c r="O401" s="92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1" t="s">
        <v>117</v>
      </c>
      <c r="AT401" s="241" t="s">
        <v>218</v>
      </c>
      <c r="AU401" s="241" t="s">
        <v>85</v>
      </c>
      <c r="AY401" s="18" t="s">
        <v>214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8" t="s">
        <v>85</v>
      </c>
      <c r="BK401" s="242">
        <f>ROUND(I401*H401,2)</f>
        <v>0</v>
      </c>
      <c r="BL401" s="18" t="s">
        <v>117</v>
      </c>
      <c r="BM401" s="241" t="s">
        <v>3616</v>
      </c>
    </row>
    <row r="402" s="2" customFormat="1">
      <c r="A402" s="39"/>
      <c r="B402" s="40"/>
      <c r="C402" s="41"/>
      <c r="D402" s="243" t="s">
        <v>224</v>
      </c>
      <c r="E402" s="41"/>
      <c r="F402" s="244" t="s">
        <v>3615</v>
      </c>
      <c r="G402" s="41"/>
      <c r="H402" s="41"/>
      <c r="I402" s="245"/>
      <c r="J402" s="41"/>
      <c r="K402" s="41"/>
      <c r="L402" s="45"/>
      <c r="M402" s="246"/>
      <c r="N402" s="247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224</v>
      </c>
      <c r="AU402" s="18" t="s">
        <v>85</v>
      </c>
    </row>
    <row r="403" s="2" customFormat="1" ht="16.5" customHeight="1">
      <c r="A403" s="39"/>
      <c r="B403" s="40"/>
      <c r="C403" s="229" t="s">
        <v>2076</v>
      </c>
      <c r="D403" s="229" t="s">
        <v>218</v>
      </c>
      <c r="E403" s="231" t="s">
        <v>987</v>
      </c>
      <c r="F403" s="232" t="s">
        <v>3617</v>
      </c>
      <c r="G403" s="233" t="s">
        <v>634</v>
      </c>
      <c r="H403" s="234">
        <v>1</v>
      </c>
      <c r="I403" s="235"/>
      <c r="J403" s="236">
        <f>ROUND(I403*H403,2)</f>
        <v>0</v>
      </c>
      <c r="K403" s="232" t="s">
        <v>1</v>
      </c>
      <c r="L403" s="45"/>
      <c r="M403" s="237" t="s">
        <v>1</v>
      </c>
      <c r="N403" s="238" t="s">
        <v>44</v>
      </c>
      <c r="O403" s="92"/>
      <c r="P403" s="239">
        <f>O403*H403</f>
        <v>0</v>
      </c>
      <c r="Q403" s="239">
        <v>0</v>
      </c>
      <c r="R403" s="239">
        <f>Q403*H403</f>
        <v>0</v>
      </c>
      <c r="S403" s="239">
        <v>0</v>
      </c>
      <c r="T403" s="24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1" t="s">
        <v>117</v>
      </c>
      <c r="AT403" s="241" t="s">
        <v>218</v>
      </c>
      <c r="AU403" s="241" t="s">
        <v>85</v>
      </c>
      <c r="AY403" s="18" t="s">
        <v>214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8" t="s">
        <v>85</v>
      </c>
      <c r="BK403" s="242">
        <f>ROUND(I403*H403,2)</f>
        <v>0</v>
      </c>
      <c r="BL403" s="18" t="s">
        <v>117</v>
      </c>
      <c r="BM403" s="241" t="s">
        <v>3618</v>
      </c>
    </row>
    <row r="404" s="2" customFormat="1">
      <c r="A404" s="39"/>
      <c r="B404" s="40"/>
      <c r="C404" s="41"/>
      <c r="D404" s="243" t="s">
        <v>224</v>
      </c>
      <c r="E404" s="41"/>
      <c r="F404" s="244" t="s">
        <v>3617</v>
      </c>
      <c r="G404" s="41"/>
      <c r="H404" s="41"/>
      <c r="I404" s="245"/>
      <c r="J404" s="41"/>
      <c r="K404" s="41"/>
      <c r="L404" s="45"/>
      <c r="M404" s="246"/>
      <c r="N404" s="247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224</v>
      </c>
      <c r="AU404" s="18" t="s">
        <v>85</v>
      </c>
    </row>
    <row r="405" s="2" customFormat="1" ht="16.5" customHeight="1">
      <c r="A405" s="39"/>
      <c r="B405" s="40"/>
      <c r="C405" s="229" t="s">
        <v>2083</v>
      </c>
      <c r="D405" s="229" t="s">
        <v>218</v>
      </c>
      <c r="E405" s="231" t="s">
        <v>1000</v>
      </c>
      <c r="F405" s="232" t="s">
        <v>662</v>
      </c>
      <c r="G405" s="233" t="s">
        <v>634</v>
      </c>
      <c r="H405" s="234">
        <v>1</v>
      </c>
      <c r="I405" s="235"/>
      <c r="J405" s="236">
        <f>ROUND(I405*H405,2)</f>
        <v>0</v>
      </c>
      <c r="K405" s="232" t="s">
        <v>1</v>
      </c>
      <c r="L405" s="45"/>
      <c r="M405" s="237" t="s">
        <v>1</v>
      </c>
      <c r="N405" s="238" t="s">
        <v>44</v>
      </c>
      <c r="O405" s="92"/>
      <c r="P405" s="239">
        <f>O405*H405</f>
        <v>0</v>
      </c>
      <c r="Q405" s="239">
        <v>0</v>
      </c>
      <c r="R405" s="239">
        <f>Q405*H405</f>
        <v>0</v>
      </c>
      <c r="S405" s="239">
        <v>0</v>
      </c>
      <c r="T405" s="24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1" t="s">
        <v>117</v>
      </c>
      <c r="AT405" s="241" t="s">
        <v>218</v>
      </c>
      <c r="AU405" s="241" t="s">
        <v>85</v>
      </c>
      <c r="AY405" s="18" t="s">
        <v>214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8" t="s">
        <v>85</v>
      </c>
      <c r="BK405" s="242">
        <f>ROUND(I405*H405,2)</f>
        <v>0</v>
      </c>
      <c r="BL405" s="18" t="s">
        <v>117</v>
      </c>
      <c r="BM405" s="241" t="s">
        <v>3619</v>
      </c>
    </row>
    <row r="406" s="2" customFormat="1">
      <c r="A406" s="39"/>
      <c r="B406" s="40"/>
      <c r="C406" s="41"/>
      <c r="D406" s="243" t="s">
        <v>224</v>
      </c>
      <c r="E406" s="41"/>
      <c r="F406" s="244" t="s">
        <v>662</v>
      </c>
      <c r="G406" s="41"/>
      <c r="H406" s="41"/>
      <c r="I406" s="245"/>
      <c r="J406" s="41"/>
      <c r="K406" s="41"/>
      <c r="L406" s="45"/>
      <c r="M406" s="292"/>
      <c r="N406" s="293"/>
      <c r="O406" s="294"/>
      <c r="P406" s="294"/>
      <c r="Q406" s="294"/>
      <c r="R406" s="294"/>
      <c r="S406" s="294"/>
      <c r="T406" s="295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224</v>
      </c>
      <c r="AU406" s="18" t="s">
        <v>85</v>
      </c>
    </row>
    <row r="407" s="2" customFormat="1" ht="6.96" customHeight="1">
      <c r="A407" s="39"/>
      <c r="B407" s="67"/>
      <c r="C407" s="68"/>
      <c r="D407" s="68"/>
      <c r="E407" s="68"/>
      <c r="F407" s="68"/>
      <c r="G407" s="68"/>
      <c r="H407" s="68"/>
      <c r="I407" s="68"/>
      <c r="J407" s="68"/>
      <c r="K407" s="68"/>
      <c r="L407" s="45"/>
      <c r="M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</sheetData>
  <sheetProtection sheet="1" autoFilter="0" formatColumns="0" formatRows="0" objects="1" scenarios="1" spinCount="100000" saltValue="PM876ygwbgcchkihUP3IsHv0o/O2v45QPQFsafYoBzIUxs3y4Z7GA3JJ0rUGBopeJL7tiDG+S4XhiN1D6SZfjw==" hashValue="JZobrHAipgQjF2ADJmGSgHaobzPX8c9vSXeEg2pXM3c0FbTjtc/Hyu6tvYU57u3df61fauIPiXn2YV3rsdDedw==" algorithmName="SHA-512" password="CC35"/>
  <autoFilter ref="C131:K4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1453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828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ROUND((SUM(BE124:BE195)),  2)</f>
        <v>0</v>
      </c>
      <c r="G37" s="39"/>
      <c r="H37" s="39"/>
      <c r="I37" s="166">
        <v>0.20999999999999999</v>
      </c>
      <c r="J37" s="165">
        <f>ROUND(((SUM(BE124:BE195))*I37),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ROUND((SUM(BF124:BF195)),  2)</f>
        <v>0</v>
      </c>
      <c r="G38" s="39"/>
      <c r="H38" s="39"/>
      <c r="I38" s="166">
        <v>0.14999999999999999</v>
      </c>
      <c r="J38" s="165">
        <f>ROUND(((SUM(BF124:BF195))*I38),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ROUND((SUM(BG124:BG195)),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ROUND((SUM(BH124:BH195)),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ROUND((SUM(BI124:BI195)),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1453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UKS. - Univerzální kabelážní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Přístavba objektu SOŠ a SOU Kladno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1453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179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180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827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UKS. - Univerzální kabelážní systém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Kladno</v>
      </c>
      <c r="G118" s="41"/>
      <c r="H118" s="41"/>
      <c r="I118" s="33" t="s">
        <v>22</v>
      </c>
      <c r="J118" s="80" t="str">
        <f>IF(J16="","",J16)</f>
        <v>19. 9. 2023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24</v>
      </c>
      <c r="D120" s="41"/>
      <c r="E120" s="41"/>
      <c r="F120" s="28" t="str">
        <f>E19</f>
        <v>SOŠ a SOU Kladno, Nám. E. Beneše 2353, Kladno</v>
      </c>
      <c r="G120" s="41"/>
      <c r="H120" s="41"/>
      <c r="I120" s="33" t="s">
        <v>30</v>
      </c>
      <c r="J120" s="37" t="str">
        <f>E25</f>
        <v>Ateliér Civilista s.r.o., Bratronice 241, 273 63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35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200</v>
      </c>
      <c r="D123" s="205" t="s">
        <v>64</v>
      </c>
      <c r="E123" s="205" t="s">
        <v>60</v>
      </c>
      <c r="F123" s="205" t="s">
        <v>61</v>
      </c>
      <c r="G123" s="205" t="s">
        <v>201</v>
      </c>
      <c r="H123" s="205" t="s">
        <v>202</v>
      </c>
      <c r="I123" s="205" t="s">
        <v>203</v>
      </c>
      <c r="J123" s="205" t="s">
        <v>185</v>
      </c>
      <c r="K123" s="206" t="s">
        <v>204</v>
      </c>
      <c r="L123" s="207"/>
      <c r="M123" s="101" t="s">
        <v>1</v>
      </c>
      <c r="N123" s="102" t="s">
        <v>43</v>
      </c>
      <c r="O123" s="102" t="s">
        <v>205</v>
      </c>
      <c r="P123" s="102" t="s">
        <v>206</v>
      </c>
      <c r="Q123" s="102" t="s">
        <v>207</v>
      </c>
      <c r="R123" s="102" t="s">
        <v>208</v>
      </c>
      <c r="S123" s="102" t="s">
        <v>209</v>
      </c>
      <c r="T123" s="103" t="s">
        <v>210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211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SUM(P125:P195)</f>
        <v>0</v>
      </c>
      <c r="Q124" s="105"/>
      <c r="R124" s="210">
        <f>SUM(R125:R195)</f>
        <v>0</v>
      </c>
      <c r="S124" s="105"/>
      <c r="T124" s="211">
        <f>SUM(T125:T195)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78</v>
      </c>
      <c r="AU124" s="18" t="s">
        <v>187</v>
      </c>
      <c r="BK124" s="212">
        <f>SUM(BK125:BK195)</f>
        <v>0</v>
      </c>
    </row>
    <row r="125" s="2" customFormat="1" ht="16.5" customHeight="1">
      <c r="A125" s="39"/>
      <c r="B125" s="40"/>
      <c r="C125" s="229" t="s">
        <v>79</v>
      </c>
      <c r="D125" s="229" t="s">
        <v>218</v>
      </c>
      <c r="E125" s="231" t="s">
        <v>829</v>
      </c>
      <c r="F125" s="232" t="s">
        <v>830</v>
      </c>
      <c r="G125" s="233" t="s">
        <v>609</v>
      </c>
      <c r="H125" s="234">
        <v>0.29999999999999999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44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117</v>
      </c>
      <c r="AT125" s="241" t="s">
        <v>218</v>
      </c>
      <c r="AU125" s="241" t="s">
        <v>79</v>
      </c>
      <c r="AY125" s="18" t="s">
        <v>214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85</v>
      </c>
      <c r="BK125" s="242">
        <f>ROUND(I125*H125,2)</f>
        <v>0</v>
      </c>
      <c r="BL125" s="18" t="s">
        <v>117</v>
      </c>
      <c r="BM125" s="241" t="s">
        <v>87</v>
      </c>
    </row>
    <row r="126" s="2" customFormat="1">
      <c r="A126" s="39"/>
      <c r="B126" s="40"/>
      <c r="C126" s="41"/>
      <c r="D126" s="243" t="s">
        <v>224</v>
      </c>
      <c r="E126" s="41"/>
      <c r="F126" s="244" t="s">
        <v>830</v>
      </c>
      <c r="G126" s="41"/>
      <c r="H126" s="41"/>
      <c r="I126" s="245"/>
      <c r="J126" s="41"/>
      <c r="K126" s="41"/>
      <c r="L126" s="45"/>
      <c r="M126" s="246"/>
      <c r="N126" s="24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224</v>
      </c>
      <c r="AU126" s="18" t="s">
        <v>79</v>
      </c>
    </row>
    <row r="127" s="2" customFormat="1" ht="16.5" customHeight="1">
      <c r="A127" s="39"/>
      <c r="B127" s="40"/>
      <c r="C127" s="229" t="s">
        <v>79</v>
      </c>
      <c r="D127" s="229" t="s">
        <v>218</v>
      </c>
      <c r="E127" s="231" t="s">
        <v>831</v>
      </c>
      <c r="F127" s="232" t="s">
        <v>832</v>
      </c>
      <c r="G127" s="233" t="s">
        <v>609</v>
      </c>
      <c r="H127" s="234">
        <v>0.29999999999999999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44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117</v>
      </c>
      <c r="AT127" s="241" t="s">
        <v>218</v>
      </c>
      <c r="AU127" s="241" t="s">
        <v>79</v>
      </c>
      <c r="AY127" s="18" t="s">
        <v>214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85</v>
      </c>
      <c r="BK127" s="242">
        <f>ROUND(I127*H127,2)</f>
        <v>0</v>
      </c>
      <c r="BL127" s="18" t="s">
        <v>117</v>
      </c>
      <c r="BM127" s="241" t="s">
        <v>117</v>
      </c>
    </row>
    <row r="128" s="2" customFormat="1">
      <c r="A128" s="39"/>
      <c r="B128" s="40"/>
      <c r="C128" s="41"/>
      <c r="D128" s="243" t="s">
        <v>224</v>
      </c>
      <c r="E128" s="41"/>
      <c r="F128" s="244" t="s">
        <v>832</v>
      </c>
      <c r="G128" s="41"/>
      <c r="H128" s="41"/>
      <c r="I128" s="245"/>
      <c r="J128" s="41"/>
      <c r="K128" s="41"/>
      <c r="L128" s="45"/>
      <c r="M128" s="246"/>
      <c r="N128" s="24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224</v>
      </c>
      <c r="AU128" s="18" t="s">
        <v>79</v>
      </c>
    </row>
    <row r="129" s="2" customFormat="1" ht="24.15" customHeight="1">
      <c r="A129" s="39"/>
      <c r="B129" s="40"/>
      <c r="C129" s="229" t="s">
        <v>79</v>
      </c>
      <c r="D129" s="229" t="s">
        <v>218</v>
      </c>
      <c r="E129" s="231" t="s">
        <v>833</v>
      </c>
      <c r="F129" s="232" t="s">
        <v>834</v>
      </c>
      <c r="G129" s="233" t="s">
        <v>609</v>
      </c>
      <c r="H129" s="234">
        <v>0.29999999999999999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117</v>
      </c>
      <c r="AT129" s="241" t="s">
        <v>218</v>
      </c>
      <c r="AU129" s="241" t="s">
        <v>79</v>
      </c>
      <c r="AY129" s="18" t="s">
        <v>214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85</v>
      </c>
      <c r="BK129" s="242">
        <f>ROUND(I129*H129,2)</f>
        <v>0</v>
      </c>
      <c r="BL129" s="18" t="s">
        <v>117</v>
      </c>
      <c r="BM129" s="241" t="s">
        <v>215</v>
      </c>
    </row>
    <row r="130" s="2" customFormat="1">
      <c r="A130" s="39"/>
      <c r="B130" s="40"/>
      <c r="C130" s="41"/>
      <c r="D130" s="243" t="s">
        <v>224</v>
      </c>
      <c r="E130" s="41"/>
      <c r="F130" s="244" t="s">
        <v>834</v>
      </c>
      <c r="G130" s="41"/>
      <c r="H130" s="41"/>
      <c r="I130" s="245"/>
      <c r="J130" s="41"/>
      <c r="K130" s="41"/>
      <c r="L130" s="45"/>
      <c r="M130" s="246"/>
      <c r="N130" s="24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79</v>
      </c>
    </row>
    <row r="131" s="2" customFormat="1" ht="24.15" customHeight="1">
      <c r="A131" s="39"/>
      <c r="B131" s="40"/>
      <c r="C131" s="229" t="s">
        <v>79</v>
      </c>
      <c r="D131" s="229" t="s">
        <v>218</v>
      </c>
      <c r="E131" s="231" t="s">
        <v>835</v>
      </c>
      <c r="F131" s="232" t="s">
        <v>836</v>
      </c>
      <c r="G131" s="233" t="s">
        <v>609</v>
      </c>
      <c r="H131" s="234">
        <v>0.59999999999999998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44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117</v>
      </c>
      <c r="AT131" s="241" t="s">
        <v>218</v>
      </c>
      <c r="AU131" s="241" t="s">
        <v>79</v>
      </c>
      <c r="AY131" s="18" t="s">
        <v>214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85</v>
      </c>
      <c r="BK131" s="242">
        <f>ROUND(I131*H131,2)</f>
        <v>0</v>
      </c>
      <c r="BL131" s="18" t="s">
        <v>117</v>
      </c>
      <c r="BM131" s="241" t="s">
        <v>247</v>
      </c>
    </row>
    <row r="132" s="2" customFormat="1">
      <c r="A132" s="39"/>
      <c r="B132" s="40"/>
      <c r="C132" s="41"/>
      <c r="D132" s="243" t="s">
        <v>224</v>
      </c>
      <c r="E132" s="41"/>
      <c r="F132" s="244" t="s">
        <v>836</v>
      </c>
      <c r="G132" s="41"/>
      <c r="H132" s="41"/>
      <c r="I132" s="245"/>
      <c r="J132" s="41"/>
      <c r="K132" s="41"/>
      <c r="L132" s="45"/>
      <c r="M132" s="246"/>
      <c r="N132" s="24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224</v>
      </c>
      <c r="AU132" s="18" t="s">
        <v>79</v>
      </c>
    </row>
    <row r="133" s="2" customFormat="1" ht="16.5" customHeight="1">
      <c r="A133" s="39"/>
      <c r="B133" s="40"/>
      <c r="C133" s="229" t="s">
        <v>79</v>
      </c>
      <c r="D133" s="229" t="s">
        <v>218</v>
      </c>
      <c r="E133" s="231" t="s">
        <v>837</v>
      </c>
      <c r="F133" s="232" t="s">
        <v>838</v>
      </c>
      <c r="G133" s="233" t="s">
        <v>609</v>
      </c>
      <c r="H133" s="234">
        <v>0.59999999999999998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117</v>
      </c>
      <c r="AT133" s="241" t="s">
        <v>218</v>
      </c>
      <c r="AU133" s="241" t="s">
        <v>79</v>
      </c>
      <c r="AY133" s="18" t="s">
        <v>214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117</v>
      </c>
      <c r="BM133" s="241" t="s">
        <v>748</v>
      </c>
    </row>
    <row r="134" s="2" customFormat="1">
      <c r="A134" s="39"/>
      <c r="B134" s="40"/>
      <c r="C134" s="41"/>
      <c r="D134" s="243" t="s">
        <v>224</v>
      </c>
      <c r="E134" s="41"/>
      <c r="F134" s="244" t="s">
        <v>838</v>
      </c>
      <c r="G134" s="41"/>
      <c r="H134" s="41"/>
      <c r="I134" s="245"/>
      <c r="J134" s="41"/>
      <c r="K134" s="41"/>
      <c r="L134" s="45"/>
      <c r="M134" s="246"/>
      <c r="N134" s="24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224</v>
      </c>
      <c r="AU134" s="18" t="s">
        <v>79</v>
      </c>
    </row>
    <row r="135" s="2" customFormat="1" ht="24.15" customHeight="1">
      <c r="A135" s="39"/>
      <c r="B135" s="40"/>
      <c r="C135" s="229" t="s">
        <v>79</v>
      </c>
      <c r="D135" s="229" t="s">
        <v>218</v>
      </c>
      <c r="E135" s="231" t="s">
        <v>839</v>
      </c>
      <c r="F135" s="232" t="s">
        <v>840</v>
      </c>
      <c r="G135" s="233" t="s">
        <v>609</v>
      </c>
      <c r="H135" s="234">
        <v>0.29999999999999999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117</v>
      </c>
      <c r="AT135" s="241" t="s">
        <v>218</v>
      </c>
      <c r="AU135" s="241" t="s">
        <v>79</v>
      </c>
      <c r="AY135" s="18" t="s">
        <v>214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117</v>
      </c>
      <c r="BM135" s="241" t="s">
        <v>762</v>
      </c>
    </row>
    <row r="136" s="2" customFormat="1">
      <c r="A136" s="39"/>
      <c r="B136" s="40"/>
      <c r="C136" s="41"/>
      <c r="D136" s="243" t="s">
        <v>224</v>
      </c>
      <c r="E136" s="41"/>
      <c r="F136" s="244" t="s">
        <v>840</v>
      </c>
      <c r="G136" s="41"/>
      <c r="H136" s="41"/>
      <c r="I136" s="245"/>
      <c r="J136" s="41"/>
      <c r="K136" s="41"/>
      <c r="L136" s="45"/>
      <c r="M136" s="246"/>
      <c r="N136" s="24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79</v>
      </c>
    </row>
    <row r="137" s="2" customFormat="1" ht="24.15" customHeight="1">
      <c r="A137" s="39"/>
      <c r="B137" s="40"/>
      <c r="C137" s="229" t="s">
        <v>79</v>
      </c>
      <c r="D137" s="229" t="s">
        <v>218</v>
      </c>
      <c r="E137" s="231" t="s">
        <v>841</v>
      </c>
      <c r="F137" s="232" t="s">
        <v>842</v>
      </c>
      <c r="G137" s="233" t="s">
        <v>609</v>
      </c>
      <c r="H137" s="234">
        <v>0.29999999999999999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117</v>
      </c>
      <c r="AT137" s="241" t="s">
        <v>218</v>
      </c>
      <c r="AU137" s="241" t="s">
        <v>79</v>
      </c>
      <c r="AY137" s="18" t="s">
        <v>214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85</v>
      </c>
      <c r="BK137" s="242">
        <f>ROUND(I137*H137,2)</f>
        <v>0</v>
      </c>
      <c r="BL137" s="18" t="s">
        <v>117</v>
      </c>
      <c r="BM137" s="241" t="s">
        <v>775</v>
      </c>
    </row>
    <row r="138" s="2" customFormat="1">
      <c r="A138" s="39"/>
      <c r="B138" s="40"/>
      <c r="C138" s="41"/>
      <c r="D138" s="243" t="s">
        <v>224</v>
      </c>
      <c r="E138" s="41"/>
      <c r="F138" s="244" t="s">
        <v>842</v>
      </c>
      <c r="G138" s="41"/>
      <c r="H138" s="41"/>
      <c r="I138" s="245"/>
      <c r="J138" s="41"/>
      <c r="K138" s="41"/>
      <c r="L138" s="45"/>
      <c r="M138" s="246"/>
      <c r="N138" s="24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79</v>
      </c>
    </row>
    <row r="139" s="2" customFormat="1" ht="37.8" customHeight="1">
      <c r="A139" s="39"/>
      <c r="B139" s="40"/>
      <c r="C139" s="229" t="s">
        <v>79</v>
      </c>
      <c r="D139" s="229" t="s">
        <v>218</v>
      </c>
      <c r="E139" s="231" t="s">
        <v>843</v>
      </c>
      <c r="F139" s="232" t="s">
        <v>844</v>
      </c>
      <c r="G139" s="233" t="s">
        <v>239</v>
      </c>
      <c r="H139" s="234">
        <v>20.399999999999999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44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117</v>
      </c>
      <c r="AT139" s="241" t="s">
        <v>218</v>
      </c>
      <c r="AU139" s="241" t="s">
        <v>79</v>
      </c>
      <c r="AY139" s="18" t="s">
        <v>214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117</v>
      </c>
      <c r="BM139" s="241" t="s">
        <v>293</v>
      </c>
    </row>
    <row r="140" s="2" customFormat="1">
      <c r="A140" s="39"/>
      <c r="B140" s="40"/>
      <c r="C140" s="41"/>
      <c r="D140" s="243" t="s">
        <v>224</v>
      </c>
      <c r="E140" s="41"/>
      <c r="F140" s="244" t="s">
        <v>844</v>
      </c>
      <c r="G140" s="41"/>
      <c r="H140" s="41"/>
      <c r="I140" s="245"/>
      <c r="J140" s="41"/>
      <c r="K140" s="41"/>
      <c r="L140" s="45"/>
      <c r="M140" s="246"/>
      <c r="N140" s="24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79</v>
      </c>
    </row>
    <row r="141" s="2" customFormat="1" ht="16.5" customHeight="1">
      <c r="A141" s="39"/>
      <c r="B141" s="40"/>
      <c r="C141" s="229" t="s">
        <v>79</v>
      </c>
      <c r="D141" s="229" t="s">
        <v>218</v>
      </c>
      <c r="E141" s="231" t="s">
        <v>845</v>
      </c>
      <c r="F141" s="232" t="s">
        <v>846</v>
      </c>
      <c r="G141" s="233" t="s">
        <v>239</v>
      </c>
      <c r="H141" s="234">
        <v>20.399999999999999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44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117</v>
      </c>
      <c r="AT141" s="241" t="s">
        <v>218</v>
      </c>
      <c r="AU141" s="241" t="s">
        <v>79</v>
      </c>
      <c r="AY141" s="18" t="s">
        <v>214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85</v>
      </c>
      <c r="BK141" s="242">
        <f>ROUND(I141*H141,2)</f>
        <v>0</v>
      </c>
      <c r="BL141" s="18" t="s">
        <v>117</v>
      </c>
      <c r="BM141" s="241" t="s">
        <v>847</v>
      </c>
    </row>
    <row r="142" s="2" customFormat="1">
      <c r="A142" s="39"/>
      <c r="B142" s="40"/>
      <c r="C142" s="41"/>
      <c r="D142" s="243" t="s">
        <v>224</v>
      </c>
      <c r="E142" s="41"/>
      <c r="F142" s="244" t="s">
        <v>846</v>
      </c>
      <c r="G142" s="41"/>
      <c r="H142" s="41"/>
      <c r="I142" s="245"/>
      <c r="J142" s="41"/>
      <c r="K142" s="41"/>
      <c r="L142" s="45"/>
      <c r="M142" s="246"/>
      <c r="N142" s="24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79</v>
      </c>
    </row>
    <row r="143" s="2" customFormat="1" ht="16.5" customHeight="1">
      <c r="A143" s="39"/>
      <c r="B143" s="40"/>
      <c r="C143" s="229" t="s">
        <v>79</v>
      </c>
      <c r="D143" s="229" t="s">
        <v>218</v>
      </c>
      <c r="E143" s="231" t="s">
        <v>602</v>
      </c>
      <c r="F143" s="232" t="s">
        <v>848</v>
      </c>
      <c r="G143" s="233" t="s">
        <v>239</v>
      </c>
      <c r="H143" s="234">
        <v>1422.9000000000001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44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117</v>
      </c>
      <c r="AT143" s="241" t="s">
        <v>218</v>
      </c>
      <c r="AU143" s="241" t="s">
        <v>79</v>
      </c>
      <c r="AY143" s="18" t="s">
        <v>214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85</v>
      </c>
      <c r="BK143" s="242">
        <f>ROUND(I143*H143,2)</f>
        <v>0</v>
      </c>
      <c r="BL143" s="18" t="s">
        <v>117</v>
      </c>
      <c r="BM143" s="241" t="s">
        <v>604</v>
      </c>
    </row>
    <row r="144" s="2" customFormat="1">
      <c r="A144" s="39"/>
      <c r="B144" s="40"/>
      <c r="C144" s="41"/>
      <c r="D144" s="243" t="s">
        <v>224</v>
      </c>
      <c r="E144" s="41"/>
      <c r="F144" s="244" t="s">
        <v>848</v>
      </c>
      <c r="G144" s="41"/>
      <c r="H144" s="41"/>
      <c r="I144" s="245"/>
      <c r="J144" s="41"/>
      <c r="K144" s="41"/>
      <c r="L144" s="45"/>
      <c r="M144" s="246"/>
      <c r="N144" s="24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79</v>
      </c>
    </row>
    <row r="145" s="2" customFormat="1" ht="16.5" customHeight="1">
      <c r="A145" s="39"/>
      <c r="B145" s="40"/>
      <c r="C145" s="229" t="s">
        <v>79</v>
      </c>
      <c r="D145" s="229" t="s">
        <v>218</v>
      </c>
      <c r="E145" s="231" t="s">
        <v>849</v>
      </c>
      <c r="F145" s="232" t="s">
        <v>850</v>
      </c>
      <c r="G145" s="233" t="s">
        <v>609</v>
      </c>
      <c r="H145" s="234">
        <v>14.699999999999999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44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117</v>
      </c>
      <c r="AT145" s="241" t="s">
        <v>218</v>
      </c>
      <c r="AU145" s="241" t="s">
        <v>79</v>
      </c>
      <c r="AY145" s="18" t="s">
        <v>214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85</v>
      </c>
      <c r="BK145" s="242">
        <f>ROUND(I145*H145,2)</f>
        <v>0</v>
      </c>
      <c r="BL145" s="18" t="s">
        <v>117</v>
      </c>
      <c r="BM145" s="241" t="s">
        <v>502</v>
      </c>
    </row>
    <row r="146" s="2" customFormat="1">
      <c r="A146" s="39"/>
      <c r="B146" s="40"/>
      <c r="C146" s="41"/>
      <c r="D146" s="243" t="s">
        <v>224</v>
      </c>
      <c r="E146" s="41"/>
      <c r="F146" s="244" t="s">
        <v>850</v>
      </c>
      <c r="G146" s="41"/>
      <c r="H146" s="41"/>
      <c r="I146" s="245"/>
      <c r="J146" s="41"/>
      <c r="K146" s="41"/>
      <c r="L146" s="45"/>
      <c r="M146" s="246"/>
      <c r="N146" s="24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79</v>
      </c>
    </row>
    <row r="147" s="2" customFormat="1" ht="24.15" customHeight="1">
      <c r="A147" s="39"/>
      <c r="B147" s="40"/>
      <c r="C147" s="229" t="s">
        <v>79</v>
      </c>
      <c r="D147" s="229" t="s">
        <v>218</v>
      </c>
      <c r="E147" s="231" t="s">
        <v>626</v>
      </c>
      <c r="F147" s="232" t="s">
        <v>851</v>
      </c>
      <c r="G147" s="233" t="s">
        <v>609</v>
      </c>
      <c r="H147" s="234">
        <v>4.7999999999999998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44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117</v>
      </c>
      <c r="AT147" s="241" t="s">
        <v>218</v>
      </c>
      <c r="AU147" s="241" t="s">
        <v>79</v>
      </c>
      <c r="AY147" s="18" t="s">
        <v>214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85</v>
      </c>
      <c r="BK147" s="242">
        <f>ROUND(I147*H147,2)</f>
        <v>0</v>
      </c>
      <c r="BL147" s="18" t="s">
        <v>117</v>
      </c>
      <c r="BM147" s="241" t="s">
        <v>852</v>
      </c>
    </row>
    <row r="148" s="2" customFormat="1">
      <c r="A148" s="39"/>
      <c r="B148" s="40"/>
      <c r="C148" s="41"/>
      <c r="D148" s="243" t="s">
        <v>224</v>
      </c>
      <c r="E148" s="41"/>
      <c r="F148" s="244" t="s">
        <v>851</v>
      </c>
      <c r="G148" s="41"/>
      <c r="H148" s="41"/>
      <c r="I148" s="245"/>
      <c r="J148" s="41"/>
      <c r="K148" s="41"/>
      <c r="L148" s="45"/>
      <c r="M148" s="246"/>
      <c r="N148" s="24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79</v>
      </c>
    </row>
    <row r="149" s="2" customFormat="1" ht="16.5" customHeight="1">
      <c r="A149" s="39"/>
      <c r="B149" s="40"/>
      <c r="C149" s="229" t="s">
        <v>79</v>
      </c>
      <c r="D149" s="229" t="s">
        <v>218</v>
      </c>
      <c r="E149" s="231" t="s">
        <v>629</v>
      </c>
      <c r="F149" s="232" t="s">
        <v>853</v>
      </c>
      <c r="G149" s="233" t="s">
        <v>609</v>
      </c>
      <c r="H149" s="234">
        <v>0.59999999999999998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44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117</v>
      </c>
      <c r="AT149" s="241" t="s">
        <v>218</v>
      </c>
      <c r="AU149" s="241" t="s">
        <v>79</v>
      </c>
      <c r="AY149" s="18" t="s">
        <v>214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85</v>
      </c>
      <c r="BK149" s="242">
        <f>ROUND(I149*H149,2)</f>
        <v>0</v>
      </c>
      <c r="BL149" s="18" t="s">
        <v>117</v>
      </c>
      <c r="BM149" s="241" t="s">
        <v>854</v>
      </c>
    </row>
    <row r="150" s="2" customFormat="1">
      <c r="A150" s="39"/>
      <c r="B150" s="40"/>
      <c r="C150" s="41"/>
      <c r="D150" s="243" t="s">
        <v>224</v>
      </c>
      <c r="E150" s="41"/>
      <c r="F150" s="244" t="s">
        <v>853</v>
      </c>
      <c r="G150" s="41"/>
      <c r="H150" s="41"/>
      <c r="I150" s="245"/>
      <c r="J150" s="41"/>
      <c r="K150" s="41"/>
      <c r="L150" s="45"/>
      <c r="M150" s="246"/>
      <c r="N150" s="24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79</v>
      </c>
    </row>
    <row r="151" s="2" customFormat="1" ht="16.5" customHeight="1">
      <c r="A151" s="39"/>
      <c r="B151" s="40"/>
      <c r="C151" s="229" t="s">
        <v>79</v>
      </c>
      <c r="D151" s="229" t="s">
        <v>218</v>
      </c>
      <c r="E151" s="231" t="s">
        <v>855</v>
      </c>
      <c r="F151" s="232" t="s">
        <v>856</v>
      </c>
      <c r="G151" s="233" t="s">
        <v>609</v>
      </c>
      <c r="H151" s="234">
        <v>0.59999999999999998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44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117</v>
      </c>
      <c r="AT151" s="241" t="s">
        <v>218</v>
      </c>
      <c r="AU151" s="241" t="s">
        <v>79</v>
      </c>
      <c r="AY151" s="18" t="s">
        <v>214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85</v>
      </c>
      <c r="BK151" s="242">
        <f>ROUND(I151*H151,2)</f>
        <v>0</v>
      </c>
      <c r="BL151" s="18" t="s">
        <v>117</v>
      </c>
      <c r="BM151" s="241" t="s">
        <v>857</v>
      </c>
    </row>
    <row r="152" s="2" customFormat="1">
      <c r="A152" s="39"/>
      <c r="B152" s="40"/>
      <c r="C152" s="41"/>
      <c r="D152" s="243" t="s">
        <v>224</v>
      </c>
      <c r="E152" s="41"/>
      <c r="F152" s="244" t="s">
        <v>856</v>
      </c>
      <c r="G152" s="41"/>
      <c r="H152" s="41"/>
      <c r="I152" s="245"/>
      <c r="J152" s="41"/>
      <c r="K152" s="41"/>
      <c r="L152" s="45"/>
      <c r="M152" s="246"/>
      <c r="N152" s="24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79</v>
      </c>
    </row>
    <row r="153" s="2" customFormat="1" ht="24.15" customHeight="1">
      <c r="A153" s="39"/>
      <c r="B153" s="40"/>
      <c r="C153" s="229" t="s">
        <v>79</v>
      </c>
      <c r="D153" s="229" t="s">
        <v>218</v>
      </c>
      <c r="E153" s="231" t="s">
        <v>858</v>
      </c>
      <c r="F153" s="232" t="s">
        <v>859</v>
      </c>
      <c r="G153" s="233" t="s">
        <v>609</v>
      </c>
      <c r="H153" s="234">
        <v>0.59999999999999998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44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117</v>
      </c>
      <c r="AT153" s="241" t="s">
        <v>218</v>
      </c>
      <c r="AU153" s="241" t="s">
        <v>79</v>
      </c>
      <c r="AY153" s="18" t="s">
        <v>214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85</v>
      </c>
      <c r="BK153" s="242">
        <f>ROUND(I153*H153,2)</f>
        <v>0</v>
      </c>
      <c r="BL153" s="18" t="s">
        <v>117</v>
      </c>
      <c r="BM153" s="241" t="s">
        <v>860</v>
      </c>
    </row>
    <row r="154" s="2" customFormat="1">
      <c r="A154" s="39"/>
      <c r="B154" s="40"/>
      <c r="C154" s="41"/>
      <c r="D154" s="243" t="s">
        <v>224</v>
      </c>
      <c r="E154" s="41"/>
      <c r="F154" s="244" t="s">
        <v>859</v>
      </c>
      <c r="G154" s="41"/>
      <c r="H154" s="41"/>
      <c r="I154" s="245"/>
      <c r="J154" s="41"/>
      <c r="K154" s="41"/>
      <c r="L154" s="45"/>
      <c r="M154" s="246"/>
      <c r="N154" s="24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224</v>
      </c>
      <c r="AU154" s="18" t="s">
        <v>79</v>
      </c>
    </row>
    <row r="155" s="2" customFormat="1" ht="16.5" customHeight="1">
      <c r="A155" s="39"/>
      <c r="B155" s="40"/>
      <c r="C155" s="229" t="s">
        <v>79</v>
      </c>
      <c r="D155" s="229" t="s">
        <v>218</v>
      </c>
      <c r="E155" s="231" t="s">
        <v>861</v>
      </c>
      <c r="F155" s="232" t="s">
        <v>862</v>
      </c>
      <c r="G155" s="233" t="s">
        <v>609</v>
      </c>
      <c r="H155" s="234">
        <v>2.3999999999999999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44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117</v>
      </c>
      <c r="AT155" s="241" t="s">
        <v>218</v>
      </c>
      <c r="AU155" s="241" t="s">
        <v>79</v>
      </c>
      <c r="AY155" s="18" t="s">
        <v>214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85</v>
      </c>
      <c r="BK155" s="242">
        <f>ROUND(I155*H155,2)</f>
        <v>0</v>
      </c>
      <c r="BL155" s="18" t="s">
        <v>117</v>
      </c>
      <c r="BM155" s="241" t="s">
        <v>299</v>
      </c>
    </row>
    <row r="156" s="2" customFormat="1">
      <c r="A156" s="39"/>
      <c r="B156" s="40"/>
      <c r="C156" s="41"/>
      <c r="D156" s="243" t="s">
        <v>224</v>
      </c>
      <c r="E156" s="41"/>
      <c r="F156" s="244" t="s">
        <v>862</v>
      </c>
      <c r="G156" s="41"/>
      <c r="H156" s="41"/>
      <c r="I156" s="245"/>
      <c r="J156" s="41"/>
      <c r="K156" s="41"/>
      <c r="L156" s="45"/>
      <c r="M156" s="246"/>
      <c r="N156" s="24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224</v>
      </c>
      <c r="AU156" s="18" t="s">
        <v>79</v>
      </c>
    </row>
    <row r="157" s="2" customFormat="1" ht="21.75" customHeight="1">
      <c r="A157" s="39"/>
      <c r="B157" s="40"/>
      <c r="C157" s="229" t="s">
        <v>79</v>
      </c>
      <c r="D157" s="229" t="s">
        <v>218</v>
      </c>
      <c r="E157" s="231" t="s">
        <v>863</v>
      </c>
      <c r="F157" s="232" t="s">
        <v>864</v>
      </c>
      <c r="G157" s="233" t="s">
        <v>609</v>
      </c>
      <c r="H157" s="234">
        <v>4.7999999999999998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44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117</v>
      </c>
      <c r="AT157" s="241" t="s">
        <v>218</v>
      </c>
      <c r="AU157" s="241" t="s">
        <v>79</v>
      </c>
      <c r="AY157" s="18" t="s">
        <v>214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85</v>
      </c>
      <c r="BK157" s="242">
        <f>ROUND(I157*H157,2)</f>
        <v>0</v>
      </c>
      <c r="BL157" s="18" t="s">
        <v>117</v>
      </c>
      <c r="BM157" s="241" t="s">
        <v>517</v>
      </c>
    </row>
    <row r="158" s="2" customFormat="1">
      <c r="A158" s="39"/>
      <c r="B158" s="40"/>
      <c r="C158" s="41"/>
      <c r="D158" s="243" t="s">
        <v>224</v>
      </c>
      <c r="E158" s="41"/>
      <c r="F158" s="244" t="s">
        <v>864</v>
      </c>
      <c r="G158" s="41"/>
      <c r="H158" s="41"/>
      <c r="I158" s="245"/>
      <c r="J158" s="41"/>
      <c r="K158" s="41"/>
      <c r="L158" s="45"/>
      <c r="M158" s="246"/>
      <c r="N158" s="24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79</v>
      </c>
    </row>
    <row r="159" s="2" customFormat="1" ht="16.5" customHeight="1">
      <c r="A159" s="39"/>
      <c r="B159" s="40"/>
      <c r="C159" s="229" t="s">
        <v>79</v>
      </c>
      <c r="D159" s="229" t="s">
        <v>218</v>
      </c>
      <c r="E159" s="231" t="s">
        <v>865</v>
      </c>
      <c r="F159" s="232" t="s">
        <v>866</v>
      </c>
      <c r="G159" s="233" t="s">
        <v>609</v>
      </c>
      <c r="H159" s="234">
        <v>4.7999999999999998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44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117</v>
      </c>
      <c r="AT159" s="241" t="s">
        <v>218</v>
      </c>
      <c r="AU159" s="241" t="s">
        <v>79</v>
      </c>
      <c r="AY159" s="18" t="s">
        <v>214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85</v>
      </c>
      <c r="BK159" s="242">
        <f>ROUND(I159*H159,2)</f>
        <v>0</v>
      </c>
      <c r="BL159" s="18" t="s">
        <v>117</v>
      </c>
      <c r="BM159" s="241" t="s">
        <v>867</v>
      </c>
    </row>
    <row r="160" s="2" customFormat="1">
      <c r="A160" s="39"/>
      <c r="B160" s="40"/>
      <c r="C160" s="41"/>
      <c r="D160" s="243" t="s">
        <v>224</v>
      </c>
      <c r="E160" s="41"/>
      <c r="F160" s="244" t="s">
        <v>866</v>
      </c>
      <c r="G160" s="41"/>
      <c r="H160" s="41"/>
      <c r="I160" s="245"/>
      <c r="J160" s="41"/>
      <c r="K160" s="41"/>
      <c r="L160" s="45"/>
      <c r="M160" s="246"/>
      <c r="N160" s="24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79</v>
      </c>
    </row>
    <row r="161" s="2" customFormat="1" ht="16.5" customHeight="1">
      <c r="A161" s="39"/>
      <c r="B161" s="40"/>
      <c r="C161" s="229" t="s">
        <v>79</v>
      </c>
      <c r="D161" s="229" t="s">
        <v>218</v>
      </c>
      <c r="E161" s="231" t="s">
        <v>632</v>
      </c>
      <c r="F161" s="232" t="s">
        <v>868</v>
      </c>
      <c r="G161" s="233" t="s">
        <v>609</v>
      </c>
      <c r="H161" s="234">
        <v>2.1000000000000001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44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117</v>
      </c>
      <c r="AT161" s="241" t="s">
        <v>218</v>
      </c>
      <c r="AU161" s="241" t="s">
        <v>79</v>
      </c>
      <c r="AY161" s="18" t="s">
        <v>214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85</v>
      </c>
      <c r="BK161" s="242">
        <f>ROUND(I161*H161,2)</f>
        <v>0</v>
      </c>
      <c r="BL161" s="18" t="s">
        <v>117</v>
      </c>
      <c r="BM161" s="241" t="s">
        <v>869</v>
      </c>
    </row>
    <row r="162" s="2" customFormat="1">
      <c r="A162" s="39"/>
      <c r="B162" s="40"/>
      <c r="C162" s="41"/>
      <c r="D162" s="243" t="s">
        <v>224</v>
      </c>
      <c r="E162" s="41"/>
      <c r="F162" s="244" t="s">
        <v>868</v>
      </c>
      <c r="G162" s="41"/>
      <c r="H162" s="41"/>
      <c r="I162" s="245"/>
      <c r="J162" s="41"/>
      <c r="K162" s="41"/>
      <c r="L162" s="45"/>
      <c r="M162" s="246"/>
      <c r="N162" s="24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79</v>
      </c>
    </row>
    <row r="163" s="2" customFormat="1" ht="21.75" customHeight="1">
      <c r="A163" s="39"/>
      <c r="B163" s="40"/>
      <c r="C163" s="229" t="s">
        <v>79</v>
      </c>
      <c r="D163" s="229" t="s">
        <v>218</v>
      </c>
      <c r="E163" s="231" t="s">
        <v>636</v>
      </c>
      <c r="F163" s="232" t="s">
        <v>870</v>
      </c>
      <c r="G163" s="233" t="s">
        <v>609</v>
      </c>
      <c r="H163" s="234">
        <v>0.59999999999999998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44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117</v>
      </c>
      <c r="AT163" s="241" t="s">
        <v>218</v>
      </c>
      <c r="AU163" s="241" t="s">
        <v>79</v>
      </c>
      <c r="AY163" s="18" t="s">
        <v>214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85</v>
      </c>
      <c r="BK163" s="242">
        <f>ROUND(I163*H163,2)</f>
        <v>0</v>
      </c>
      <c r="BL163" s="18" t="s">
        <v>117</v>
      </c>
      <c r="BM163" s="241" t="s">
        <v>810</v>
      </c>
    </row>
    <row r="164" s="2" customFormat="1">
      <c r="A164" s="39"/>
      <c r="B164" s="40"/>
      <c r="C164" s="41"/>
      <c r="D164" s="243" t="s">
        <v>224</v>
      </c>
      <c r="E164" s="41"/>
      <c r="F164" s="244" t="s">
        <v>870</v>
      </c>
      <c r="G164" s="41"/>
      <c r="H164" s="41"/>
      <c r="I164" s="245"/>
      <c r="J164" s="41"/>
      <c r="K164" s="41"/>
      <c r="L164" s="45"/>
      <c r="M164" s="246"/>
      <c r="N164" s="24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79</v>
      </c>
    </row>
    <row r="165" s="2" customFormat="1" ht="21.75" customHeight="1">
      <c r="A165" s="39"/>
      <c r="B165" s="40"/>
      <c r="C165" s="229" t="s">
        <v>79</v>
      </c>
      <c r="D165" s="229" t="s">
        <v>218</v>
      </c>
      <c r="E165" s="231" t="s">
        <v>871</v>
      </c>
      <c r="F165" s="232" t="s">
        <v>872</v>
      </c>
      <c r="G165" s="233" t="s">
        <v>609</v>
      </c>
      <c r="H165" s="234">
        <v>3.2999999999999998</v>
      </c>
      <c r="I165" s="235"/>
      <c r="J165" s="236">
        <f>ROUND(I165*H165,2)</f>
        <v>0</v>
      </c>
      <c r="K165" s="232" t="s">
        <v>1</v>
      </c>
      <c r="L165" s="45"/>
      <c r="M165" s="237" t="s">
        <v>1</v>
      </c>
      <c r="N165" s="238" t="s">
        <v>44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117</v>
      </c>
      <c r="AT165" s="241" t="s">
        <v>218</v>
      </c>
      <c r="AU165" s="241" t="s">
        <v>79</v>
      </c>
      <c r="AY165" s="18" t="s">
        <v>214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85</v>
      </c>
      <c r="BK165" s="242">
        <f>ROUND(I165*H165,2)</f>
        <v>0</v>
      </c>
      <c r="BL165" s="18" t="s">
        <v>117</v>
      </c>
      <c r="BM165" s="241" t="s">
        <v>873</v>
      </c>
    </row>
    <row r="166" s="2" customFormat="1">
      <c r="A166" s="39"/>
      <c r="B166" s="40"/>
      <c r="C166" s="41"/>
      <c r="D166" s="243" t="s">
        <v>224</v>
      </c>
      <c r="E166" s="41"/>
      <c r="F166" s="244" t="s">
        <v>872</v>
      </c>
      <c r="G166" s="41"/>
      <c r="H166" s="41"/>
      <c r="I166" s="245"/>
      <c r="J166" s="41"/>
      <c r="K166" s="41"/>
      <c r="L166" s="45"/>
      <c r="M166" s="246"/>
      <c r="N166" s="24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79</v>
      </c>
    </row>
    <row r="167" s="2" customFormat="1" ht="24.15" customHeight="1">
      <c r="A167" s="39"/>
      <c r="B167" s="40"/>
      <c r="C167" s="229" t="s">
        <v>79</v>
      </c>
      <c r="D167" s="229" t="s">
        <v>218</v>
      </c>
      <c r="E167" s="231" t="s">
        <v>874</v>
      </c>
      <c r="F167" s="232" t="s">
        <v>875</v>
      </c>
      <c r="G167" s="233" t="s">
        <v>609</v>
      </c>
      <c r="H167" s="234">
        <v>11.4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44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117</v>
      </c>
      <c r="AT167" s="241" t="s">
        <v>218</v>
      </c>
      <c r="AU167" s="241" t="s">
        <v>79</v>
      </c>
      <c r="AY167" s="18" t="s">
        <v>214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85</v>
      </c>
      <c r="BK167" s="242">
        <f>ROUND(I167*H167,2)</f>
        <v>0</v>
      </c>
      <c r="BL167" s="18" t="s">
        <v>117</v>
      </c>
      <c r="BM167" s="241" t="s">
        <v>540</v>
      </c>
    </row>
    <row r="168" s="2" customFormat="1">
      <c r="A168" s="39"/>
      <c r="B168" s="40"/>
      <c r="C168" s="41"/>
      <c r="D168" s="243" t="s">
        <v>224</v>
      </c>
      <c r="E168" s="41"/>
      <c r="F168" s="244" t="s">
        <v>875</v>
      </c>
      <c r="G168" s="41"/>
      <c r="H168" s="41"/>
      <c r="I168" s="245"/>
      <c r="J168" s="41"/>
      <c r="K168" s="41"/>
      <c r="L168" s="45"/>
      <c r="M168" s="246"/>
      <c r="N168" s="24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224</v>
      </c>
      <c r="AU168" s="18" t="s">
        <v>79</v>
      </c>
    </row>
    <row r="169" s="2" customFormat="1" ht="24.15" customHeight="1">
      <c r="A169" s="39"/>
      <c r="B169" s="40"/>
      <c r="C169" s="229" t="s">
        <v>79</v>
      </c>
      <c r="D169" s="229" t="s">
        <v>218</v>
      </c>
      <c r="E169" s="231" t="s">
        <v>876</v>
      </c>
      <c r="F169" s="232" t="s">
        <v>877</v>
      </c>
      <c r="G169" s="233" t="s">
        <v>609</v>
      </c>
      <c r="H169" s="234">
        <v>7.2000000000000002</v>
      </c>
      <c r="I169" s="235"/>
      <c r="J169" s="236">
        <f>ROUND(I169*H169,2)</f>
        <v>0</v>
      </c>
      <c r="K169" s="232" t="s">
        <v>1</v>
      </c>
      <c r="L169" s="45"/>
      <c r="M169" s="237" t="s">
        <v>1</v>
      </c>
      <c r="N169" s="238" t="s">
        <v>44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117</v>
      </c>
      <c r="AT169" s="241" t="s">
        <v>218</v>
      </c>
      <c r="AU169" s="241" t="s">
        <v>79</v>
      </c>
      <c r="AY169" s="18" t="s">
        <v>214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85</v>
      </c>
      <c r="BK169" s="242">
        <f>ROUND(I169*H169,2)</f>
        <v>0</v>
      </c>
      <c r="BL169" s="18" t="s">
        <v>117</v>
      </c>
      <c r="BM169" s="241" t="s">
        <v>878</v>
      </c>
    </row>
    <row r="170" s="2" customFormat="1">
      <c r="A170" s="39"/>
      <c r="B170" s="40"/>
      <c r="C170" s="41"/>
      <c r="D170" s="243" t="s">
        <v>224</v>
      </c>
      <c r="E170" s="41"/>
      <c r="F170" s="244" t="s">
        <v>877</v>
      </c>
      <c r="G170" s="41"/>
      <c r="H170" s="41"/>
      <c r="I170" s="245"/>
      <c r="J170" s="41"/>
      <c r="K170" s="41"/>
      <c r="L170" s="45"/>
      <c r="M170" s="246"/>
      <c r="N170" s="24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224</v>
      </c>
      <c r="AU170" s="18" t="s">
        <v>79</v>
      </c>
    </row>
    <row r="171" s="2" customFormat="1" ht="16.5" customHeight="1">
      <c r="A171" s="39"/>
      <c r="B171" s="40"/>
      <c r="C171" s="229" t="s">
        <v>79</v>
      </c>
      <c r="D171" s="229" t="s">
        <v>218</v>
      </c>
      <c r="E171" s="231" t="s">
        <v>879</v>
      </c>
      <c r="F171" s="232" t="s">
        <v>880</v>
      </c>
      <c r="G171" s="233" t="s">
        <v>609</v>
      </c>
      <c r="H171" s="234">
        <v>78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44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117</v>
      </c>
      <c r="AT171" s="241" t="s">
        <v>218</v>
      </c>
      <c r="AU171" s="241" t="s">
        <v>79</v>
      </c>
      <c r="AY171" s="18" t="s">
        <v>214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85</v>
      </c>
      <c r="BK171" s="242">
        <f>ROUND(I171*H171,2)</f>
        <v>0</v>
      </c>
      <c r="BL171" s="18" t="s">
        <v>117</v>
      </c>
      <c r="BM171" s="241" t="s">
        <v>644</v>
      </c>
    </row>
    <row r="172" s="2" customFormat="1">
      <c r="A172" s="39"/>
      <c r="B172" s="40"/>
      <c r="C172" s="41"/>
      <c r="D172" s="243" t="s">
        <v>224</v>
      </c>
      <c r="E172" s="41"/>
      <c r="F172" s="244" t="s">
        <v>880</v>
      </c>
      <c r="G172" s="41"/>
      <c r="H172" s="41"/>
      <c r="I172" s="245"/>
      <c r="J172" s="41"/>
      <c r="K172" s="41"/>
      <c r="L172" s="45"/>
      <c r="M172" s="246"/>
      <c r="N172" s="24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224</v>
      </c>
      <c r="AU172" s="18" t="s">
        <v>79</v>
      </c>
    </row>
    <row r="173" s="2" customFormat="1" ht="24.15" customHeight="1">
      <c r="A173" s="39"/>
      <c r="B173" s="40"/>
      <c r="C173" s="229" t="s">
        <v>79</v>
      </c>
      <c r="D173" s="229" t="s">
        <v>218</v>
      </c>
      <c r="E173" s="231" t="s">
        <v>881</v>
      </c>
      <c r="F173" s="232" t="s">
        <v>882</v>
      </c>
      <c r="G173" s="233" t="s">
        <v>591</v>
      </c>
      <c r="H173" s="234">
        <v>1.8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44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117</v>
      </c>
      <c r="AT173" s="241" t="s">
        <v>218</v>
      </c>
      <c r="AU173" s="241" t="s">
        <v>79</v>
      </c>
      <c r="AY173" s="18" t="s">
        <v>214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85</v>
      </c>
      <c r="BK173" s="242">
        <f>ROUND(I173*H173,2)</f>
        <v>0</v>
      </c>
      <c r="BL173" s="18" t="s">
        <v>117</v>
      </c>
      <c r="BM173" s="241" t="s">
        <v>648</v>
      </c>
    </row>
    <row r="174" s="2" customFormat="1">
      <c r="A174" s="39"/>
      <c r="B174" s="40"/>
      <c r="C174" s="41"/>
      <c r="D174" s="243" t="s">
        <v>224</v>
      </c>
      <c r="E174" s="41"/>
      <c r="F174" s="244" t="s">
        <v>882</v>
      </c>
      <c r="G174" s="41"/>
      <c r="H174" s="41"/>
      <c r="I174" s="245"/>
      <c r="J174" s="41"/>
      <c r="K174" s="41"/>
      <c r="L174" s="45"/>
      <c r="M174" s="246"/>
      <c r="N174" s="24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224</v>
      </c>
      <c r="AU174" s="18" t="s">
        <v>79</v>
      </c>
    </row>
    <row r="175" s="2" customFormat="1" ht="16.5" customHeight="1">
      <c r="A175" s="39"/>
      <c r="B175" s="40"/>
      <c r="C175" s="229" t="s">
        <v>79</v>
      </c>
      <c r="D175" s="229" t="s">
        <v>218</v>
      </c>
      <c r="E175" s="231" t="s">
        <v>641</v>
      </c>
      <c r="F175" s="232" t="s">
        <v>883</v>
      </c>
      <c r="G175" s="233" t="s">
        <v>609</v>
      </c>
      <c r="H175" s="234">
        <v>2.3999999999999999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44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117</v>
      </c>
      <c r="AT175" s="241" t="s">
        <v>218</v>
      </c>
      <c r="AU175" s="241" t="s">
        <v>79</v>
      </c>
      <c r="AY175" s="18" t="s">
        <v>214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85</v>
      </c>
      <c r="BK175" s="242">
        <f>ROUND(I175*H175,2)</f>
        <v>0</v>
      </c>
      <c r="BL175" s="18" t="s">
        <v>117</v>
      </c>
      <c r="BM175" s="241" t="s">
        <v>616</v>
      </c>
    </row>
    <row r="176" s="2" customFormat="1">
      <c r="A176" s="39"/>
      <c r="B176" s="40"/>
      <c r="C176" s="41"/>
      <c r="D176" s="243" t="s">
        <v>224</v>
      </c>
      <c r="E176" s="41"/>
      <c r="F176" s="244" t="s">
        <v>883</v>
      </c>
      <c r="G176" s="41"/>
      <c r="H176" s="41"/>
      <c r="I176" s="245"/>
      <c r="J176" s="41"/>
      <c r="K176" s="41"/>
      <c r="L176" s="45"/>
      <c r="M176" s="246"/>
      <c r="N176" s="24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224</v>
      </c>
      <c r="AU176" s="18" t="s">
        <v>79</v>
      </c>
    </row>
    <row r="177" s="2" customFormat="1" ht="21.75" customHeight="1">
      <c r="A177" s="39"/>
      <c r="B177" s="40"/>
      <c r="C177" s="229" t="s">
        <v>79</v>
      </c>
      <c r="D177" s="229" t="s">
        <v>218</v>
      </c>
      <c r="E177" s="231" t="s">
        <v>884</v>
      </c>
      <c r="F177" s="232" t="s">
        <v>885</v>
      </c>
      <c r="G177" s="233" t="s">
        <v>609</v>
      </c>
      <c r="H177" s="234">
        <v>7.2000000000000002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44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117</v>
      </c>
      <c r="AT177" s="241" t="s">
        <v>218</v>
      </c>
      <c r="AU177" s="241" t="s">
        <v>79</v>
      </c>
      <c r="AY177" s="18" t="s">
        <v>214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85</v>
      </c>
      <c r="BK177" s="242">
        <f>ROUND(I177*H177,2)</f>
        <v>0</v>
      </c>
      <c r="BL177" s="18" t="s">
        <v>117</v>
      </c>
      <c r="BM177" s="241" t="s">
        <v>886</v>
      </c>
    </row>
    <row r="178" s="2" customFormat="1">
      <c r="A178" s="39"/>
      <c r="B178" s="40"/>
      <c r="C178" s="41"/>
      <c r="D178" s="243" t="s">
        <v>224</v>
      </c>
      <c r="E178" s="41"/>
      <c r="F178" s="244" t="s">
        <v>885</v>
      </c>
      <c r="G178" s="41"/>
      <c r="H178" s="41"/>
      <c r="I178" s="245"/>
      <c r="J178" s="41"/>
      <c r="K178" s="41"/>
      <c r="L178" s="45"/>
      <c r="M178" s="246"/>
      <c r="N178" s="24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79</v>
      </c>
    </row>
    <row r="179" s="2" customFormat="1" ht="16.5" customHeight="1">
      <c r="A179" s="39"/>
      <c r="B179" s="40"/>
      <c r="C179" s="229" t="s">
        <v>79</v>
      </c>
      <c r="D179" s="229" t="s">
        <v>218</v>
      </c>
      <c r="E179" s="231" t="s">
        <v>887</v>
      </c>
      <c r="F179" s="232" t="s">
        <v>888</v>
      </c>
      <c r="G179" s="233" t="s">
        <v>609</v>
      </c>
      <c r="H179" s="234">
        <v>39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44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117</v>
      </c>
      <c r="AT179" s="241" t="s">
        <v>218</v>
      </c>
      <c r="AU179" s="241" t="s">
        <v>79</v>
      </c>
      <c r="AY179" s="18" t="s">
        <v>214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85</v>
      </c>
      <c r="BK179" s="242">
        <f>ROUND(I179*H179,2)</f>
        <v>0</v>
      </c>
      <c r="BL179" s="18" t="s">
        <v>117</v>
      </c>
      <c r="BM179" s="241" t="s">
        <v>889</v>
      </c>
    </row>
    <row r="180" s="2" customFormat="1">
      <c r="A180" s="39"/>
      <c r="B180" s="40"/>
      <c r="C180" s="41"/>
      <c r="D180" s="243" t="s">
        <v>224</v>
      </c>
      <c r="E180" s="41"/>
      <c r="F180" s="244" t="s">
        <v>888</v>
      </c>
      <c r="G180" s="41"/>
      <c r="H180" s="41"/>
      <c r="I180" s="245"/>
      <c r="J180" s="41"/>
      <c r="K180" s="41"/>
      <c r="L180" s="45"/>
      <c r="M180" s="246"/>
      <c r="N180" s="24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224</v>
      </c>
      <c r="AU180" s="18" t="s">
        <v>79</v>
      </c>
    </row>
    <row r="181" s="2" customFormat="1" ht="16.5" customHeight="1">
      <c r="A181" s="39"/>
      <c r="B181" s="40"/>
      <c r="C181" s="229" t="s">
        <v>79</v>
      </c>
      <c r="D181" s="229" t="s">
        <v>218</v>
      </c>
      <c r="E181" s="231" t="s">
        <v>645</v>
      </c>
      <c r="F181" s="232" t="s">
        <v>890</v>
      </c>
      <c r="G181" s="233" t="s">
        <v>891</v>
      </c>
      <c r="H181" s="234">
        <v>7.5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44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117</v>
      </c>
      <c r="AT181" s="241" t="s">
        <v>218</v>
      </c>
      <c r="AU181" s="241" t="s">
        <v>79</v>
      </c>
      <c r="AY181" s="18" t="s">
        <v>214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85</v>
      </c>
      <c r="BK181" s="242">
        <f>ROUND(I181*H181,2)</f>
        <v>0</v>
      </c>
      <c r="BL181" s="18" t="s">
        <v>117</v>
      </c>
      <c r="BM181" s="241" t="s">
        <v>555</v>
      </c>
    </row>
    <row r="182" s="2" customFormat="1">
      <c r="A182" s="39"/>
      <c r="B182" s="40"/>
      <c r="C182" s="41"/>
      <c r="D182" s="243" t="s">
        <v>224</v>
      </c>
      <c r="E182" s="41"/>
      <c r="F182" s="244" t="s">
        <v>890</v>
      </c>
      <c r="G182" s="41"/>
      <c r="H182" s="41"/>
      <c r="I182" s="245"/>
      <c r="J182" s="41"/>
      <c r="K182" s="41"/>
      <c r="L182" s="45"/>
      <c r="M182" s="246"/>
      <c r="N182" s="24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224</v>
      </c>
      <c r="AU182" s="18" t="s">
        <v>79</v>
      </c>
    </row>
    <row r="183" s="2" customFormat="1" ht="16.5" customHeight="1">
      <c r="A183" s="39"/>
      <c r="B183" s="40"/>
      <c r="C183" s="229" t="s">
        <v>79</v>
      </c>
      <c r="D183" s="229" t="s">
        <v>218</v>
      </c>
      <c r="E183" s="231" t="s">
        <v>892</v>
      </c>
      <c r="F183" s="232" t="s">
        <v>893</v>
      </c>
      <c r="G183" s="233" t="s">
        <v>609</v>
      </c>
      <c r="H183" s="234">
        <v>25.800000000000001</v>
      </c>
      <c r="I183" s="235"/>
      <c r="J183" s="236">
        <f>ROUND(I183*H183,2)</f>
        <v>0</v>
      </c>
      <c r="K183" s="232" t="s">
        <v>1</v>
      </c>
      <c r="L183" s="45"/>
      <c r="M183" s="237" t="s">
        <v>1</v>
      </c>
      <c r="N183" s="238" t="s">
        <v>44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117</v>
      </c>
      <c r="AT183" s="241" t="s">
        <v>218</v>
      </c>
      <c r="AU183" s="241" t="s">
        <v>79</v>
      </c>
      <c r="AY183" s="18" t="s">
        <v>214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85</v>
      </c>
      <c r="BK183" s="242">
        <f>ROUND(I183*H183,2)</f>
        <v>0</v>
      </c>
      <c r="BL183" s="18" t="s">
        <v>117</v>
      </c>
      <c r="BM183" s="241" t="s">
        <v>217</v>
      </c>
    </row>
    <row r="184" s="2" customFormat="1">
      <c r="A184" s="39"/>
      <c r="B184" s="40"/>
      <c r="C184" s="41"/>
      <c r="D184" s="243" t="s">
        <v>224</v>
      </c>
      <c r="E184" s="41"/>
      <c r="F184" s="244" t="s">
        <v>893</v>
      </c>
      <c r="G184" s="41"/>
      <c r="H184" s="41"/>
      <c r="I184" s="245"/>
      <c r="J184" s="41"/>
      <c r="K184" s="41"/>
      <c r="L184" s="45"/>
      <c r="M184" s="246"/>
      <c r="N184" s="24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224</v>
      </c>
      <c r="AU184" s="18" t="s">
        <v>79</v>
      </c>
    </row>
    <row r="185" s="2" customFormat="1" ht="16.5" customHeight="1">
      <c r="A185" s="39"/>
      <c r="B185" s="40"/>
      <c r="C185" s="229" t="s">
        <v>79</v>
      </c>
      <c r="D185" s="229" t="s">
        <v>218</v>
      </c>
      <c r="E185" s="231" t="s">
        <v>649</v>
      </c>
      <c r="F185" s="232" t="s">
        <v>653</v>
      </c>
      <c r="G185" s="233" t="s">
        <v>609</v>
      </c>
      <c r="H185" s="234">
        <v>11.4</v>
      </c>
      <c r="I185" s="235"/>
      <c r="J185" s="236">
        <f>ROUND(I185*H185,2)</f>
        <v>0</v>
      </c>
      <c r="K185" s="232" t="s">
        <v>1</v>
      </c>
      <c r="L185" s="45"/>
      <c r="M185" s="237" t="s">
        <v>1</v>
      </c>
      <c r="N185" s="238" t="s">
        <v>44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117</v>
      </c>
      <c r="AT185" s="241" t="s">
        <v>218</v>
      </c>
      <c r="AU185" s="241" t="s">
        <v>79</v>
      </c>
      <c r="AY185" s="18" t="s">
        <v>214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85</v>
      </c>
      <c r="BK185" s="242">
        <f>ROUND(I185*H185,2)</f>
        <v>0</v>
      </c>
      <c r="BL185" s="18" t="s">
        <v>117</v>
      </c>
      <c r="BM185" s="241" t="s">
        <v>567</v>
      </c>
    </row>
    <row r="186" s="2" customFormat="1">
      <c r="A186" s="39"/>
      <c r="B186" s="40"/>
      <c r="C186" s="41"/>
      <c r="D186" s="243" t="s">
        <v>224</v>
      </c>
      <c r="E186" s="41"/>
      <c r="F186" s="244" t="s">
        <v>653</v>
      </c>
      <c r="G186" s="41"/>
      <c r="H186" s="41"/>
      <c r="I186" s="245"/>
      <c r="J186" s="41"/>
      <c r="K186" s="41"/>
      <c r="L186" s="45"/>
      <c r="M186" s="246"/>
      <c r="N186" s="24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224</v>
      </c>
      <c r="AU186" s="18" t="s">
        <v>79</v>
      </c>
    </row>
    <row r="187" s="2" customFormat="1" ht="16.5" customHeight="1">
      <c r="A187" s="39"/>
      <c r="B187" s="40"/>
      <c r="C187" s="229" t="s">
        <v>79</v>
      </c>
      <c r="D187" s="229" t="s">
        <v>218</v>
      </c>
      <c r="E187" s="231" t="s">
        <v>894</v>
      </c>
      <c r="F187" s="232" t="s">
        <v>895</v>
      </c>
      <c r="G187" s="233" t="s">
        <v>609</v>
      </c>
      <c r="H187" s="234">
        <v>2.3999999999999999</v>
      </c>
      <c r="I187" s="235"/>
      <c r="J187" s="236">
        <f>ROUND(I187*H187,2)</f>
        <v>0</v>
      </c>
      <c r="K187" s="232" t="s">
        <v>1</v>
      </c>
      <c r="L187" s="45"/>
      <c r="M187" s="237" t="s">
        <v>1</v>
      </c>
      <c r="N187" s="238" t="s">
        <v>44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117</v>
      </c>
      <c r="AT187" s="241" t="s">
        <v>218</v>
      </c>
      <c r="AU187" s="241" t="s">
        <v>79</v>
      </c>
      <c r="AY187" s="18" t="s">
        <v>214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85</v>
      </c>
      <c r="BK187" s="242">
        <f>ROUND(I187*H187,2)</f>
        <v>0</v>
      </c>
      <c r="BL187" s="18" t="s">
        <v>117</v>
      </c>
      <c r="BM187" s="241" t="s">
        <v>896</v>
      </c>
    </row>
    <row r="188" s="2" customFormat="1">
      <c r="A188" s="39"/>
      <c r="B188" s="40"/>
      <c r="C188" s="41"/>
      <c r="D188" s="243" t="s">
        <v>224</v>
      </c>
      <c r="E188" s="41"/>
      <c r="F188" s="244" t="s">
        <v>895</v>
      </c>
      <c r="G188" s="41"/>
      <c r="H188" s="41"/>
      <c r="I188" s="245"/>
      <c r="J188" s="41"/>
      <c r="K188" s="41"/>
      <c r="L188" s="45"/>
      <c r="M188" s="246"/>
      <c r="N188" s="24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224</v>
      </c>
      <c r="AU188" s="18" t="s">
        <v>79</v>
      </c>
    </row>
    <row r="189" s="2" customFormat="1" ht="16.5" customHeight="1">
      <c r="A189" s="39"/>
      <c r="B189" s="40"/>
      <c r="C189" s="229" t="s">
        <v>79</v>
      </c>
      <c r="D189" s="229" t="s">
        <v>218</v>
      </c>
      <c r="E189" s="231" t="s">
        <v>652</v>
      </c>
      <c r="F189" s="232" t="s">
        <v>897</v>
      </c>
      <c r="G189" s="233" t="s">
        <v>609</v>
      </c>
      <c r="H189" s="234">
        <v>0.29999999999999999</v>
      </c>
      <c r="I189" s="235"/>
      <c r="J189" s="236">
        <f>ROUND(I189*H189,2)</f>
        <v>0</v>
      </c>
      <c r="K189" s="232" t="s">
        <v>1</v>
      </c>
      <c r="L189" s="45"/>
      <c r="M189" s="237" t="s">
        <v>1</v>
      </c>
      <c r="N189" s="238" t="s">
        <v>44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117</v>
      </c>
      <c r="AT189" s="241" t="s">
        <v>218</v>
      </c>
      <c r="AU189" s="241" t="s">
        <v>79</v>
      </c>
      <c r="AY189" s="18" t="s">
        <v>214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85</v>
      </c>
      <c r="BK189" s="242">
        <f>ROUND(I189*H189,2)</f>
        <v>0</v>
      </c>
      <c r="BL189" s="18" t="s">
        <v>117</v>
      </c>
      <c r="BM189" s="241" t="s">
        <v>236</v>
      </c>
    </row>
    <row r="190" s="2" customFormat="1">
      <c r="A190" s="39"/>
      <c r="B190" s="40"/>
      <c r="C190" s="41"/>
      <c r="D190" s="243" t="s">
        <v>224</v>
      </c>
      <c r="E190" s="41"/>
      <c r="F190" s="244" t="s">
        <v>897</v>
      </c>
      <c r="G190" s="41"/>
      <c r="H190" s="41"/>
      <c r="I190" s="245"/>
      <c r="J190" s="41"/>
      <c r="K190" s="41"/>
      <c r="L190" s="45"/>
      <c r="M190" s="246"/>
      <c r="N190" s="24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224</v>
      </c>
      <c r="AU190" s="18" t="s">
        <v>79</v>
      </c>
    </row>
    <row r="191" s="2" customFormat="1" ht="24.15" customHeight="1">
      <c r="A191" s="39"/>
      <c r="B191" s="40"/>
      <c r="C191" s="229" t="s">
        <v>79</v>
      </c>
      <c r="D191" s="229" t="s">
        <v>218</v>
      </c>
      <c r="E191" s="231" t="s">
        <v>898</v>
      </c>
      <c r="F191" s="232" t="s">
        <v>899</v>
      </c>
      <c r="G191" s="233" t="s">
        <v>591</v>
      </c>
      <c r="H191" s="234">
        <v>0.59999999999999998</v>
      </c>
      <c r="I191" s="235"/>
      <c r="J191" s="236">
        <f>ROUND(I191*H191,2)</f>
        <v>0</v>
      </c>
      <c r="K191" s="232" t="s">
        <v>1</v>
      </c>
      <c r="L191" s="45"/>
      <c r="M191" s="237" t="s">
        <v>1</v>
      </c>
      <c r="N191" s="238" t="s">
        <v>44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117</v>
      </c>
      <c r="AT191" s="241" t="s">
        <v>218</v>
      </c>
      <c r="AU191" s="241" t="s">
        <v>79</v>
      </c>
      <c r="AY191" s="18" t="s">
        <v>214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85</v>
      </c>
      <c r="BK191" s="242">
        <f>ROUND(I191*H191,2)</f>
        <v>0</v>
      </c>
      <c r="BL191" s="18" t="s">
        <v>117</v>
      </c>
      <c r="BM191" s="241" t="s">
        <v>900</v>
      </c>
    </row>
    <row r="192" s="2" customFormat="1">
      <c r="A192" s="39"/>
      <c r="B192" s="40"/>
      <c r="C192" s="41"/>
      <c r="D192" s="243" t="s">
        <v>224</v>
      </c>
      <c r="E192" s="41"/>
      <c r="F192" s="244" t="s">
        <v>899</v>
      </c>
      <c r="G192" s="41"/>
      <c r="H192" s="41"/>
      <c r="I192" s="245"/>
      <c r="J192" s="41"/>
      <c r="K192" s="41"/>
      <c r="L192" s="45"/>
      <c r="M192" s="246"/>
      <c r="N192" s="24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224</v>
      </c>
      <c r="AU192" s="18" t="s">
        <v>79</v>
      </c>
    </row>
    <row r="193" s="2" customFormat="1" ht="16.5" customHeight="1">
      <c r="A193" s="39"/>
      <c r="B193" s="40"/>
      <c r="C193" s="229" t="s">
        <v>79</v>
      </c>
      <c r="D193" s="229" t="s">
        <v>218</v>
      </c>
      <c r="E193" s="231" t="s">
        <v>901</v>
      </c>
      <c r="F193" s="232" t="s">
        <v>902</v>
      </c>
      <c r="G193" s="233" t="s">
        <v>609</v>
      </c>
      <c r="H193" s="234">
        <v>0.29999999999999999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44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117</v>
      </c>
      <c r="AT193" s="241" t="s">
        <v>218</v>
      </c>
      <c r="AU193" s="241" t="s">
        <v>79</v>
      </c>
      <c r="AY193" s="18" t="s">
        <v>214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85</v>
      </c>
      <c r="BK193" s="242">
        <f>ROUND(I193*H193,2)</f>
        <v>0</v>
      </c>
      <c r="BL193" s="18" t="s">
        <v>117</v>
      </c>
      <c r="BM193" s="241" t="s">
        <v>903</v>
      </c>
    </row>
    <row r="194" s="2" customFormat="1">
      <c r="A194" s="39"/>
      <c r="B194" s="40"/>
      <c r="C194" s="41"/>
      <c r="D194" s="243" t="s">
        <v>224</v>
      </c>
      <c r="E194" s="41"/>
      <c r="F194" s="244" t="s">
        <v>902</v>
      </c>
      <c r="G194" s="41"/>
      <c r="H194" s="41"/>
      <c r="I194" s="245"/>
      <c r="J194" s="41"/>
      <c r="K194" s="41"/>
      <c r="L194" s="45"/>
      <c r="M194" s="246"/>
      <c r="N194" s="24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224</v>
      </c>
      <c r="AU194" s="18" t="s">
        <v>79</v>
      </c>
    </row>
    <row r="195" s="2" customFormat="1">
      <c r="A195" s="39"/>
      <c r="B195" s="40"/>
      <c r="C195" s="41"/>
      <c r="D195" s="243" t="s">
        <v>400</v>
      </c>
      <c r="E195" s="41"/>
      <c r="F195" s="291" t="s">
        <v>904</v>
      </c>
      <c r="G195" s="41"/>
      <c r="H195" s="41"/>
      <c r="I195" s="245"/>
      <c r="J195" s="41"/>
      <c r="K195" s="41"/>
      <c r="L195" s="45"/>
      <c r="M195" s="292"/>
      <c r="N195" s="293"/>
      <c r="O195" s="294"/>
      <c r="P195" s="294"/>
      <c r="Q195" s="294"/>
      <c r="R195" s="294"/>
      <c r="S195" s="294"/>
      <c r="T195" s="295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400</v>
      </c>
      <c r="AU195" s="18" t="s">
        <v>79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+v1HVr/6o8v+rrgVzkGwCEiBXQc1ecFA65sZl2NZNeUlCOi+su6j9Gt/ZknsYufYdGdMmsIDJ3PMY19hPotQxw==" hashValue="oLdCzRZ6dCEVAsVJ58/cxPuLW2E6cd0T9eSuGWtbj5EyRiQf11wMlvD9cno52doJ1R4OId5tnArBfvLx75bnsg==" algorithmName="SHA-512" password="CC35"/>
  <autoFilter ref="C123:K19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1453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3620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ROUND((SUM(BE124:BE137)),  2)</f>
        <v>0</v>
      </c>
      <c r="G37" s="39"/>
      <c r="H37" s="39"/>
      <c r="I37" s="166">
        <v>0.20999999999999999</v>
      </c>
      <c r="J37" s="165">
        <f>ROUND(((SUM(BE124:BE137))*I37),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ROUND((SUM(BF124:BF137)),  2)</f>
        <v>0</v>
      </c>
      <c r="G38" s="39"/>
      <c r="H38" s="39"/>
      <c r="I38" s="166">
        <v>0.14999999999999999</v>
      </c>
      <c r="J38" s="165">
        <f>ROUND(((SUM(BF124:BF137))*I38),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ROUND((SUM(BG124:BG137)),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ROUND((SUM(BH124:BH137)),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ROUND((SUM(BI124:BI137)),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1453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AV. - Příprava pro AV techniku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Přístavba objektu SOŠ a SOU Kladno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1453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179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180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827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AV. - Příprava pro AV techniku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Kladno</v>
      </c>
      <c r="G118" s="41"/>
      <c r="H118" s="41"/>
      <c r="I118" s="33" t="s">
        <v>22</v>
      </c>
      <c r="J118" s="80" t="str">
        <f>IF(J16="","",J16)</f>
        <v>19. 9. 2023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24</v>
      </c>
      <c r="D120" s="41"/>
      <c r="E120" s="41"/>
      <c r="F120" s="28" t="str">
        <f>E19</f>
        <v>SOŠ a SOU Kladno, Nám. E. Beneše 2353, Kladno</v>
      </c>
      <c r="G120" s="41"/>
      <c r="H120" s="41"/>
      <c r="I120" s="33" t="s">
        <v>30</v>
      </c>
      <c r="J120" s="37" t="str">
        <f>E25</f>
        <v>Ateliér Civilista s.r.o., Bratronice 241, 273 63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35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200</v>
      </c>
      <c r="D123" s="205" t="s">
        <v>64</v>
      </c>
      <c r="E123" s="205" t="s">
        <v>60</v>
      </c>
      <c r="F123" s="205" t="s">
        <v>61</v>
      </c>
      <c r="G123" s="205" t="s">
        <v>201</v>
      </c>
      <c r="H123" s="205" t="s">
        <v>202</v>
      </c>
      <c r="I123" s="205" t="s">
        <v>203</v>
      </c>
      <c r="J123" s="205" t="s">
        <v>185</v>
      </c>
      <c r="K123" s="206" t="s">
        <v>204</v>
      </c>
      <c r="L123" s="207"/>
      <c r="M123" s="101" t="s">
        <v>1</v>
      </c>
      <c r="N123" s="102" t="s">
        <v>43</v>
      </c>
      <c r="O123" s="102" t="s">
        <v>205</v>
      </c>
      <c r="P123" s="102" t="s">
        <v>206</v>
      </c>
      <c r="Q123" s="102" t="s">
        <v>207</v>
      </c>
      <c r="R123" s="102" t="s">
        <v>208</v>
      </c>
      <c r="S123" s="102" t="s">
        <v>209</v>
      </c>
      <c r="T123" s="103" t="s">
        <v>210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211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SUM(P125:P137)</f>
        <v>0</v>
      </c>
      <c r="Q124" s="105"/>
      <c r="R124" s="210">
        <f>SUM(R125:R137)</f>
        <v>0</v>
      </c>
      <c r="S124" s="105"/>
      <c r="T124" s="211">
        <f>SUM(T125:T137)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78</v>
      </c>
      <c r="AU124" s="18" t="s">
        <v>187</v>
      </c>
      <c r="BK124" s="212">
        <f>SUM(BK125:BK137)</f>
        <v>0</v>
      </c>
    </row>
    <row r="125" s="2" customFormat="1" ht="33" customHeight="1">
      <c r="A125" s="39"/>
      <c r="B125" s="40"/>
      <c r="C125" s="229" t="s">
        <v>79</v>
      </c>
      <c r="D125" s="229" t="s">
        <v>218</v>
      </c>
      <c r="E125" s="231" t="s">
        <v>3422</v>
      </c>
      <c r="F125" s="232" t="s">
        <v>3621</v>
      </c>
      <c r="G125" s="233" t="s">
        <v>609</v>
      </c>
      <c r="H125" s="234">
        <v>1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44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117</v>
      </c>
      <c r="AT125" s="241" t="s">
        <v>218</v>
      </c>
      <c r="AU125" s="241" t="s">
        <v>79</v>
      </c>
      <c r="AY125" s="18" t="s">
        <v>214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85</v>
      </c>
      <c r="BK125" s="242">
        <f>ROUND(I125*H125,2)</f>
        <v>0</v>
      </c>
      <c r="BL125" s="18" t="s">
        <v>117</v>
      </c>
      <c r="BM125" s="241" t="s">
        <v>87</v>
      </c>
    </row>
    <row r="126" s="2" customFormat="1">
      <c r="A126" s="39"/>
      <c r="B126" s="40"/>
      <c r="C126" s="41"/>
      <c r="D126" s="243" t="s">
        <v>224</v>
      </c>
      <c r="E126" s="41"/>
      <c r="F126" s="244" t="s">
        <v>3621</v>
      </c>
      <c r="G126" s="41"/>
      <c r="H126" s="41"/>
      <c r="I126" s="245"/>
      <c r="J126" s="41"/>
      <c r="K126" s="41"/>
      <c r="L126" s="45"/>
      <c r="M126" s="246"/>
      <c r="N126" s="24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224</v>
      </c>
      <c r="AU126" s="18" t="s">
        <v>79</v>
      </c>
    </row>
    <row r="127" s="2" customFormat="1" ht="33" customHeight="1">
      <c r="A127" s="39"/>
      <c r="B127" s="40"/>
      <c r="C127" s="229" t="s">
        <v>79</v>
      </c>
      <c r="D127" s="229" t="s">
        <v>218</v>
      </c>
      <c r="E127" s="231" t="s">
        <v>3424</v>
      </c>
      <c r="F127" s="232" t="s">
        <v>3622</v>
      </c>
      <c r="G127" s="233" t="s">
        <v>609</v>
      </c>
      <c r="H127" s="234">
        <v>8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44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117</v>
      </c>
      <c r="AT127" s="241" t="s">
        <v>218</v>
      </c>
      <c r="AU127" s="241" t="s">
        <v>79</v>
      </c>
      <c r="AY127" s="18" t="s">
        <v>214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85</v>
      </c>
      <c r="BK127" s="242">
        <f>ROUND(I127*H127,2)</f>
        <v>0</v>
      </c>
      <c r="BL127" s="18" t="s">
        <v>117</v>
      </c>
      <c r="BM127" s="241" t="s">
        <v>117</v>
      </c>
    </row>
    <row r="128" s="2" customFormat="1">
      <c r="A128" s="39"/>
      <c r="B128" s="40"/>
      <c r="C128" s="41"/>
      <c r="D128" s="243" t="s">
        <v>224</v>
      </c>
      <c r="E128" s="41"/>
      <c r="F128" s="244" t="s">
        <v>3622</v>
      </c>
      <c r="G128" s="41"/>
      <c r="H128" s="41"/>
      <c r="I128" s="245"/>
      <c r="J128" s="41"/>
      <c r="K128" s="41"/>
      <c r="L128" s="45"/>
      <c r="M128" s="246"/>
      <c r="N128" s="24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224</v>
      </c>
      <c r="AU128" s="18" t="s">
        <v>79</v>
      </c>
    </row>
    <row r="129" s="2" customFormat="1" ht="16.5" customHeight="1">
      <c r="A129" s="39"/>
      <c r="B129" s="40"/>
      <c r="C129" s="229" t="s">
        <v>79</v>
      </c>
      <c r="D129" s="229" t="s">
        <v>218</v>
      </c>
      <c r="E129" s="231" t="s">
        <v>3426</v>
      </c>
      <c r="F129" s="232" t="s">
        <v>3623</v>
      </c>
      <c r="G129" s="233" t="s">
        <v>609</v>
      </c>
      <c r="H129" s="234">
        <v>9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117</v>
      </c>
      <c r="AT129" s="241" t="s">
        <v>218</v>
      </c>
      <c r="AU129" s="241" t="s">
        <v>79</v>
      </c>
      <c r="AY129" s="18" t="s">
        <v>214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85</v>
      </c>
      <c r="BK129" s="242">
        <f>ROUND(I129*H129,2)</f>
        <v>0</v>
      </c>
      <c r="BL129" s="18" t="s">
        <v>117</v>
      </c>
      <c r="BM129" s="241" t="s">
        <v>215</v>
      </c>
    </row>
    <row r="130" s="2" customFormat="1">
      <c r="A130" s="39"/>
      <c r="B130" s="40"/>
      <c r="C130" s="41"/>
      <c r="D130" s="243" t="s">
        <v>224</v>
      </c>
      <c r="E130" s="41"/>
      <c r="F130" s="244" t="s">
        <v>3623</v>
      </c>
      <c r="G130" s="41"/>
      <c r="H130" s="41"/>
      <c r="I130" s="245"/>
      <c r="J130" s="41"/>
      <c r="K130" s="41"/>
      <c r="L130" s="45"/>
      <c r="M130" s="246"/>
      <c r="N130" s="24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79</v>
      </c>
    </row>
    <row r="131" s="2" customFormat="1" ht="21.75" customHeight="1">
      <c r="A131" s="39"/>
      <c r="B131" s="40"/>
      <c r="C131" s="229" t="s">
        <v>79</v>
      </c>
      <c r="D131" s="229" t="s">
        <v>218</v>
      </c>
      <c r="E131" s="231" t="s">
        <v>613</v>
      </c>
      <c r="F131" s="232" t="s">
        <v>3624</v>
      </c>
      <c r="G131" s="233" t="s">
        <v>609</v>
      </c>
      <c r="H131" s="234">
        <v>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44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117</v>
      </c>
      <c r="AT131" s="241" t="s">
        <v>218</v>
      </c>
      <c r="AU131" s="241" t="s">
        <v>79</v>
      </c>
      <c r="AY131" s="18" t="s">
        <v>214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85</v>
      </c>
      <c r="BK131" s="242">
        <f>ROUND(I131*H131,2)</f>
        <v>0</v>
      </c>
      <c r="BL131" s="18" t="s">
        <v>117</v>
      </c>
      <c r="BM131" s="241" t="s">
        <v>247</v>
      </c>
    </row>
    <row r="132" s="2" customFormat="1">
      <c r="A132" s="39"/>
      <c r="B132" s="40"/>
      <c r="C132" s="41"/>
      <c r="D132" s="243" t="s">
        <v>224</v>
      </c>
      <c r="E132" s="41"/>
      <c r="F132" s="244" t="s">
        <v>3624</v>
      </c>
      <c r="G132" s="41"/>
      <c r="H132" s="41"/>
      <c r="I132" s="245"/>
      <c r="J132" s="41"/>
      <c r="K132" s="41"/>
      <c r="L132" s="45"/>
      <c r="M132" s="246"/>
      <c r="N132" s="24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224</v>
      </c>
      <c r="AU132" s="18" t="s">
        <v>79</v>
      </c>
    </row>
    <row r="133" s="2" customFormat="1" ht="16.5" customHeight="1">
      <c r="A133" s="39"/>
      <c r="B133" s="40"/>
      <c r="C133" s="229" t="s">
        <v>79</v>
      </c>
      <c r="D133" s="229" t="s">
        <v>218</v>
      </c>
      <c r="E133" s="231" t="s">
        <v>617</v>
      </c>
      <c r="F133" s="232" t="s">
        <v>3625</v>
      </c>
      <c r="G133" s="233" t="s">
        <v>609</v>
      </c>
      <c r="H133" s="234">
        <v>8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117</v>
      </c>
      <c r="AT133" s="241" t="s">
        <v>218</v>
      </c>
      <c r="AU133" s="241" t="s">
        <v>79</v>
      </c>
      <c r="AY133" s="18" t="s">
        <v>214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117</v>
      </c>
      <c r="BM133" s="241" t="s">
        <v>748</v>
      </c>
    </row>
    <row r="134" s="2" customFormat="1">
      <c r="A134" s="39"/>
      <c r="B134" s="40"/>
      <c r="C134" s="41"/>
      <c r="D134" s="243" t="s">
        <v>224</v>
      </c>
      <c r="E134" s="41"/>
      <c r="F134" s="244" t="s">
        <v>3625</v>
      </c>
      <c r="G134" s="41"/>
      <c r="H134" s="41"/>
      <c r="I134" s="245"/>
      <c r="J134" s="41"/>
      <c r="K134" s="41"/>
      <c r="L134" s="45"/>
      <c r="M134" s="246"/>
      <c r="N134" s="24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224</v>
      </c>
      <c r="AU134" s="18" t="s">
        <v>79</v>
      </c>
    </row>
    <row r="135" s="2" customFormat="1" ht="16.5" customHeight="1">
      <c r="A135" s="39"/>
      <c r="B135" s="40"/>
      <c r="C135" s="229" t="s">
        <v>79</v>
      </c>
      <c r="D135" s="229" t="s">
        <v>218</v>
      </c>
      <c r="E135" s="231" t="s">
        <v>661</v>
      </c>
      <c r="F135" s="232" t="s">
        <v>902</v>
      </c>
      <c r="G135" s="233" t="s">
        <v>609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117</v>
      </c>
      <c r="AT135" s="241" t="s">
        <v>218</v>
      </c>
      <c r="AU135" s="241" t="s">
        <v>79</v>
      </c>
      <c r="AY135" s="18" t="s">
        <v>214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117</v>
      </c>
      <c r="BM135" s="241" t="s">
        <v>762</v>
      </c>
    </row>
    <row r="136" s="2" customFormat="1">
      <c r="A136" s="39"/>
      <c r="B136" s="40"/>
      <c r="C136" s="41"/>
      <c r="D136" s="243" t="s">
        <v>224</v>
      </c>
      <c r="E136" s="41"/>
      <c r="F136" s="244" t="s">
        <v>902</v>
      </c>
      <c r="G136" s="41"/>
      <c r="H136" s="41"/>
      <c r="I136" s="245"/>
      <c r="J136" s="41"/>
      <c r="K136" s="41"/>
      <c r="L136" s="45"/>
      <c r="M136" s="246"/>
      <c r="N136" s="24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79</v>
      </c>
    </row>
    <row r="137" s="2" customFormat="1">
      <c r="A137" s="39"/>
      <c r="B137" s="40"/>
      <c r="C137" s="41"/>
      <c r="D137" s="243" t="s">
        <v>400</v>
      </c>
      <c r="E137" s="41"/>
      <c r="F137" s="291" t="s">
        <v>904</v>
      </c>
      <c r="G137" s="41"/>
      <c r="H137" s="41"/>
      <c r="I137" s="245"/>
      <c r="J137" s="41"/>
      <c r="K137" s="41"/>
      <c r="L137" s="45"/>
      <c r="M137" s="292"/>
      <c r="N137" s="293"/>
      <c r="O137" s="294"/>
      <c r="P137" s="294"/>
      <c r="Q137" s="294"/>
      <c r="R137" s="294"/>
      <c r="S137" s="294"/>
      <c r="T137" s="295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400</v>
      </c>
      <c r="AU137" s="18" t="s">
        <v>79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3oN9f0SF2Cb0Ibt0o1hajEbTlYdvxmj5W3rUPna+oSnRjcCvK7RDulvvpkb83t1A1s1mpFUUX+nnnBCY2CwPTw==" hashValue="0UzaxbFIVgXInVHpA6yGLSKQGmX/kRDajT6avcJlCdIw2zueNt1BjxzPkVmpMpS6d8fsWL0TMEiZoPFr2C3nrw==" algorithmName="SHA-512" password="CC35"/>
  <autoFilter ref="C123:K13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1453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981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ROUND((SUM(BE124:BE137)),  2)</f>
        <v>0</v>
      </c>
      <c r="G37" s="39"/>
      <c r="H37" s="39"/>
      <c r="I37" s="166">
        <v>0.20999999999999999</v>
      </c>
      <c r="J37" s="165">
        <f>ROUND(((SUM(BE124:BE137))*I37),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ROUND((SUM(BF124:BF137)),  2)</f>
        <v>0</v>
      </c>
      <c r="G38" s="39"/>
      <c r="H38" s="39"/>
      <c r="I38" s="166">
        <v>0.14999999999999999</v>
      </c>
      <c r="J38" s="165">
        <f>ROUND(((SUM(BF124:BF137))*I38),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ROUND((SUM(BG124:BG137)),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ROUND((SUM(BH124:BH137)),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ROUND((SUM(BI124:BI137)),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1453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PO. - Požární ochrana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Přístavba objektu SOŠ a SOU Kladno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1453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179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180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827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PO. - Požární ochrana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Kladno</v>
      </c>
      <c r="G118" s="41"/>
      <c r="H118" s="41"/>
      <c r="I118" s="33" t="s">
        <v>22</v>
      </c>
      <c r="J118" s="80" t="str">
        <f>IF(J16="","",J16)</f>
        <v>19. 9. 2023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24</v>
      </c>
      <c r="D120" s="41"/>
      <c r="E120" s="41"/>
      <c r="F120" s="28" t="str">
        <f>E19</f>
        <v>SOŠ a SOU Kladno, Nám. E. Beneše 2353, Kladno</v>
      </c>
      <c r="G120" s="41"/>
      <c r="H120" s="41"/>
      <c r="I120" s="33" t="s">
        <v>30</v>
      </c>
      <c r="J120" s="37" t="str">
        <f>E25</f>
        <v>Ateliér Civilista s.r.o., Bratronice 241, 273 63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35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200</v>
      </c>
      <c r="D123" s="205" t="s">
        <v>64</v>
      </c>
      <c r="E123" s="205" t="s">
        <v>60</v>
      </c>
      <c r="F123" s="205" t="s">
        <v>61</v>
      </c>
      <c r="G123" s="205" t="s">
        <v>201</v>
      </c>
      <c r="H123" s="205" t="s">
        <v>202</v>
      </c>
      <c r="I123" s="205" t="s">
        <v>203</v>
      </c>
      <c r="J123" s="205" t="s">
        <v>185</v>
      </c>
      <c r="K123" s="206" t="s">
        <v>204</v>
      </c>
      <c r="L123" s="207"/>
      <c r="M123" s="101" t="s">
        <v>1</v>
      </c>
      <c r="N123" s="102" t="s">
        <v>43</v>
      </c>
      <c r="O123" s="102" t="s">
        <v>205</v>
      </c>
      <c r="P123" s="102" t="s">
        <v>206</v>
      </c>
      <c r="Q123" s="102" t="s">
        <v>207</v>
      </c>
      <c r="R123" s="102" t="s">
        <v>208</v>
      </c>
      <c r="S123" s="102" t="s">
        <v>209</v>
      </c>
      <c r="T123" s="103" t="s">
        <v>210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211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SUM(P125:P137)</f>
        <v>0</v>
      </c>
      <c r="Q124" s="105"/>
      <c r="R124" s="210">
        <f>SUM(R125:R137)</f>
        <v>0</v>
      </c>
      <c r="S124" s="105"/>
      <c r="T124" s="211">
        <f>SUM(T125:T137)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78</v>
      </c>
      <c r="AU124" s="18" t="s">
        <v>187</v>
      </c>
      <c r="BK124" s="212">
        <f>SUM(BK125:BK137)</f>
        <v>0</v>
      </c>
    </row>
    <row r="125" s="2" customFormat="1" ht="49.05" customHeight="1">
      <c r="A125" s="39"/>
      <c r="B125" s="40"/>
      <c r="C125" s="229" t="s">
        <v>79</v>
      </c>
      <c r="D125" s="229" t="s">
        <v>218</v>
      </c>
      <c r="E125" s="231" t="s">
        <v>3598</v>
      </c>
      <c r="F125" s="232" t="s">
        <v>3626</v>
      </c>
      <c r="G125" s="233" t="s">
        <v>609</v>
      </c>
      <c r="H125" s="234">
        <v>1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44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117</v>
      </c>
      <c r="AT125" s="241" t="s">
        <v>218</v>
      </c>
      <c r="AU125" s="241" t="s">
        <v>79</v>
      </c>
      <c r="AY125" s="18" t="s">
        <v>214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85</v>
      </c>
      <c r="BK125" s="242">
        <f>ROUND(I125*H125,2)</f>
        <v>0</v>
      </c>
      <c r="BL125" s="18" t="s">
        <v>117</v>
      </c>
      <c r="BM125" s="241" t="s">
        <v>87</v>
      </c>
    </row>
    <row r="126" s="2" customFormat="1">
      <c r="A126" s="39"/>
      <c r="B126" s="40"/>
      <c r="C126" s="41"/>
      <c r="D126" s="243" t="s">
        <v>224</v>
      </c>
      <c r="E126" s="41"/>
      <c r="F126" s="244" t="s">
        <v>3626</v>
      </c>
      <c r="G126" s="41"/>
      <c r="H126" s="41"/>
      <c r="I126" s="245"/>
      <c r="J126" s="41"/>
      <c r="K126" s="41"/>
      <c r="L126" s="45"/>
      <c r="M126" s="246"/>
      <c r="N126" s="24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224</v>
      </c>
      <c r="AU126" s="18" t="s">
        <v>79</v>
      </c>
    </row>
    <row r="127" s="2" customFormat="1" ht="24.15" customHeight="1">
      <c r="A127" s="39"/>
      <c r="B127" s="40"/>
      <c r="C127" s="229" t="s">
        <v>79</v>
      </c>
      <c r="D127" s="229" t="s">
        <v>218</v>
      </c>
      <c r="E127" s="231" t="s">
        <v>3601</v>
      </c>
      <c r="F127" s="232" t="s">
        <v>3627</v>
      </c>
      <c r="G127" s="233" t="s">
        <v>609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44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117</v>
      </c>
      <c r="AT127" s="241" t="s">
        <v>218</v>
      </c>
      <c r="AU127" s="241" t="s">
        <v>79</v>
      </c>
      <c r="AY127" s="18" t="s">
        <v>214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85</v>
      </c>
      <c r="BK127" s="242">
        <f>ROUND(I127*H127,2)</f>
        <v>0</v>
      </c>
      <c r="BL127" s="18" t="s">
        <v>117</v>
      </c>
      <c r="BM127" s="241" t="s">
        <v>117</v>
      </c>
    </row>
    <row r="128" s="2" customFormat="1">
      <c r="A128" s="39"/>
      <c r="B128" s="40"/>
      <c r="C128" s="41"/>
      <c r="D128" s="243" t="s">
        <v>224</v>
      </c>
      <c r="E128" s="41"/>
      <c r="F128" s="244" t="s">
        <v>3627</v>
      </c>
      <c r="G128" s="41"/>
      <c r="H128" s="41"/>
      <c r="I128" s="245"/>
      <c r="J128" s="41"/>
      <c r="K128" s="41"/>
      <c r="L128" s="45"/>
      <c r="M128" s="246"/>
      <c r="N128" s="24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224</v>
      </c>
      <c r="AU128" s="18" t="s">
        <v>79</v>
      </c>
    </row>
    <row r="129" s="2" customFormat="1" ht="66.75" customHeight="1">
      <c r="A129" s="39"/>
      <c r="B129" s="40"/>
      <c r="C129" s="229" t="s">
        <v>79</v>
      </c>
      <c r="D129" s="229" t="s">
        <v>218</v>
      </c>
      <c r="E129" s="231" t="s">
        <v>3604</v>
      </c>
      <c r="F129" s="232" t="s">
        <v>3628</v>
      </c>
      <c r="G129" s="233" t="s">
        <v>609</v>
      </c>
      <c r="H129" s="234">
        <v>2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117</v>
      </c>
      <c r="AT129" s="241" t="s">
        <v>218</v>
      </c>
      <c r="AU129" s="241" t="s">
        <v>79</v>
      </c>
      <c r="AY129" s="18" t="s">
        <v>214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85</v>
      </c>
      <c r="BK129" s="242">
        <f>ROUND(I129*H129,2)</f>
        <v>0</v>
      </c>
      <c r="BL129" s="18" t="s">
        <v>117</v>
      </c>
      <c r="BM129" s="241" t="s">
        <v>215</v>
      </c>
    </row>
    <row r="130" s="2" customFormat="1">
      <c r="A130" s="39"/>
      <c r="B130" s="40"/>
      <c r="C130" s="41"/>
      <c r="D130" s="243" t="s">
        <v>224</v>
      </c>
      <c r="E130" s="41"/>
      <c r="F130" s="244" t="s">
        <v>3629</v>
      </c>
      <c r="G130" s="41"/>
      <c r="H130" s="41"/>
      <c r="I130" s="245"/>
      <c r="J130" s="41"/>
      <c r="K130" s="41"/>
      <c r="L130" s="45"/>
      <c r="M130" s="246"/>
      <c r="N130" s="24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79</v>
      </c>
    </row>
    <row r="131" s="2" customFormat="1" ht="16.5" customHeight="1">
      <c r="A131" s="39"/>
      <c r="B131" s="40"/>
      <c r="C131" s="229" t="s">
        <v>79</v>
      </c>
      <c r="D131" s="229" t="s">
        <v>218</v>
      </c>
      <c r="E131" s="231" t="s">
        <v>3607</v>
      </c>
      <c r="F131" s="232" t="s">
        <v>3630</v>
      </c>
      <c r="G131" s="233" t="s">
        <v>609</v>
      </c>
      <c r="H131" s="234">
        <v>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44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117</v>
      </c>
      <c r="AT131" s="241" t="s">
        <v>218</v>
      </c>
      <c r="AU131" s="241" t="s">
        <v>79</v>
      </c>
      <c r="AY131" s="18" t="s">
        <v>214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85</v>
      </c>
      <c r="BK131" s="242">
        <f>ROUND(I131*H131,2)</f>
        <v>0</v>
      </c>
      <c r="BL131" s="18" t="s">
        <v>117</v>
      </c>
      <c r="BM131" s="241" t="s">
        <v>247</v>
      </c>
    </row>
    <row r="132" s="2" customFormat="1">
      <c r="A132" s="39"/>
      <c r="B132" s="40"/>
      <c r="C132" s="41"/>
      <c r="D132" s="243" t="s">
        <v>224</v>
      </c>
      <c r="E132" s="41"/>
      <c r="F132" s="244" t="s">
        <v>3630</v>
      </c>
      <c r="G132" s="41"/>
      <c r="H132" s="41"/>
      <c r="I132" s="245"/>
      <c r="J132" s="41"/>
      <c r="K132" s="41"/>
      <c r="L132" s="45"/>
      <c r="M132" s="246"/>
      <c r="N132" s="24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224</v>
      </c>
      <c r="AU132" s="18" t="s">
        <v>79</v>
      </c>
    </row>
    <row r="133" s="2" customFormat="1" ht="16.5" customHeight="1">
      <c r="A133" s="39"/>
      <c r="B133" s="40"/>
      <c r="C133" s="229" t="s">
        <v>79</v>
      </c>
      <c r="D133" s="229" t="s">
        <v>218</v>
      </c>
      <c r="E133" s="231" t="s">
        <v>960</v>
      </c>
      <c r="F133" s="232" t="s">
        <v>961</v>
      </c>
      <c r="G133" s="233" t="s">
        <v>239</v>
      </c>
      <c r="H133" s="234">
        <v>30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117</v>
      </c>
      <c r="AT133" s="241" t="s">
        <v>218</v>
      </c>
      <c r="AU133" s="241" t="s">
        <v>79</v>
      </c>
      <c r="AY133" s="18" t="s">
        <v>214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117</v>
      </c>
      <c r="BM133" s="241" t="s">
        <v>748</v>
      </c>
    </row>
    <row r="134" s="2" customFormat="1">
      <c r="A134" s="39"/>
      <c r="B134" s="40"/>
      <c r="C134" s="41"/>
      <c r="D134" s="243" t="s">
        <v>224</v>
      </c>
      <c r="E134" s="41"/>
      <c r="F134" s="244" t="s">
        <v>961</v>
      </c>
      <c r="G134" s="41"/>
      <c r="H134" s="41"/>
      <c r="I134" s="245"/>
      <c r="J134" s="41"/>
      <c r="K134" s="41"/>
      <c r="L134" s="45"/>
      <c r="M134" s="246"/>
      <c r="N134" s="24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224</v>
      </c>
      <c r="AU134" s="18" t="s">
        <v>79</v>
      </c>
    </row>
    <row r="135" s="2" customFormat="1" ht="16.5" customHeight="1">
      <c r="A135" s="39"/>
      <c r="B135" s="40"/>
      <c r="C135" s="229" t="s">
        <v>79</v>
      </c>
      <c r="D135" s="229" t="s">
        <v>218</v>
      </c>
      <c r="E135" s="231" t="s">
        <v>3614</v>
      </c>
      <c r="F135" s="232" t="s">
        <v>902</v>
      </c>
      <c r="G135" s="233" t="s">
        <v>609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117</v>
      </c>
      <c r="AT135" s="241" t="s">
        <v>218</v>
      </c>
      <c r="AU135" s="241" t="s">
        <v>79</v>
      </c>
      <c r="AY135" s="18" t="s">
        <v>214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117</v>
      </c>
      <c r="BM135" s="241" t="s">
        <v>293</v>
      </c>
    </row>
    <row r="136" s="2" customFormat="1">
      <c r="A136" s="39"/>
      <c r="B136" s="40"/>
      <c r="C136" s="41"/>
      <c r="D136" s="243" t="s">
        <v>224</v>
      </c>
      <c r="E136" s="41"/>
      <c r="F136" s="244" t="s">
        <v>902</v>
      </c>
      <c r="G136" s="41"/>
      <c r="H136" s="41"/>
      <c r="I136" s="245"/>
      <c r="J136" s="41"/>
      <c r="K136" s="41"/>
      <c r="L136" s="45"/>
      <c r="M136" s="246"/>
      <c r="N136" s="24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79</v>
      </c>
    </row>
    <row r="137" s="2" customFormat="1">
      <c r="A137" s="39"/>
      <c r="B137" s="40"/>
      <c r="C137" s="41"/>
      <c r="D137" s="243" t="s">
        <v>400</v>
      </c>
      <c r="E137" s="41"/>
      <c r="F137" s="291" t="s">
        <v>904</v>
      </c>
      <c r="G137" s="41"/>
      <c r="H137" s="41"/>
      <c r="I137" s="245"/>
      <c r="J137" s="41"/>
      <c r="K137" s="41"/>
      <c r="L137" s="45"/>
      <c r="M137" s="292"/>
      <c r="N137" s="293"/>
      <c r="O137" s="294"/>
      <c r="P137" s="294"/>
      <c r="Q137" s="294"/>
      <c r="R137" s="294"/>
      <c r="S137" s="294"/>
      <c r="T137" s="295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400</v>
      </c>
      <c r="AU137" s="18" t="s">
        <v>79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87ERnqAN8p4wn5vw4/2mEPDgJnfUjbAYwdpI2nuSwJdBI6yI/uLJpbsMc6MuuOf4ZtmoMPDREn0V/F568XcBIA==" hashValue="0sMDfCVQeS0JwAIWsbcvLmBMp7/XGIVnqFEhcYasnOohsxuXppJSkFFTKn97OeR2yPDt9Oogrw8Tg0AB4O8njg==" algorithmName="SHA-512" password="CC35"/>
  <autoFilter ref="C123:K13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1453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986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ROUND((SUM(BE124:BE183)),  2)</f>
        <v>0</v>
      </c>
      <c r="G37" s="39"/>
      <c r="H37" s="39"/>
      <c r="I37" s="166">
        <v>0.20999999999999999</v>
      </c>
      <c r="J37" s="165">
        <f>ROUND(((SUM(BE124:BE183))*I37),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ROUND((SUM(BF124:BF183)),  2)</f>
        <v>0</v>
      </c>
      <c r="G38" s="39"/>
      <c r="H38" s="39"/>
      <c r="I38" s="166">
        <v>0.14999999999999999</v>
      </c>
      <c r="J38" s="165">
        <f>ROUND(((SUM(BF124:BF183))*I38),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ROUND((SUM(BG124:BG183)),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ROUND((SUM(BH124:BH183)),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ROUND((SUM(BI124:BI183)),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1453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T. - Společné kabelové trasy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Přístavba objektu SOŠ a SOU Kladno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1453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179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180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827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T. - Společné kabelové trasy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Kladno</v>
      </c>
      <c r="G118" s="41"/>
      <c r="H118" s="41"/>
      <c r="I118" s="33" t="s">
        <v>22</v>
      </c>
      <c r="J118" s="80" t="str">
        <f>IF(J16="","",J16)</f>
        <v>19. 9. 2023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24</v>
      </c>
      <c r="D120" s="41"/>
      <c r="E120" s="41"/>
      <c r="F120" s="28" t="str">
        <f>E19</f>
        <v>SOŠ a SOU Kladno, Nám. E. Beneše 2353, Kladno</v>
      </c>
      <c r="G120" s="41"/>
      <c r="H120" s="41"/>
      <c r="I120" s="33" t="s">
        <v>30</v>
      </c>
      <c r="J120" s="37" t="str">
        <f>E25</f>
        <v>Ateliér Civilista s.r.o., Bratronice 241, 273 63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35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200</v>
      </c>
      <c r="D123" s="205" t="s">
        <v>64</v>
      </c>
      <c r="E123" s="205" t="s">
        <v>60</v>
      </c>
      <c r="F123" s="205" t="s">
        <v>61</v>
      </c>
      <c r="G123" s="205" t="s">
        <v>201</v>
      </c>
      <c r="H123" s="205" t="s">
        <v>202</v>
      </c>
      <c r="I123" s="205" t="s">
        <v>203</v>
      </c>
      <c r="J123" s="205" t="s">
        <v>185</v>
      </c>
      <c r="K123" s="206" t="s">
        <v>204</v>
      </c>
      <c r="L123" s="207"/>
      <c r="M123" s="101" t="s">
        <v>1</v>
      </c>
      <c r="N123" s="102" t="s">
        <v>43</v>
      </c>
      <c r="O123" s="102" t="s">
        <v>205</v>
      </c>
      <c r="P123" s="102" t="s">
        <v>206</v>
      </c>
      <c r="Q123" s="102" t="s">
        <v>207</v>
      </c>
      <c r="R123" s="102" t="s">
        <v>208</v>
      </c>
      <c r="S123" s="102" t="s">
        <v>209</v>
      </c>
      <c r="T123" s="103" t="s">
        <v>210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211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SUM(P125:P183)</f>
        <v>0</v>
      </c>
      <c r="Q124" s="105"/>
      <c r="R124" s="210">
        <f>SUM(R125:R183)</f>
        <v>0</v>
      </c>
      <c r="S124" s="105"/>
      <c r="T124" s="211">
        <f>SUM(T125:T183)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78</v>
      </c>
      <c r="AU124" s="18" t="s">
        <v>187</v>
      </c>
      <c r="BK124" s="212">
        <f>SUM(BK125:BK183)</f>
        <v>0</v>
      </c>
    </row>
    <row r="125" s="2" customFormat="1" ht="24.15" customHeight="1">
      <c r="A125" s="39"/>
      <c r="B125" s="40"/>
      <c r="C125" s="229" t="s">
        <v>79</v>
      </c>
      <c r="D125" s="229" t="s">
        <v>218</v>
      </c>
      <c r="E125" s="231" t="s">
        <v>987</v>
      </c>
      <c r="F125" s="232" t="s">
        <v>988</v>
      </c>
      <c r="G125" s="233" t="s">
        <v>609</v>
      </c>
      <c r="H125" s="234">
        <v>4.2000000000000002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44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117</v>
      </c>
      <c r="AT125" s="241" t="s">
        <v>218</v>
      </c>
      <c r="AU125" s="241" t="s">
        <v>79</v>
      </c>
      <c r="AY125" s="18" t="s">
        <v>214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85</v>
      </c>
      <c r="BK125" s="242">
        <f>ROUND(I125*H125,2)</f>
        <v>0</v>
      </c>
      <c r="BL125" s="18" t="s">
        <v>117</v>
      </c>
      <c r="BM125" s="241" t="s">
        <v>87</v>
      </c>
    </row>
    <row r="126" s="2" customFormat="1">
      <c r="A126" s="39"/>
      <c r="B126" s="40"/>
      <c r="C126" s="41"/>
      <c r="D126" s="243" t="s">
        <v>224</v>
      </c>
      <c r="E126" s="41"/>
      <c r="F126" s="244" t="s">
        <v>988</v>
      </c>
      <c r="G126" s="41"/>
      <c r="H126" s="41"/>
      <c r="I126" s="245"/>
      <c r="J126" s="41"/>
      <c r="K126" s="41"/>
      <c r="L126" s="45"/>
      <c r="M126" s="246"/>
      <c r="N126" s="24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224</v>
      </c>
      <c r="AU126" s="18" t="s">
        <v>79</v>
      </c>
    </row>
    <row r="127" s="2" customFormat="1" ht="16.5" customHeight="1">
      <c r="A127" s="39"/>
      <c r="B127" s="40"/>
      <c r="C127" s="229" t="s">
        <v>79</v>
      </c>
      <c r="D127" s="229" t="s">
        <v>218</v>
      </c>
      <c r="E127" s="231" t="s">
        <v>795</v>
      </c>
      <c r="F127" s="232" t="s">
        <v>989</v>
      </c>
      <c r="G127" s="233" t="s">
        <v>609</v>
      </c>
      <c r="H127" s="234">
        <v>3.6000000000000001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44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117</v>
      </c>
      <c r="AT127" s="241" t="s">
        <v>218</v>
      </c>
      <c r="AU127" s="241" t="s">
        <v>79</v>
      </c>
      <c r="AY127" s="18" t="s">
        <v>214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85</v>
      </c>
      <c r="BK127" s="242">
        <f>ROUND(I127*H127,2)</f>
        <v>0</v>
      </c>
      <c r="BL127" s="18" t="s">
        <v>117</v>
      </c>
      <c r="BM127" s="241" t="s">
        <v>117</v>
      </c>
    </row>
    <row r="128" s="2" customFormat="1">
      <c r="A128" s="39"/>
      <c r="B128" s="40"/>
      <c r="C128" s="41"/>
      <c r="D128" s="243" t="s">
        <v>224</v>
      </c>
      <c r="E128" s="41"/>
      <c r="F128" s="244" t="s">
        <v>989</v>
      </c>
      <c r="G128" s="41"/>
      <c r="H128" s="41"/>
      <c r="I128" s="245"/>
      <c r="J128" s="41"/>
      <c r="K128" s="41"/>
      <c r="L128" s="45"/>
      <c r="M128" s="246"/>
      <c r="N128" s="24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224</v>
      </c>
      <c r="AU128" s="18" t="s">
        <v>79</v>
      </c>
    </row>
    <row r="129" s="2" customFormat="1" ht="16.5" customHeight="1">
      <c r="A129" s="39"/>
      <c r="B129" s="40"/>
      <c r="C129" s="229" t="s">
        <v>79</v>
      </c>
      <c r="D129" s="229" t="s">
        <v>218</v>
      </c>
      <c r="E129" s="231" t="s">
        <v>799</v>
      </c>
      <c r="F129" s="232" t="s">
        <v>990</v>
      </c>
      <c r="G129" s="233" t="s">
        <v>609</v>
      </c>
      <c r="H129" s="234">
        <v>4.7999999999999998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117</v>
      </c>
      <c r="AT129" s="241" t="s">
        <v>218</v>
      </c>
      <c r="AU129" s="241" t="s">
        <v>79</v>
      </c>
      <c r="AY129" s="18" t="s">
        <v>214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85</v>
      </c>
      <c r="BK129" s="242">
        <f>ROUND(I129*H129,2)</f>
        <v>0</v>
      </c>
      <c r="BL129" s="18" t="s">
        <v>117</v>
      </c>
      <c r="BM129" s="241" t="s">
        <v>215</v>
      </c>
    </row>
    <row r="130" s="2" customFormat="1">
      <c r="A130" s="39"/>
      <c r="B130" s="40"/>
      <c r="C130" s="41"/>
      <c r="D130" s="243" t="s">
        <v>224</v>
      </c>
      <c r="E130" s="41"/>
      <c r="F130" s="244" t="s">
        <v>990</v>
      </c>
      <c r="G130" s="41"/>
      <c r="H130" s="41"/>
      <c r="I130" s="245"/>
      <c r="J130" s="41"/>
      <c r="K130" s="41"/>
      <c r="L130" s="45"/>
      <c r="M130" s="246"/>
      <c r="N130" s="24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79</v>
      </c>
    </row>
    <row r="131" s="2" customFormat="1" ht="16.5" customHeight="1">
      <c r="A131" s="39"/>
      <c r="B131" s="40"/>
      <c r="C131" s="229" t="s">
        <v>79</v>
      </c>
      <c r="D131" s="229" t="s">
        <v>218</v>
      </c>
      <c r="E131" s="231" t="s">
        <v>803</v>
      </c>
      <c r="F131" s="232" t="s">
        <v>991</v>
      </c>
      <c r="G131" s="233" t="s">
        <v>609</v>
      </c>
      <c r="H131" s="234">
        <v>2.3999999999999999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44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117</v>
      </c>
      <c r="AT131" s="241" t="s">
        <v>218</v>
      </c>
      <c r="AU131" s="241" t="s">
        <v>79</v>
      </c>
      <c r="AY131" s="18" t="s">
        <v>214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85</v>
      </c>
      <c r="BK131" s="242">
        <f>ROUND(I131*H131,2)</f>
        <v>0</v>
      </c>
      <c r="BL131" s="18" t="s">
        <v>117</v>
      </c>
      <c r="BM131" s="241" t="s">
        <v>247</v>
      </c>
    </row>
    <row r="132" s="2" customFormat="1">
      <c r="A132" s="39"/>
      <c r="B132" s="40"/>
      <c r="C132" s="41"/>
      <c r="D132" s="243" t="s">
        <v>224</v>
      </c>
      <c r="E132" s="41"/>
      <c r="F132" s="244" t="s">
        <v>991</v>
      </c>
      <c r="G132" s="41"/>
      <c r="H132" s="41"/>
      <c r="I132" s="245"/>
      <c r="J132" s="41"/>
      <c r="K132" s="41"/>
      <c r="L132" s="45"/>
      <c r="M132" s="246"/>
      <c r="N132" s="24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224</v>
      </c>
      <c r="AU132" s="18" t="s">
        <v>79</v>
      </c>
    </row>
    <row r="133" s="2" customFormat="1" ht="16.5" customHeight="1">
      <c r="A133" s="39"/>
      <c r="B133" s="40"/>
      <c r="C133" s="229" t="s">
        <v>79</v>
      </c>
      <c r="D133" s="229" t="s">
        <v>218</v>
      </c>
      <c r="E133" s="231" t="s">
        <v>807</v>
      </c>
      <c r="F133" s="232" t="s">
        <v>992</v>
      </c>
      <c r="G133" s="233" t="s">
        <v>609</v>
      </c>
      <c r="H133" s="234">
        <v>0.29999999999999999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117</v>
      </c>
      <c r="AT133" s="241" t="s">
        <v>218</v>
      </c>
      <c r="AU133" s="241" t="s">
        <v>79</v>
      </c>
      <c r="AY133" s="18" t="s">
        <v>214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117</v>
      </c>
      <c r="BM133" s="241" t="s">
        <v>748</v>
      </c>
    </row>
    <row r="134" s="2" customFormat="1">
      <c r="A134" s="39"/>
      <c r="B134" s="40"/>
      <c r="C134" s="41"/>
      <c r="D134" s="243" t="s">
        <v>224</v>
      </c>
      <c r="E134" s="41"/>
      <c r="F134" s="244" t="s">
        <v>992</v>
      </c>
      <c r="G134" s="41"/>
      <c r="H134" s="41"/>
      <c r="I134" s="245"/>
      <c r="J134" s="41"/>
      <c r="K134" s="41"/>
      <c r="L134" s="45"/>
      <c r="M134" s="246"/>
      <c r="N134" s="24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224</v>
      </c>
      <c r="AU134" s="18" t="s">
        <v>79</v>
      </c>
    </row>
    <row r="135" s="2" customFormat="1" ht="16.5" customHeight="1">
      <c r="A135" s="39"/>
      <c r="B135" s="40"/>
      <c r="C135" s="229" t="s">
        <v>79</v>
      </c>
      <c r="D135" s="229" t="s">
        <v>218</v>
      </c>
      <c r="E135" s="231" t="s">
        <v>812</v>
      </c>
      <c r="F135" s="232" t="s">
        <v>993</v>
      </c>
      <c r="G135" s="233" t="s">
        <v>239</v>
      </c>
      <c r="H135" s="234">
        <v>16.800000000000001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117</v>
      </c>
      <c r="AT135" s="241" t="s">
        <v>218</v>
      </c>
      <c r="AU135" s="241" t="s">
        <v>79</v>
      </c>
      <c r="AY135" s="18" t="s">
        <v>214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117</v>
      </c>
      <c r="BM135" s="241" t="s">
        <v>762</v>
      </c>
    </row>
    <row r="136" s="2" customFormat="1">
      <c r="A136" s="39"/>
      <c r="B136" s="40"/>
      <c r="C136" s="41"/>
      <c r="D136" s="243" t="s">
        <v>224</v>
      </c>
      <c r="E136" s="41"/>
      <c r="F136" s="244" t="s">
        <v>993</v>
      </c>
      <c r="G136" s="41"/>
      <c r="H136" s="41"/>
      <c r="I136" s="245"/>
      <c r="J136" s="41"/>
      <c r="K136" s="41"/>
      <c r="L136" s="45"/>
      <c r="M136" s="246"/>
      <c r="N136" s="24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79</v>
      </c>
    </row>
    <row r="137" s="2" customFormat="1" ht="16.5" customHeight="1">
      <c r="A137" s="39"/>
      <c r="B137" s="40"/>
      <c r="C137" s="229" t="s">
        <v>79</v>
      </c>
      <c r="D137" s="229" t="s">
        <v>218</v>
      </c>
      <c r="E137" s="231" t="s">
        <v>816</v>
      </c>
      <c r="F137" s="232" t="s">
        <v>994</v>
      </c>
      <c r="G137" s="233" t="s">
        <v>239</v>
      </c>
      <c r="H137" s="234">
        <v>5.4000000000000004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117</v>
      </c>
      <c r="AT137" s="241" t="s">
        <v>218</v>
      </c>
      <c r="AU137" s="241" t="s">
        <v>79</v>
      </c>
      <c r="AY137" s="18" t="s">
        <v>214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85</v>
      </c>
      <c r="BK137" s="242">
        <f>ROUND(I137*H137,2)</f>
        <v>0</v>
      </c>
      <c r="BL137" s="18" t="s">
        <v>117</v>
      </c>
      <c r="BM137" s="241" t="s">
        <v>775</v>
      </c>
    </row>
    <row r="138" s="2" customFormat="1">
      <c r="A138" s="39"/>
      <c r="B138" s="40"/>
      <c r="C138" s="41"/>
      <c r="D138" s="243" t="s">
        <v>224</v>
      </c>
      <c r="E138" s="41"/>
      <c r="F138" s="244" t="s">
        <v>994</v>
      </c>
      <c r="G138" s="41"/>
      <c r="H138" s="41"/>
      <c r="I138" s="245"/>
      <c r="J138" s="41"/>
      <c r="K138" s="41"/>
      <c r="L138" s="45"/>
      <c r="M138" s="246"/>
      <c r="N138" s="24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79</v>
      </c>
    </row>
    <row r="139" s="2" customFormat="1" ht="16.5" customHeight="1">
      <c r="A139" s="39"/>
      <c r="B139" s="40"/>
      <c r="C139" s="229" t="s">
        <v>79</v>
      </c>
      <c r="D139" s="229" t="s">
        <v>218</v>
      </c>
      <c r="E139" s="231" t="s">
        <v>820</v>
      </c>
      <c r="F139" s="232" t="s">
        <v>995</v>
      </c>
      <c r="G139" s="233" t="s">
        <v>239</v>
      </c>
      <c r="H139" s="234">
        <v>4.7999999999999998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44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117</v>
      </c>
      <c r="AT139" s="241" t="s">
        <v>218</v>
      </c>
      <c r="AU139" s="241" t="s">
        <v>79</v>
      </c>
      <c r="AY139" s="18" t="s">
        <v>214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117</v>
      </c>
      <c r="BM139" s="241" t="s">
        <v>293</v>
      </c>
    </row>
    <row r="140" s="2" customFormat="1">
      <c r="A140" s="39"/>
      <c r="B140" s="40"/>
      <c r="C140" s="41"/>
      <c r="D140" s="243" t="s">
        <v>224</v>
      </c>
      <c r="E140" s="41"/>
      <c r="F140" s="244" t="s">
        <v>995</v>
      </c>
      <c r="G140" s="41"/>
      <c r="H140" s="41"/>
      <c r="I140" s="245"/>
      <c r="J140" s="41"/>
      <c r="K140" s="41"/>
      <c r="L140" s="45"/>
      <c r="M140" s="246"/>
      <c r="N140" s="24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79</v>
      </c>
    </row>
    <row r="141" s="2" customFormat="1" ht="16.5" customHeight="1">
      <c r="A141" s="39"/>
      <c r="B141" s="40"/>
      <c r="C141" s="229" t="s">
        <v>79</v>
      </c>
      <c r="D141" s="229" t="s">
        <v>218</v>
      </c>
      <c r="E141" s="231" t="s">
        <v>824</v>
      </c>
      <c r="F141" s="232" t="s">
        <v>996</v>
      </c>
      <c r="G141" s="233" t="s">
        <v>239</v>
      </c>
      <c r="H141" s="234">
        <v>0.59999999999999998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44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117</v>
      </c>
      <c r="AT141" s="241" t="s">
        <v>218</v>
      </c>
      <c r="AU141" s="241" t="s">
        <v>79</v>
      </c>
      <c r="AY141" s="18" t="s">
        <v>214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85</v>
      </c>
      <c r="BK141" s="242">
        <f>ROUND(I141*H141,2)</f>
        <v>0</v>
      </c>
      <c r="BL141" s="18" t="s">
        <v>117</v>
      </c>
      <c r="BM141" s="241" t="s">
        <v>847</v>
      </c>
    </row>
    <row r="142" s="2" customFormat="1">
      <c r="A142" s="39"/>
      <c r="B142" s="40"/>
      <c r="C142" s="41"/>
      <c r="D142" s="243" t="s">
        <v>224</v>
      </c>
      <c r="E142" s="41"/>
      <c r="F142" s="244" t="s">
        <v>996</v>
      </c>
      <c r="G142" s="41"/>
      <c r="H142" s="41"/>
      <c r="I142" s="245"/>
      <c r="J142" s="41"/>
      <c r="K142" s="41"/>
      <c r="L142" s="45"/>
      <c r="M142" s="246"/>
      <c r="N142" s="24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79</v>
      </c>
    </row>
    <row r="143" s="2" customFormat="1" ht="16.5" customHeight="1">
      <c r="A143" s="39"/>
      <c r="B143" s="40"/>
      <c r="C143" s="229" t="s">
        <v>79</v>
      </c>
      <c r="D143" s="229" t="s">
        <v>218</v>
      </c>
      <c r="E143" s="231" t="s">
        <v>670</v>
      </c>
      <c r="F143" s="232" t="s">
        <v>997</v>
      </c>
      <c r="G143" s="233" t="s">
        <v>609</v>
      </c>
      <c r="H143" s="234">
        <v>27.899999999999999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44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117</v>
      </c>
      <c r="AT143" s="241" t="s">
        <v>218</v>
      </c>
      <c r="AU143" s="241" t="s">
        <v>79</v>
      </c>
      <c r="AY143" s="18" t="s">
        <v>214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85</v>
      </c>
      <c r="BK143" s="242">
        <f>ROUND(I143*H143,2)</f>
        <v>0</v>
      </c>
      <c r="BL143" s="18" t="s">
        <v>117</v>
      </c>
      <c r="BM143" s="241" t="s">
        <v>604</v>
      </c>
    </row>
    <row r="144" s="2" customFormat="1">
      <c r="A144" s="39"/>
      <c r="B144" s="40"/>
      <c r="C144" s="41"/>
      <c r="D144" s="243" t="s">
        <v>224</v>
      </c>
      <c r="E144" s="41"/>
      <c r="F144" s="244" t="s">
        <v>997</v>
      </c>
      <c r="G144" s="41"/>
      <c r="H144" s="41"/>
      <c r="I144" s="245"/>
      <c r="J144" s="41"/>
      <c r="K144" s="41"/>
      <c r="L144" s="45"/>
      <c r="M144" s="246"/>
      <c r="N144" s="24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79</v>
      </c>
    </row>
    <row r="145" s="2" customFormat="1" ht="16.5" customHeight="1">
      <c r="A145" s="39"/>
      <c r="B145" s="40"/>
      <c r="C145" s="229" t="s">
        <v>79</v>
      </c>
      <c r="D145" s="229" t="s">
        <v>218</v>
      </c>
      <c r="E145" s="231" t="s">
        <v>678</v>
      </c>
      <c r="F145" s="232" t="s">
        <v>998</v>
      </c>
      <c r="G145" s="233" t="s">
        <v>609</v>
      </c>
      <c r="H145" s="234">
        <v>10.5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44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117</v>
      </c>
      <c r="AT145" s="241" t="s">
        <v>218</v>
      </c>
      <c r="AU145" s="241" t="s">
        <v>79</v>
      </c>
      <c r="AY145" s="18" t="s">
        <v>214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85</v>
      </c>
      <c r="BK145" s="242">
        <f>ROUND(I145*H145,2)</f>
        <v>0</v>
      </c>
      <c r="BL145" s="18" t="s">
        <v>117</v>
      </c>
      <c r="BM145" s="241" t="s">
        <v>502</v>
      </c>
    </row>
    <row r="146" s="2" customFormat="1">
      <c r="A146" s="39"/>
      <c r="B146" s="40"/>
      <c r="C146" s="41"/>
      <c r="D146" s="243" t="s">
        <v>224</v>
      </c>
      <c r="E146" s="41"/>
      <c r="F146" s="244" t="s">
        <v>998</v>
      </c>
      <c r="G146" s="41"/>
      <c r="H146" s="41"/>
      <c r="I146" s="245"/>
      <c r="J146" s="41"/>
      <c r="K146" s="41"/>
      <c r="L146" s="45"/>
      <c r="M146" s="246"/>
      <c r="N146" s="24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79</v>
      </c>
    </row>
    <row r="147" s="2" customFormat="1" ht="16.5" customHeight="1">
      <c r="A147" s="39"/>
      <c r="B147" s="40"/>
      <c r="C147" s="229" t="s">
        <v>79</v>
      </c>
      <c r="D147" s="229" t="s">
        <v>218</v>
      </c>
      <c r="E147" s="231" t="s">
        <v>681</v>
      </c>
      <c r="F147" s="232" t="s">
        <v>999</v>
      </c>
      <c r="G147" s="233" t="s">
        <v>609</v>
      </c>
      <c r="H147" s="234">
        <v>6.5999999999999996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44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117</v>
      </c>
      <c r="AT147" s="241" t="s">
        <v>218</v>
      </c>
      <c r="AU147" s="241" t="s">
        <v>79</v>
      </c>
      <c r="AY147" s="18" t="s">
        <v>214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85</v>
      </c>
      <c r="BK147" s="242">
        <f>ROUND(I147*H147,2)</f>
        <v>0</v>
      </c>
      <c r="BL147" s="18" t="s">
        <v>117</v>
      </c>
      <c r="BM147" s="241" t="s">
        <v>852</v>
      </c>
    </row>
    <row r="148" s="2" customFormat="1">
      <c r="A148" s="39"/>
      <c r="B148" s="40"/>
      <c r="C148" s="41"/>
      <c r="D148" s="243" t="s">
        <v>224</v>
      </c>
      <c r="E148" s="41"/>
      <c r="F148" s="244" t="s">
        <v>999</v>
      </c>
      <c r="G148" s="41"/>
      <c r="H148" s="41"/>
      <c r="I148" s="245"/>
      <c r="J148" s="41"/>
      <c r="K148" s="41"/>
      <c r="L148" s="45"/>
      <c r="M148" s="246"/>
      <c r="N148" s="24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79</v>
      </c>
    </row>
    <row r="149" s="2" customFormat="1" ht="21.75" customHeight="1">
      <c r="A149" s="39"/>
      <c r="B149" s="40"/>
      <c r="C149" s="229" t="s">
        <v>79</v>
      </c>
      <c r="D149" s="229" t="s">
        <v>218</v>
      </c>
      <c r="E149" s="231" t="s">
        <v>1000</v>
      </c>
      <c r="F149" s="232" t="s">
        <v>1001</v>
      </c>
      <c r="G149" s="233" t="s">
        <v>609</v>
      </c>
      <c r="H149" s="234">
        <v>0.90000000000000002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44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117</v>
      </c>
      <c r="AT149" s="241" t="s">
        <v>218</v>
      </c>
      <c r="AU149" s="241" t="s">
        <v>79</v>
      </c>
      <c r="AY149" s="18" t="s">
        <v>214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85</v>
      </c>
      <c r="BK149" s="242">
        <f>ROUND(I149*H149,2)</f>
        <v>0</v>
      </c>
      <c r="BL149" s="18" t="s">
        <v>117</v>
      </c>
      <c r="BM149" s="241" t="s">
        <v>854</v>
      </c>
    </row>
    <row r="150" s="2" customFormat="1">
      <c r="A150" s="39"/>
      <c r="B150" s="40"/>
      <c r="C150" s="41"/>
      <c r="D150" s="243" t="s">
        <v>224</v>
      </c>
      <c r="E150" s="41"/>
      <c r="F150" s="244" t="s">
        <v>1001</v>
      </c>
      <c r="G150" s="41"/>
      <c r="H150" s="41"/>
      <c r="I150" s="245"/>
      <c r="J150" s="41"/>
      <c r="K150" s="41"/>
      <c r="L150" s="45"/>
      <c r="M150" s="246"/>
      <c r="N150" s="24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79</v>
      </c>
    </row>
    <row r="151" s="2" customFormat="1" ht="16.5" customHeight="1">
      <c r="A151" s="39"/>
      <c r="B151" s="40"/>
      <c r="C151" s="229" t="s">
        <v>79</v>
      </c>
      <c r="D151" s="229" t="s">
        <v>218</v>
      </c>
      <c r="E151" s="231" t="s">
        <v>1002</v>
      </c>
      <c r="F151" s="232" t="s">
        <v>1003</v>
      </c>
      <c r="G151" s="233" t="s">
        <v>609</v>
      </c>
      <c r="H151" s="234">
        <v>1.5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44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117</v>
      </c>
      <c r="AT151" s="241" t="s">
        <v>218</v>
      </c>
      <c r="AU151" s="241" t="s">
        <v>79</v>
      </c>
      <c r="AY151" s="18" t="s">
        <v>214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85</v>
      </c>
      <c r="BK151" s="242">
        <f>ROUND(I151*H151,2)</f>
        <v>0</v>
      </c>
      <c r="BL151" s="18" t="s">
        <v>117</v>
      </c>
      <c r="BM151" s="241" t="s">
        <v>857</v>
      </c>
    </row>
    <row r="152" s="2" customFormat="1">
      <c r="A152" s="39"/>
      <c r="B152" s="40"/>
      <c r="C152" s="41"/>
      <c r="D152" s="243" t="s">
        <v>224</v>
      </c>
      <c r="E152" s="41"/>
      <c r="F152" s="244" t="s">
        <v>1003</v>
      </c>
      <c r="G152" s="41"/>
      <c r="H152" s="41"/>
      <c r="I152" s="245"/>
      <c r="J152" s="41"/>
      <c r="K152" s="41"/>
      <c r="L152" s="45"/>
      <c r="M152" s="246"/>
      <c r="N152" s="24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79</v>
      </c>
    </row>
    <row r="153" s="2" customFormat="1" ht="16.5" customHeight="1">
      <c r="A153" s="39"/>
      <c r="B153" s="40"/>
      <c r="C153" s="229" t="s">
        <v>79</v>
      </c>
      <c r="D153" s="229" t="s">
        <v>218</v>
      </c>
      <c r="E153" s="231" t="s">
        <v>1004</v>
      </c>
      <c r="F153" s="232" t="s">
        <v>1005</v>
      </c>
      <c r="G153" s="233" t="s">
        <v>609</v>
      </c>
      <c r="H153" s="234">
        <v>1.5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44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117</v>
      </c>
      <c r="AT153" s="241" t="s">
        <v>218</v>
      </c>
      <c r="AU153" s="241" t="s">
        <v>79</v>
      </c>
      <c r="AY153" s="18" t="s">
        <v>214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85</v>
      </c>
      <c r="BK153" s="242">
        <f>ROUND(I153*H153,2)</f>
        <v>0</v>
      </c>
      <c r="BL153" s="18" t="s">
        <v>117</v>
      </c>
      <c r="BM153" s="241" t="s">
        <v>860</v>
      </c>
    </row>
    <row r="154" s="2" customFormat="1">
      <c r="A154" s="39"/>
      <c r="B154" s="40"/>
      <c r="C154" s="41"/>
      <c r="D154" s="243" t="s">
        <v>224</v>
      </c>
      <c r="E154" s="41"/>
      <c r="F154" s="244" t="s">
        <v>1005</v>
      </c>
      <c r="G154" s="41"/>
      <c r="H154" s="41"/>
      <c r="I154" s="245"/>
      <c r="J154" s="41"/>
      <c r="K154" s="41"/>
      <c r="L154" s="45"/>
      <c r="M154" s="246"/>
      <c r="N154" s="24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224</v>
      </c>
      <c r="AU154" s="18" t="s">
        <v>79</v>
      </c>
    </row>
    <row r="155" s="2" customFormat="1" ht="16.5" customHeight="1">
      <c r="A155" s="39"/>
      <c r="B155" s="40"/>
      <c r="C155" s="229" t="s">
        <v>79</v>
      </c>
      <c r="D155" s="229" t="s">
        <v>218</v>
      </c>
      <c r="E155" s="231" t="s">
        <v>1006</v>
      </c>
      <c r="F155" s="232" t="s">
        <v>1007</v>
      </c>
      <c r="G155" s="233" t="s">
        <v>609</v>
      </c>
      <c r="H155" s="234">
        <v>18.899999999999999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44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117</v>
      </c>
      <c r="AT155" s="241" t="s">
        <v>218</v>
      </c>
      <c r="AU155" s="241" t="s">
        <v>79</v>
      </c>
      <c r="AY155" s="18" t="s">
        <v>214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85</v>
      </c>
      <c r="BK155" s="242">
        <f>ROUND(I155*H155,2)</f>
        <v>0</v>
      </c>
      <c r="BL155" s="18" t="s">
        <v>117</v>
      </c>
      <c r="BM155" s="241" t="s">
        <v>299</v>
      </c>
    </row>
    <row r="156" s="2" customFormat="1">
      <c r="A156" s="39"/>
      <c r="B156" s="40"/>
      <c r="C156" s="41"/>
      <c r="D156" s="243" t="s">
        <v>224</v>
      </c>
      <c r="E156" s="41"/>
      <c r="F156" s="244" t="s">
        <v>1007</v>
      </c>
      <c r="G156" s="41"/>
      <c r="H156" s="41"/>
      <c r="I156" s="245"/>
      <c r="J156" s="41"/>
      <c r="K156" s="41"/>
      <c r="L156" s="45"/>
      <c r="M156" s="246"/>
      <c r="N156" s="24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224</v>
      </c>
      <c r="AU156" s="18" t="s">
        <v>79</v>
      </c>
    </row>
    <row r="157" s="2" customFormat="1" ht="16.5" customHeight="1">
      <c r="A157" s="39"/>
      <c r="B157" s="40"/>
      <c r="C157" s="229" t="s">
        <v>79</v>
      </c>
      <c r="D157" s="229" t="s">
        <v>218</v>
      </c>
      <c r="E157" s="231" t="s">
        <v>1008</v>
      </c>
      <c r="F157" s="232" t="s">
        <v>1009</v>
      </c>
      <c r="G157" s="233" t="s">
        <v>609</v>
      </c>
      <c r="H157" s="234">
        <v>18.899999999999999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44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117</v>
      </c>
      <c r="AT157" s="241" t="s">
        <v>218</v>
      </c>
      <c r="AU157" s="241" t="s">
        <v>79</v>
      </c>
      <c r="AY157" s="18" t="s">
        <v>214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85</v>
      </c>
      <c r="BK157" s="242">
        <f>ROUND(I157*H157,2)</f>
        <v>0</v>
      </c>
      <c r="BL157" s="18" t="s">
        <v>117</v>
      </c>
      <c r="BM157" s="241" t="s">
        <v>517</v>
      </c>
    </row>
    <row r="158" s="2" customFormat="1">
      <c r="A158" s="39"/>
      <c r="B158" s="40"/>
      <c r="C158" s="41"/>
      <c r="D158" s="243" t="s">
        <v>224</v>
      </c>
      <c r="E158" s="41"/>
      <c r="F158" s="244" t="s">
        <v>1009</v>
      </c>
      <c r="G158" s="41"/>
      <c r="H158" s="41"/>
      <c r="I158" s="245"/>
      <c r="J158" s="41"/>
      <c r="K158" s="41"/>
      <c r="L158" s="45"/>
      <c r="M158" s="246"/>
      <c r="N158" s="24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79</v>
      </c>
    </row>
    <row r="159" s="2" customFormat="1" ht="24.15" customHeight="1">
      <c r="A159" s="39"/>
      <c r="B159" s="40"/>
      <c r="C159" s="229" t="s">
        <v>79</v>
      </c>
      <c r="D159" s="229" t="s">
        <v>218</v>
      </c>
      <c r="E159" s="231" t="s">
        <v>1010</v>
      </c>
      <c r="F159" s="232" t="s">
        <v>1011</v>
      </c>
      <c r="G159" s="233" t="s">
        <v>609</v>
      </c>
      <c r="H159" s="234">
        <v>81.599999999999994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44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117</v>
      </c>
      <c r="AT159" s="241" t="s">
        <v>218</v>
      </c>
      <c r="AU159" s="241" t="s">
        <v>79</v>
      </c>
      <c r="AY159" s="18" t="s">
        <v>214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85</v>
      </c>
      <c r="BK159" s="242">
        <f>ROUND(I159*H159,2)</f>
        <v>0</v>
      </c>
      <c r="BL159" s="18" t="s">
        <v>117</v>
      </c>
      <c r="BM159" s="241" t="s">
        <v>867</v>
      </c>
    </row>
    <row r="160" s="2" customFormat="1">
      <c r="A160" s="39"/>
      <c r="B160" s="40"/>
      <c r="C160" s="41"/>
      <c r="D160" s="243" t="s">
        <v>224</v>
      </c>
      <c r="E160" s="41"/>
      <c r="F160" s="244" t="s">
        <v>1011</v>
      </c>
      <c r="G160" s="41"/>
      <c r="H160" s="41"/>
      <c r="I160" s="245"/>
      <c r="J160" s="41"/>
      <c r="K160" s="41"/>
      <c r="L160" s="45"/>
      <c r="M160" s="246"/>
      <c r="N160" s="24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79</v>
      </c>
    </row>
    <row r="161" s="2" customFormat="1" ht="24.15" customHeight="1">
      <c r="A161" s="39"/>
      <c r="B161" s="40"/>
      <c r="C161" s="229" t="s">
        <v>79</v>
      </c>
      <c r="D161" s="229" t="s">
        <v>218</v>
      </c>
      <c r="E161" s="231" t="s">
        <v>1012</v>
      </c>
      <c r="F161" s="232" t="s">
        <v>1013</v>
      </c>
      <c r="G161" s="233" t="s">
        <v>239</v>
      </c>
      <c r="H161" s="234">
        <v>43.200000000000003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44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117</v>
      </c>
      <c r="AT161" s="241" t="s">
        <v>218</v>
      </c>
      <c r="AU161" s="241" t="s">
        <v>79</v>
      </c>
      <c r="AY161" s="18" t="s">
        <v>214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85</v>
      </c>
      <c r="BK161" s="242">
        <f>ROUND(I161*H161,2)</f>
        <v>0</v>
      </c>
      <c r="BL161" s="18" t="s">
        <v>117</v>
      </c>
      <c r="BM161" s="241" t="s">
        <v>869</v>
      </c>
    </row>
    <row r="162" s="2" customFormat="1">
      <c r="A162" s="39"/>
      <c r="B162" s="40"/>
      <c r="C162" s="41"/>
      <c r="D162" s="243" t="s">
        <v>224</v>
      </c>
      <c r="E162" s="41"/>
      <c r="F162" s="244" t="s">
        <v>1013</v>
      </c>
      <c r="G162" s="41"/>
      <c r="H162" s="41"/>
      <c r="I162" s="245"/>
      <c r="J162" s="41"/>
      <c r="K162" s="41"/>
      <c r="L162" s="45"/>
      <c r="M162" s="246"/>
      <c r="N162" s="24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79</v>
      </c>
    </row>
    <row r="163" s="2" customFormat="1" ht="24.15" customHeight="1">
      <c r="A163" s="39"/>
      <c r="B163" s="40"/>
      <c r="C163" s="229" t="s">
        <v>79</v>
      </c>
      <c r="D163" s="229" t="s">
        <v>218</v>
      </c>
      <c r="E163" s="231" t="s">
        <v>1014</v>
      </c>
      <c r="F163" s="232" t="s">
        <v>1015</v>
      </c>
      <c r="G163" s="233" t="s">
        <v>239</v>
      </c>
      <c r="H163" s="234">
        <v>15.6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44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117</v>
      </c>
      <c r="AT163" s="241" t="s">
        <v>218</v>
      </c>
      <c r="AU163" s="241" t="s">
        <v>79</v>
      </c>
      <c r="AY163" s="18" t="s">
        <v>214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85</v>
      </c>
      <c r="BK163" s="242">
        <f>ROUND(I163*H163,2)</f>
        <v>0</v>
      </c>
      <c r="BL163" s="18" t="s">
        <v>117</v>
      </c>
      <c r="BM163" s="241" t="s">
        <v>810</v>
      </c>
    </row>
    <row r="164" s="2" customFormat="1">
      <c r="A164" s="39"/>
      <c r="B164" s="40"/>
      <c r="C164" s="41"/>
      <c r="D164" s="243" t="s">
        <v>224</v>
      </c>
      <c r="E164" s="41"/>
      <c r="F164" s="244" t="s">
        <v>1015</v>
      </c>
      <c r="G164" s="41"/>
      <c r="H164" s="41"/>
      <c r="I164" s="245"/>
      <c r="J164" s="41"/>
      <c r="K164" s="41"/>
      <c r="L164" s="45"/>
      <c r="M164" s="246"/>
      <c r="N164" s="24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79</v>
      </c>
    </row>
    <row r="165" s="2" customFormat="1" ht="21.75" customHeight="1">
      <c r="A165" s="39"/>
      <c r="B165" s="40"/>
      <c r="C165" s="229" t="s">
        <v>79</v>
      </c>
      <c r="D165" s="229" t="s">
        <v>218</v>
      </c>
      <c r="E165" s="231" t="s">
        <v>1016</v>
      </c>
      <c r="F165" s="232" t="s">
        <v>1017</v>
      </c>
      <c r="G165" s="233" t="s">
        <v>239</v>
      </c>
      <c r="H165" s="234">
        <v>15</v>
      </c>
      <c r="I165" s="235"/>
      <c r="J165" s="236">
        <f>ROUND(I165*H165,2)</f>
        <v>0</v>
      </c>
      <c r="K165" s="232" t="s">
        <v>1</v>
      </c>
      <c r="L165" s="45"/>
      <c r="M165" s="237" t="s">
        <v>1</v>
      </c>
      <c r="N165" s="238" t="s">
        <v>44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117</v>
      </c>
      <c r="AT165" s="241" t="s">
        <v>218</v>
      </c>
      <c r="AU165" s="241" t="s">
        <v>79</v>
      </c>
      <c r="AY165" s="18" t="s">
        <v>214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85</v>
      </c>
      <c r="BK165" s="242">
        <f>ROUND(I165*H165,2)</f>
        <v>0</v>
      </c>
      <c r="BL165" s="18" t="s">
        <v>117</v>
      </c>
      <c r="BM165" s="241" t="s">
        <v>873</v>
      </c>
    </row>
    <row r="166" s="2" customFormat="1">
      <c r="A166" s="39"/>
      <c r="B166" s="40"/>
      <c r="C166" s="41"/>
      <c r="D166" s="243" t="s">
        <v>224</v>
      </c>
      <c r="E166" s="41"/>
      <c r="F166" s="244" t="s">
        <v>1017</v>
      </c>
      <c r="G166" s="41"/>
      <c r="H166" s="41"/>
      <c r="I166" s="245"/>
      <c r="J166" s="41"/>
      <c r="K166" s="41"/>
      <c r="L166" s="45"/>
      <c r="M166" s="246"/>
      <c r="N166" s="24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79</v>
      </c>
    </row>
    <row r="167" s="2" customFormat="1" ht="16.5" customHeight="1">
      <c r="A167" s="39"/>
      <c r="B167" s="40"/>
      <c r="C167" s="229" t="s">
        <v>79</v>
      </c>
      <c r="D167" s="229" t="s">
        <v>218</v>
      </c>
      <c r="E167" s="231" t="s">
        <v>1018</v>
      </c>
      <c r="F167" s="232" t="s">
        <v>1019</v>
      </c>
      <c r="G167" s="233" t="s">
        <v>239</v>
      </c>
      <c r="H167" s="234">
        <v>0.59999999999999998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44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117</v>
      </c>
      <c r="AT167" s="241" t="s">
        <v>218</v>
      </c>
      <c r="AU167" s="241" t="s">
        <v>79</v>
      </c>
      <c r="AY167" s="18" t="s">
        <v>214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85</v>
      </c>
      <c r="BK167" s="242">
        <f>ROUND(I167*H167,2)</f>
        <v>0</v>
      </c>
      <c r="BL167" s="18" t="s">
        <v>117</v>
      </c>
      <c r="BM167" s="241" t="s">
        <v>540</v>
      </c>
    </row>
    <row r="168" s="2" customFormat="1">
      <c r="A168" s="39"/>
      <c r="B168" s="40"/>
      <c r="C168" s="41"/>
      <c r="D168" s="243" t="s">
        <v>224</v>
      </c>
      <c r="E168" s="41"/>
      <c r="F168" s="244" t="s">
        <v>1019</v>
      </c>
      <c r="G168" s="41"/>
      <c r="H168" s="41"/>
      <c r="I168" s="245"/>
      <c r="J168" s="41"/>
      <c r="K168" s="41"/>
      <c r="L168" s="45"/>
      <c r="M168" s="246"/>
      <c r="N168" s="24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224</v>
      </c>
      <c r="AU168" s="18" t="s">
        <v>79</v>
      </c>
    </row>
    <row r="169" s="2" customFormat="1" ht="16.5" customHeight="1">
      <c r="A169" s="39"/>
      <c r="B169" s="40"/>
      <c r="C169" s="229" t="s">
        <v>79</v>
      </c>
      <c r="D169" s="229" t="s">
        <v>218</v>
      </c>
      <c r="E169" s="231" t="s">
        <v>1020</v>
      </c>
      <c r="F169" s="232" t="s">
        <v>1021</v>
      </c>
      <c r="G169" s="233" t="s">
        <v>239</v>
      </c>
      <c r="H169" s="234">
        <v>11.4</v>
      </c>
      <c r="I169" s="235"/>
      <c r="J169" s="236">
        <f>ROUND(I169*H169,2)</f>
        <v>0</v>
      </c>
      <c r="K169" s="232" t="s">
        <v>1</v>
      </c>
      <c r="L169" s="45"/>
      <c r="M169" s="237" t="s">
        <v>1</v>
      </c>
      <c r="N169" s="238" t="s">
        <v>44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117</v>
      </c>
      <c r="AT169" s="241" t="s">
        <v>218</v>
      </c>
      <c r="AU169" s="241" t="s">
        <v>79</v>
      </c>
      <c r="AY169" s="18" t="s">
        <v>214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85</v>
      </c>
      <c r="BK169" s="242">
        <f>ROUND(I169*H169,2)</f>
        <v>0</v>
      </c>
      <c r="BL169" s="18" t="s">
        <v>117</v>
      </c>
      <c r="BM169" s="241" t="s">
        <v>878</v>
      </c>
    </row>
    <row r="170" s="2" customFormat="1">
      <c r="A170" s="39"/>
      <c r="B170" s="40"/>
      <c r="C170" s="41"/>
      <c r="D170" s="243" t="s">
        <v>224</v>
      </c>
      <c r="E170" s="41"/>
      <c r="F170" s="244" t="s">
        <v>1021</v>
      </c>
      <c r="G170" s="41"/>
      <c r="H170" s="41"/>
      <c r="I170" s="245"/>
      <c r="J170" s="41"/>
      <c r="K170" s="41"/>
      <c r="L170" s="45"/>
      <c r="M170" s="246"/>
      <c r="N170" s="24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224</v>
      </c>
      <c r="AU170" s="18" t="s">
        <v>79</v>
      </c>
    </row>
    <row r="171" s="2" customFormat="1" ht="16.5" customHeight="1">
      <c r="A171" s="39"/>
      <c r="B171" s="40"/>
      <c r="C171" s="229" t="s">
        <v>79</v>
      </c>
      <c r="D171" s="229" t="s">
        <v>218</v>
      </c>
      <c r="E171" s="231" t="s">
        <v>1022</v>
      </c>
      <c r="F171" s="232" t="s">
        <v>1023</v>
      </c>
      <c r="G171" s="233" t="s">
        <v>239</v>
      </c>
      <c r="H171" s="234">
        <v>8.4000000000000004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44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117</v>
      </c>
      <c r="AT171" s="241" t="s">
        <v>218</v>
      </c>
      <c r="AU171" s="241" t="s">
        <v>79</v>
      </c>
      <c r="AY171" s="18" t="s">
        <v>214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85</v>
      </c>
      <c r="BK171" s="242">
        <f>ROUND(I171*H171,2)</f>
        <v>0</v>
      </c>
      <c r="BL171" s="18" t="s">
        <v>117</v>
      </c>
      <c r="BM171" s="241" t="s">
        <v>644</v>
      </c>
    </row>
    <row r="172" s="2" customFormat="1">
      <c r="A172" s="39"/>
      <c r="B172" s="40"/>
      <c r="C172" s="41"/>
      <c r="D172" s="243" t="s">
        <v>224</v>
      </c>
      <c r="E172" s="41"/>
      <c r="F172" s="244" t="s">
        <v>1023</v>
      </c>
      <c r="G172" s="41"/>
      <c r="H172" s="41"/>
      <c r="I172" s="245"/>
      <c r="J172" s="41"/>
      <c r="K172" s="41"/>
      <c r="L172" s="45"/>
      <c r="M172" s="246"/>
      <c r="N172" s="24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224</v>
      </c>
      <c r="AU172" s="18" t="s">
        <v>79</v>
      </c>
    </row>
    <row r="173" s="2" customFormat="1" ht="16.5" customHeight="1">
      <c r="A173" s="39"/>
      <c r="B173" s="40"/>
      <c r="C173" s="229" t="s">
        <v>79</v>
      </c>
      <c r="D173" s="229" t="s">
        <v>218</v>
      </c>
      <c r="E173" s="231" t="s">
        <v>1024</v>
      </c>
      <c r="F173" s="232" t="s">
        <v>1025</v>
      </c>
      <c r="G173" s="233" t="s">
        <v>239</v>
      </c>
      <c r="H173" s="234">
        <v>1.2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44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117</v>
      </c>
      <c r="AT173" s="241" t="s">
        <v>218</v>
      </c>
      <c r="AU173" s="241" t="s">
        <v>79</v>
      </c>
      <c r="AY173" s="18" t="s">
        <v>214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85</v>
      </c>
      <c r="BK173" s="242">
        <f>ROUND(I173*H173,2)</f>
        <v>0</v>
      </c>
      <c r="BL173" s="18" t="s">
        <v>117</v>
      </c>
      <c r="BM173" s="241" t="s">
        <v>648</v>
      </c>
    </row>
    <row r="174" s="2" customFormat="1">
      <c r="A174" s="39"/>
      <c r="B174" s="40"/>
      <c r="C174" s="41"/>
      <c r="D174" s="243" t="s">
        <v>224</v>
      </c>
      <c r="E174" s="41"/>
      <c r="F174" s="244" t="s">
        <v>1025</v>
      </c>
      <c r="G174" s="41"/>
      <c r="H174" s="41"/>
      <c r="I174" s="245"/>
      <c r="J174" s="41"/>
      <c r="K174" s="41"/>
      <c r="L174" s="45"/>
      <c r="M174" s="246"/>
      <c r="N174" s="24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224</v>
      </c>
      <c r="AU174" s="18" t="s">
        <v>79</v>
      </c>
    </row>
    <row r="175" s="2" customFormat="1" ht="16.5" customHeight="1">
      <c r="A175" s="39"/>
      <c r="B175" s="40"/>
      <c r="C175" s="229" t="s">
        <v>79</v>
      </c>
      <c r="D175" s="229" t="s">
        <v>218</v>
      </c>
      <c r="E175" s="231" t="s">
        <v>1026</v>
      </c>
      <c r="F175" s="232" t="s">
        <v>1027</v>
      </c>
      <c r="G175" s="233" t="s">
        <v>239</v>
      </c>
      <c r="H175" s="234">
        <v>3.2999999999999998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44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117</v>
      </c>
      <c r="AT175" s="241" t="s">
        <v>218</v>
      </c>
      <c r="AU175" s="241" t="s">
        <v>79</v>
      </c>
      <c r="AY175" s="18" t="s">
        <v>214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85</v>
      </c>
      <c r="BK175" s="242">
        <f>ROUND(I175*H175,2)</f>
        <v>0</v>
      </c>
      <c r="BL175" s="18" t="s">
        <v>117</v>
      </c>
      <c r="BM175" s="241" t="s">
        <v>616</v>
      </c>
    </row>
    <row r="176" s="2" customFormat="1">
      <c r="A176" s="39"/>
      <c r="B176" s="40"/>
      <c r="C176" s="41"/>
      <c r="D176" s="243" t="s">
        <v>224</v>
      </c>
      <c r="E176" s="41"/>
      <c r="F176" s="244" t="s">
        <v>1027</v>
      </c>
      <c r="G176" s="41"/>
      <c r="H176" s="41"/>
      <c r="I176" s="245"/>
      <c r="J176" s="41"/>
      <c r="K176" s="41"/>
      <c r="L176" s="45"/>
      <c r="M176" s="246"/>
      <c r="N176" s="24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224</v>
      </c>
      <c r="AU176" s="18" t="s">
        <v>79</v>
      </c>
    </row>
    <row r="177" s="2" customFormat="1" ht="16.5" customHeight="1">
      <c r="A177" s="39"/>
      <c r="B177" s="40"/>
      <c r="C177" s="229" t="s">
        <v>79</v>
      </c>
      <c r="D177" s="229" t="s">
        <v>218</v>
      </c>
      <c r="E177" s="231" t="s">
        <v>1028</v>
      </c>
      <c r="F177" s="232" t="s">
        <v>1029</v>
      </c>
      <c r="G177" s="233" t="s">
        <v>609</v>
      </c>
      <c r="H177" s="234">
        <v>5.0999999999999996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44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117</v>
      </c>
      <c r="AT177" s="241" t="s">
        <v>218</v>
      </c>
      <c r="AU177" s="241" t="s">
        <v>79</v>
      </c>
      <c r="AY177" s="18" t="s">
        <v>214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85</v>
      </c>
      <c r="BK177" s="242">
        <f>ROUND(I177*H177,2)</f>
        <v>0</v>
      </c>
      <c r="BL177" s="18" t="s">
        <v>117</v>
      </c>
      <c r="BM177" s="241" t="s">
        <v>886</v>
      </c>
    </row>
    <row r="178" s="2" customFormat="1">
      <c r="A178" s="39"/>
      <c r="B178" s="40"/>
      <c r="C178" s="41"/>
      <c r="D178" s="243" t="s">
        <v>224</v>
      </c>
      <c r="E178" s="41"/>
      <c r="F178" s="244" t="s">
        <v>1029</v>
      </c>
      <c r="G178" s="41"/>
      <c r="H178" s="41"/>
      <c r="I178" s="245"/>
      <c r="J178" s="41"/>
      <c r="K178" s="41"/>
      <c r="L178" s="45"/>
      <c r="M178" s="246"/>
      <c r="N178" s="24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79</v>
      </c>
    </row>
    <row r="179" s="2" customFormat="1" ht="16.5" customHeight="1">
      <c r="A179" s="39"/>
      <c r="B179" s="40"/>
      <c r="C179" s="229" t="s">
        <v>79</v>
      </c>
      <c r="D179" s="229" t="s">
        <v>218</v>
      </c>
      <c r="E179" s="231" t="s">
        <v>1030</v>
      </c>
      <c r="F179" s="232" t="s">
        <v>1031</v>
      </c>
      <c r="G179" s="233" t="s">
        <v>609</v>
      </c>
      <c r="H179" s="234">
        <v>0.90000000000000002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44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117</v>
      </c>
      <c r="AT179" s="241" t="s">
        <v>218</v>
      </c>
      <c r="AU179" s="241" t="s">
        <v>79</v>
      </c>
      <c r="AY179" s="18" t="s">
        <v>214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85</v>
      </c>
      <c r="BK179" s="242">
        <f>ROUND(I179*H179,2)</f>
        <v>0</v>
      </c>
      <c r="BL179" s="18" t="s">
        <v>117</v>
      </c>
      <c r="BM179" s="241" t="s">
        <v>889</v>
      </c>
    </row>
    <row r="180" s="2" customFormat="1">
      <c r="A180" s="39"/>
      <c r="B180" s="40"/>
      <c r="C180" s="41"/>
      <c r="D180" s="243" t="s">
        <v>224</v>
      </c>
      <c r="E180" s="41"/>
      <c r="F180" s="244" t="s">
        <v>1031</v>
      </c>
      <c r="G180" s="41"/>
      <c r="H180" s="41"/>
      <c r="I180" s="245"/>
      <c r="J180" s="41"/>
      <c r="K180" s="41"/>
      <c r="L180" s="45"/>
      <c r="M180" s="246"/>
      <c r="N180" s="24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224</v>
      </c>
      <c r="AU180" s="18" t="s">
        <v>79</v>
      </c>
    </row>
    <row r="181" s="2" customFormat="1" ht="16.5" customHeight="1">
      <c r="A181" s="39"/>
      <c r="B181" s="40"/>
      <c r="C181" s="229" t="s">
        <v>79</v>
      </c>
      <c r="D181" s="229" t="s">
        <v>218</v>
      </c>
      <c r="E181" s="231" t="s">
        <v>1032</v>
      </c>
      <c r="F181" s="232" t="s">
        <v>902</v>
      </c>
      <c r="G181" s="233" t="s">
        <v>609</v>
      </c>
      <c r="H181" s="234">
        <v>0.29999999999999999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44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117</v>
      </c>
      <c r="AT181" s="241" t="s">
        <v>218</v>
      </c>
      <c r="AU181" s="241" t="s">
        <v>79</v>
      </c>
      <c r="AY181" s="18" t="s">
        <v>214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85</v>
      </c>
      <c r="BK181" s="242">
        <f>ROUND(I181*H181,2)</f>
        <v>0</v>
      </c>
      <c r="BL181" s="18" t="s">
        <v>117</v>
      </c>
      <c r="BM181" s="241" t="s">
        <v>555</v>
      </c>
    </row>
    <row r="182" s="2" customFormat="1">
      <c r="A182" s="39"/>
      <c r="B182" s="40"/>
      <c r="C182" s="41"/>
      <c r="D182" s="243" t="s">
        <v>224</v>
      </c>
      <c r="E182" s="41"/>
      <c r="F182" s="244" t="s">
        <v>902</v>
      </c>
      <c r="G182" s="41"/>
      <c r="H182" s="41"/>
      <c r="I182" s="245"/>
      <c r="J182" s="41"/>
      <c r="K182" s="41"/>
      <c r="L182" s="45"/>
      <c r="M182" s="246"/>
      <c r="N182" s="24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224</v>
      </c>
      <c r="AU182" s="18" t="s">
        <v>79</v>
      </c>
    </row>
    <row r="183" s="2" customFormat="1">
      <c r="A183" s="39"/>
      <c r="B183" s="40"/>
      <c r="C183" s="41"/>
      <c r="D183" s="243" t="s">
        <v>400</v>
      </c>
      <c r="E183" s="41"/>
      <c r="F183" s="291" t="s">
        <v>904</v>
      </c>
      <c r="G183" s="41"/>
      <c r="H183" s="41"/>
      <c r="I183" s="245"/>
      <c r="J183" s="41"/>
      <c r="K183" s="41"/>
      <c r="L183" s="45"/>
      <c r="M183" s="292"/>
      <c r="N183" s="293"/>
      <c r="O183" s="294"/>
      <c r="P183" s="294"/>
      <c r="Q183" s="294"/>
      <c r="R183" s="294"/>
      <c r="S183" s="294"/>
      <c r="T183" s="295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400</v>
      </c>
      <c r="AU183" s="18" t="s">
        <v>79</v>
      </c>
    </row>
    <row r="184" s="2" customFormat="1" ht="6.96" customHeight="1">
      <c r="A184" s="39"/>
      <c r="B184" s="67"/>
      <c r="C184" s="68"/>
      <c r="D184" s="68"/>
      <c r="E184" s="68"/>
      <c r="F184" s="68"/>
      <c r="G184" s="68"/>
      <c r="H184" s="68"/>
      <c r="I184" s="68"/>
      <c r="J184" s="68"/>
      <c r="K184" s="68"/>
      <c r="L184" s="45"/>
      <c r="M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</sheetData>
  <sheetProtection sheet="1" autoFilter="0" formatColumns="0" formatRows="0" objects="1" scenarios="1" spinCount="100000" saltValue="tsf1/hcXT2Q/j/vvQYXF6PcOqNzZO3mhd+hrxf4J0+c7srd+dhWhOIlwtFAD57u/6E/Vq3MYF0eC9L8sV0pdmw==" hashValue="XxY3IrCh37gT3R+ANTX+neDg1Ms6lxatB9SGOrfSUWEd0vQ0oI3e6upf9Tf0fNhJhQaorJC9OMjUbJuAMCAFEQ==" algorithmName="SHA-512" password="CC35"/>
  <autoFilter ref="C123:K18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1453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181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3631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ROUND((SUM(BE130:BE238)),  2)</f>
        <v>0</v>
      </c>
      <c r="G37" s="39"/>
      <c r="H37" s="39"/>
      <c r="I37" s="166">
        <v>0.20999999999999999</v>
      </c>
      <c r="J37" s="165">
        <f>ROUND(((SUM(BE130:BE238))*I37),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ROUND((SUM(BF130:BF238)),  2)</f>
        <v>0</v>
      </c>
      <c r="G38" s="39"/>
      <c r="H38" s="39"/>
      <c r="I38" s="166">
        <v>0.14999999999999999</v>
      </c>
      <c r="J38" s="165">
        <f>ROUND(((SUM(BF130:BF238))*I38),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ROUND((SUM(BG130:BG238)),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ROUND((SUM(BH130:BH238)),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ROUND((SUM(BI130:BI238)),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1453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181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F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9" customFormat="1" ht="24.96" customHeight="1">
      <c r="A101" s="9"/>
      <c r="B101" s="191"/>
      <c r="C101" s="192"/>
      <c r="D101" s="193" t="s">
        <v>3632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3633</v>
      </c>
      <c r="E102" s="194"/>
      <c r="F102" s="194"/>
      <c r="G102" s="194"/>
      <c r="H102" s="194"/>
      <c r="I102" s="194"/>
      <c r="J102" s="195">
        <f>J140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3634</v>
      </c>
      <c r="E103" s="194"/>
      <c r="F103" s="194"/>
      <c r="G103" s="194"/>
      <c r="H103" s="194"/>
      <c r="I103" s="194"/>
      <c r="J103" s="195">
        <f>J149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3635</v>
      </c>
      <c r="E104" s="194"/>
      <c r="F104" s="194"/>
      <c r="G104" s="194"/>
      <c r="H104" s="194"/>
      <c r="I104" s="194"/>
      <c r="J104" s="195">
        <f>J214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3636</v>
      </c>
      <c r="E105" s="194"/>
      <c r="F105" s="194"/>
      <c r="G105" s="194"/>
      <c r="H105" s="194"/>
      <c r="I105" s="194"/>
      <c r="J105" s="195">
        <f>J223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3637</v>
      </c>
      <c r="E106" s="194"/>
      <c r="F106" s="194"/>
      <c r="G106" s="194"/>
      <c r="H106" s="194"/>
      <c r="I106" s="194"/>
      <c r="J106" s="195">
        <f>J226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199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Přístavba objektu SOŠ a SOU Kladno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177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1453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179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180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181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F - Vzduchotechnika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Kladno</v>
      </c>
      <c r="G124" s="41"/>
      <c r="H124" s="41"/>
      <c r="I124" s="33" t="s">
        <v>22</v>
      </c>
      <c r="J124" s="80" t="str">
        <f>IF(J16="","",J16)</f>
        <v>19. 9. 2023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40.05" customHeight="1">
      <c r="A126" s="39"/>
      <c r="B126" s="40"/>
      <c r="C126" s="33" t="s">
        <v>24</v>
      </c>
      <c r="D126" s="41"/>
      <c r="E126" s="41"/>
      <c r="F126" s="28" t="str">
        <f>E19</f>
        <v>SOŠ a SOU Kladno, Nám. E. Beneše 2353, Kladno</v>
      </c>
      <c r="G126" s="41"/>
      <c r="H126" s="41"/>
      <c r="I126" s="33" t="s">
        <v>30</v>
      </c>
      <c r="J126" s="37" t="str">
        <f>E25</f>
        <v>Ateliér Civilista s.r.o., Bratronice 241, 273 63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35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200</v>
      </c>
      <c r="D129" s="205" t="s">
        <v>64</v>
      </c>
      <c r="E129" s="205" t="s">
        <v>60</v>
      </c>
      <c r="F129" s="205" t="s">
        <v>61</v>
      </c>
      <c r="G129" s="205" t="s">
        <v>201</v>
      </c>
      <c r="H129" s="205" t="s">
        <v>202</v>
      </c>
      <c r="I129" s="205" t="s">
        <v>203</v>
      </c>
      <c r="J129" s="205" t="s">
        <v>185</v>
      </c>
      <c r="K129" s="206" t="s">
        <v>204</v>
      </c>
      <c r="L129" s="207"/>
      <c r="M129" s="101" t="s">
        <v>1</v>
      </c>
      <c r="N129" s="102" t="s">
        <v>43</v>
      </c>
      <c r="O129" s="102" t="s">
        <v>205</v>
      </c>
      <c r="P129" s="102" t="s">
        <v>206</v>
      </c>
      <c r="Q129" s="102" t="s">
        <v>207</v>
      </c>
      <c r="R129" s="102" t="s">
        <v>208</v>
      </c>
      <c r="S129" s="102" t="s">
        <v>209</v>
      </c>
      <c r="T129" s="103" t="s">
        <v>210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211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P131+P140+P149+P214+P223+P226</f>
        <v>0</v>
      </c>
      <c r="Q130" s="105"/>
      <c r="R130" s="210">
        <f>R131+R140+R149+R214+R223+R226</f>
        <v>0</v>
      </c>
      <c r="S130" s="105"/>
      <c r="T130" s="211">
        <f>T131+T140+T149+T214+T223+T226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78</v>
      </c>
      <c r="AU130" s="18" t="s">
        <v>187</v>
      </c>
      <c r="BK130" s="212">
        <f>BK131+BK140+BK149+BK214+BK223+BK226</f>
        <v>0</v>
      </c>
    </row>
    <row r="131" s="12" customFormat="1" ht="25.92" customHeight="1">
      <c r="A131" s="12"/>
      <c r="B131" s="213"/>
      <c r="C131" s="214"/>
      <c r="D131" s="215" t="s">
        <v>78</v>
      </c>
      <c r="E131" s="216" t="s">
        <v>3370</v>
      </c>
      <c r="F131" s="216" t="s">
        <v>3638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SUM(P132:P139)</f>
        <v>0</v>
      </c>
      <c r="Q131" s="221"/>
      <c r="R131" s="222">
        <f>SUM(R132:R139)</f>
        <v>0</v>
      </c>
      <c r="S131" s="221"/>
      <c r="T131" s="223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85</v>
      </c>
      <c r="AT131" s="225" t="s">
        <v>78</v>
      </c>
      <c r="AU131" s="225" t="s">
        <v>79</v>
      </c>
      <c r="AY131" s="224" t="s">
        <v>214</v>
      </c>
      <c r="BK131" s="226">
        <f>SUM(BK132:BK139)</f>
        <v>0</v>
      </c>
    </row>
    <row r="132" s="2" customFormat="1" ht="16.5" customHeight="1">
      <c r="A132" s="39"/>
      <c r="B132" s="40"/>
      <c r="C132" s="229" t="s">
        <v>85</v>
      </c>
      <c r="D132" s="229" t="s">
        <v>218</v>
      </c>
      <c r="E132" s="231" t="s">
        <v>3639</v>
      </c>
      <c r="F132" s="232" t="s">
        <v>3640</v>
      </c>
      <c r="G132" s="233" t="s">
        <v>609</v>
      </c>
      <c r="H132" s="234">
        <v>1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44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117</v>
      </c>
      <c r="AT132" s="241" t="s">
        <v>218</v>
      </c>
      <c r="AU132" s="241" t="s">
        <v>85</v>
      </c>
      <c r="AY132" s="18" t="s">
        <v>214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85</v>
      </c>
      <c r="BK132" s="242">
        <f>ROUND(I132*H132,2)</f>
        <v>0</v>
      </c>
      <c r="BL132" s="18" t="s">
        <v>117</v>
      </c>
      <c r="BM132" s="241" t="s">
        <v>3641</v>
      </c>
    </row>
    <row r="133" s="2" customFormat="1">
      <c r="A133" s="39"/>
      <c r="B133" s="40"/>
      <c r="C133" s="41"/>
      <c r="D133" s="243" t="s">
        <v>224</v>
      </c>
      <c r="E133" s="41"/>
      <c r="F133" s="244" t="s">
        <v>3640</v>
      </c>
      <c r="G133" s="41"/>
      <c r="H133" s="41"/>
      <c r="I133" s="245"/>
      <c r="J133" s="41"/>
      <c r="K133" s="41"/>
      <c r="L133" s="45"/>
      <c r="M133" s="246"/>
      <c r="N133" s="24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85</v>
      </c>
    </row>
    <row r="134" s="2" customFormat="1" ht="16.5" customHeight="1">
      <c r="A134" s="39"/>
      <c r="B134" s="40"/>
      <c r="C134" s="229" t="s">
        <v>87</v>
      </c>
      <c r="D134" s="229" t="s">
        <v>218</v>
      </c>
      <c r="E134" s="231" t="s">
        <v>3642</v>
      </c>
      <c r="F134" s="232" t="s">
        <v>3643</v>
      </c>
      <c r="G134" s="233" t="s">
        <v>609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44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117</v>
      </c>
      <c r="AT134" s="241" t="s">
        <v>218</v>
      </c>
      <c r="AU134" s="241" t="s">
        <v>85</v>
      </c>
      <c r="AY134" s="18" t="s">
        <v>214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85</v>
      </c>
      <c r="BK134" s="242">
        <f>ROUND(I134*H134,2)</f>
        <v>0</v>
      </c>
      <c r="BL134" s="18" t="s">
        <v>117</v>
      </c>
      <c r="BM134" s="241" t="s">
        <v>3644</v>
      </c>
    </row>
    <row r="135" s="2" customFormat="1">
      <c r="A135" s="39"/>
      <c r="B135" s="40"/>
      <c r="C135" s="41"/>
      <c r="D135" s="243" t="s">
        <v>224</v>
      </c>
      <c r="E135" s="41"/>
      <c r="F135" s="244" t="s">
        <v>3643</v>
      </c>
      <c r="G135" s="41"/>
      <c r="H135" s="41"/>
      <c r="I135" s="245"/>
      <c r="J135" s="41"/>
      <c r="K135" s="41"/>
      <c r="L135" s="45"/>
      <c r="M135" s="246"/>
      <c r="N135" s="24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85</v>
      </c>
    </row>
    <row r="136" s="2" customFormat="1" ht="16.5" customHeight="1">
      <c r="A136" s="39"/>
      <c r="B136" s="40"/>
      <c r="C136" s="229" t="s">
        <v>95</v>
      </c>
      <c r="D136" s="229" t="s">
        <v>218</v>
      </c>
      <c r="E136" s="231" t="s">
        <v>3645</v>
      </c>
      <c r="F136" s="232" t="s">
        <v>3646</v>
      </c>
      <c r="G136" s="233" t="s">
        <v>609</v>
      </c>
      <c r="H136" s="234">
        <v>2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44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117</v>
      </c>
      <c r="AT136" s="241" t="s">
        <v>218</v>
      </c>
      <c r="AU136" s="241" t="s">
        <v>85</v>
      </c>
      <c r="AY136" s="18" t="s">
        <v>214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85</v>
      </c>
      <c r="BK136" s="242">
        <f>ROUND(I136*H136,2)</f>
        <v>0</v>
      </c>
      <c r="BL136" s="18" t="s">
        <v>117</v>
      </c>
      <c r="BM136" s="241" t="s">
        <v>3647</v>
      </c>
    </row>
    <row r="137" s="2" customFormat="1">
      <c r="A137" s="39"/>
      <c r="B137" s="40"/>
      <c r="C137" s="41"/>
      <c r="D137" s="243" t="s">
        <v>224</v>
      </c>
      <c r="E137" s="41"/>
      <c r="F137" s="244" t="s">
        <v>3646</v>
      </c>
      <c r="G137" s="41"/>
      <c r="H137" s="41"/>
      <c r="I137" s="245"/>
      <c r="J137" s="41"/>
      <c r="K137" s="41"/>
      <c r="L137" s="45"/>
      <c r="M137" s="246"/>
      <c r="N137" s="24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85</v>
      </c>
    </row>
    <row r="138" s="2" customFormat="1" ht="16.5" customHeight="1">
      <c r="A138" s="39"/>
      <c r="B138" s="40"/>
      <c r="C138" s="229" t="s">
        <v>117</v>
      </c>
      <c r="D138" s="229" t="s">
        <v>218</v>
      </c>
      <c r="E138" s="231" t="s">
        <v>3648</v>
      </c>
      <c r="F138" s="232" t="s">
        <v>3649</v>
      </c>
      <c r="G138" s="233" t="s">
        <v>609</v>
      </c>
      <c r="H138" s="234">
        <v>6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44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117</v>
      </c>
      <c r="AT138" s="241" t="s">
        <v>218</v>
      </c>
      <c r="AU138" s="241" t="s">
        <v>85</v>
      </c>
      <c r="AY138" s="18" t="s">
        <v>214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85</v>
      </c>
      <c r="BK138" s="242">
        <f>ROUND(I138*H138,2)</f>
        <v>0</v>
      </c>
      <c r="BL138" s="18" t="s">
        <v>117</v>
      </c>
      <c r="BM138" s="241" t="s">
        <v>3650</v>
      </c>
    </row>
    <row r="139" s="2" customFormat="1">
      <c r="A139" s="39"/>
      <c r="B139" s="40"/>
      <c r="C139" s="41"/>
      <c r="D139" s="243" t="s">
        <v>224</v>
      </c>
      <c r="E139" s="41"/>
      <c r="F139" s="244" t="s">
        <v>3649</v>
      </c>
      <c r="G139" s="41"/>
      <c r="H139" s="41"/>
      <c r="I139" s="245"/>
      <c r="J139" s="41"/>
      <c r="K139" s="41"/>
      <c r="L139" s="45"/>
      <c r="M139" s="246"/>
      <c r="N139" s="24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85</v>
      </c>
    </row>
    <row r="140" s="12" customFormat="1" ht="25.92" customHeight="1">
      <c r="A140" s="12"/>
      <c r="B140" s="213"/>
      <c r="C140" s="214"/>
      <c r="D140" s="215" t="s">
        <v>78</v>
      </c>
      <c r="E140" s="216" t="s">
        <v>599</v>
      </c>
      <c r="F140" s="216" t="s">
        <v>3651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SUM(P141:P148)</f>
        <v>0</v>
      </c>
      <c r="Q140" s="221"/>
      <c r="R140" s="222">
        <f>SUM(R141:R148)</f>
        <v>0</v>
      </c>
      <c r="S140" s="221"/>
      <c r="T140" s="223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85</v>
      </c>
      <c r="AT140" s="225" t="s">
        <v>78</v>
      </c>
      <c r="AU140" s="225" t="s">
        <v>79</v>
      </c>
      <c r="AY140" s="224" t="s">
        <v>214</v>
      </c>
      <c r="BK140" s="226">
        <f>SUM(BK141:BK148)</f>
        <v>0</v>
      </c>
    </row>
    <row r="141" s="2" customFormat="1" ht="16.5" customHeight="1">
      <c r="A141" s="39"/>
      <c r="B141" s="40"/>
      <c r="C141" s="229" t="s">
        <v>721</v>
      </c>
      <c r="D141" s="229" t="s">
        <v>218</v>
      </c>
      <c r="E141" s="231" t="s">
        <v>3652</v>
      </c>
      <c r="F141" s="232" t="s">
        <v>3653</v>
      </c>
      <c r="G141" s="233" t="s">
        <v>609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44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117</v>
      </c>
      <c r="AT141" s="241" t="s">
        <v>218</v>
      </c>
      <c r="AU141" s="241" t="s">
        <v>85</v>
      </c>
      <c r="AY141" s="18" t="s">
        <v>214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85</v>
      </c>
      <c r="BK141" s="242">
        <f>ROUND(I141*H141,2)</f>
        <v>0</v>
      </c>
      <c r="BL141" s="18" t="s">
        <v>117</v>
      </c>
      <c r="BM141" s="241" t="s">
        <v>3654</v>
      </c>
    </row>
    <row r="142" s="2" customFormat="1">
      <c r="A142" s="39"/>
      <c r="B142" s="40"/>
      <c r="C142" s="41"/>
      <c r="D142" s="243" t="s">
        <v>224</v>
      </c>
      <c r="E142" s="41"/>
      <c r="F142" s="244" t="s">
        <v>3653</v>
      </c>
      <c r="G142" s="41"/>
      <c r="H142" s="41"/>
      <c r="I142" s="245"/>
      <c r="J142" s="41"/>
      <c r="K142" s="41"/>
      <c r="L142" s="45"/>
      <c r="M142" s="246"/>
      <c r="N142" s="24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85</v>
      </c>
    </row>
    <row r="143" s="2" customFormat="1" ht="16.5" customHeight="1">
      <c r="A143" s="39"/>
      <c r="B143" s="40"/>
      <c r="C143" s="229" t="s">
        <v>215</v>
      </c>
      <c r="D143" s="229" t="s">
        <v>218</v>
      </c>
      <c r="E143" s="231" t="s">
        <v>3655</v>
      </c>
      <c r="F143" s="232" t="s">
        <v>3656</v>
      </c>
      <c r="G143" s="233" t="s">
        <v>609</v>
      </c>
      <c r="H143" s="234">
        <v>1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44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117</v>
      </c>
      <c r="AT143" s="241" t="s">
        <v>218</v>
      </c>
      <c r="AU143" s="241" t="s">
        <v>85</v>
      </c>
      <c r="AY143" s="18" t="s">
        <v>214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85</v>
      </c>
      <c r="BK143" s="242">
        <f>ROUND(I143*H143,2)</f>
        <v>0</v>
      </c>
      <c r="BL143" s="18" t="s">
        <v>117</v>
      </c>
      <c r="BM143" s="241" t="s">
        <v>3657</v>
      </c>
    </row>
    <row r="144" s="2" customFormat="1">
      <c r="A144" s="39"/>
      <c r="B144" s="40"/>
      <c r="C144" s="41"/>
      <c r="D144" s="243" t="s">
        <v>224</v>
      </c>
      <c r="E144" s="41"/>
      <c r="F144" s="244" t="s">
        <v>3656</v>
      </c>
      <c r="G144" s="41"/>
      <c r="H144" s="41"/>
      <c r="I144" s="245"/>
      <c r="J144" s="41"/>
      <c r="K144" s="41"/>
      <c r="L144" s="45"/>
      <c r="M144" s="246"/>
      <c r="N144" s="24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85</v>
      </c>
    </row>
    <row r="145" s="2" customFormat="1" ht="16.5" customHeight="1">
      <c r="A145" s="39"/>
      <c r="B145" s="40"/>
      <c r="C145" s="229" t="s">
        <v>732</v>
      </c>
      <c r="D145" s="229" t="s">
        <v>218</v>
      </c>
      <c r="E145" s="231" t="s">
        <v>3658</v>
      </c>
      <c r="F145" s="232" t="s">
        <v>3659</v>
      </c>
      <c r="G145" s="233" t="s">
        <v>609</v>
      </c>
      <c r="H145" s="234">
        <v>3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44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117</v>
      </c>
      <c r="AT145" s="241" t="s">
        <v>218</v>
      </c>
      <c r="AU145" s="241" t="s">
        <v>85</v>
      </c>
      <c r="AY145" s="18" t="s">
        <v>214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85</v>
      </c>
      <c r="BK145" s="242">
        <f>ROUND(I145*H145,2)</f>
        <v>0</v>
      </c>
      <c r="BL145" s="18" t="s">
        <v>117</v>
      </c>
      <c r="BM145" s="241" t="s">
        <v>3660</v>
      </c>
    </row>
    <row r="146" s="2" customFormat="1">
      <c r="A146" s="39"/>
      <c r="B146" s="40"/>
      <c r="C146" s="41"/>
      <c r="D146" s="243" t="s">
        <v>224</v>
      </c>
      <c r="E146" s="41"/>
      <c r="F146" s="244" t="s">
        <v>3659</v>
      </c>
      <c r="G146" s="41"/>
      <c r="H146" s="41"/>
      <c r="I146" s="245"/>
      <c r="J146" s="41"/>
      <c r="K146" s="41"/>
      <c r="L146" s="45"/>
      <c r="M146" s="246"/>
      <c r="N146" s="24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85</v>
      </c>
    </row>
    <row r="147" s="2" customFormat="1" ht="16.5" customHeight="1">
      <c r="A147" s="39"/>
      <c r="B147" s="40"/>
      <c r="C147" s="229" t="s">
        <v>247</v>
      </c>
      <c r="D147" s="229" t="s">
        <v>218</v>
      </c>
      <c r="E147" s="231" t="s">
        <v>3661</v>
      </c>
      <c r="F147" s="232" t="s">
        <v>3662</v>
      </c>
      <c r="G147" s="233" t="s">
        <v>609</v>
      </c>
      <c r="H147" s="234">
        <v>3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44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117</v>
      </c>
      <c r="AT147" s="241" t="s">
        <v>218</v>
      </c>
      <c r="AU147" s="241" t="s">
        <v>85</v>
      </c>
      <c r="AY147" s="18" t="s">
        <v>214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85</v>
      </c>
      <c r="BK147" s="242">
        <f>ROUND(I147*H147,2)</f>
        <v>0</v>
      </c>
      <c r="BL147" s="18" t="s">
        <v>117</v>
      </c>
      <c r="BM147" s="241" t="s">
        <v>3663</v>
      </c>
    </row>
    <row r="148" s="2" customFormat="1">
      <c r="A148" s="39"/>
      <c r="B148" s="40"/>
      <c r="C148" s="41"/>
      <c r="D148" s="243" t="s">
        <v>224</v>
      </c>
      <c r="E148" s="41"/>
      <c r="F148" s="244" t="s">
        <v>3662</v>
      </c>
      <c r="G148" s="41"/>
      <c r="H148" s="41"/>
      <c r="I148" s="245"/>
      <c r="J148" s="41"/>
      <c r="K148" s="41"/>
      <c r="L148" s="45"/>
      <c r="M148" s="246"/>
      <c r="N148" s="24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85</v>
      </c>
    </row>
    <row r="149" s="12" customFormat="1" ht="25.92" customHeight="1">
      <c r="A149" s="12"/>
      <c r="B149" s="213"/>
      <c r="C149" s="214"/>
      <c r="D149" s="215" t="s">
        <v>78</v>
      </c>
      <c r="E149" s="216" t="s">
        <v>605</v>
      </c>
      <c r="F149" s="216" t="s">
        <v>3664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SUM(P150:P213)</f>
        <v>0</v>
      </c>
      <c r="Q149" s="221"/>
      <c r="R149" s="222">
        <f>SUM(R150:R213)</f>
        <v>0</v>
      </c>
      <c r="S149" s="221"/>
      <c r="T149" s="223">
        <f>SUM(T150:T213)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78</v>
      </c>
      <c r="AU149" s="225" t="s">
        <v>79</v>
      </c>
      <c r="AY149" s="224" t="s">
        <v>214</v>
      </c>
      <c r="BK149" s="226">
        <f>SUM(BK150:BK213)</f>
        <v>0</v>
      </c>
    </row>
    <row r="150" s="2" customFormat="1" ht="21.75" customHeight="1">
      <c r="A150" s="39"/>
      <c r="B150" s="40"/>
      <c r="C150" s="229" t="s">
        <v>271</v>
      </c>
      <c r="D150" s="229" t="s">
        <v>218</v>
      </c>
      <c r="E150" s="231" t="s">
        <v>3665</v>
      </c>
      <c r="F150" s="232" t="s">
        <v>3666</v>
      </c>
      <c r="G150" s="233" t="s">
        <v>609</v>
      </c>
      <c r="H150" s="234">
        <v>7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44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117</v>
      </c>
      <c r="AT150" s="241" t="s">
        <v>218</v>
      </c>
      <c r="AU150" s="241" t="s">
        <v>85</v>
      </c>
      <c r="AY150" s="18" t="s">
        <v>214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85</v>
      </c>
      <c r="BK150" s="242">
        <f>ROUND(I150*H150,2)</f>
        <v>0</v>
      </c>
      <c r="BL150" s="18" t="s">
        <v>117</v>
      </c>
      <c r="BM150" s="241" t="s">
        <v>3667</v>
      </c>
    </row>
    <row r="151" s="2" customFormat="1">
      <c r="A151" s="39"/>
      <c r="B151" s="40"/>
      <c r="C151" s="41"/>
      <c r="D151" s="243" t="s">
        <v>224</v>
      </c>
      <c r="E151" s="41"/>
      <c r="F151" s="244" t="s">
        <v>3666</v>
      </c>
      <c r="G151" s="41"/>
      <c r="H151" s="41"/>
      <c r="I151" s="245"/>
      <c r="J151" s="41"/>
      <c r="K151" s="41"/>
      <c r="L151" s="45"/>
      <c r="M151" s="246"/>
      <c r="N151" s="24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224</v>
      </c>
      <c r="AU151" s="18" t="s">
        <v>85</v>
      </c>
    </row>
    <row r="152" s="2" customFormat="1" ht="21.75" customHeight="1">
      <c r="A152" s="39"/>
      <c r="B152" s="40"/>
      <c r="C152" s="229" t="s">
        <v>748</v>
      </c>
      <c r="D152" s="229" t="s">
        <v>218</v>
      </c>
      <c r="E152" s="231" t="s">
        <v>3668</v>
      </c>
      <c r="F152" s="232" t="s">
        <v>3669</v>
      </c>
      <c r="G152" s="233" t="s">
        <v>609</v>
      </c>
      <c r="H152" s="234">
        <v>5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44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117</v>
      </c>
      <c r="AT152" s="241" t="s">
        <v>218</v>
      </c>
      <c r="AU152" s="241" t="s">
        <v>85</v>
      </c>
      <c r="AY152" s="18" t="s">
        <v>214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85</v>
      </c>
      <c r="BK152" s="242">
        <f>ROUND(I152*H152,2)</f>
        <v>0</v>
      </c>
      <c r="BL152" s="18" t="s">
        <v>117</v>
      </c>
      <c r="BM152" s="241" t="s">
        <v>3670</v>
      </c>
    </row>
    <row r="153" s="2" customFormat="1">
      <c r="A153" s="39"/>
      <c r="B153" s="40"/>
      <c r="C153" s="41"/>
      <c r="D153" s="243" t="s">
        <v>224</v>
      </c>
      <c r="E153" s="41"/>
      <c r="F153" s="244" t="s">
        <v>3669</v>
      </c>
      <c r="G153" s="41"/>
      <c r="H153" s="41"/>
      <c r="I153" s="245"/>
      <c r="J153" s="41"/>
      <c r="K153" s="41"/>
      <c r="L153" s="45"/>
      <c r="M153" s="246"/>
      <c r="N153" s="24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224</v>
      </c>
      <c r="AU153" s="18" t="s">
        <v>85</v>
      </c>
    </row>
    <row r="154" s="2" customFormat="1" ht="16.5" customHeight="1">
      <c r="A154" s="39"/>
      <c r="B154" s="40"/>
      <c r="C154" s="229" t="s">
        <v>601</v>
      </c>
      <c r="D154" s="229" t="s">
        <v>218</v>
      </c>
      <c r="E154" s="231" t="s">
        <v>3671</v>
      </c>
      <c r="F154" s="232" t="s">
        <v>3672</v>
      </c>
      <c r="G154" s="233" t="s">
        <v>609</v>
      </c>
      <c r="H154" s="234">
        <v>2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44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117</v>
      </c>
      <c r="AT154" s="241" t="s">
        <v>218</v>
      </c>
      <c r="AU154" s="241" t="s">
        <v>85</v>
      </c>
      <c r="AY154" s="18" t="s">
        <v>214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85</v>
      </c>
      <c r="BK154" s="242">
        <f>ROUND(I154*H154,2)</f>
        <v>0</v>
      </c>
      <c r="BL154" s="18" t="s">
        <v>117</v>
      </c>
      <c r="BM154" s="241" t="s">
        <v>3673</v>
      </c>
    </row>
    <row r="155" s="2" customFormat="1">
      <c r="A155" s="39"/>
      <c r="B155" s="40"/>
      <c r="C155" s="41"/>
      <c r="D155" s="243" t="s">
        <v>224</v>
      </c>
      <c r="E155" s="41"/>
      <c r="F155" s="244" t="s">
        <v>3672</v>
      </c>
      <c r="G155" s="41"/>
      <c r="H155" s="41"/>
      <c r="I155" s="245"/>
      <c r="J155" s="41"/>
      <c r="K155" s="41"/>
      <c r="L155" s="45"/>
      <c r="M155" s="246"/>
      <c r="N155" s="24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224</v>
      </c>
      <c r="AU155" s="18" t="s">
        <v>85</v>
      </c>
    </row>
    <row r="156" s="2" customFormat="1" ht="16.5" customHeight="1">
      <c r="A156" s="39"/>
      <c r="B156" s="40"/>
      <c r="C156" s="229" t="s">
        <v>762</v>
      </c>
      <c r="D156" s="229" t="s">
        <v>218</v>
      </c>
      <c r="E156" s="231" t="s">
        <v>3674</v>
      </c>
      <c r="F156" s="232" t="s">
        <v>3675</v>
      </c>
      <c r="G156" s="233" t="s">
        <v>609</v>
      </c>
      <c r="H156" s="234">
        <v>2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44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117</v>
      </c>
      <c r="AT156" s="241" t="s">
        <v>218</v>
      </c>
      <c r="AU156" s="241" t="s">
        <v>85</v>
      </c>
      <c r="AY156" s="18" t="s">
        <v>214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85</v>
      </c>
      <c r="BK156" s="242">
        <f>ROUND(I156*H156,2)</f>
        <v>0</v>
      </c>
      <c r="BL156" s="18" t="s">
        <v>117</v>
      </c>
      <c r="BM156" s="241" t="s">
        <v>3676</v>
      </c>
    </row>
    <row r="157" s="2" customFormat="1">
      <c r="A157" s="39"/>
      <c r="B157" s="40"/>
      <c r="C157" s="41"/>
      <c r="D157" s="243" t="s">
        <v>224</v>
      </c>
      <c r="E157" s="41"/>
      <c r="F157" s="244" t="s">
        <v>3675</v>
      </c>
      <c r="G157" s="41"/>
      <c r="H157" s="41"/>
      <c r="I157" s="245"/>
      <c r="J157" s="41"/>
      <c r="K157" s="41"/>
      <c r="L157" s="45"/>
      <c r="M157" s="246"/>
      <c r="N157" s="24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224</v>
      </c>
      <c r="AU157" s="18" t="s">
        <v>85</v>
      </c>
    </row>
    <row r="158" s="2" customFormat="1" ht="16.5" customHeight="1">
      <c r="A158" s="39"/>
      <c r="B158" s="40"/>
      <c r="C158" s="229" t="s">
        <v>768</v>
      </c>
      <c r="D158" s="229" t="s">
        <v>218</v>
      </c>
      <c r="E158" s="231" t="s">
        <v>3677</v>
      </c>
      <c r="F158" s="232" t="s">
        <v>3678</v>
      </c>
      <c r="G158" s="233" t="s">
        <v>239</v>
      </c>
      <c r="H158" s="234">
        <v>4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44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117</v>
      </c>
      <c r="AT158" s="241" t="s">
        <v>218</v>
      </c>
      <c r="AU158" s="241" t="s">
        <v>85</v>
      </c>
      <c r="AY158" s="18" t="s">
        <v>214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85</v>
      </c>
      <c r="BK158" s="242">
        <f>ROUND(I158*H158,2)</f>
        <v>0</v>
      </c>
      <c r="BL158" s="18" t="s">
        <v>117</v>
      </c>
      <c r="BM158" s="241" t="s">
        <v>3679</v>
      </c>
    </row>
    <row r="159" s="2" customFormat="1">
      <c r="A159" s="39"/>
      <c r="B159" s="40"/>
      <c r="C159" s="41"/>
      <c r="D159" s="243" t="s">
        <v>224</v>
      </c>
      <c r="E159" s="41"/>
      <c r="F159" s="244" t="s">
        <v>3678</v>
      </c>
      <c r="G159" s="41"/>
      <c r="H159" s="41"/>
      <c r="I159" s="245"/>
      <c r="J159" s="41"/>
      <c r="K159" s="41"/>
      <c r="L159" s="45"/>
      <c r="M159" s="246"/>
      <c r="N159" s="24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224</v>
      </c>
      <c r="AU159" s="18" t="s">
        <v>85</v>
      </c>
    </row>
    <row r="160" s="2" customFormat="1" ht="16.5" customHeight="1">
      <c r="A160" s="39"/>
      <c r="B160" s="40"/>
      <c r="C160" s="229" t="s">
        <v>775</v>
      </c>
      <c r="D160" s="229" t="s">
        <v>218</v>
      </c>
      <c r="E160" s="231" t="s">
        <v>3680</v>
      </c>
      <c r="F160" s="232" t="s">
        <v>3681</v>
      </c>
      <c r="G160" s="233" t="s">
        <v>239</v>
      </c>
      <c r="H160" s="234">
        <v>3</v>
      </c>
      <c r="I160" s="235"/>
      <c r="J160" s="236">
        <f>ROUND(I160*H160,2)</f>
        <v>0</v>
      </c>
      <c r="K160" s="232" t="s">
        <v>1</v>
      </c>
      <c r="L160" s="45"/>
      <c r="M160" s="237" t="s">
        <v>1</v>
      </c>
      <c r="N160" s="238" t="s">
        <v>44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117</v>
      </c>
      <c r="AT160" s="241" t="s">
        <v>218</v>
      </c>
      <c r="AU160" s="241" t="s">
        <v>85</v>
      </c>
      <c r="AY160" s="18" t="s">
        <v>214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85</v>
      </c>
      <c r="BK160" s="242">
        <f>ROUND(I160*H160,2)</f>
        <v>0</v>
      </c>
      <c r="BL160" s="18" t="s">
        <v>117</v>
      </c>
      <c r="BM160" s="241" t="s">
        <v>3682</v>
      </c>
    </row>
    <row r="161" s="2" customFormat="1">
      <c r="A161" s="39"/>
      <c r="B161" s="40"/>
      <c r="C161" s="41"/>
      <c r="D161" s="243" t="s">
        <v>224</v>
      </c>
      <c r="E161" s="41"/>
      <c r="F161" s="244" t="s">
        <v>3681</v>
      </c>
      <c r="G161" s="41"/>
      <c r="H161" s="41"/>
      <c r="I161" s="245"/>
      <c r="J161" s="41"/>
      <c r="K161" s="41"/>
      <c r="L161" s="45"/>
      <c r="M161" s="246"/>
      <c r="N161" s="24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224</v>
      </c>
      <c r="AU161" s="18" t="s">
        <v>85</v>
      </c>
    </row>
    <row r="162" s="2" customFormat="1" ht="16.5" customHeight="1">
      <c r="A162" s="39"/>
      <c r="B162" s="40"/>
      <c r="C162" s="229" t="s">
        <v>8</v>
      </c>
      <c r="D162" s="229" t="s">
        <v>218</v>
      </c>
      <c r="E162" s="231" t="s">
        <v>3683</v>
      </c>
      <c r="F162" s="232" t="s">
        <v>3684</v>
      </c>
      <c r="G162" s="233" t="s">
        <v>239</v>
      </c>
      <c r="H162" s="234">
        <v>25</v>
      </c>
      <c r="I162" s="235"/>
      <c r="J162" s="236">
        <f>ROUND(I162*H162,2)</f>
        <v>0</v>
      </c>
      <c r="K162" s="232" t="s">
        <v>1</v>
      </c>
      <c r="L162" s="45"/>
      <c r="M162" s="237" t="s">
        <v>1</v>
      </c>
      <c r="N162" s="238" t="s">
        <v>44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117</v>
      </c>
      <c r="AT162" s="241" t="s">
        <v>218</v>
      </c>
      <c r="AU162" s="241" t="s">
        <v>85</v>
      </c>
      <c r="AY162" s="18" t="s">
        <v>214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85</v>
      </c>
      <c r="BK162" s="242">
        <f>ROUND(I162*H162,2)</f>
        <v>0</v>
      </c>
      <c r="BL162" s="18" t="s">
        <v>117</v>
      </c>
      <c r="BM162" s="241" t="s">
        <v>3685</v>
      </c>
    </row>
    <row r="163" s="2" customFormat="1">
      <c r="A163" s="39"/>
      <c r="B163" s="40"/>
      <c r="C163" s="41"/>
      <c r="D163" s="243" t="s">
        <v>224</v>
      </c>
      <c r="E163" s="41"/>
      <c r="F163" s="244" t="s">
        <v>3684</v>
      </c>
      <c r="G163" s="41"/>
      <c r="H163" s="41"/>
      <c r="I163" s="245"/>
      <c r="J163" s="41"/>
      <c r="K163" s="41"/>
      <c r="L163" s="45"/>
      <c r="M163" s="246"/>
      <c r="N163" s="24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224</v>
      </c>
      <c r="AU163" s="18" t="s">
        <v>85</v>
      </c>
    </row>
    <row r="164" s="2" customFormat="1" ht="16.5" customHeight="1">
      <c r="A164" s="39"/>
      <c r="B164" s="40"/>
      <c r="C164" s="229" t="s">
        <v>293</v>
      </c>
      <c r="D164" s="229" t="s">
        <v>218</v>
      </c>
      <c r="E164" s="231" t="s">
        <v>3686</v>
      </c>
      <c r="F164" s="232" t="s">
        <v>3687</v>
      </c>
      <c r="G164" s="233" t="s">
        <v>239</v>
      </c>
      <c r="H164" s="234">
        <v>13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44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117</v>
      </c>
      <c r="AT164" s="241" t="s">
        <v>218</v>
      </c>
      <c r="AU164" s="241" t="s">
        <v>85</v>
      </c>
      <c r="AY164" s="18" t="s">
        <v>214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85</v>
      </c>
      <c r="BK164" s="242">
        <f>ROUND(I164*H164,2)</f>
        <v>0</v>
      </c>
      <c r="BL164" s="18" t="s">
        <v>117</v>
      </c>
      <c r="BM164" s="241" t="s">
        <v>3688</v>
      </c>
    </row>
    <row r="165" s="2" customFormat="1">
      <c r="A165" s="39"/>
      <c r="B165" s="40"/>
      <c r="C165" s="41"/>
      <c r="D165" s="243" t="s">
        <v>224</v>
      </c>
      <c r="E165" s="41"/>
      <c r="F165" s="244" t="s">
        <v>3687</v>
      </c>
      <c r="G165" s="41"/>
      <c r="H165" s="41"/>
      <c r="I165" s="245"/>
      <c r="J165" s="41"/>
      <c r="K165" s="41"/>
      <c r="L165" s="45"/>
      <c r="M165" s="246"/>
      <c r="N165" s="24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224</v>
      </c>
      <c r="AU165" s="18" t="s">
        <v>85</v>
      </c>
    </row>
    <row r="166" s="2" customFormat="1" ht="16.5" customHeight="1">
      <c r="A166" s="39"/>
      <c r="B166" s="40"/>
      <c r="C166" s="229" t="s">
        <v>692</v>
      </c>
      <c r="D166" s="229" t="s">
        <v>218</v>
      </c>
      <c r="E166" s="231" t="s">
        <v>3689</v>
      </c>
      <c r="F166" s="232" t="s">
        <v>3690</v>
      </c>
      <c r="G166" s="233" t="s">
        <v>239</v>
      </c>
      <c r="H166" s="234">
        <v>15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44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117</v>
      </c>
      <c r="AT166" s="241" t="s">
        <v>218</v>
      </c>
      <c r="AU166" s="241" t="s">
        <v>85</v>
      </c>
      <c r="AY166" s="18" t="s">
        <v>214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85</v>
      </c>
      <c r="BK166" s="242">
        <f>ROUND(I166*H166,2)</f>
        <v>0</v>
      </c>
      <c r="BL166" s="18" t="s">
        <v>117</v>
      </c>
      <c r="BM166" s="241" t="s">
        <v>3691</v>
      </c>
    </row>
    <row r="167" s="2" customFormat="1">
      <c r="A167" s="39"/>
      <c r="B167" s="40"/>
      <c r="C167" s="41"/>
      <c r="D167" s="243" t="s">
        <v>224</v>
      </c>
      <c r="E167" s="41"/>
      <c r="F167" s="244" t="s">
        <v>3690</v>
      </c>
      <c r="G167" s="41"/>
      <c r="H167" s="41"/>
      <c r="I167" s="245"/>
      <c r="J167" s="41"/>
      <c r="K167" s="41"/>
      <c r="L167" s="45"/>
      <c r="M167" s="246"/>
      <c r="N167" s="247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224</v>
      </c>
      <c r="AU167" s="18" t="s">
        <v>85</v>
      </c>
    </row>
    <row r="168" s="2" customFormat="1" ht="16.5" customHeight="1">
      <c r="A168" s="39"/>
      <c r="B168" s="40"/>
      <c r="C168" s="229" t="s">
        <v>847</v>
      </c>
      <c r="D168" s="229" t="s">
        <v>218</v>
      </c>
      <c r="E168" s="231" t="s">
        <v>3692</v>
      </c>
      <c r="F168" s="232" t="s">
        <v>3693</v>
      </c>
      <c r="G168" s="233" t="s">
        <v>609</v>
      </c>
      <c r="H168" s="234">
        <v>2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44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117</v>
      </c>
      <c r="AT168" s="241" t="s">
        <v>218</v>
      </c>
      <c r="AU168" s="241" t="s">
        <v>85</v>
      </c>
      <c r="AY168" s="18" t="s">
        <v>214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85</v>
      </c>
      <c r="BK168" s="242">
        <f>ROUND(I168*H168,2)</f>
        <v>0</v>
      </c>
      <c r="BL168" s="18" t="s">
        <v>117</v>
      </c>
      <c r="BM168" s="241" t="s">
        <v>3694</v>
      </c>
    </row>
    <row r="169" s="2" customFormat="1">
      <c r="A169" s="39"/>
      <c r="B169" s="40"/>
      <c r="C169" s="41"/>
      <c r="D169" s="243" t="s">
        <v>224</v>
      </c>
      <c r="E169" s="41"/>
      <c r="F169" s="244" t="s">
        <v>3693</v>
      </c>
      <c r="G169" s="41"/>
      <c r="H169" s="41"/>
      <c r="I169" s="245"/>
      <c r="J169" s="41"/>
      <c r="K169" s="41"/>
      <c r="L169" s="45"/>
      <c r="M169" s="246"/>
      <c r="N169" s="24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224</v>
      </c>
      <c r="AU169" s="18" t="s">
        <v>85</v>
      </c>
    </row>
    <row r="170" s="2" customFormat="1" ht="16.5" customHeight="1">
      <c r="A170" s="39"/>
      <c r="B170" s="40"/>
      <c r="C170" s="229" t="s">
        <v>1139</v>
      </c>
      <c r="D170" s="229" t="s">
        <v>218</v>
      </c>
      <c r="E170" s="231" t="s">
        <v>3695</v>
      </c>
      <c r="F170" s="232" t="s">
        <v>3696</v>
      </c>
      <c r="G170" s="233" t="s">
        <v>609</v>
      </c>
      <c r="H170" s="234">
        <v>3</v>
      </c>
      <c r="I170" s="235"/>
      <c r="J170" s="236">
        <f>ROUND(I170*H170,2)</f>
        <v>0</v>
      </c>
      <c r="K170" s="232" t="s">
        <v>1</v>
      </c>
      <c r="L170" s="45"/>
      <c r="M170" s="237" t="s">
        <v>1</v>
      </c>
      <c r="N170" s="238" t="s">
        <v>44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117</v>
      </c>
      <c r="AT170" s="241" t="s">
        <v>218</v>
      </c>
      <c r="AU170" s="241" t="s">
        <v>85</v>
      </c>
      <c r="AY170" s="18" t="s">
        <v>214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85</v>
      </c>
      <c r="BK170" s="242">
        <f>ROUND(I170*H170,2)</f>
        <v>0</v>
      </c>
      <c r="BL170" s="18" t="s">
        <v>117</v>
      </c>
      <c r="BM170" s="241" t="s">
        <v>3697</v>
      </c>
    </row>
    <row r="171" s="2" customFormat="1">
      <c r="A171" s="39"/>
      <c r="B171" s="40"/>
      <c r="C171" s="41"/>
      <c r="D171" s="243" t="s">
        <v>224</v>
      </c>
      <c r="E171" s="41"/>
      <c r="F171" s="244" t="s">
        <v>3696</v>
      </c>
      <c r="G171" s="41"/>
      <c r="H171" s="41"/>
      <c r="I171" s="245"/>
      <c r="J171" s="41"/>
      <c r="K171" s="41"/>
      <c r="L171" s="45"/>
      <c r="M171" s="246"/>
      <c r="N171" s="24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85</v>
      </c>
    </row>
    <row r="172" s="2" customFormat="1" ht="16.5" customHeight="1">
      <c r="A172" s="39"/>
      <c r="B172" s="40"/>
      <c r="C172" s="229" t="s">
        <v>604</v>
      </c>
      <c r="D172" s="229" t="s">
        <v>218</v>
      </c>
      <c r="E172" s="231" t="s">
        <v>3698</v>
      </c>
      <c r="F172" s="232" t="s">
        <v>3699</v>
      </c>
      <c r="G172" s="233" t="s">
        <v>609</v>
      </c>
      <c r="H172" s="234">
        <v>8</v>
      </c>
      <c r="I172" s="235"/>
      <c r="J172" s="236">
        <f>ROUND(I172*H172,2)</f>
        <v>0</v>
      </c>
      <c r="K172" s="232" t="s">
        <v>1</v>
      </c>
      <c r="L172" s="45"/>
      <c r="M172" s="237" t="s">
        <v>1</v>
      </c>
      <c r="N172" s="238" t="s">
        <v>44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117</v>
      </c>
      <c r="AT172" s="241" t="s">
        <v>218</v>
      </c>
      <c r="AU172" s="241" t="s">
        <v>85</v>
      </c>
      <c r="AY172" s="18" t="s">
        <v>214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85</v>
      </c>
      <c r="BK172" s="242">
        <f>ROUND(I172*H172,2)</f>
        <v>0</v>
      </c>
      <c r="BL172" s="18" t="s">
        <v>117</v>
      </c>
      <c r="BM172" s="241" t="s">
        <v>3700</v>
      </c>
    </row>
    <row r="173" s="2" customFormat="1">
      <c r="A173" s="39"/>
      <c r="B173" s="40"/>
      <c r="C173" s="41"/>
      <c r="D173" s="243" t="s">
        <v>224</v>
      </c>
      <c r="E173" s="41"/>
      <c r="F173" s="244" t="s">
        <v>3699</v>
      </c>
      <c r="G173" s="41"/>
      <c r="H173" s="41"/>
      <c r="I173" s="245"/>
      <c r="J173" s="41"/>
      <c r="K173" s="41"/>
      <c r="L173" s="45"/>
      <c r="M173" s="246"/>
      <c r="N173" s="247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224</v>
      </c>
      <c r="AU173" s="18" t="s">
        <v>85</v>
      </c>
    </row>
    <row r="174" s="2" customFormat="1" ht="16.5" customHeight="1">
      <c r="A174" s="39"/>
      <c r="B174" s="40"/>
      <c r="C174" s="229" t="s">
        <v>7</v>
      </c>
      <c r="D174" s="229" t="s">
        <v>218</v>
      </c>
      <c r="E174" s="231" t="s">
        <v>3701</v>
      </c>
      <c r="F174" s="232" t="s">
        <v>3702</v>
      </c>
      <c r="G174" s="233" t="s">
        <v>609</v>
      </c>
      <c r="H174" s="234">
        <v>2</v>
      </c>
      <c r="I174" s="235"/>
      <c r="J174" s="236">
        <f>ROUND(I174*H174,2)</f>
        <v>0</v>
      </c>
      <c r="K174" s="232" t="s">
        <v>1</v>
      </c>
      <c r="L174" s="45"/>
      <c r="M174" s="237" t="s">
        <v>1</v>
      </c>
      <c r="N174" s="238" t="s">
        <v>44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117</v>
      </c>
      <c r="AT174" s="241" t="s">
        <v>218</v>
      </c>
      <c r="AU174" s="241" t="s">
        <v>85</v>
      </c>
      <c r="AY174" s="18" t="s">
        <v>214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85</v>
      </c>
      <c r="BK174" s="242">
        <f>ROUND(I174*H174,2)</f>
        <v>0</v>
      </c>
      <c r="BL174" s="18" t="s">
        <v>117</v>
      </c>
      <c r="BM174" s="241" t="s">
        <v>3703</v>
      </c>
    </row>
    <row r="175" s="2" customFormat="1">
      <c r="A175" s="39"/>
      <c r="B175" s="40"/>
      <c r="C175" s="41"/>
      <c r="D175" s="243" t="s">
        <v>224</v>
      </c>
      <c r="E175" s="41"/>
      <c r="F175" s="244" t="s">
        <v>3702</v>
      </c>
      <c r="G175" s="41"/>
      <c r="H175" s="41"/>
      <c r="I175" s="245"/>
      <c r="J175" s="41"/>
      <c r="K175" s="41"/>
      <c r="L175" s="45"/>
      <c r="M175" s="246"/>
      <c r="N175" s="24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224</v>
      </c>
      <c r="AU175" s="18" t="s">
        <v>85</v>
      </c>
    </row>
    <row r="176" s="2" customFormat="1" ht="16.5" customHeight="1">
      <c r="A176" s="39"/>
      <c r="B176" s="40"/>
      <c r="C176" s="229" t="s">
        <v>502</v>
      </c>
      <c r="D176" s="229" t="s">
        <v>218</v>
      </c>
      <c r="E176" s="231" t="s">
        <v>3704</v>
      </c>
      <c r="F176" s="232" t="s">
        <v>3705</v>
      </c>
      <c r="G176" s="233" t="s">
        <v>609</v>
      </c>
      <c r="H176" s="234">
        <v>1</v>
      </c>
      <c r="I176" s="235"/>
      <c r="J176" s="236">
        <f>ROUND(I176*H176,2)</f>
        <v>0</v>
      </c>
      <c r="K176" s="232" t="s">
        <v>1</v>
      </c>
      <c r="L176" s="45"/>
      <c r="M176" s="237" t="s">
        <v>1</v>
      </c>
      <c r="N176" s="238" t="s">
        <v>44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117</v>
      </c>
      <c r="AT176" s="241" t="s">
        <v>218</v>
      </c>
      <c r="AU176" s="241" t="s">
        <v>85</v>
      </c>
      <c r="AY176" s="18" t="s">
        <v>214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85</v>
      </c>
      <c r="BK176" s="242">
        <f>ROUND(I176*H176,2)</f>
        <v>0</v>
      </c>
      <c r="BL176" s="18" t="s">
        <v>117</v>
      </c>
      <c r="BM176" s="241" t="s">
        <v>3706</v>
      </c>
    </row>
    <row r="177" s="2" customFormat="1">
      <c r="A177" s="39"/>
      <c r="B177" s="40"/>
      <c r="C177" s="41"/>
      <c r="D177" s="243" t="s">
        <v>224</v>
      </c>
      <c r="E177" s="41"/>
      <c r="F177" s="244" t="s">
        <v>3705</v>
      </c>
      <c r="G177" s="41"/>
      <c r="H177" s="41"/>
      <c r="I177" s="245"/>
      <c r="J177" s="41"/>
      <c r="K177" s="41"/>
      <c r="L177" s="45"/>
      <c r="M177" s="246"/>
      <c r="N177" s="24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224</v>
      </c>
      <c r="AU177" s="18" t="s">
        <v>85</v>
      </c>
    </row>
    <row r="178" s="2" customFormat="1" ht="16.5" customHeight="1">
      <c r="A178" s="39"/>
      <c r="B178" s="40"/>
      <c r="C178" s="229" t="s">
        <v>1330</v>
      </c>
      <c r="D178" s="229" t="s">
        <v>218</v>
      </c>
      <c r="E178" s="231" t="s">
        <v>3707</v>
      </c>
      <c r="F178" s="232" t="s">
        <v>3708</v>
      </c>
      <c r="G178" s="233" t="s">
        <v>609</v>
      </c>
      <c r="H178" s="234">
        <v>2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44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117</v>
      </c>
      <c r="AT178" s="241" t="s">
        <v>218</v>
      </c>
      <c r="AU178" s="241" t="s">
        <v>85</v>
      </c>
      <c r="AY178" s="18" t="s">
        <v>214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85</v>
      </c>
      <c r="BK178" s="242">
        <f>ROUND(I178*H178,2)</f>
        <v>0</v>
      </c>
      <c r="BL178" s="18" t="s">
        <v>117</v>
      </c>
      <c r="BM178" s="241" t="s">
        <v>3709</v>
      </c>
    </row>
    <row r="179" s="2" customFormat="1">
      <c r="A179" s="39"/>
      <c r="B179" s="40"/>
      <c r="C179" s="41"/>
      <c r="D179" s="243" t="s">
        <v>224</v>
      </c>
      <c r="E179" s="41"/>
      <c r="F179" s="244" t="s">
        <v>3708</v>
      </c>
      <c r="G179" s="41"/>
      <c r="H179" s="41"/>
      <c r="I179" s="245"/>
      <c r="J179" s="41"/>
      <c r="K179" s="41"/>
      <c r="L179" s="45"/>
      <c r="M179" s="246"/>
      <c r="N179" s="24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224</v>
      </c>
      <c r="AU179" s="18" t="s">
        <v>85</v>
      </c>
    </row>
    <row r="180" s="2" customFormat="1" ht="16.5" customHeight="1">
      <c r="A180" s="39"/>
      <c r="B180" s="40"/>
      <c r="C180" s="229" t="s">
        <v>852</v>
      </c>
      <c r="D180" s="229" t="s">
        <v>218</v>
      </c>
      <c r="E180" s="231" t="s">
        <v>3710</v>
      </c>
      <c r="F180" s="232" t="s">
        <v>3711</v>
      </c>
      <c r="G180" s="233" t="s">
        <v>609</v>
      </c>
      <c r="H180" s="234">
        <v>1</v>
      </c>
      <c r="I180" s="235"/>
      <c r="J180" s="236">
        <f>ROUND(I180*H180,2)</f>
        <v>0</v>
      </c>
      <c r="K180" s="232" t="s">
        <v>1</v>
      </c>
      <c r="L180" s="45"/>
      <c r="M180" s="237" t="s">
        <v>1</v>
      </c>
      <c r="N180" s="238" t="s">
        <v>44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117</v>
      </c>
      <c r="AT180" s="241" t="s">
        <v>218</v>
      </c>
      <c r="AU180" s="241" t="s">
        <v>85</v>
      </c>
      <c r="AY180" s="18" t="s">
        <v>214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85</v>
      </c>
      <c r="BK180" s="242">
        <f>ROUND(I180*H180,2)</f>
        <v>0</v>
      </c>
      <c r="BL180" s="18" t="s">
        <v>117</v>
      </c>
      <c r="BM180" s="241" t="s">
        <v>3712</v>
      </c>
    </row>
    <row r="181" s="2" customFormat="1">
      <c r="A181" s="39"/>
      <c r="B181" s="40"/>
      <c r="C181" s="41"/>
      <c r="D181" s="243" t="s">
        <v>224</v>
      </c>
      <c r="E181" s="41"/>
      <c r="F181" s="244" t="s">
        <v>3711</v>
      </c>
      <c r="G181" s="41"/>
      <c r="H181" s="41"/>
      <c r="I181" s="245"/>
      <c r="J181" s="41"/>
      <c r="K181" s="41"/>
      <c r="L181" s="45"/>
      <c r="M181" s="246"/>
      <c r="N181" s="247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224</v>
      </c>
      <c r="AU181" s="18" t="s">
        <v>85</v>
      </c>
    </row>
    <row r="182" s="2" customFormat="1" ht="16.5" customHeight="1">
      <c r="A182" s="39"/>
      <c r="B182" s="40"/>
      <c r="C182" s="229" t="s">
        <v>970</v>
      </c>
      <c r="D182" s="229" t="s">
        <v>218</v>
      </c>
      <c r="E182" s="231" t="s">
        <v>3713</v>
      </c>
      <c r="F182" s="232" t="s">
        <v>3714</v>
      </c>
      <c r="G182" s="233" t="s">
        <v>609</v>
      </c>
      <c r="H182" s="234">
        <v>3</v>
      </c>
      <c r="I182" s="235"/>
      <c r="J182" s="236">
        <f>ROUND(I182*H182,2)</f>
        <v>0</v>
      </c>
      <c r="K182" s="232" t="s">
        <v>1</v>
      </c>
      <c r="L182" s="45"/>
      <c r="M182" s="237" t="s">
        <v>1</v>
      </c>
      <c r="N182" s="238" t="s">
        <v>44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117</v>
      </c>
      <c r="AT182" s="241" t="s">
        <v>218</v>
      </c>
      <c r="AU182" s="241" t="s">
        <v>85</v>
      </c>
      <c r="AY182" s="18" t="s">
        <v>214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85</v>
      </c>
      <c r="BK182" s="242">
        <f>ROUND(I182*H182,2)</f>
        <v>0</v>
      </c>
      <c r="BL182" s="18" t="s">
        <v>117</v>
      </c>
      <c r="BM182" s="241" t="s">
        <v>3715</v>
      </c>
    </row>
    <row r="183" s="2" customFormat="1">
      <c r="A183" s="39"/>
      <c r="B183" s="40"/>
      <c r="C183" s="41"/>
      <c r="D183" s="243" t="s">
        <v>224</v>
      </c>
      <c r="E183" s="41"/>
      <c r="F183" s="244" t="s">
        <v>3714</v>
      </c>
      <c r="G183" s="41"/>
      <c r="H183" s="41"/>
      <c r="I183" s="245"/>
      <c r="J183" s="41"/>
      <c r="K183" s="41"/>
      <c r="L183" s="45"/>
      <c r="M183" s="246"/>
      <c r="N183" s="24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224</v>
      </c>
      <c r="AU183" s="18" t="s">
        <v>85</v>
      </c>
    </row>
    <row r="184" s="2" customFormat="1" ht="16.5" customHeight="1">
      <c r="A184" s="39"/>
      <c r="B184" s="40"/>
      <c r="C184" s="229" t="s">
        <v>854</v>
      </c>
      <c r="D184" s="229" t="s">
        <v>218</v>
      </c>
      <c r="E184" s="231" t="s">
        <v>3716</v>
      </c>
      <c r="F184" s="232" t="s">
        <v>3717</v>
      </c>
      <c r="G184" s="233" t="s">
        <v>609</v>
      </c>
      <c r="H184" s="234">
        <v>3</v>
      </c>
      <c r="I184" s="235"/>
      <c r="J184" s="236">
        <f>ROUND(I184*H184,2)</f>
        <v>0</v>
      </c>
      <c r="K184" s="232" t="s">
        <v>1</v>
      </c>
      <c r="L184" s="45"/>
      <c r="M184" s="237" t="s">
        <v>1</v>
      </c>
      <c r="N184" s="238" t="s">
        <v>44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117</v>
      </c>
      <c r="AT184" s="241" t="s">
        <v>218</v>
      </c>
      <c r="AU184" s="241" t="s">
        <v>85</v>
      </c>
      <c r="AY184" s="18" t="s">
        <v>214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85</v>
      </c>
      <c r="BK184" s="242">
        <f>ROUND(I184*H184,2)</f>
        <v>0</v>
      </c>
      <c r="BL184" s="18" t="s">
        <v>117</v>
      </c>
      <c r="BM184" s="241" t="s">
        <v>3718</v>
      </c>
    </row>
    <row r="185" s="2" customFormat="1">
      <c r="A185" s="39"/>
      <c r="B185" s="40"/>
      <c r="C185" s="41"/>
      <c r="D185" s="243" t="s">
        <v>224</v>
      </c>
      <c r="E185" s="41"/>
      <c r="F185" s="244" t="s">
        <v>3717</v>
      </c>
      <c r="G185" s="41"/>
      <c r="H185" s="41"/>
      <c r="I185" s="245"/>
      <c r="J185" s="41"/>
      <c r="K185" s="41"/>
      <c r="L185" s="45"/>
      <c r="M185" s="246"/>
      <c r="N185" s="247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224</v>
      </c>
      <c r="AU185" s="18" t="s">
        <v>85</v>
      </c>
    </row>
    <row r="186" s="2" customFormat="1" ht="16.5" customHeight="1">
      <c r="A186" s="39"/>
      <c r="B186" s="40"/>
      <c r="C186" s="229" t="s">
        <v>1057</v>
      </c>
      <c r="D186" s="229" t="s">
        <v>218</v>
      </c>
      <c r="E186" s="231" t="s">
        <v>3719</v>
      </c>
      <c r="F186" s="232" t="s">
        <v>3720</v>
      </c>
      <c r="G186" s="233" t="s">
        <v>609</v>
      </c>
      <c r="H186" s="234">
        <v>5</v>
      </c>
      <c r="I186" s="235"/>
      <c r="J186" s="236">
        <f>ROUND(I186*H186,2)</f>
        <v>0</v>
      </c>
      <c r="K186" s="232" t="s">
        <v>1</v>
      </c>
      <c r="L186" s="45"/>
      <c r="M186" s="237" t="s">
        <v>1</v>
      </c>
      <c r="N186" s="238" t="s">
        <v>44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117</v>
      </c>
      <c r="AT186" s="241" t="s">
        <v>218</v>
      </c>
      <c r="AU186" s="241" t="s">
        <v>85</v>
      </c>
      <c r="AY186" s="18" t="s">
        <v>214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85</v>
      </c>
      <c r="BK186" s="242">
        <f>ROUND(I186*H186,2)</f>
        <v>0</v>
      </c>
      <c r="BL186" s="18" t="s">
        <v>117</v>
      </c>
      <c r="BM186" s="241" t="s">
        <v>3721</v>
      </c>
    </row>
    <row r="187" s="2" customFormat="1">
      <c r="A187" s="39"/>
      <c r="B187" s="40"/>
      <c r="C187" s="41"/>
      <c r="D187" s="243" t="s">
        <v>224</v>
      </c>
      <c r="E187" s="41"/>
      <c r="F187" s="244" t="s">
        <v>3720</v>
      </c>
      <c r="G187" s="41"/>
      <c r="H187" s="41"/>
      <c r="I187" s="245"/>
      <c r="J187" s="41"/>
      <c r="K187" s="41"/>
      <c r="L187" s="45"/>
      <c r="M187" s="246"/>
      <c r="N187" s="247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224</v>
      </c>
      <c r="AU187" s="18" t="s">
        <v>85</v>
      </c>
    </row>
    <row r="188" s="2" customFormat="1" ht="16.5" customHeight="1">
      <c r="A188" s="39"/>
      <c r="B188" s="40"/>
      <c r="C188" s="229" t="s">
        <v>857</v>
      </c>
      <c r="D188" s="229" t="s">
        <v>218</v>
      </c>
      <c r="E188" s="231" t="s">
        <v>3722</v>
      </c>
      <c r="F188" s="232" t="s">
        <v>3723</v>
      </c>
      <c r="G188" s="233" t="s">
        <v>609</v>
      </c>
      <c r="H188" s="234">
        <v>1</v>
      </c>
      <c r="I188" s="235"/>
      <c r="J188" s="236">
        <f>ROUND(I188*H188,2)</f>
        <v>0</v>
      </c>
      <c r="K188" s="232" t="s">
        <v>1</v>
      </c>
      <c r="L188" s="45"/>
      <c r="M188" s="237" t="s">
        <v>1</v>
      </c>
      <c r="N188" s="238" t="s">
        <v>44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117</v>
      </c>
      <c r="AT188" s="241" t="s">
        <v>218</v>
      </c>
      <c r="AU188" s="241" t="s">
        <v>85</v>
      </c>
      <c r="AY188" s="18" t="s">
        <v>214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85</v>
      </c>
      <c r="BK188" s="242">
        <f>ROUND(I188*H188,2)</f>
        <v>0</v>
      </c>
      <c r="BL188" s="18" t="s">
        <v>117</v>
      </c>
      <c r="BM188" s="241" t="s">
        <v>3724</v>
      </c>
    </row>
    <row r="189" s="2" customFormat="1">
      <c r="A189" s="39"/>
      <c r="B189" s="40"/>
      <c r="C189" s="41"/>
      <c r="D189" s="243" t="s">
        <v>224</v>
      </c>
      <c r="E189" s="41"/>
      <c r="F189" s="244" t="s">
        <v>3723</v>
      </c>
      <c r="G189" s="41"/>
      <c r="H189" s="41"/>
      <c r="I189" s="245"/>
      <c r="J189" s="41"/>
      <c r="K189" s="41"/>
      <c r="L189" s="45"/>
      <c r="M189" s="246"/>
      <c r="N189" s="247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224</v>
      </c>
      <c r="AU189" s="18" t="s">
        <v>85</v>
      </c>
    </row>
    <row r="190" s="2" customFormat="1" ht="16.5" customHeight="1">
      <c r="A190" s="39"/>
      <c r="B190" s="40"/>
      <c r="C190" s="229" t="s">
        <v>1360</v>
      </c>
      <c r="D190" s="229" t="s">
        <v>218</v>
      </c>
      <c r="E190" s="231" t="s">
        <v>3725</v>
      </c>
      <c r="F190" s="232" t="s">
        <v>3726</v>
      </c>
      <c r="G190" s="233" t="s">
        <v>609</v>
      </c>
      <c r="H190" s="234">
        <v>1</v>
      </c>
      <c r="I190" s="235"/>
      <c r="J190" s="236">
        <f>ROUND(I190*H190,2)</f>
        <v>0</v>
      </c>
      <c r="K190" s="232" t="s">
        <v>1</v>
      </c>
      <c r="L190" s="45"/>
      <c r="M190" s="237" t="s">
        <v>1</v>
      </c>
      <c r="N190" s="238" t="s">
        <v>44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117</v>
      </c>
      <c r="AT190" s="241" t="s">
        <v>218</v>
      </c>
      <c r="AU190" s="241" t="s">
        <v>85</v>
      </c>
      <c r="AY190" s="18" t="s">
        <v>214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85</v>
      </c>
      <c r="BK190" s="242">
        <f>ROUND(I190*H190,2)</f>
        <v>0</v>
      </c>
      <c r="BL190" s="18" t="s">
        <v>117</v>
      </c>
      <c r="BM190" s="241" t="s">
        <v>3727</v>
      </c>
    </row>
    <row r="191" s="2" customFormat="1">
      <c r="A191" s="39"/>
      <c r="B191" s="40"/>
      <c r="C191" s="41"/>
      <c r="D191" s="243" t="s">
        <v>224</v>
      </c>
      <c r="E191" s="41"/>
      <c r="F191" s="244" t="s">
        <v>3726</v>
      </c>
      <c r="G191" s="41"/>
      <c r="H191" s="41"/>
      <c r="I191" s="245"/>
      <c r="J191" s="41"/>
      <c r="K191" s="41"/>
      <c r="L191" s="45"/>
      <c r="M191" s="246"/>
      <c r="N191" s="24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224</v>
      </c>
      <c r="AU191" s="18" t="s">
        <v>85</v>
      </c>
    </row>
    <row r="192" s="2" customFormat="1" ht="16.5" customHeight="1">
      <c r="A192" s="39"/>
      <c r="B192" s="40"/>
      <c r="C192" s="229" t="s">
        <v>860</v>
      </c>
      <c r="D192" s="229" t="s">
        <v>218</v>
      </c>
      <c r="E192" s="231" t="s">
        <v>3728</v>
      </c>
      <c r="F192" s="232" t="s">
        <v>3729</v>
      </c>
      <c r="G192" s="233" t="s">
        <v>609</v>
      </c>
      <c r="H192" s="234">
        <v>2</v>
      </c>
      <c r="I192" s="235"/>
      <c r="J192" s="236">
        <f>ROUND(I192*H192,2)</f>
        <v>0</v>
      </c>
      <c r="K192" s="232" t="s">
        <v>1</v>
      </c>
      <c r="L192" s="45"/>
      <c r="M192" s="237" t="s">
        <v>1</v>
      </c>
      <c r="N192" s="238" t="s">
        <v>44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117</v>
      </c>
      <c r="AT192" s="241" t="s">
        <v>218</v>
      </c>
      <c r="AU192" s="241" t="s">
        <v>85</v>
      </c>
      <c r="AY192" s="18" t="s">
        <v>214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85</v>
      </c>
      <c r="BK192" s="242">
        <f>ROUND(I192*H192,2)</f>
        <v>0</v>
      </c>
      <c r="BL192" s="18" t="s">
        <v>117</v>
      </c>
      <c r="BM192" s="241" t="s">
        <v>3730</v>
      </c>
    </row>
    <row r="193" s="2" customFormat="1">
      <c r="A193" s="39"/>
      <c r="B193" s="40"/>
      <c r="C193" s="41"/>
      <c r="D193" s="243" t="s">
        <v>224</v>
      </c>
      <c r="E193" s="41"/>
      <c r="F193" s="244" t="s">
        <v>3729</v>
      </c>
      <c r="G193" s="41"/>
      <c r="H193" s="41"/>
      <c r="I193" s="245"/>
      <c r="J193" s="41"/>
      <c r="K193" s="41"/>
      <c r="L193" s="45"/>
      <c r="M193" s="246"/>
      <c r="N193" s="247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85</v>
      </c>
    </row>
    <row r="194" s="2" customFormat="1" ht="16.5" customHeight="1">
      <c r="A194" s="39"/>
      <c r="B194" s="40"/>
      <c r="C194" s="229" t="s">
        <v>1372</v>
      </c>
      <c r="D194" s="229" t="s">
        <v>218</v>
      </c>
      <c r="E194" s="231" t="s">
        <v>3731</v>
      </c>
      <c r="F194" s="232" t="s">
        <v>3732</v>
      </c>
      <c r="G194" s="233" t="s">
        <v>609</v>
      </c>
      <c r="H194" s="234">
        <v>1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44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117</v>
      </c>
      <c r="AT194" s="241" t="s">
        <v>218</v>
      </c>
      <c r="AU194" s="241" t="s">
        <v>85</v>
      </c>
      <c r="AY194" s="18" t="s">
        <v>214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85</v>
      </c>
      <c r="BK194" s="242">
        <f>ROUND(I194*H194,2)</f>
        <v>0</v>
      </c>
      <c r="BL194" s="18" t="s">
        <v>117</v>
      </c>
      <c r="BM194" s="241" t="s">
        <v>3733</v>
      </c>
    </row>
    <row r="195" s="2" customFormat="1">
      <c r="A195" s="39"/>
      <c r="B195" s="40"/>
      <c r="C195" s="41"/>
      <c r="D195" s="243" t="s">
        <v>224</v>
      </c>
      <c r="E195" s="41"/>
      <c r="F195" s="244" t="s">
        <v>3732</v>
      </c>
      <c r="G195" s="41"/>
      <c r="H195" s="41"/>
      <c r="I195" s="245"/>
      <c r="J195" s="41"/>
      <c r="K195" s="41"/>
      <c r="L195" s="45"/>
      <c r="M195" s="246"/>
      <c r="N195" s="24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224</v>
      </c>
      <c r="AU195" s="18" t="s">
        <v>85</v>
      </c>
    </row>
    <row r="196" s="2" customFormat="1" ht="16.5" customHeight="1">
      <c r="A196" s="39"/>
      <c r="B196" s="40"/>
      <c r="C196" s="229" t="s">
        <v>299</v>
      </c>
      <c r="D196" s="229" t="s">
        <v>218</v>
      </c>
      <c r="E196" s="231" t="s">
        <v>3734</v>
      </c>
      <c r="F196" s="232" t="s">
        <v>3735</v>
      </c>
      <c r="G196" s="233" t="s">
        <v>609</v>
      </c>
      <c r="H196" s="234">
        <v>3</v>
      </c>
      <c r="I196" s="235"/>
      <c r="J196" s="236">
        <f>ROUND(I196*H196,2)</f>
        <v>0</v>
      </c>
      <c r="K196" s="232" t="s">
        <v>1</v>
      </c>
      <c r="L196" s="45"/>
      <c r="M196" s="237" t="s">
        <v>1</v>
      </c>
      <c r="N196" s="238" t="s">
        <v>44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117</v>
      </c>
      <c r="AT196" s="241" t="s">
        <v>218</v>
      </c>
      <c r="AU196" s="241" t="s">
        <v>85</v>
      </c>
      <c r="AY196" s="18" t="s">
        <v>214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85</v>
      </c>
      <c r="BK196" s="242">
        <f>ROUND(I196*H196,2)</f>
        <v>0</v>
      </c>
      <c r="BL196" s="18" t="s">
        <v>117</v>
      </c>
      <c r="BM196" s="241" t="s">
        <v>3736</v>
      </c>
    </row>
    <row r="197" s="2" customFormat="1">
      <c r="A197" s="39"/>
      <c r="B197" s="40"/>
      <c r="C197" s="41"/>
      <c r="D197" s="243" t="s">
        <v>224</v>
      </c>
      <c r="E197" s="41"/>
      <c r="F197" s="244" t="s">
        <v>3735</v>
      </c>
      <c r="G197" s="41"/>
      <c r="H197" s="41"/>
      <c r="I197" s="245"/>
      <c r="J197" s="41"/>
      <c r="K197" s="41"/>
      <c r="L197" s="45"/>
      <c r="M197" s="246"/>
      <c r="N197" s="24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224</v>
      </c>
      <c r="AU197" s="18" t="s">
        <v>85</v>
      </c>
    </row>
    <row r="198" s="2" customFormat="1" ht="16.5" customHeight="1">
      <c r="A198" s="39"/>
      <c r="B198" s="40"/>
      <c r="C198" s="229" t="s">
        <v>512</v>
      </c>
      <c r="D198" s="229" t="s">
        <v>218</v>
      </c>
      <c r="E198" s="231" t="s">
        <v>3737</v>
      </c>
      <c r="F198" s="232" t="s">
        <v>3738</v>
      </c>
      <c r="G198" s="233" t="s">
        <v>609</v>
      </c>
      <c r="H198" s="234">
        <v>5</v>
      </c>
      <c r="I198" s="235"/>
      <c r="J198" s="236">
        <f>ROUND(I198*H198,2)</f>
        <v>0</v>
      </c>
      <c r="K198" s="232" t="s">
        <v>1</v>
      </c>
      <c r="L198" s="45"/>
      <c r="M198" s="237" t="s">
        <v>1</v>
      </c>
      <c r="N198" s="238" t="s">
        <v>44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117</v>
      </c>
      <c r="AT198" s="241" t="s">
        <v>218</v>
      </c>
      <c r="AU198" s="241" t="s">
        <v>85</v>
      </c>
      <c r="AY198" s="18" t="s">
        <v>214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85</v>
      </c>
      <c r="BK198" s="242">
        <f>ROUND(I198*H198,2)</f>
        <v>0</v>
      </c>
      <c r="BL198" s="18" t="s">
        <v>117</v>
      </c>
      <c r="BM198" s="241" t="s">
        <v>3739</v>
      </c>
    </row>
    <row r="199" s="2" customFormat="1">
      <c r="A199" s="39"/>
      <c r="B199" s="40"/>
      <c r="C199" s="41"/>
      <c r="D199" s="243" t="s">
        <v>224</v>
      </c>
      <c r="E199" s="41"/>
      <c r="F199" s="244" t="s">
        <v>3738</v>
      </c>
      <c r="G199" s="41"/>
      <c r="H199" s="41"/>
      <c r="I199" s="245"/>
      <c r="J199" s="41"/>
      <c r="K199" s="41"/>
      <c r="L199" s="45"/>
      <c r="M199" s="246"/>
      <c r="N199" s="24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85</v>
      </c>
    </row>
    <row r="200" s="2" customFormat="1" ht="16.5" customHeight="1">
      <c r="A200" s="39"/>
      <c r="B200" s="40"/>
      <c r="C200" s="229" t="s">
        <v>517</v>
      </c>
      <c r="D200" s="229" t="s">
        <v>218</v>
      </c>
      <c r="E200" s="231" t="s">
        <v>3740</v>
      </c>
      <c r="F200" s="232" t="s">
        <v>3741</v>
      </c>
      <c r="G200" s="233" t="s">
        <v>609</v>
      </c>
      <c r="H200" s="234">
        <v>3</v>
      </c>
      <c r="I200" s="235"/>
      <c r="J200" s="236">
        <f>ROUND(I200*H200,2)</f>
        <v>0</v>
      </c>
      <c r="K200" s="232" t="s">
        <v>1</v>
      </c>
      <c r="L200" s="45"/>
      <c r="M200" s="237" t="s">
        <v>1</v>
      </c>
      <c r="N200" s="238" t="s">
        <v>44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117</v>
      </c>
      <c r="AT200" s="241" t="s">
        <v>218</v>
      </c>
      <c r="AU200" s="241" t="s">
        <v>85</v>
      </c>
      <c r="AY200" s="18" t="s">
        <v>214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85</v>
      </c>
      <c r="BK200" s="242">
        <f>ROUND(I200*H200,2)</f>
        <v>0</v>
      </c>
      <c r="BL200" s="18" t="s">
        <v>117</v>
      </c>
      <c r="BM200" s="241" t="s">
        <v>3742</v>
      </c>
    </row>
    <row r="201" s="2" customFormat="1">
      <c r="A201" s="39"/>
      <c r="B201" s="40"/>
      <c r="C201" s="41"/>
      <c r="D201" s="243" t="s">
        <v>224</v>
      </c>
      <c r="E201" s="41"/>
      <c r="F201" s="244" t="s">
        <v>3741</v>
      </c>
      <c r="G201" s="41"/>
      <c r="H201" s="41"/>
      <c r="I201" s="245"/>
      <c r="J201" s="41"/>
      <c r="K201" s="41"/>
      <c r="L201" s="45"/>
      <c r="M201" s="246"/>
      <c r="N201" s="24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224</v>
      </c>
      <c r="AU201" s="18" t="s">
        <v>85</v>
      </c>
    </row>
    <row r="202" s="2" customFormat="1" ht="16.5" customHeight="1">
      <c r="A202" s="39"/>
      <c r="B202" s="40"/>
      <c r="C202" s="229" t="s">
        <v>524</v>
      </c>
      <c r="D202" s="229" t="s">
        <v>218</v>
      </c>
      <c r="E202" s="231" t="s">
        <v>3743</v>
      </c>
      <c r="F202" s="232" t="s">
        <v>3744</v>
      </c>
      <c r="G202" s="233" t="s">
        <v>609</v>
      </c>
      <c r="H202" s="234">
        <v>1</v>
      </c>
      <c r="I202" s="235"/>
      <c r="J202" s="236">
        <f>ROUND(I202*H202,2)</f>
        <v>0</v>
      </c>
      <c r="K202" s="232" t="s">
        <v>1</v>
      </c>
      <c r="L202" s="45"/>
      <c r="M202" s="237" t="s">
        <v>1</v>
      </c>
      <c r="N202" s="238" t="s">
        <v>44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117</v>
      </c>
      <c r="AT202" s="241" t="s">
        <v>218</v>
      </c>
      <c r="AU202" s="241" t="s">
        <v>85</v>
      </c>
      <c r="AY202" s="18" t="s">
        <v>214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85</v>
      </c>
      <c r="BK202" s="242">
        <f>ROUND(I202*H202,2)</f>
        <v>0</v>
      </c>
      <c r="BL202" s="18" t="s">
        <v>117</v>
      </c>
      <c r="BM202" s="241" t="s">
        <v>3745</v>
      </c>
    </row>
    <row r="203" s="2" customFormat="1">
      <c r="A203" s="39"/>
      <c r="B203" s="40"/>
      <c r="C203" s="41"/>
      <c r="D203" s="243" t="s">
        <v>224</v>
      </c>
      <c r="E203" s="41"/>
      <c r="F203" s="244" t="s">
        <v>3744</v>
      </c>
      <c r="G203" s="41"/>
      <c r="H203" s="41"/>
      <c r="I203" s="245"/>
      <c r="J203" s="41"/>
      <c r="K203" s="41"/>
      <c r="L203" s="45"/>
      <c r="M203" s="246"/>
      <c r="N203" s="24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85</v>
      </c>
    </row>
    <row r="204" s="2" customFormat="1" ht="16.5" customHeight="1">
      <c r="A204" s="39"/>
      <c r="B204" s="40"/>
      <c r="C204" s="229" t="s">
        <v>867</v>
      </c>
      <c r="D204" s="229" t="s">
        <v>218</v>
      </c>
      <c r="E204" s="231" t="s">
        <v>3746</v>
      </c>
      <c r="F204" s="232" t="s">
        <v>3747</v>
      </c>
      <c r="G204" s="233" t="s">
        <v>609</v>
      </c>
      <c r="H204" s="234">
        <v>3</v>
      </c>
      <c r="I204" s="235"/>
      <c r="J204" s="236">
        <f>ROUND(I204*H204,2)</f>
        <v>0</v>
      </c>
      <c r="K204" s="232" t="s">
        <v>1</v>
      </c>
      <c r="L204" s="45"/>
      <c r="M204" s="237" t="s">
        <v>1</v>
      </c>
      <c r="N204" s="238" t="s">
        <v>44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117</v>
      </c>
      <c r="AT204" s="241" t="s">
        <v>218</v>
      </c>
      <c r="AU204" s="241" t="s">
        <v>85</v>
      </c>
      <c r="AY204" s="18" t="s">
        <v>214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85</v>
      </c>
      <c r="BK204" s="242">
        <f>ROUND(I204*H204,2)</f>
        <v>0</v>
      </c>
      <c r="BL204" s="18" t="s">
        <v>117</v>
      </c>
      <c r="BM204" s="241" t="s">
        <v>3748</v>
      </c>
    </row>
    <row r="205" s="2" customFormat="1">
      <c r="A205" s="39"/>
      <c r="B205" s="40"/>
      <c r="C205" s="41"/>
      <c r="D205" s="243" t="s">
        <v>224</v>
      </c>
      <c r="E205" s="41"/>
      <c r="F205" s="244" t="s">
        <v>3747</v>
      </c>
      <c r="G205" s="41"/>
      <c r="H205" s="41"/>
      <c r="I205" s="245"/>
      <c r="J205" s="41"/>
      <c r="K205" s="41"/>
      <c r="L205" s="45"/>
      <c r="M205" s="246"/>
      <c r="N205" s="24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85</v>
      </c>
    </row>
    <row r="206" s="2" customFormat="1" ht="16.5" customHeight="1">
      <c r="A206" s="39"/>
      <c r="B206" s="40"/>
      <c r="C206" s="229" t="s">
        <v>1658</v>
      </c>
      <c r="D206" s="229" t="s">
        <v>218</v>
      </c>
      <c r="E206" s="231" t="s">
        <v>3749</v>
      </c>
      <c r="F206" s="232" t="s">
        <v>3750</v>
      </c>
      <c r="G206" s="233" t="s">
        <v>609</v>
      </c>
      <c r="H206" s="234">
        <v>5</v>
      </c>
      <c r="I206" s="235"/>
      <c r="J206" s="236">
        <f>ROUND(I206*H206,2)</f>
        <v>0</v>
      </c>
      <c r="K206" s="232" t="s">
        <v>1</v>
      </c>
      <c r="L206" s="45"/>
      <c r="M206" s="237" t="s">
        <v>1</v>
      </c>
      <c r="N206" s="238" t="s">
        <v>44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117</v>
      </c>
      <c r="AT206" s="241" t="s">
        <v>218</v>
      </c>
      <c r="AU206" s="241" t="s">
        <v>85</v>
      </c>
      <c r="AY206" s="18" t="s">
        <v>214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85</v>
      </c>
      <c r="BK206" s="242">
        <f>ROUND(I206*H206,2)</f>
        <v>0</v>
      </c>
      <c r="BL206" s="18" t="s">
        <v>117</v>
      </c>
      <c r="BM206" s="241" t="s">
        <v>3751</v>
      </c>
    </row>
    <row r="207" s="2" customFormat="1">
      <c r="A207" s="39"/>
      <c r="B207" s="40"/>
      <c r="C207" s="41"/>
      <c r="D207" s="243" t="s">
        <v>224</v>
      </c>
      <c r="E207" s="41"/>
      <c r="F207" s="244" t="s">
        <v>3750</v>
      </c>
      <c r="G207" s="41"/>
      <c r="H207" s="41"/>
      <c r="I207" s="245"/>
      <c r="J207" s="41"/>
      <c r="K207" s="41"/>
      <c r="L207" s="45"/>
      <c r="M207" s="246"/>
      <c r="N207" s="247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224</v>
      </c>
      <c r="AU207" s="18" t="s">
        <v>85</v>
      </c>
    </row>
    <row r="208" s="2" customFormat="1" ht="16.5" customHeight="1">
      <c r="A208" s="39"/>
      <c r="B208" s="40"/>
      <c r="C208" s="229" t="s">
        <v>869</v>
      </c>
      <c r="D208" s="229" t="s">
        <v>218</v>
      </c>
      <c r="E208" s="231" t="s">
        <v>3752</v>
      </c>
      <c r="F208" s="232" t="s">
        <v>3753</v>
      </c>
      <c r="G208" s="233" t="s">
        <v>609</v>
      </c>
      <c r="H208" s="234">
        <v>2</v>
      </c>
      <c r="I208" s="235"/>
      <c r="J208" s="236">
        <f>ROUND(I208*H208,2)</f>
        <v>0</v>
      </c>
      <c r="K208" s="232" t="s">
        <v>1</v>
      </c>
      <c r="L208" s="45"/>
      <c r="M208" s="237" t="s">
        <v>1</v>
      </c>
      <c r="N208" s="238" t="s">
        <v>44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117</v>
      </c>
      <c r="AT208" s="241" t="s">
        <v>218</v>
      </c>
      <c r="AU208" s="241" t="s">
        <v>85</v>
      </c>
      <c r="AY208" s="18" t="s">
        <v>214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85</v>
      </c>
      <c r="BK208" s="242">
        <f>ROUND(I208*H208,2)</f>
        <v>0</v>
      </c>
      <c r="BL208" s="18" t="s">
        <v>117</v>
      </c>
      <c r="BM208" s="241" t="s">
        <v>3754</v>
      </c>
    </row>
    <row r="209" s="2" customFormat="1">
      <c r="A209" s="39"/>
      <c r="B209" s="40"/>
      <c r="C209" s="41"/>
      <c r="D209" s="243" t="s">
        <v>224</v>
      </c>
      <c r="E209" s="41"/>
      <c r="F209" s="244" t="s">
        <v>3753</v>
      </c>
      <c r="G209" s="41"/>
      <c r="H209" s="41"/>
      <c r="I209" s="245"/>
      <c r="J209" s="41"/>
      <c r="K209" s="41"/>
      <c r="L209" s="45"/>
      <c r="M209" s="246"/>
      <c r="N209" s="24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224</v>
      </c>
      <c r="AU209" s="18" t="s">
        <v>85</v>
      </c>
    </row>
    <row r="210" s="2" customFormat="1" ht="16.5" customHeight="1">
      <c r="A210" s="39"/>
      <c r="B210" s="40"/>
      <c r="C210" s="229" t="s">
        <v>530</v>
      </c>
      <c r="D210" s="229" t="s">
        <v>218</v>
      </c>
      <c r="E210" s="231" t="s">
        <v>3755</v>
      </c>
      <c r="F210" s="232" t="s">
        <v>3756</v>
      </c>
      <c r="G210" s="233" t="s">
        <v>609</v>
      </c>
      <c r="H210" s="234">
        <v>2</v>
      </c>
      <c r="I210" s="235"/>
      <c r="J210" s="236">
        <f>ROUND(I210*H210,2)</f>
        <v>0</v>
      </c>
      <c r="K210" s="232" t="s">
        <v>1</v>
      </c>
      <c r="L210" s="45"/>
      <c r="M210" s="237" t="s">
        <v>1</v>
      </c>
      <c r="N210" s="238" t="s">
        <v>44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117</v>
      </c>
      <c r="AT210" s="241" t="s">
        <v>218</v>
      </c>
      <c r="AU210" s="241" t="s">
        <v>85</v>
      </c>
      <c r="AY210" s="18" t="s">
        <v>214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85</v>
      </c>
      <c r="BK210" s="242">
        <f>ROUND(I210*H210,2)</f>
        <v>0</v>
      </c>
      <c r="BL210" s="18" t="s">
        <v>117</v>
      </c>
      <c r="BM210" s="241" t="s">
        <v>3757</v>
      </c>
    </row>
    <row r="211" s="2" customFormat="1">
      <c r="A211" s="39"/>
      <c r="B211" s="40"/>
      <c r="C211" s="41"/>
      <c r="D211" s="243" t="s">
        <v>224</v>
      </c>
      <c r="E211" s="41"/>
      <c r="F211" s="244" t="s">
        <v>3756</v>
      </c>
      <c r="G211" s="41"/>
      <c r="H211" s="41"/>
      <c r="I211" s="245"/>
      <c r="J211" s="41"/>
      <c r="K211" s="41"/>
      <c r="L211" s="45"/>
      <c r="M211" s="246"/>
      <c r="N211" s="24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224</v>
      </c>
      <c r="AU211" s="18" t="s">
        <v>85</v>
      </c>
    </row>
    <row r="212" s="2" customFormat="1" ht="16.5" customHeight="1">
      <c r="A212" s="39"/>
      <c r="B212" s="40"/>
      <c r="C212" s="229" t="s">
        <v>810</v>
      </c>
      <c r="D212" s="229" t="s">
        <v>218</v>
      </c>
      <c r="E212" s="231" t="s">
        <v>3758</v>
      </c>
      <c r="F212" s="232" t="s">
        <v>3759</v>
      </c>
      <c r="G212" s="233" t="s">
        <v>609</v>
      </c>
      <c r="H212" s="234">
        <v>4</v>
      </c>
      <c r="I212" s="235"/>
      <c r="J212" s="236">
        <f>ROUND(I212*H212,2)</f>
        <v>0</v>
      </c>
      <c r="K212" s="232" t="s">
        <v>1</v>
      </c>
      <c r="L212" s="45"/>
      <c r="M212" s="237" t="s">
        <v>1</v>
      </c>
      <c r="N212" s="238" t="s">
        <v>44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117</v>
      </c>
      <c r="AT212" s="241" t="s">
        <v>218</v>
      </c>
      <c r="AU212" s="241" t="s">
        <v>85</v>
      </c>
      <c r="AY212" s="18" t="s">
        <v>214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85</v>
      </c>
      <c r="BK212" s="242">
        <f>ROUND(I212*H212,2)</f>
        <v>0</v>
      </c>
      <c r="BL212" s="18" t="s">
        <v>117</v>
      </c>
      <c r="BM212" s="241" t="s">
        <v>3760</v>
      </c>
    </row>
    <row r="213" s="2" customFormat="1">
      <c r="A213" s="39"/>
      <c r="B213" s="40"/>
      <c r="C213" s="41"/>
      <c r="D213" s="243" t="s">
        <v>224</v>
      </c>
      <c r="E213" s="41"/>
      <c r="F213" s="244" t="s">
        <v>3759</v>
      </c>
      <c r="G213" s="41"/>
      <c r="H213" s="41"/>
      <c r="I213" s="245"/>
      <c r="J213" s="41"/>
      <c r="K213" s="41"/>
      <c r="L213" s="45"/>
      <c r="M213" s="246"/>
      <c r="N213" s="24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224</v>
      </c>
      <c r="AU213" s="18" t="s">
        <v>85</v>
      </c>
    </row>
    <row r="214" s="12" customFormat="1" ht="25.92" customHeight="1">
      <c r="A214" s="12"/>
      <c r="B214" s="213"/>
      <c r="C214" s="214"/>
      <c r="D214" s="215" t="s">
        <v>78</v>
      </c>
      <c r="E214" s="216" t="s">
        <v>3411</v>
      </c>
      <c r="F214" s="216" t="s">
        <v>3761</v>
      </c>
      <c r="G214" s="214"/>
      <c r="H214" s="214"/>
      <c r="I214" s="217"/>
      <c r="J214" s="218">
        <f>BK214</f>
        <v>0</v>
      </c>
      <c r="K214" s="214"/>
      <c r="L214" s="219"/>
      <c r="M214" s="220"/>
      <c r="N214" s="221"/>
      <c r="O214" s="221"/>
      <c r="P214" s="222">
        <f>SUM(P215:P222)</f>
        <v>0</v>
      </c>
      <c r="Q214" s="221"/>
      <c r="R214" s="222">
        <f>SUM(R215:R222)</f>
        <v>0</v>
      </c>
      <c r="S214" s="221"/>
      <c r="T214" s="223">
        <f>SUM(T215:T222)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85</v>
      </c>
      <c r="AT214" s="225" t="s">
        <v>78</v>
      </c>
      <c r="AU214" s="225" t="s">
        <v>79</v>
      </c>
      <c r="AY214" s="224" t="s">
        <v>214</v>
      </c>
      <c r="BK214" s="226">
        <f>SUM(BK215:BK222)</f>
        <v>0</v>
      </c>
    </row>
    <row r="215" s="2" customFormat="1" ht="16.5" customHeight="1">
      <c r="A215" s="39"/>
      <c r="B215" s="40"/>
      <c r="C215" s="229" t="s">
        <v>1678</v>
      </c>
      <c r="D215" s="229" t="s">
        <v>218</v>
      </c>
      <c r="E215" s="231" t="s">
        <v>3762</v>
      </c>
      <c r="F215" s="232" t="s">
        <v>3763</v>
      </c>
      <c r="G215" s="233" t="s">
        <v>609</v>
      </c>
      <c r="H215" s="234">
        <v>1</v>
      </c>
      <c r="I215" s="235"/>
      <c r="J215" s="236">
        <f>ROUND(I215*H215,2)</f>
        <v>0</v>
      </c>
      <c r="K215" s="232" t="s">
        <v>1</v>
      </c>
      <c r="L215" s="45"/>
      <c r="M215" s="237" t="s">
        <v>1</v>
      </c>
      <c r="N215" s="238" t="s">
        <v>44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117</v>
      </c>
      <c r="AT215" s="241" t="s">
        <v>218</v>
      </c>
      <c r="AU215" s="241" t="s">
        <v>85</v>
      </c>
      <c r="AY215" s="18" t="s">
        <v>214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85</v>
      </c>
      <c r="BK215" s="242">
        <f>ROUND(I215*H215,2)</f>
        <v>0</v>
      </c>
      <c r="BL215" s="18" t="s">
        <v>117</v>
      </c>
      <c r="BM215" s="241" t="s">
        <v>3764</v>
      </c>
    </row>
    <row r="216" s="2" customFormat="1">
      <c r="A216" s="39"/>
      <c r="B216" s="40"/>
      <c r="C216" s="41"/>
      <c r="D216" s="243" t="s">
        <v>224</v>
      </c>
      <c r="E216" s="41"/>
      <c r="F216" s="244" t="s">
        <v>3763</v>
      </c>
      <c r="G216" s="41"/>
      <c r="H216" s="41"/>
      <c r="I216" s="245"/>
      <c r="J216" s="41"/>
      <c r="K216" s="41"/>
      <c r="L216" s="45"/>
      <c r="M216" s="246"/>
      <c r="N216" s="24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224</v>
      </c>
      <c r="AU216" s="18" t="s">
        <v>85</v>
      </c>
    </row>
    <row r="217" s="2" customFormat="1" ht="16.5" customHeight="1">
      <c r="A217" s="39"/>
      <c r="B217" s="40"/>
      <c r="C217" s="229" t="s">
        <v>873</v>
      </c>
      <c r="D217" s="229" t="s">
        <v>218</v>
      </c>
      <c r="E217" s="231" t="s">
        <v>3765</v>
      </c>
      <c r="F217" s="232" t="s">
        <v>3766</v>
      </c>
      <c r="G217" s="233" t="s">
        <v>609</v>
      </c>
      <c r="H217" s="234">
        <v>3</v>
      </c>
      <c r="I217" s="235"/>
      <c r="J217" s="236">
        <f>ROUND(I217*H217,2)</f>
        <v>0</v>
      </c>
      <c r="K217" s="232" t="s">
        <v>1</v>
      </c>
      <c r="L217" s="45"/>
      <c r="M217" s="237" t="s">
        <v>1</v>
      </c>
      <c r="N217" s="238" t="s">
        <v>44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117</v>
      </c>
      <c r="AT217" s="241" t="s">
        <v>218</v>
      </c>
      <c r="AU217" s="241" t="s">
        <v>85</v>
      </c>
      <c r="AY217" s="18" t="s">
        <v>214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85</v>
      </c>
      <c r="BK217" s="242">
        <f>ROUND(I217*H217,2)</f>
        <v>0</v>
      </c>
      <c r="BL217" s="18" t="s">
        <v>117</v>
      </c>
      <c r="BM217" s="241" t="s">
        <v>3767</v>
      </c>
    </row>
    <row r="218" s="2" customFormat="1">
      <c r="A218" s="39"/>
      <c r="B218" s="40"/>
      <c r="C218" s="41"/>
      <c r="D218" s="243" t="s">
        <v>224</v>
      </c>
      <c r="E218" s="41"/>
      <c r="F218" s="244" t="s">
        <v>3766</v>
      </c>
      <c r="G218" s="41"/>
      <c r="H218" s="41"/>
      <c r="I218" s="245"/>
      <c r="J218" s="41"/>
      <c r="K218" s="41"/>
      <c r="L218" s="45"/>
      <c r="M218" s="246"/>
      <c r="N218" s="24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224</v>
      </c>
      <c r="AU218" s="18" t="s">
        <v>85</v>
      </c>
    </row>
    <row r="219" s="2" customFormat="1" ht="16.5" customHeight="1">
      <c r="A219" s="39"/>
      <c r="B219" s="40"/>
      <c r="C219" s="229" t="s">
        <v>535</v>
      </c>
      <c r="D219" s="229" t="s">
        <v>218</v>
      </c>
      <c r="E219" s="231" t="s">
        <v>3768</v>
      </c>
      <c r="F219" s="232" t="s">
        <v>3769</v>
      </c>
      <c r="G219" s="233" t="s">
        <v>609</v>
      </c>
      <c r="H219" s="234">
        <v>2</v>
      </c>
      <c r="I219" s="235"/>
      <c r="J219" s="236">
        <f>ROUND(I219*H219,2)</f>
        <v>0</v>
      </c>
      <c r="K219" s="232" t="s">
        <v>1</v>
      </c>
      <c r="L219" s="45"/>
      <c r="M219" s="237" t="s">
        <v>1</v>
      </c>
      <c r="N219" s="238" t="s">
        <v>44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117</v>
      </c>
      <c r="AT219" s="241" t="s">
        <v>218</v>
      </c>
      <c r="AU219" s="241" t="s">
        <v>85</v>
      </c>
      <c r="AY219" s="18" t="s">
        <v>214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85</v>
      </c>
      <c r="BK219" s="242">
        <f>ROUND(I219*H219,2)</f>
        <v>0</v>
      </c>
      <c r="BL219" s="18" t="s">
        <v>117</v>
      </c>
      <c r="BM219" s="241" t="s">
        <v>3770</v>
      </c>
    </row>
    <row r="220" s="2" customFormat="1">
      <c r="A220" s="39"/>
      <c r="B220" s="40"/>
      <c r="C220" s="41"/>
      <c r="D220" s="243" t="s">
        <v>224</v>
      </c>
      <c r="E220" s="41"/>
      <c r="F220" s="244" t="s">
        <v>3769</v>
      </c>
      <c r="G220" s="41"/>
      <c r="H220" s="41"/>
      <c r="I220" s="245"/>
      <c r="J220" s="41"/>
      <c r="K220" s="41"/>
      <c r="L220" s="45"/>
      <c r="M220" s="246"/>
      <c r="N220" s="24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224</v>
      </c>
      <c r="AU220" s="18" t="s">
        <v>85</v>
      </c>
    </row>
    <row r="221" s="2" customFormat="1" ht="16.5" customHeight="1">
      <c r="A221" s="39"/>
      <c r="B221" s="40"/>
      <c r="C221" s="229" t="s">
        <v>540</v>
      </c>
      <c r="D221" s="229" t="s">
        <v>218</v>
      </c>
      <c r="E221" s="231" t="s">
        <v>3771</v>
      </c>
      <c r="F221" s="232" t="s">
        <v>3772</v>
      </c>
      <c r="G221" s="233" t="s">
        <v>239</v>
      </c>
      <c r="H221" s="234">
        <v>60</v>
      </c>
      <c r="I221" s="235"/>
      <c r="J221" s="236">
        <f>ROUND(I221*H221,2)</f>
        <v>0</v>
      </c>
      <c r="K221" s="232" t="s">
        <v>1</v>
      </c>
      <c r="L221" s="45"/>
      <c r="M221" s="237" t="s">
        <v>1</v>
      </c>
      <c r="N221" s="238" t="s">
        <v>44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117</v>
      </c>
      <c r="AT221" s="241" t="s">
        <v>218</v>
      </c>
      <c r="AU221" s="241" t="s">
        <v>85</v>
      </c>
      <c r="AY221" s="18" t="s">
        <v>214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85</v>
      </c>
      <c r="BK221" s="242">
        <f>ROUND(I221*H221,2)</f>
        <v>0</v>
      </c>
      <c r="BL221" s="18" t="s">
        <v>117</v>
      </c>
      <c r="BM221" s="241" t="s">
        <v>3773</v>
      </c>
    </row>
    <row r="222" s="2" customFormat="1">
      <c r="A222" s="39"/>
      <c r="B222" s="40"/>
      <c r="C222" s="41"/>
      <c r="D222" s="243" t="s">
        <v>224</v>
      </c>
      <c r="E222" s="41"/>
      <c r="F222" s="244" t="s">
        <v>3772</v>
      </c>
      <c r="G222" s="41"/>
      <c r="H222" s="41"/>
      <c r="I222" s="245"/>
      <c r="J222" s="41"/>
      <c r="K222" s="41"/>
      <c r="L222" s="45"/>
      <c r="M222" s="246"/>
      <c r="N222" s="24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224</v>
      </c>
      <c r="AU222" s="18" t="s">
        <v>85</v>
      </c>
    </row>
    <row r="223" s="12" customFormat="1" ht="25.92" customHeight="1">
      <c r="A223" s="12"/>
      <c r="B223" s="213"/>
      <c r="C223" s="214"/>
      <c r="D223" s="215" t="s">
        <v>78</v>
      </c>
      <c r="E223" s="216" t="s">
        <v>639</v>
      </c>
      <c r="F223" s="216" t="s">
        <v>3774</v>
      </c>
      <c r="G223" s="214"/>
      <c r="H223" s="214"/>
      <c r="I223" s="217"/>
      <c r="J223" s="218">
        <f>BK223</f>
        <v>0</v>
      </c>
      <c r="K223" s="214"/>
      <c r="L223" s="219"/>
      <c r="M223" s="220"/>
      <c r="N223" s="221"/>
      <c r="O223" s="221"/>
      <c r="P223" s="222">
        <f>SUM(P224:P225)</f>
        <v>0</v>
      </c>
      <c r="Q223" s="221"/>
      <c r="R223" s="222">
        <f>SUM(R224:R225)</f>
        <v>0</v>
      </c>
      <c r="S223" s="221"/>
      <c r="T223" s="223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85</v>
      </c>
      <c r="AT223" s="225" t="s">
        <v>78</v>
      </c>
      <c r="AU223" s="225" t="s">
        <v>79</v>
      </c>
      <c r="AY223" s="224" t="s">
        <v>214</v>
      </c>
      <c r="BK223" s="226">
        <f>SUM(BK224:BK225)</f>
        <v>0</v>
      </c>
    </row>
    <row r="224" s="2" customFormat="1" ht="16.5" customHeight="1">
      <c r="A224" s="39"/>
      <c r="B224" s="40"/>
      <c r="C224" s="229" t="s">
        <v>543</v>
      </c>
      <c r="D224" s="229" t="s">
        <v>218</v>
      </c>
      <c r="E224" s="231" t="s">
        <v>3775</v>
      </c>
      <c r="F224" s="232" t="s">
        <v>3776</v>
      </c>
      <c r="G224" s="233" t="s">
        <v>221</v>
      </c>
      <c r="H224" s="234">
        <v>12</v>
      </c>
      <c r="I224" s="235"/>
      <c r="J224" s="236">
        <f>ROUND(I224*H224,2)</f>
        <v>0</v>
      </c>
      <c r="K224" s="232" t="s">
        <v>1</v>
      </c>
      <c r="L224" s="45"/>
      <c r="M224" s="237" t="s">
        <v>1</v>
      </c>
      <c r="N224" s="238" t="s">
        <v>44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117</v>
      </c>
      <c r="AT224" s="241" t="s">
        <v>218</v>
      </c>
      <c r="AU224" s="241" t="s">
        <v>85</v>
      </c>
      <c r="AY224" s="18" t="s">
        <v>214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85</v>
      </c>
      <c r="BK224" s="242">
        <f>ROUND(I224*H224,2)</f>
        <v>0</v>
      </c>
      <c r="BL224" s="18" t="s">
        <v>117</v>
      </c>
      <c r="BM224" s="241" t="s">
        <v>3777</v>
      </c>
    </row>
    <row r="225" s="2" customFormat="1">
      <c r="A225" s="39"/>
      <c r="B225" s="40"/>
      <c r="C225" s="41"/>
      <c r="D225" s="243" t="s">
        <v>224</v>
      </c>
      <c r="E225" s="41"/>
      <c r="F225" s="244" t="s">
        <v>3776</v>
      </c>
      <c r="G225" s="41"/>
      <c r="H225" s="41"/>
      <c r="I225" s="245"/>
      <c r="J225" s="41"/>
      <c r="K225" s="41"/>
      <c r="L225" s="45"/>
      <c r="M225" s="246"/>
      <c r="N225" s="24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224</v>
      </c>
      <c r="AU225" s="18" t="s">
        <v>85</v>
      </c>
    </row>
    <row r="226" s="12" customFormat="1" ht="25.92" customHeight="1">
      <c r="A226" s="12"/>
      <c r="B226" s="213"/>
      <c r="C226" s="214"/>
      <c r="D226" s="215" t="s">
        <v>78</v>
      </c>
      <c r="E226" s="216" t="s">
        <v>610</v>
      </c>
      <c r="F226" s="216" t="s">
        <v>3778</v>
      </c>
      <c r="G226" s="214"/>
      <c r="H226" s="214"/>
      <c r="I226" s="217"/>
      <c r="J226" s="218">
        <f>BK226</f>
        <v>0</v>
      </c>
      <c r="K226" s="214"/>
      <c r="L226" s="219"/>
      <c r="M226" s="220"/>
      <c r="N226" s="221"/>
      <c r="O226" s="221"/>
      <c r="P226" s="222">
        <f>SUM(P227:P238)</f>
        <v>0</v>
      </c>
      <c r="Q226" s="221"/>
      <c r="R226" s="222">
        <f>SUM(R227:R238)</f>
        <v>0</v>
      </c>
      <c r="S226" s="221"/>
      <c r="T226" s="223">
        <f>SUM(T227:T238)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85</v>
      </c>
      <c r="AT226" s="225" t="s">
        <v>78</v>
      </c>
      <c r="AU226" s="225" t="s">
        <v>79</v>
      </c>
      <c r="AY226" s="224" t="s">
        <v>214</v>
      </c>
      <c r="BK226" s="226">
        <f>SUM(BK227:BK238)</f>
        <v>0</v>
      </c>
    </row>
    <row r="227" s="2" customFormat="1" ht="21.75" customHeight="1">
      <c r="A227" s="39"/>
      <c r="B227" s="40"/>
      <c r="C227" s="229" t="s">
        <v>878</v>
      </c>
      <c r="D227" s="229" t="s">
        <v>218</v>
      </c>
      <c r="E227" s="231" t="s">
        <v>3779</v>
      </c>
      <c r="F227" s="232" t="s">
        <v>3780</v>
      </c>
      <c r="G227" s="233" t="s">
        <v>609</v>
      </c>
      <c r="H227" s="234">
        <v>3</v>
      </c>
      <c r="I227" s="235"/>
      <c r="J227" s="236">
        <f>ROUND(I227*H227,2)</f>
        <v>0</v>
      </c>
      <c r="K227" s="232" t="s">
        <v>1</v>
      </c>
      <c r="L227" s="45"/>
      <c r="M227" s="237" t="s">
        <v>1</v>
      </c>
      <c r="N227" s="238" t="s">
        <v>44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117</v>
      </c>
      <c r="AT227" s="241" t="s">
        <v>218</v>
      </c>
      <c r="AU227" s="241" t="s">
        <v>85</v>
      </c>
      <c r="AY227" s="18" t="s">
        <v>214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85</v>
      </c>
      <c r="BK227" s="242">
        <f>ROUND(I227*H227,2)</f>
        <v>0</v>
      </c>
      <c r="BL227" s="18" t="s">
        <v>117</v>
      </c>
      <c r="BM227" s="241" t="s">
        <v>3781</v>
      </c>
    </row>
    <row r="228" s="2" customFormat="1">
      <c r="A228" s="39"/>
      <c r="B228" s="40"/>
      <c r="C228" s="41"/>
      <c r="D228" s="243" t="s">
        <v>224</v>
      </c>
      <c r="E228" s="41"/>
      <c r="F228" s="244" t="s">
        <v>3780</v>
      </c>
      <c r="G228" s="41"/>
      <c r="H228" s="41"/>
      <c r="I228" s="245"/>
      <c r="J228" s="41"/>
      <c r="K228" s="41"/>
      <c r="L228" s="45"/>
      <c r="M228" s="246"/>
      <c r="N228" s="24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224</v>
      </c>
      <c r="AU228" s="18" t="s">
        <v>85</v>
      </c>
    </row>
    <row r="229" s="2" customFormat="1" ht="16.5" customHeight="1">
      <c r="A229" s="39"/>
      <c r="B229" s="40"/>
      <c r="C229" s="229" t="s">
        <v>1719</v>
      </c>
      <c r="D229" s="229" t="s">
        <v>218</v>
      </c>
      <c r="E229" s="231" t="s">
        <v>3782</v>
      </c>
      <c r="F229" s="232" t="s">
        <v>3783</v>
      </c>
      <c r="G229" s="233" t="s">
        <v>609</v>
      </c>
      <c r="H229" s="234">
        <v>3</v>
      </c>
      <c r="I229" s="235"/>
      <c r="J229" s="236">
        <f>ROUND(I229*H229,2)</f>
        <v>0</v>
      </c>
      <c r="K229" s="232" t="s">
        <v>1</v>
      </c>
      <c r="L229" s="45"/>
      <c r="M229" s="237" t="s">
        <v>1</v>
      </c>
      <c r="N229" s="238" t="s">
        <v>44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117</v>
      </c>
      <c r="AT229" s="241" t="s">
        <v>218</v>
      </c>
      <c r="AU229" s="241" t="s">
        <v>85</v>
      </c>
      <c r="AY229" s="18" t="s">
        <v>214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85</v>
      </c>
      <c r="BK229" s="242">
        <f>ROUND(I229*H229,2)</f>
        <v>0</v>
      </c>
      <c r="BL229" s="18" t="s">
        <v>117</v>
      </c>
      <c r="BM229" s="241" t="s">
        <v>3784</v>
      </c>
    </row>
    <row r="230" s="2" customFormat="1">
      <c r="A230" s="39"/>
      <c r="B230" s="40"/>
      <c r="C230" s="41"/>
      <c r="D230" s="243" t="s">
        <v>224</v>
      </c>
      <c r="E230" s="41"/>
      <c r="F230" s="244" t="s">
        <v>3783</v>
      </c>
      <c r="G230" s="41"/>
      <c r="H230" s="41"/>
      <c r="I230" s="245"/>
      <c r="J230" s="41"/>
      <c r="K230" s="41"/>
      <c r="L230" s="45"/>
      <c r="M230" s="246"/>
      <c r="N230" s="247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224</v>
      </c>
      <c r="AU230" s="18" t="s">
        <v>85</v>
      </c>
    </row>
    <row r="231" s="2" customFormat="1" ht="24.15" customHeight="1">
      <c r="A231" s="39"/>
      <c r="B231" s="40"/>
      <c r="C231" s="229" t="s">
        <v>644</v>
      </c>
      <c r="D231" s="229" t="s">
        <v>218</v>
      </c>
      <c r="E231" s="231" t="s">
        <v>3785</v>
      </c>
      <c r="F231" s="232" t="s">
        <v>3786</v>
      </c>
      <c r="G231" s="233" t="s">
        <v>609</v>
      </c>
      <c r="H231" s="234">
        <v>30</v>
      </c>
      <c r="I231" s="235"/>
      <c r="J231" s="236">
        <f>ROUND(I231*H231,2)</f>
        <v>0</v>
      </c>
      <c r="K231" s="232" t="s">
        <v>1</v>
      </c>
      <c r="L231" s="45"/>
      <c r="M231" s="237" t="s">
        <v>1</v>
      </c>
      <c r="N231" s="238" t="s">
        <v>44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117</v>
      </c>
      <c r="AT231" s="241" t="s">
        <v>218</v>
      </c>
      <c r="AU231" s="241" t="s">
        <v>85</v>
      </c>
      <c r="AY231" s="18" t="s">
        <v>214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85</v>
      </c>
      <c r="BK231" s="242">
        <f>ROUND(I231*H231,2)</f>
        <v>0</v>
      </c>
      <c r="BL231" s="18" t="s">
        <v>117</v>
      </c>
      <c r="BM231" s="241" t="s">
        <v>3787</v>
      </c>
    </row>
    <row r="232" s="2" customFormat="1">
      <c r="A232" s="39"/>
      <c r="B232" s="40"/>
      <c r="C232" s="41"/>
      <c r="D232" s="243" t="s">
        <v>224</v>
      </c>
      <c r="E232" s="41"/>
      <c r="F232" s="244" t="s">
        <v>3786</v>
      </c>
      <c r="G232" s="41"/>
      <c r="H232" s="41"/>
      <c r="I232" s="245"/>
      <c r="J232" s="41"/>
      <c r="K232" s="41"/>
      <c r="L232" s="45"/>
      <c r="M232" s="246"/>
      <c r="N232" s="24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224</v>
      </c>
      <c r="AU232" s="18" t="s">
        <v>85</v>
      </c>
    </row>
    <row r="233" s="2" customFormat="1" ht="21.75" customHeight="1">
      <c r="A233" s="39"/>
      <c r="B233" s="40"/>
      <c r="C233" s="229" t="s">
        <v>1734</v>
      </c>
      <c r="D233" s="229" t="s">
        <v>218</v>
      </c>
      <c r="E233" s="231" t="s">
        <v>3788</v>
      </c>
      <c r="F233" s="232" t="s">
        <v>3789</v>
      </c>
      <c r="G233" s="233" t="s">
        <v>609</v>
      </c>
      <c r="H233" s="234">
        <v>50</v>
      </c>
      <c r="I233" s="235"/>
      <c r="J233" s="236">
        <f>ROUND(I233*H233,2)</f>
        <v>0</v>
      </c>
      <c r="K233" s="232" t="s">
        <v>1</v>
      </c>
      <c r="L233" s="45"/>
      <c r="M233" s="237" t="s">
        <v>1</v>
      </c>
      <c r="N233" s="238" t="s">
        <v>44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117</v>
      </c>
      <c r="AT233" s="241" t="s">
        <v>218</v>
      </c>
      <c r="AU233" s="241" t="s">
        <v>85</v>
      </c>
      <c r="AY233" s="18" t="s">
        <v>214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85</v>
      </c>
      <c r="BK233" s="242">
        <f>ROUND(I233*H233,2)</f>
        <v>0</v>
      </c>
      <c r="BL233" s="18" t="s">
        <v>117</v>
      </c>
      <c r="BM233" s="241" t="s">
        <v>3790</v>
      </c>
    </row>
    <row r="234" s="2" customFormat="1">
      <c r="A234" s="39"/>
      <c r="B234" s="40"/>
      <c r="C234" s="41"/>
      <c r="D234" s="243" t="s">
        <v>224</v>
      </c>
      <c r="E234" s="41"/>
      <c r="F234" s="244" t="s">
        <v>3789</v>
      </c>
      <c r="G234" s="41"/>
      <c r="H234" s="41"/>
      <c r="I234" s="245"/>
      <c r="J234" s="41"/>
      <c r="K234" s="41"/>
      <c r="L234" s="45"/>
      <c r="M234" s="246"/>
      <c r="N234" s="247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224</v>
      </c>
      <c r="AU234" s="18" t="s">
        <v>85</v>
      </c>
    </row>
    <row r="235" s="2" customFormat="1" ht="16.5" customHeight="1">
      <c r="A235" s="39"/>
      <c r="B235" s="40"/>
      <c r="C235" s="229" t="s">
        <v>648</v>
      </c>
      <c r="D235" s="229" t="s">
        <v>218</v>
      </c>
      <c r="E235" s="231" t="s">
        <v>3791</v>
      </c>
      <c r="F235" s="232" t="s">
        <v>3792</v>
      </c>
      <c r="G235" s="233" t="s">
        <v>3793</v>
      </c>
      <c r="H235" s="234">
        <v>1</v>
      </c>
      <c r="I235" s="235"/>
      <c r="J235" s="236">
        <f>ROUND(I235*H235,2)</f>
        <v>0</v>
      </c>
      <c r="K235" s="232" t="s">
        <v>1</v>
      </c>
      <c r="L235" s="45"/>
      <c r="M235" s="237" t="s">
        <v>1</v>
      </c>
      <c r="N235" s="238" t="s">
        <v>44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117</v>
      </c>
      <c r="AT235" s="241" t="s">
        <v>218</v>
      </c>
      <c r="AU235" s="241" t="s">
        <v>85</v>
      </c>
      <c r="AY235" s="18" t="s">
        <v>214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85</v>
      </c>
      <c r="BK235" s="242">
        <f>ROUND(I235*H235,2)</f>
        <v>0</v>
      </c>
      <c r="BL235" s="18" t="s">
        <v>117</v>
      </c>
      <c r="BM235" s="241" t="s">
        <v>3794</v>
      </c>
    </row>
    <row r="236" s="2" customFormat="1">
      <c r="A236" s="39"/>
      <c r="B236" s="40"/>
      <c r="C236" s="41"/>
      <c r="D236" s="243" t="s">
        <v>224</v>
      </c>
      <c r="E236" s="41"/>
      <c r="F236" s="244" t="s">
        <v>3792</v>
      </c>
      <c r="G236" s="41"/>
      <c r="H236" s="41"/>
      <c r="I236" s="245"/>
      <c r="J236" s="41"/>
      <c r="K236" s="41"/>
      <c r="L236" s="45"/>
      <c r="M236" s="246"/>
      <c r="N236" s="24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224</v>
      </c>
      <c r="AU236" s="18" t="s">
        <v>85</v>
      </c>
    </row>
    <row r="237" s="2" customFormat="1" ht="16.5" customHeight="1">
      <c r="A237" s="39"/>
      <c r="B237" s="40"/>
      <c r="C237" s="229" t="s">
        <v>612</v>
      </c>
      <c r="D237" s="229" t="s">
        <v>218</v>
      </c>
      <c r="E237" s="231" t="s">
        <v>3795</v>
      </c>
      <c r="F237" s="232" t="s">
        <v>3796</v>
      </c>
      <c r="G237" s="233" t="s">
        <v>515</v>
      </c>
      <c r="H237" s="234">
        <v>1</v>
      </c>
      <c r="I237" s="235"/>
      <c r="J237" s="236">
        <f>ROUND(I237*H237,2)</f>
        <v>0</v>
      </c>
      <c r="K237" s="232" t="s">
        <v>1</v>
      </c>
      <c r="L237" s="45"/>
      <c r="M237" s="237" t="s">
        <v>1</v>
      </c>
      <c r="N237" s="238" t="s">
        <v>44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117</v>
      </c>
      <c r="AT237" s="241" t="s">
        <v>218</v>
      </c>
      <c r="AU237" s="241" t="s">
        <v>85</v>
      </c>
      <c r="AY237" s="18" t="s">
        <v>214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85</v>
      </c>
      <c r="BK237" s="242">
        <f>ROUND(I237*H237,2)</f>
        <v>0</v>
      </c>
      <c r="BL237" s="18" t="s">
        <v>117</v>
      </c>
      <c r="BM237" s="241" t="s">
        <v>3797</v>
      </c>
    </row>
    <row r="238" s="2" customFormat="1">
      <c r="A238" s="39"/>
      <c r="B238" s="40"/>
      <c r="C238" s="41"/>
      <c r="D238" s="243" t="s">
        <v>224</v>
      </c>
      <c r="E238" s="41"/>
      <c r="F238" s="244" t="s">
        <v>3796</v>
      </c>
      <c r="G238" s="41"/>
      <c r="H238" s="41"/>
      <c r="I238" s="245"/>
      <c r="J238" s="41"/>
      <c r="K238" s="41"/>
      <c r="L238" s="45"/>
      <c r="M238" s="292"/>
      <c r="N238" s="293"/>
      <c r="O238" s="294"/>
      <c r="P238" s="294"/>
      <c r="Q238" s="294"/>
      <c r="R238" s="294"/>
      <c r="S238" s="294"/>
      <c r="T238" s="295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224</v>
      </c>
      <c r="AU238" s="18" t="s">
        <v>85</v>
      </c>
    </row>
    <row r="239" s="2" customFormat="1" ht="6.96" customHeight="1">
      <c r="A239" s="39"/>
      <c r="B239" s="67"/>
      <c r="C239" s="68"/>
      <c r="D239" s="68"/>
      <c r="E239" s="68"/>
      <c r="F239" s="68"/>
      <c r="G239" s="68"/>
      <c r="H239" s="68"/>
      <c r="I239" s="68"/>
      <c r="J239" s="68"/>
      <c r="K239" s="68"/>
      <c r="L239" s="45"/>
      <c r="M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</sheetData>
  <sheetProtection sheet="1" autoFilter="0" formatColumns="0" formatRows="0" objects="1" scenarios="1" spinCount="100000" saltValue="rFcFSKjTtXYUwOMEf1DMdW2V0Kd7RHDmj8bST/76xhnqDzz7n/iUIJNs7TVwCY4avsqS3ckf9PP7k6L07rGEmw==" hashValue="ZO1HgabQ+Alrz9o3r81KduQXGllc6iIfIhobicbStydra+C1DVt3LNLIYmidUjIX17YOR4c3fPPX2kuRe5EWcQ==" algorithmName="SHA-512" password="CC35"/>
  <autoFilter ref="C129:K23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Přístavba objektu SOŠ a SOU Kladno</v>
      </c>
      <c r="F7" s="152"/>
      <c r="G7" s="152"/>
      <c r="H7" s="152"/>
      <c r="L7" s="21"/>
    </row>
    <row r="8">
      <c r="B8" s="21"/>
      <c r="D8" s="152" t="s">
        <v>177</v>
      </c>
      <c r="L8" s="21"/>
    </row>
    <row r="9" s="1" customFormat="1" ht="16.5" customHeight="1">
      <c r="B9" s="21"/>
      <c r="E9" s="153" t="s">
        <v>1453</v>
      </c>
      <c r="F9" s="1"/>
      <c r="G9" s="1"/>
      <c r="H9" s="1"/>
      <c r="L9" s="21"/>
    </row>
    <row r="10" s="1" customFormat="1" ht="12" customHeight="1">
      <c r="B10" s="21"/>
      <c r="D10" s="152" t="s">
        <v>179</v>
      </c>
      <c r="L10" s="21"/>
    </row>
    <row r="11" s="2" customFormat="1" ht="16.5" customHeight="1">
      <c r="A11" s="39"/>
      <c r="B11" s="45"/>
      <c r="C11" s="39"/>
      <c r="D11" s="39"/>
      <c r="E11" s="154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181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1055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19. 9. 2023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33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26.5" customHeight="1">
      <c r="A31" s="157"/>
      <c r="B31" s="158"/>
      <c r="C31" s="157"/>
      <c r="D31" s="157"/>
      <c r="E31" s="159" t="s">
        <v>38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39</v>
      </c>
      <c r="E34" s="39"/>
      <c r="F34" s="39"/>
      <c r="G34" s="39"/>
      <c r="H34" s="39"/>
      <c r="I34" s="39"/>
      <c r="J34" s="163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41</v>
      </c>
      <c r="G36" s="39"/>
      <c r="H36" s="39"/>
      <c r="I36" s="164" t="s">
        <v>40</v>
      </c>
      <c r="J36" s="164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43</v>
      </c>
      <c r="E37" s="152" t="s">
        <v>44</v>
      </c>
      <c r="F37" s="165">
        <f>ROUND((SUM(BE133:BE202)),  2)</f>
        <v>0</v>
      </c>
      <c r="G37" s="39"/>
      <c r="H37" s="39"/>
      <c r="I37" s="166">
        <v>0.20999999999999999</v>
      </c>
      <c r="J37" s="165">
        <f>ROUND(((SUM(BE133:BE202))*I37),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ROUND((SUM(BF133:BF202)),  2)</f>
        <v>0</v>
      </c>
      <c r="G38" s="39"/>
      <c r="H38" s="39"/>
      <c r="I38" s="166">
        <v>0.14999999999999999</v>
      </c>
      <c r="J38" s="165">
        <f>ROUND(((SUM(BF133:BF202))*I38),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ROUND((SUM(BG133:BG202)),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ROUND((SUM(BH133:BH202)),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ROUND((SUM(BI133:BI202)),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Přístavba objektu SOŠ a SOU Kladno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1453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181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G - Plyn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Kladno</v>
      </c>
      <c r="G93" s="41"/>
      <c r="H93" s="41"/>
      <c r="I93" s="33" t="s">
        <v>22</v>
      </c>
      <c r="J93" s="80" t="str">
        <f>IF(J16="","",J16)</f>
        <v>19. 9. 2023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24</v>
      </c>
      <c r="D95" s="41"/>
      <c r="E95" s="41"/>
      <c r="F95" s="28" t="str">
        <f>E19</f>
        <v>SOŠ a SOU Kladno, Nám. E. Beneše 2353, Kladno</v>
      </c>
      <c r="G95" s="41"/>
      <c r="H95" s="41"/>
      <c r="I95" s="33" t="s">
        <v>30</v>
      </c>
      <c r="J95" s="37" t="str">
        <f>E25</f>
        <v>Ateliér Civilista s.r.o., Bratronice 241, 273 63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184</v>
      </c>
      <c r="D98" s="188"/>
      <c r="E98" s="188"/>
      <c r="F98" s="188"/>
      <c r="G98" s="188"/>
      <c r="H98" s="188"/>
      <c r="I98" s="188"/>
      <c r="J98" s="189" t="s">
        <v>185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186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187</v>
      </c>
    </row>
    <row r="101" s="9" customFormat="1" ht="24.96" customHeight="1">
      <c r="A101" s="9"/>
      <c r="B101" s="191"/>
      <c r="C101" s="192"/>
      <c r="D101" s="193" t="s">
        <v>188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686</v>
      </c>
      <c r="E102" s="199"/>
      <c r="F102" s="199"/>
      <c r="G102" s="199"/>
      <c r="H102" s="199"/>
      <c r="I102" s="199"/>
      <c r="J102" s="200">
        <f>J135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1145</v>
      </c>
      <c r="E103" s="199"/>
      <c r="F103" s="199"/>
      <c r="G103" s="199"/>
      <c r="H103" s="199"/>
      <c r="I103" s="199"/>
      <c r="J103" s="200">
        <f>J159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1186</v>
      </c>
      <c r="E104" s="199"/>
      <c r="F104" s="199"/>
      <c r="G104" s="199"/>
      <c r="H104" s="199"/>
      <c r="I104" s="199"/>
      <c r="J104" s="200">
        <f>J163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191</v>
      </c>
      <c r="E105" s="199"/>
      <c r="F105" s="199"/>
      <c r="G105" s="199"/>
      <c r="H105" s="199"/>
      <c r="I105" s="199"/>
      <c r="J105" s="200">
        <f>J172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192</v>
      </c>
      <c r="E106" s="194"/>
      <c r="F106" s="194"/>
      <c r="G106" s="194"/>
      <c r="H106" s="194"/>
      <c r="I106" s="194"/>
      <c r="J106" s="195">
        <f>J175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3"/>
      <c r="D107" s="198" t="s">
        <v>3798</v>
      </c>
      <c r="E107" s="199"/>
      <c r="F107" s="199"/>
      <c r="G107" s="199"/>
      <c r="H107" s="199"/>
      <c r="I107" s="199"/>
      <c r="J107" s="200">
        <f>J176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498</v>
      </c>
      <c r="E108" s="199"/>
      <c r="F108" s="199"/>
      <c r="G108" s="199"/>
      <c r="H108" s="199"/>
      <c r="I108" s="199"/>
      <c r="J108" s="200">
        <f>J193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499</v>
      </c>
      <c r="E109" s="194"/>
      <c r="F109" s="194"/>
      <c r="G109" s="194"/>
      <c r="H109" s="194"/>
      <c r="I109" s="194"/>
      <c r="J109" s="195">
        <f>J200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199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Přístavba objektu SOŠ a SOU Kladno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177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5" t="s">
        <v>1453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179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6" t="s">
        <v>180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181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>G - Plyn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F16</f>
        <v>Kladno</v>
      </c>
      <c r="G127" s="41"/>
      <c r="H127" s="41"/>
      <c r="I127" s="33" t="s">
        <v>22</v>
      </c>
      <c r="J127" s="80" t="str">
        <f>IF(J16="","",J16)</f>
        <v>19. 9. 2023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40.05" customHeight="1">
      <c r="A129" s="39"/>
      <c r="B129" s="40"/>
      <c r="C129" s="33" t="s">
        <v>24</v>
      </c>
      <c r="D129" s="41"/>
      <c r="E129" s="41"/>
      <c r="F129" s="28" t="str">
        <f>E19</f>
        <v>SOŠ a SOU Kladno, Nám. E. Beneše 2353, Kladno</v>
      </c>
      <c r="G129" s="41"/>
      <c r="H129" s="41"/>
      <c r="I129" s="33" t="s">
        <v>30</v>
      </c>
      <c r="J129" s="37" t="str">
        <f>E25</f>
        <v>Ateliér Civilista s.r.o., Bratronice 241, 273 63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IF(E22="","",E22)</f>
        <v>Vyplň údaj</v>
      </c>
      <c r="G130" s="41"/>
      <c r="H130" s="41"/>
      <c r="I130" s="33" t="s">
        <v>35</v>
      </c>
      <c r="J130" s="37" t="str">
        <f>E28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2"/>
      <c r="B132" s="203"/>
      <c r="C132" s="204" t="s">
        <v>200</v>
      </c>
      <c r="D132" s="205" t="s">
        <v>64</v>
      </c>
      <c r="E132" s="205" t="s">
        <v>60</v>
      </c>
      <c r="F132" s="205" t="s">
        <v>61</v>
      </c>
      <c r="G132" s="205" t="s">
        <v>201</v>
      </c>
      <c r="H132" s="205" t="s">
        <v>202</v>
      </c>
      <c r="I132" s="205" t="s">
        <v>203</v>
      </c>
      <c r="J132" s="205" t="s">
        <v>185</v>
      </c>
      <c r="K132" s="206" t="s">
        <v>204</v>
      </c>
      <c r="L132" s="207"/>
      <c r="M132" s="101" t="s">
        <v>1</v>
      </c>
      <c r="N132" s="102" t="s">
        <v>43</v>
      </c>
      <c r="O132" s="102" t="s">
        <v>205</v>
      </c>
      <c r="P132" s="102" t="s">
        <v>206</v>
      </c>
      <c r="Q132" s="102" t="s">
        <v>207</v>
      </c>
      <c r="R132" s="102" t="s">
        <v>208</v>
      </c>
      <c r="S132" s="102" t="s">
        <v>209</v>
      </c>
      <c r="T132" s="103" t="s">
        <v>210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39"/>
      <c r="B133" s="40"/>
      <c r="C133" s="108" t="s">
        <v>211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P134+P175+P200</f>
        <v>0</v>
      </c>
      <c r="Q133" s="105"/>
      <c r="R133" s="210">
        <f>R134+R175+R200</f>
        <v>8.7260240000000007</v>
      </c>
      <c r="S133" s="105"/>
      <c r="T133" s="211">
        <f>T134+T175+T200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78</v>
      </c>
      <c r="AU133" s="18" t="s">
        <v>187</v>
      </c>
      <c r="BK133" s="212">
        <f>BK134+BK175+BK200</f>
        <v>0</v>
      </c>
    </row>
    <row r="134" s="12" customFormat="1" ht="25.92" customHeight="1">
      <c r="A134" s="12"/>
      <c r="B134" s="213"/>
      <c r="C134" s="214"/>
      <c r="D134" s="215" t="s">
        <v>78</v>
      </c>
      <c r="E134" s="216" t="s">
        <v>212</v>
      </c>
      <c r="F134" s="216" t="s">
        <v>213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P135+P159+P163+P172</f>
        <v>0</v>
      </c>
      <c r="Q134" s="221"/>
      <c r="R134" s="222">
        <f>R135+R159+R163+R172</f>
        <v>8.6456</v>
      </c>
      <c r="S134" s="221"/>
      <c r="T134" s="223">
        <f>T135+T159+T163+T172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78</v>
      </c>
      <c r="AU134" s="225" t="s">
        <v>79</v>
      </c>
      <c r="AY134" s="224" t="s">
        <v>214</v>
      </c>
      <c r="BK134" s="226">
        <f>BK135+BK159+BK163+BK172</f>
        <v>0</v>
      </c>
    </row>
    <row r="135" s="12" customFormat="1" ht="22.8" customHeight="1">
      <c r="A135" s="12"/>
      <c r="B135" s="213"/>
      <c r="C135" s="214"/>
      <c r="D135" s="215" t="s">
        <v>78</v>
      </c>
      <c r="E135" s="227" t="s">
        <v>85</v>
      </c>
      <c r="F135" s="227" t="s">
        <v>691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SUM(P136:P158)</f>
        <v>0</v>
      </c>
      <c r="Q135" s="221"/>
      <c r="R135" s="222">
        <f>SUM(R136:R158)</f>
        <v>8.6400000000000006</v>
      </c>
      <c r="S135" s="221"/>
      <c r="T135" s="223">
        <f>SUM(T136:T158)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85</v>
      </c>
      <c r="AT135" s="225" t="s">
        <v>78</v>
      </c>
      <c r="AU135" s="225" t="s">
        <v>85</v>
      </c>
      <c r="AY135" s="224" t="s">
        <v>214</v>
      </c>
      <c r="BK135" s="226">
        <f>SUM(BK136:BK158)</f>
        <v>0</v>
      </c>
    </row>
    <row r="136" s="2" customFormat="1" ht="33" customHeight="1">
      <c r="A136" s="39"/>
      <c r="B136" s="40"/>
      <c r="C136" s="229" t="s">
        <v>85</v>
      </c>
      <c r="D136" s="229" t="s">
        <v>218</v>
      </c>
      <c r="E136" s="231" t="s">
        <v>3098</v>
      </c>
      <c r="F136" s="232" t="s">
        <v>3099</v>
      </c>
      <c r="G136" s="233" t="s">
        <v>710</v>
      </c>
      <c r="H136" s="234">
        <v>17.280000000000001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44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117</v>
      </c>
      <c r="AT136" s="241" t="s">
        <v>218</v>
      </c>
      <c r="AU136" s="241" t="s">
        <v>87</v>
      </c>
      <c r="AY136" s="18" t="s">
        <v>214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85</v>
      </c>
      <c r="BK136" s="242">
        <f>ROUND(I136*H136,2)</f>
        <v>0</v>
      </c>
      <c r="BL136" s="18" t="s">
        <v>117</v>
      </c>
      <c r="BM136" s="241" t="s">
        <v>3799</v>
      </c>
    </row>
    <row r="137" s="2" customFormat="1">
      <c r="A137" s="39"/>
      <c r="B137" s="40"/>
      <c r="C137" s="41"/>
      <c r="D137" s="243" t="s">
        <v>224</v>
      </c>
      <c r="E137" s="41"/>
      <c r="F137" s="244" t="s">
        <v>3099</v>
      </c>
      <c r="G137" s="41"/>
      <c r="H137" s="41"/>
      <c r="I137" s="245"/>
      <c r="J137" s="41"/>
      <c r="K137" s="41"/>
      <c r="L137" s="45"/>
      <c r="M137" s="246"/>
      <c r="N137" s="24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87</v>
      </c>
    </row>
    <row r="138" s="14" customFormat="1">
      <c r="A138" s="14"/>
      <c r="B138" s="258"/>
      <c r="C138" s="259"/>
      <c r="D138" s="243" t="s">
        <v>226</v>
      </c>
      <c r="E138" s="260" t="s">
        <v>1</v>
      </c>
      <c r="F138" s="261" t="s">
        <v>3800</v>
      </c>
      <c r="G138" s="259"/>
      <c r="H138" s="262">
        <v>17.280000000000001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226</v>
      </c>
      <c r="AU138" s="268" t="s">
        <v>87</v>
      </c>
      <c r="AV138" s="14" t="s">
        <v>87</v>
      </c>
      <c r="AW138" s="14" t="s">
        <v>34</v>
      </c>
      <c r="AX138" s="14" t="s">
        <v>85</v>
      </c>
      <c r="AY138" s="268" t="s">
        <v>214</v>
      </c>
    </row>
    <row r="139" s="2" customFormat="1" ht="37.8" customHeight="1">
      <c r="A139" s="39"/>
      <c r="B139" s="40"/>
      <c r="C139" s="229" t="s">
        <v>87</v>
      </c>
      <c r="D139" s="229" t="s">
        <v>218</v>
      </c>
      <c r="E139" s="231" t="s">
        <v>1238</v>
      </c>
      <c r="F139" s="232" t="s">
        <v>1239</v>
      </c>
      <c r="G139" s="233" t="s">
        <v>710</v>
      </c>
      <c r="H139" s="234">
        <v>5.7599999999999998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44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117</v>
      </c>
      <c r="AT139" s="241" t="s">
        <v>218</v>
      </c>
      <c r="AU139" s="241" t="s">
        <v>87</v>
      </c>
      <c r="AY139" s="18" t="s">
        <v>214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117</v>
      </c>
      <c r="BM139" s="241" t="s">
        <v>3801</v>
      </c>
    </row>
    <row r="140" s="2" customFormat="1">
      <c r="A140" s="39"/>
      <c r="B140" s="40"/>
      <c r="C140" s="41"/>
      <c r="D140" s="243" t="s">
        <v>224</v>
      </c>
      <c r="E140" s="41"/>
      <c r="F140" s="244" t="s">
        <v>1239</v>
      </c>
      <c r="G140" s="41"/>
      <c r="H140" s="41"/>
      <c r="I140" s="245"/>
      <c r="J140" s="41"/>
      <c r="K140" s="41"/>
      <c r="L140" s="45"/>
      <c r="M140" s="246"/>
      <c r="N140" s="24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87</v>
      </c>
    </row>
    <row r="141" s="14" customFormat="1">
      <c r="A141" s="14"/>
      <c r="B141" s="258"/>
      <c r="C141" s="259"/>
      <c r="D141" s="243" t="s">
        <v>226</v>
      </c>
      <c r="E141" s="260" t="s">
        <v>1</v>
      </c>
      <c r="F141" s="261" t="s">
        <v>3802</v>
      </c>
      <c r="G141" s="259"/>
      <c r="H141" s="262">
        <v>5.7599999999999998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226</v>
      </c>
      <c r="AU141" s="268" t="s">
        <v>87</v>
      </c>
      <c r="AV141" s="14" t="s">
        <v>87</v>
      </c>
      <c r="AW141" s="14" t="s">
        <v>34</v>
      </c>
      <c r="AX141" s="14" t="s">
        <v>85</v>
      </c>
      <c r="AY141" s="268" t="s">
        <v>214</v>
      </c>
    </row>
    <row r="142" s="2" customFormat="1" ht="24.15" customHeight="1">
      <c r="A142" s="39"/>
      <c r="B142" s="40"/>
      <c r="C142" s="229" t="s">
        <v>95</v>
      </c>
      <c r="D142" s="229" t="s">
        <v>218</v>
      </c>
      <c r="E142" s="231" t="s">
        <v>1073</v>
      </c>
      <c r="F142" s="232" t="s">
        <v>1074</v>
      </c>
      <c r="G142" s="233" t="s">
        <v>221</v>
      </c>
      <c r="H142" s="234">
        <v>14.4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44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117</v>
      </c>
      <c r="AT142" s="241" t="s">
        <v>218</v>
      </c>
      <c r="AU142" s="241" t="s">
        <v>87</v>
      </c>
      <c r="AY142" s="18" t="s">
        <v>214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85</v>
      </c>
      <c r="BK142" s="242">
        <f>ROUND(I142*H142,2)</f>
        <v>0</v>
      </c>
      <c r="BL142" s="18" t="s">
        <v>117</v>
      </c>
      <c r="BM142" s="241" t="s">
        <v>3803</v>
      </c>
    </row>
    <row r="143" s="2" customFormat="1">
      <c r="A143" s="39"/>
      <c r="B143" s="40"/>
      <c r="C143" s="41"/>
      <c r="D143" s="243" t="s">
        <v>224</v>
      </c>
      <c r="E143" s="41"/>
      <c r="F143" s="244" t="s">
        <v>1074</v>
      </c>
      <c r="G143" s="41"/>
      <c r="H143" s="41"/>
      <c r="I143" s="245"/>
      <c r="J143" s="41"/>
      <c r="K143" s="41"/>
      <c r="L143" s="45"/>
      <c r="M143" s="246"/>
      <c r="N143" s="24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224</v>
      </c>
      <c r="AU143" s="18" t="s">
        <v>87</v>
      </c>
    </row>
    <row r="144" s="14" customFormat="1">
      <c r="A144" s="14"/>
      <c r="B144" s="258"/>
      <c r="C144" s="259"/>
      <c r="D144" s="243" t="s">
        <v>226</v>
      </c>
      <c r="E144" s="260" t="s">
        <v>1</v>
      </c>
      <c r="F144" s="261" t="s">
        <v>3804</v>
      </c>
      <c r="G144" s="259"/>
      <c r="H144" s="262">
        <v>14.4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8" t="s">
        <v>226</v>
      </c>
      <c r="AU144" s="268" t="s">
        <v>87</v>
      </c>
      <c r="AV144" s="14" t="s">
        <v>87</v>
      </c>
      <c r="AW144" s="14" t="s">
        <v>34</v>
      </c>
      <c r="AX144" s="14" t="s">
        <v>85</v>
      </c>
      <c r="AY144" s="268" t="s">
        <v>214</v>
      </c>
    </row>
    <row r="145" s="2" customFormat="1" ht="24.15" customHeight="1">
      <c r="A145" s="39"/>
      <c r="B145" s="40"/>
      <c r="C145" s="229" t="s">
        <v>117</v>
      </c>
      <c r="D145" s="229" t="s">
        <v>218</v>
      </c>
      <c r="E145" s="231" t="s">
        <v>1077</v>
      </c>
      <c r="F145" s="232" t="s">
        <v>1078</v>
      </c>
      <c r="G145" s="233" t="s">
        <v>283</v>
      </c>
      <c r="H145" s="234">
        <v>10.368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44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117</v>
      </c>
      <c r="AT145" s="241" t="s">
        <v>218</v>
      </c>
      <c r="AU145" s="241" t="s">
        <v>87</v>
      </c>
      <c r="AY145" s="18" t="s">
        <v>214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85</v>
      </c>
      <c r="BK145" s="242">
        <f>ROUND(I145*H145,2)</f>
        <v>0</v>
      </c>
      <c r="BL145" s="18" t="s">
        <v>117</v>
      </c>
      <c r="BM145" s="241" t="s">
        <v>3805</v>
      </c>
    </row>
    <row r="146" s="2" customFormat="1">
      <c r="A146" s="39"/>
      <c r="B146" s="40"/>
      <c r="C146" s="41"/>
      <c r="D146" s="243" t="s">
        <v>224</v>
      </c>
      <c r="E146" s="41"/>
      <c r="F146" s="244" t="s">
        <v>1078</v>
      </c>
      <c r="G146" s="41"/>
      <c r="H146" s="41"/>
      <c r="I146" s="245"/>
      <c r="J146" s="41"/>
      <c r="K146" s="41"/>
      <c r="L146" s="45"/>
      <c r="M146" s="246"/>
      <c r="N146" s="24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87</v>
      </c>
    </row>
    <row r="147" s="14" customFormat="1">
      <c r="A147" s="14"/>
      <c r="B147" s="258"/>
      <c r="C147" s="259"/>
      <c r="D147" s="243" t="s">
        <v>226</v>
      </c>
      <c r="E147" s="260" t="s">
        <v>1</v>
      </c>
      <c r="F147" s="261" t="s">
        <v>3806</v>
      </c>
      <c r="G147" s="259"/>
      <c r="H147" s="262">
        <v>10.368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8" t="s">
        <v>226</v>
      </c>
      <c r="AU147" s="268" t="s">
        <v>87</v>
      </c>
      <c r="AV147" s="14" t="s">
        <v>87</v>
      </c>
      <c r="AW147" s="14" t="s">
        <v>34</v>
      </c>
      <c r="AX147" s="14" t="s">
        <v>85</v>
      </c>
      <c r="AY147" s="268" t="s">
        <v>214</v>
      </c>
    </row>
    <row r="148" s="2" customFormat="1" ht="16.5" customHeight="1">
      <c r="A148" s="39"/>
      <c r="B148" s="40"/>
      <c r="C148" s="229" t="s">
        <v>721</v>
      </c>
      <c r="D148" s="229" t="s">
        <v>218</v>
      </c>
      <c r="E148" s="231" t="s">
        <v>1082</v>
      </c>
      <c r="F148" s="232" t="s">
        <v>1083</v>
      </c>
      <c r="G148" s="233" t="s">
        <v>710</v>
      </c>
      <c r="H148" s="234">
        <v>5.7599999999999998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44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117</v>
      </c>
      <c r="AT148" s="241" t="s">
        <v>218</v>
      </c>
      <c r="AU148" s="241" t="s">
        <v>87</v>
      </c>
      <c r="AY148" s="18" t="s">
        <v>214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85</v>
      </c>
      <c r="BK148" s="242">
        <f>ROUND(I148*H148,2)</f>
        <v>0</v>
      </c>
      <c r="BL148" s="18" t="s">
        <v>117</v>
      </c>
      <c r="BM148" s="241" t="s">
        <v>3807</v>
      </c>
    </row>
    <row r="149" s="2" customFormat="1">
      <c r="A149" s="39"/>
      <c r="B149" s="40"/>
      <c r="C149" s="41"/>
      <c r="D149" s="243" t="s">
        <v>224</v>
      </c>
      <c r="E149" s="41"/>
      <c r="F149" s="244" t="s">
        <v>1083</v>
      </c>
      <c r="G149" s="41"/>
      <c r="H149" s="41"/>
      <c r="I149" s="245"/>
      <c r="J149" s="41"/>
      <c r="K149" s="41"/>
      <c r="L149" s="45"/>
      <c r="M149" s="246"/>
      <c r="N149" s="24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224</v>
      </c>
      <c r="AU149" s="18" t="s">
        <v>87</v>
      </c>
    </row>
    <row r="150" s="2" customFormat="1" ht="24.15" customHeight="1">
      <c r="A150" s="39"/>
      <c r="B150" s="40"/>
      <c r="C150" s="229" t="s">
        <v>215</v>
      </c>
      <c r="D150" s="229" t="s">
        <v>218</v>
      </c>
      <c r="E150" s="231" t="s">
        <v>1154</v>
      </c>
      <c r="F150" s="232" t="s">
        <v>1155</v>
      </c>
      <c r="G150" s="233" t="s">
        <v>710</v>
      </c>
      <c r="H150" s="234">
        <v>11.52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44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117</v>
      </c>
      <c r="AT150" s="241" t="s">
        <v>218</v>
      </c>
      <c r="AU150" s="241" t="s">
        <v>87</v>
      </c>
      <c r="AY150" s="18" t="s">
        <v>214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85</v>
      </c>
      <c r="BK150" s="242">
        <f>ROUND(I150*H150,2)</f>
        <v>0</v>
      </c>
      <c r="BL150" s="18" t="s">
        <v>117</v>
      </c>
      <c r="BM150" s="241" t="s">
        <v>3808</v>
      </c>
    </row>
    <row r="151" s="2" customFormat="1">
      <c r="A151" s="39"/>
      <c r="B151" s="40"/>
      <c r="C151" s="41"/>
      <c r="D151" s="243" t="s">
        <v>224</v>
      </c>
      <c r="E151" s="41"/>
      <c r="F151" s="244" t="s">
        <v>1155</v>
      </c>
      <c r="G151" s="41"/>
      <c r="H151" s="41"/>
      <c r="I151" s="245"/>
      <c r="J151" s="41"/>
      <c r="K151" s="41"/>
      <c r="L151" s="45"/>
      <c r="M151" s="246"/>
      <c r="N151" s="24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224</v>
      </c>
      <c r="AU151" s="18" t="s">
        <v>87</v>
      </c>
    </row>
    <row r="152" s="14" customFormat="1">
      <c r="A152" s="14"/>
      <c r="B152" s="258"/>
      <c r="C152" s="259"/>
      <c r="D152" s="243" t="s">
        <v>226</v>
      </c>
      <c r="E152" s="260" t="s">
        <v>1</v>
      </c>
      <c r="F152" s="261" t="s">
        <v>3809</v>
      </c>
      <c r="G152" s="259"/>
      <c r="H152" s="262">
        <v>11.52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226</v>
      </c>
      <c r="AU152" s="268" t="s">
        <v>87</v>
      </c>
      <c r="AV152" s="14" t="s">
        <v>87</v>
      </c>
      <c r="AW152" s="14" t="s">
        <v>34</v>
      </c>
      <c r="AX152" s="14" t="s">
        <v>85</v>
      </c>
      <c r="AY152" s="268" t="s">
        <v>214</v>
      </c>
    </row>
    <row r="153" s="2" customFormat="1" ht="24.15" customHeight="1">
      <c r="A153" s="39"/>
      <c r="B153" s="40"/>
      <c r="C153" s="229" t="s">
        <v>732</v>
      </c>
      <c r="D153" s="229" t="s">
        <v>218</v>
      </c>
      <c r="E153" s="231" t="s">
        <v>3118</v>
      </c>
      <c r="F153" s="232" t="s">
        <v>3119</v>
      </c>
      <c r="G153" s="233" t="s">
        <v>710</v>
      </c>
      <c r="H153" s="234">
        <v>4.3200000000000003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44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117</v>
      </c>
      <c r="AT153" s="241" t="s">
        <v>218</v>
      </c>
      <c r="AU153" s="241" t="s">
        <v>87</v>
      </c>
      <c r="AY153" s="18" t="s">
        <v>214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85</v>
      </c>
      <c r="BK153" s="242">
        <f>ROUND(I153*H153,2)</f>
        <v>0</v>
      </c>
      <c r="BL153" s="18" t="s">
        <v>117</v>
      </c>
      <c r="BM153" s="241" t="s">
        <v>3810</v>
      </c>
    </row>
    <row r="154" s="2" customFormat="1">
      <c r="A154" s="39"/>
      <c r="B154" s="40"/>
      <c r="C154" s="41"/>
      <c r="D154" s="243" t="s">
        <v>224</v>
      </c>
      <c r="E154" s="41"/>
      <c r="F154" s="244" t="s">
        <v>3119</v>
      </c>
      <c r="G154" s="41"/>
      <c r="H154" s="41"/>
      <c r="I154" s="245"/>
      <c r="J154" s="41"/>
      <c r="K154" s="41"/>
      <c r="L154" s="45"/>
      <c r="M154" s="246"/>
      <c r="N154" s="24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224</v>
      </c>
      <c r="AU154" s="18" t="s">
        <v>87</v>
      </c>
    </row>
    <row r="155" s="14" customFormat="1">
      <c r="A155" s="14"/>
      <c r="B155" s="258"/>
      <c r="C155" s="259"/>
      <c r="D155" s="243" t="s">
        <v>226</v>
      </c>
      <c r="E155" s="260" t="s">
        <v>1</v>
      </c>
      <c r="F155" s="261" t="s">
        <v>3811</v>
      </c>
      <c r="G155" s="259"/>
      <c r="H155" s="262">
        <v>4.3200000000000003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226</v>
      </c>
      <c r="AU155" s="268" t="s">
        <v>87</v>
      </c>
      <c r="AV155" s="14" t="s">
        <v>87</v>
      </c>
      <c r="AW155" s="14" t="s">
        <v>34</v>
      </c>
      <c r="AX155" s="14" t="s">
        <v>85</v>
      </c>
      <c r="AY155" s="268" t="s">
        <v>214</v>
      </c>
    </row>
    <row r="156" s="2" customFormat="1" ht="16.5" customHeight="1">
      <c r="A156" s="39"/>
      <c r="B156" s="40"/>
      <c r="C156" s="280" t="s">
        <v>247</v>
      </c>
      <c r="D156" s="280" t="s">
        <v>244</v>
      </c>
      <c r="E156" s="282" t="s">
        <v>3123</v>
      </c>
      <c r="F156" s="283" t="s">
        <v>3812</v>
      </c>
      <c r="G156" s="284" t="s">
        <v>283</v>
      </c>
      <c r="H156" s="285">
        <v>8.6400000000000006</v>
      </c>
      <c r="I156" s="286"/>
      <c r="J156" s="287">
        <f>ROUND(I156*H156,2)</f>
        <v>0</v>
      </c>
      <c r="K156" s="283" t="s">
        <v>1</v>
      </c>
      <c r="L156" s="288"/>
      <c r="M156" s="289" t="s">
        <v>1</v>
      </c>
      <c r="N156" s="290" t="s">
        <v>44</v>
      </c>
      <c r="O156" s="92"/>
      <c r="P156" s="239">
        <f>O156*H156</f>
        <v>0</v>
      </c>
      <c r="Q156" s="239">
        <v>1</v>
      </c>
      <c r="R156" s="239">
        <f>Q156*H156</f>
        <v>8.6400000000000006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247</v>
      </c>
      <c r="AT156" s="241" t="s">
        <v>244</v>
      </c>
      <c r="AU156" s="241" t="s">
        <v>87</v>
      </c>
      <c r="AY156" s="18" t="s">
        <v>214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85</v>
      </c>
      <c r="BK156" s="242">
        <f>ROUND(I156*H156,2)</f>
        <v>0</v>
      </c>
      <c r="BL156" s="18" t="s">
        <v>117</v>
      </c>
      <c r="BM156" s="241" t="s">
        <v>3813</v>
      </c>
    </row>
    <row r="157" s="2" customFormat="1">
      <c r="A157" s="39"/>
      <c r="B157" s="40"/>
      <c r="C157" s="41"/>
      <c r="D157" s="243" t="s">
        <v>224</v>
      </c>
      <c r="E157" s="41"/>
      <c r="F157" s="244" t="s">
        <v>3812</v>
      </c>
      <c r="G157" s="41"/>
      <c r="H157" s="41"/>
      <c r="I157" s="245"/>
      <c r="J157" s="41"/>
      <c r="K157" s="41"/>
      <c r="L157" s="45"/>
      <c r="M157" s="246"/>
      <c r="N157" s="24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224</v>
      </c>
      <c r="AU157" s="18" t="s">
        <v>87</v>
      </c>
    </row>
    <row r="158" s="14" customFormat="1">
      <c r="A158" s="14"/>
      <c r="B158" s="258"/>
      <c r="C158" s="259"/>
      <c r="D158" s="243" t="s">
        <v>226</v>
      </c>
      <c r="E158" s="260" t="s">
        <v>1</v>
      </c>
      <c r="F158" s="261" t="s">
        <v>3814</v>
      </c>
      <c r="G158" s="259"/>
      <c r="H158" s="262">
        <v>8.6400000000000006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8" t="s">
        <v>226</v>
      </c>
      <c r="AU158" s="268" t="s">
        <v>87</v>
      </c>
      <c r="AV158" s="14" t="s">
        <v>87</v>
      </c>
      <c r="AW158" s="14" t="s">
        <v>34</v>
      </c>
      <c r="AX158" s="14" t="s">
        <v>85</v>
      </c>
      <c r="AY158" s="268" t="s">
        <v>214</v>
      </c>
    </row>
    <row r="159" s="12" customFormat="1" ht="22.8" customHeight="1">
      <c r="A159" s="12"/>
      <c r="B159" s="213"/>
      <c r="C159" s="214"/>
      <c r="D159" s="215" t="s">
        <v>78</v>
      </c>
      <c r="E159" s="227" t="s">
        <v>117</v>
      </c>
      <c r="F159" s="227" t="s">
        <v>1164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SUM(P160:P162)</f>
        <v>0</v>
      </c>
      <c r="Q159" s="221"/>
      <c r="R159" s="222">
        <f>SUM(R160:R162)</f>
        <v>0</v>
      </c>
      <c r="S159" s="221"/>
      <c r="T159" s="223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85</v>
      </c>
      <c r="AT159" s="225" t="s">
        <v>78</v>
      </c>
      <c r="AU159" s="225" t="s">
        <v>85</v>
      </c>
      <c r="AY159" s="224" t="s">
        <v>214</v>
      </c>
      <c r="BK159" s="226">
        <f>SUM(BK160:BK162)</f>
        <v>0</v>
      </c>
    </row>
    <row r="160" s="2" customFormat="1" ht="16.5" customHeight="1">
      <c r="A160" s="39"/>
      <c r="B160" s="40"/>
      <c r="C160" s="229" t="s">
        <v>271</v>
      </c>
      <c r="D160" s="229" t="s">
        <v>218</v>
      </c>
      <c r="E160" s="231" t="s">
        <v>1165</v>
      </c>
      <c r="F160" s="232" t="s">
        <v>1166</v>
      </c>
      <c r="G160" s="233" t="s">
        <v>710</v>
      </c>
      <c r="H160" s="234">
        <v>1.44</v>
      </c>
      <c r="I160" s="235"/>
      <c r="J160" s="236">
        <f>ROUND(I160*H160,2)</f>
        <v>0</v>
      </c>
      <c r="K160" s="232" t="s">
        <v>1</v>
      </c>
      <c r="L160" s="45"/>
      <c r="M160" s="237" t="s">
        <v>1</v>
      </c>
      <c r="N160" s="238" t="s">
        <v>44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117</v>
      </c>
      <c r="AT160" s="241" t="s">
        <v>218</v>
      </c>
      <c r="AU160" s="241" t="s">
        <v>87</v>
      </c>
      <c r="AY160" s="18" t="s">
        <v>214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85</v>
      </c>
      <c r="BK160" s="242">
        <f>ROUND(I160*H160,2)</f>
        <v>0</v>
      </c>
      <c r="BL160" s="18" t="s">
        <v>117</v>
      </c>
      <c r="BM160" s="241" t="s">
        <v>3815</v>
      </c>
    </row>
    <row r="161" s="2" customFormat="1">
      <c r="A161" s="39"/>
      <c r="B161" s="40"/>
      <c r="C161" s="41"/>
      <c r="D161" s="243" t="s">
        <v>224</v>
      </c>
      <c r="E161" s="41"/>
      <c r="F161" s="244" t="s">
        <v>1166</v>
      </c>
      <c r="G161" s="41"/>
      <c r="H161" s="41"/>
      <c r="I161" s="245"/>
      <c r="J161" s="41"/>
      <c r="K161" s="41"/>
      <c r="L161" s="45"/>
      <c r="M161" s="246"/>
      <c r="N161" s="24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224</v>
      </c>
      <c r="AU161" s="18" t="s">
        <v>87</v>
      </c>
    </row>
    <row r="162" s="14" customFormat="1">
      <c r="A162" s="14"/>
      <c r="B162" s="258"/>
      <c r="C162" s="259"/>
      <c r="D162" s="243" t="s">
        <v>226</v>
      </c>
      <c r="E162" s="260" t="s">
        <v>1</v>
      </c>
      <c r="F162" s="261" t="s">
        <v>3816</v>
      </c>
      <c r="G162" s="259"/>
      <c r="H162" s="262">
        <v>1.44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226</v>
      </c>
      <c r="AU162" s="268" t="s">
        <v>87</v>
      </c>
      <c r="AV162" s="14" t="s">
        <v>87</v>
      </c>
      <c r="AW162" s="14" t="s">
        <v>34</v>
      </c>
      <c r="AX162" s="14" t="s">
        <v>85</v>
      </c>
      <c r="AY162" s="268" t="s">
        <v>214</v>
      </c>
    </row>
    <row r="163" s="12" customFormat="1" ht="22.8" customHeight="1">
      <c r="A163" s="12"/>
      <c r="B163" s="213"/>
      <c r="C163" s="214"/>
      <c r="D163" s="215" t="s">
        <v>78</v>
      </c>
      <c r="E163" s="227" t="s">
        <v>247</v>
      </c>
      <c r="F163" s="227" t="s">
        <v>1206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SUM(P164:P171)</f>
        <v>0</v>
      </c>
      <c r="Q163" s="221"/>
      <c r="R163" s="222">
        <f>SUM(R164:R171)</f>
        <v>0.0055999999999999991</v>
      </c>
      <c r="S163" s="221"/>
      <c r="T163" s="223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85</v>
      </c>
      <c r="AT163" s="225" t="s">
        <v>78</v>
      </c>
      <c r="AU163" s="225" t="s">
        <v>85</v>
      </c>
      <c r="AY163" s="224" t="s">
        <v>214</v>
      </c>
      <c r="BK163" s="226">
        <f>SUM(BK164:BK171)</f>
        <v>0</v>
      </c>
    </row>
    <row r="164" s="2" customFormat="1" ht="24.15" customHeight="1">
      <c r="A164" s="39"/>
      <c r="B164" s="40"/>
      <c r="C164" s="229" t="s">
        <v>748</v>
      </c>
      <c r="D164" s="229" t="s">
        <v>218</v>
      </c>
      <c r="E164" s="231" t="s">
        <v>3817</v>
      </c>
      <c r="F164" s="232" t="s">
        <v>3818</v>
      </c>
      <c r="G164" s="233" t="s">
        <v>239</v>
      </c>
      <c r="H164" s="234">
        <v>20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44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117</v>
      </c>
      <c r="AT164" s="241" t="s">
        <v>218</v>
      </c>
      <c r="AU164" s="241" t="s">
        <v>87</v>
      </c>
      <c r="AY164" s="18" t="s">
        <v>214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85</v>
      </c>
      <c r="BK164" s="242">
        <f>ROUND(I164*H164,2)</f>
        <v>0</v>
      </c>
      <c r="BL164" s="18" t="s">
        <v>117</v>
      </c>
      <c r="BM164" s="241" t="s">
        <v>3819</v>
      </c>
    </row>
    <row r="165" s="2" customFormat="1">
      <c r="A165" s="39"/>
      <c r="B165" s="40"/>
      <c r="C165" s="41"/>
      <c r="D165" s="243" t="s">
        <v>224</v>
      </c>
      <c r="E165" s="41"/>
      <c r="F165" s="244" t="s">
        <v>3818</v>
      </c>
      <c r="G165" s="41"/>
      <c r="H165" s="41"/>
      <c r="I165" s="245"/>
      <c r="J165" s="41"/>
      <c r="K165" s="41"/>
      <c r="L165" s="45"/>
      <c r="M165" s="246"/>
      <c r="N165" s="24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224</v>
      </c>
      <c r="AU165" s="18" t="s">
        <v>87</v>
      </c>
    </row>
    <row r="166" s="2" customFormat="1" ht="24.15" customHeight="1">
      <c r="A166" s="39"/>
      <c r="B166" s="40"/>
      <c r="C166" s="280" t="s">
        <v>601</v>
      </c>
      <c r="D166" s="280" t="s">
        <v>244</v>
      </c>
      <c r="E166" s="282" t="s">
        <v>3820</v>
      </c>
      <c r="F166" s="283" t="s">
        <v>3821</v>
      </c>
      <c r="G166" s="284" t="s">
        <v>239</v>
      </c>
      <c r="H166" s="285">
        <v>20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44</v>
      </c>
      <c r="O166" s="92"/>
      <c r="P166" s="239">
        <f>O166*H166</f>
        <v>0</v>
      </c>
      <c r="Q166" s="239">
        <v>0.00027999999999999998</v>
      </c>
      <c r="R166" s="239">
        <f>Q166*H166</f>
        <v>0.0055999999999999991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247</v>
      </c>
      <c r="AT166" s="241" t="s">
        <v>244</v>
      </c>
      <c r="AU166" s="241" t="s">
        <v>87</v>
      </c>
      <c r="AY166" s="18" t="s">
        <v>214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85</v>
      </c>
      <c r="BK166" s="242">
        <f>ROUND(I166*H166,2)</f>
        <v>0</v>
      </c>
      <c r="BL166" s="18" t="s">
        <v>117</v>
      </c>
      <c r="BM166" s="241" t="s">
        <v>3822</v>
      </c>
    </row>
    <row r="167" s="2" customFormat="1">
      <c r="A167" s="39"/>
      <c r="B167" s="40"/>
      <c r="C167" s="41"/>
      <c r="D167" s="243" t="s">
        <v>224</v>
      </c>
      <c r="E167" s="41"/>
      <c r="F167" s="244" t="s">
        <v>3821</v>
      </c>
      <c r="G167" s="41"/>
      <c r="H167" s="41"/>
      <c r="I167" s="245"/>
      <c r="J167" s="41"/>
      <c r="K167" s="41"/>
      <c r="L167" s="45"/>
      <c r="M167" s="246"/>
      <c r="N167" s="247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224</v>
      </c>
      <c r="AU167" s="18" t="s">
        <v>87</v>
      </c>
    </row>
    <row r="168" s="2" customFormat="1" ht="16.5" customHeight="1">
      <c r="A168" s="39"/>
      <c r="B168" s="40"/>
      <c r="C168" s="229" t="s">
        <v>762</v>
      </c>
      <c r="D168" s="229" t="s">
        <v>218</v>
      </c>
      <c r="E168" s="231" t="s">
        <v>3823</v>
      </c>
      <c r="F168" s="232" t="s">
        <v>3824</v>
      </c>
      <c r="G168" s="233" t="s">
        <v>239</v>
      </c>
      <c r="H168" s="234">
        <v>0.69999999999999996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44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117</v>
      </c>
      <c r="AT168" s="241" t="s">
        <v>218</v>
      </c>
      <c r="AU168" s="241" t="s">
        <v>87</v>
      </c>
      <c r="AY168" s="18" t="s">
        <v>214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85</v>
      </c>
      <c r="BK168" s="242">
        <f>ROUND(I168*H168,2)</f>
        <v>0</v>
      </c>
      <c r="BL168" s="18" t="s">
        <v>117</v>
      </c>
      <c r="BM168" s="241" t="s">
        <v>3825</v>
      </c>
    </row>
    <row r="169" s="2" customFormat="1">
      <c r="A169" s="39"/>
      <c r="B169" s="40"/>
      <c r="C169" s="41"/>
      <c r="D169" s="243" t="s">
        <v>224</v>
      </c>
      <c r="E169" s="41"/>
      <c r="F169" s="244" t="s">
        <v>3824</v>
      </c>
      <c r="G169" s="41"/>
      <c r="H169" s="41"/>
      <c r="I169" s="245"/>
      <c r="J169" s="41"/>
      <c r="K169" s="41"/>
      <c r="L169" s="45"/>
      <c r="M169" s="246"/>
      <c r="N169" s="24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224</v>
      </c>
      <c r="AU169" s="18" t="s">
        <v>87</v>
      </c>
    </row>
    <row r="170" s="2" customFormat="1" ht="16.5" customHeight="1">
      <c r="A170" s="39"/>
      <c r="B170" s="40"/>
      <c r="C170" s="229" t="s">
        <v>768</v>
      </c>
      <c r="D170" s="229" t="s">
        <v>218</v>
      </c>
      <c r="E170" s="231" t="s">
        <v>3826</v>
      </c>
      <c r="F170" s="232" t="s">
        <v>3827</v>
      </c>
      <c r="G170" s="233" t="s">
        <v>515</v>
      </c>
      <c r="H170" s="234">
        <v>1</v>
      </c>
      <c r="I170" s="235"/>
      <c r="J170" s="236">
        <f>ROUND(I170*H170,2)</f>
        <v>0</v>
      </c>
      <c r="K170" s="232" t="s">
        <v>1</v>
      </c>
      <c r="L170" s="45"/>
      <c r="M170" s="237" t="s">
        <v>1</v>
      </c>
      <c r="N170" s="238" t="s">
        <v>44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117</v>
      </c>
      <c r="AT170" s="241" t="s">
        <v>218</v>
      </c>
      <c r="AU170" s="241" t="s">
        <v>87</v>
      </c>
      <c r="AY170" s="18" t="s">
        <v>214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85</v>
      </c>
      <c r="BK170" s="242">
        <f>ROUND(I170*H170,2)</f>
        <v>0</v>
      </c>
      <c r="BL170" s="18" t="s">
        <v>117</v>
      </c>
      <c r="BM170" s="241" t="s">
        <v>3828</v>
      </c>
    </row>
    <row r="171" s="2" customFormat="1">
      <c r="A171" s="39"/>
      <c r="B171" s="40"/>
      <c r="C171" s="41"/>
      <c r="D171" s="243" t="s">
        <v>224</v>
      </c>
      <c r="E171" s="41"/>
      <c r="F171" s="244" t="s">
        <v>3827</v>
      </c>
      <c r="G171" s="41"/>
      <c r="H171" s="41"/>
      <c r="I171" s="245"/>
      <c r="J171" s="41"/>
      <c r="K171" s="41"/>
      <c r="L171" s="45"/>
      <c r="M171" s="246"/>
      <c r="N171" s="24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87</v>
      </c>
    </row>
    <row r="172" s="12" customFormat="1" ht="22.8" customHeight="1">
      <c r="A172" s="12"/>
      <c r="B172" s="213"/>
      <c r="C172" s="214"/>
      <c r="D172" s="215" t="s">
        <v>78</v>
      </c>
      <c r="E172" s="227" t="s">
        <v>278</v>
      </c>
      <c r="F172" s="227" t="s">
        <v>279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SUM(P173:P174)</f>
        <v>0</v>
      </c>
      <c r="Q172" s="221"/>
      <c r="R172" s="222">
        <f>SUM(R173:R174)</f>
        <v>0</v>
      </c>
      <c r="S172" s="221"/>
      <c r="T172" s="223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85</v>
      </c>
      <c r="AT172" s="225" t="s">
        <v>78</v>
      </c>
      <c r="AU172" s="225" t="s">
        <v>85</v>
      </c>
      <c r="AY172" s="224" t="s">
        <v>214</v>
      </c>
      <c r="BK172" s="226">
        <f>SUM(BK173:BK174)</f>
        <v>0</v>
      </c>
    </row>
    <row r="173" s="2" customFormat="1" ht="24.15" customHeight="1">
      <c r="A173" s="39"/>
      <c r="B173" s="40"/>
      <c r="C173" s="229" t="s">
        <v>775</v>
      </c>
      <c r="D173" s="229" t="s">
        <v>218</v>
      </c>
      <c r="E173" s="231" t="s">
        <v>3143</v>
      </c>
      <c r="F173" s="232" t="s">
        <v>3144</v>
      </c>
      <c r="G173" s="233" t="s">
        <v>283</v>
      </c>
      <c r="H173" s="234">
        <v>8.6460000000000008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44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117</v>
      </c>
      <c r="AT173" s="241" t="s">
        <v>218</v>
      </c>
      <c r="AU173" s="241" t="s">
        <v>87</v>
      </c>
      <c r="AY173" s="18" t="s">
        <v>214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85</v>
      </c>
      <c r="BK173" s="242">
        <f>ROUND(I173*H173,2)</f>
        <v>0</v>
      </c>
      <c r="BL173" s="18" t="s">
        <v>117</v>
      </c>
      <c r="BM173" s="241" t="s">
        <v>3829</v>
      </c>
    </row>
    <row r="174" s="2" customFormat="1">
      <c r="A174" s="39"/>
      <c r="B174" s="40"/>
      <c r="C174" s="41"/>
      <c r="D174" s="243" t="s">
        <v>224</v>
      </c>
      <c r="E174" s="41"/>
      <c r="F174" s="244" t="s">
        <v>3144</v>
      </c>
      <c r="G174" s="41"/>
      <c r="H174" s="41"/>
      <c r="I174" s="245"/>
      <c r="J174" s="41"/>
      <c r="K174" s="41"/>
      <c r="L174" s="45"/>
      <c r="M174" s="246"/>
      <c r="N174" s="24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224</v>
      </c>
      <c r="AU174" s="18" t="s">
        <v>87</v>
      </c>
    </row>
    <row r="175" s="12" customFormat="1" ht="25.92" customHeight="1">
      <c r="A175" s="12"/>
      <c r="B175" s="213"/>
      <c r="C175" s="214"/>
      <c r="D175" s="215" t="s">
        <v>78</v>
      </c>
      <c r="E175" s="216" t="s">
        <v>286</v>
      </c>
      <c r="F175" s="216" t="s">
        <v>287</v>
      </c>
      <c r="G175" s="214"/>
      <c r="H175" s="214"/>
      <c r="I175" s="217"/>
      <c r="J175" s="218">
        <f>BK175</f>
        <v>0</v>
      </c>
      <c r="K175" s="214"/>
      <c r="L175" s="219"/>
      <c r="M175" s="220"/>
      <c r="N175" s="221"/>
      <c r="O175" s="221"/>
      <c r="P175" s="222">
        <f>P176+P193</f>
        <v>0</v>
      </c>
      <c r="Q175" s="221"/>
      <c r="R175" s="222">
        <f>R176+R193</f>
        <v>0.080423999999999995</v>
      </c>
      <c r="S175" s="221"/>
      <c r="T175" s="223">
        <f>T176+T193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87</v>
      </c>
      <c r="AT175" s="225" t="s">
        <v>78</v>
      </c>
      <c r="AU175" s="225" t="s">
        <v>79</v>
      </c>
      <c r="AY175" s="224" t="s">
        <v>214</v>
      </c>
      <c r="BK175" s="226">
        <f>BK176+BK193</f>
        <v>0</v>
      </c>
    </row>
    <row r="176" s="12" customFormat="1" ht="22.8" customHeight="1">
      <c r="A176" s="12"/>
      <c r="B176" s="213"/>
      <c r="C176" s="214"/>
      <c r="D176" s="215" t="s">
        <v>78</v>
      </c>
      <c r="E176" s="227" t="s">
        <v>3830</v>
      </c>
      <c r="F176" s="227" t="s">
        <v>3831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SUM(P177:P192)</f>
        <v>0</v>
      </c>
      <c r="Q176" s="221"/>
      <c r="R176" s="222">
        <f>SUM(R177:R192)</f>
        <v>0.011963999999999999</v>
      </c>
      <c r="S176" s="221"/>
      <c r="T176" s="223">
        <f>SUM(T177:T192)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87</v>
      </c>
      <c r="AT176" s="225" t="s">
        <v>78</v>
      </c>
      <c r="AU176" s="225" t="s">
        <v>85</v>
      </c>
      <c r="AY176" s="224" t="s">
        <v>214</v>
      </c>
      <c r="BK176" s="226">
        <f>SUM(BK177:BK192)</f>
        <v>0</v>
      </c>
    </row>
    <row r="177" s="2" customFormat="1" ht="33" customHeight="1">
      <c r="A177" s="39"/>
      <c r="B177" s="40"/>
      <c r="C177" s="229" t="s">
        <v>8</v>
      </c>
      <c r="D177" s="229" t="s">
        <v>218</v>
      </c>
      <c r="E177" s="231" t="s">
        <v>3832</v>
      </c>
      <c r="F177" s="232" t="s">
        <v>3833</v>
      </c>
      <c r="G177" s="233" t="s">
        <v>239</v>
      </c>
      <c r="H177" s="234">
        <v>2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44</v>
      </c>
      <c r="O177" s="92"/>
      <c r="P177" s="239">
        <f>O177*H177</f>
        <v>0</v>
      </c>
      <c r="Q177" s="239">
        <v>0.00029</v>
      </c>
      <c r="R177" s="239">
        <f>Q177*H177</f>
        <v>0.00058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293</v>
      </c>
      <c r="AT177" s="241" t="s">
        <v>218</v>
      </c>
      <c r="AU177" s="241" t="s">
        <v>87</v>
      </c>
      <c r="AY177" s="18" t="s">
        <v>214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85</v>
      </c>
      <c r="BK177" s="242">
        <f>ROUND(I177*H177,2)</f>
        <v>0</v>
      </c>
      <c r="BL177" s="18" t="s">
        <v>293</v>
      </c>
      <c r="BM177" s="241" t="s">
        <v>3834</v>
      </c>
    </row>
    <row r="178" s="2" customFormat="1">
      <c r="A178" s="39"/>
      <c r="B178" s="40"/>
      <c r="C178" s="41"/>
      <c r="D178" s="243" t="s">
        <v>224</v>
      </c>
      <c r="E178" s="41"/>
      <c r="F178" s="244" t="s">
        <v>3833</v>
      </c>
      <c r="G178" s="41"/>
      <c r="H178" s="41"/>
      <c r="I178" s="245"/>
      <c r="J178" s="41"/>
      <c r="K178" s="41"/>
      <c r="L178" s="45"/>
      <c r="M178" s="246"/>
      <c r="N178" s="24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87</v>
      </c>
    </row>
    <row r="179" s="2" customFormat="1" ht="33" customHeight="1">
      <c r="A179" s="39"/>
      <c r="B179" s="40"/>
      <c r="C179" s="229" t="s">
        <v>293</v>
      </c>
      <c r="D179" s="229" t="s">
        <v>218</v>
      </c>
      <c r="E179" s="231" t="s">
        <v>3835</v>
      </c>
      <c r="F179" s="232" t="s">
        <v>3836</v>
      </c>
      <c r="G179" s="233" t="s">
        <v>239</v>
      </c>
      <c r="H179" s="234">
        <v>9.1999999999999993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44</v>
      </c>
      <c r="O179" s="92"/>
      <c r="P179" s="239">
        <f>O179*H179</f>
        <v>0</v>
      </c>
      <c r="Q179" s="239">
        <v>0.00031</v>
      </c>
      <c r="R179" s="239">
        <f>Q179*H179</f>
        <v>0.0028519999999999999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293</v>
      </c>
      <c r="AT179" s="241" t="s">
        <v>218</v>
      </c>
      <c r="AU179" s="241" t="s">
        <v>87</v>
      </c>
      <c r="AY179" s="18" t="s">
        <v>214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85</v>
      </c>
      <c r="BK179" s="242">
        <f>ROUND(I179*H179,2)</f>
        <v>0</v>
      </c>
      <c r="BL179" s="18" t="s">
        <v>293</v>
      </c>
      <c r="BM179" s="241" t="s">
        <v>3837</v>
      </c>
    </row>
    <row r="180" s="2" customFormat="1">
      <c r="A180" s="39"/>
      <c r="B180" s="40"/>
      <c r="C180" s="41"/>
      <c r="D180" s="243" t="s">
        <v>224</v>
      </c>
      <c r="E180" s="41"/>
      <c r="F180" s="244" t="s">
        <v>3836</v>
      </c>
      <c r="G180" s="41"/>
      <c r="H180" s="41"/>
      <c r="I180" s="245"/>
      <c r="J180" s="41"/>
      <c r="K180" s="41"/>
      <c r="L180" s="45"/>
      <c r="M180" s="246"/>
      <c r="N180" s="24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224</v>
      </c>
      <c r="AU180" s="18" t="s">
        <v>87</v>
      </c>
    </row>
    <row r="181" s="2" customFormat="1" ht="33" customHeight="1">
      <c r="A181" s="39"/>
      <c r="B181" s="40"/>
      <c r="C181" s="229" t="s">
        <v>692</v>
      </c>
      <c r="D181" s="229" t="s">
        <v>218</v>
      </c>
      <c r="E181" s="231" t="s">
        <v>3838</v>
      </c>
      <c r="F181" s="232" t="s">
        <v>3839</v>
      </c>
      <c r="G181" s="233" t="s">
        <v>239</v>
      </c>
      <c r="H181" s="234">
        <v>3.3999999999999999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44</v>
      </c>
      <c r="O181" s="92"/>
      <c r="P181" s="239">
        <f>O181*H181</f>
        <v>0</v>
      </c>
      <c r="Q181" s="239">
        <v>0.00036000000000000002</v>
      </c>
      <c r="R181" s="239">
        <f>Q181*H181</f>
        <v>0.001224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293</v>
      </c>
      <c r="AT181" s="241" t="s">
        <v>218</v>
      </c>
      <c r="AU181" s="241" t="s">
        <v>87</v>
      </c>
      <c r="AY181" s="18" t="s">
        <v>214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85</v>
      </c>
      <c r="BK181" s="242">
        <f>ROUND(I181*H181,2)</f>
        <v>0</v>
      </c>
      <c r="BL181" s="18" t="s">
        <v>293</v>
      </c>
      <c r="BM181" s="241" t="s">
        <v>3840</v>
      </c>
    </row>
    <row r="182" s="2" customFormat="1">
      <c r="A182" s="39"/>
      <c r="B182" s="40"/>
      <c r="C182" s="41"/>
      <c r="D182" s="243" t="s">
        <v>224</v>
      </c>
      <c r="E182" s="41"/>
      <c r="F182" s="244" t="s">
        <v>3839</v>
      </c>
      <c r="G182" s="41"/>
      <c r="H182" s="41"/>
      <c r="I182" s="245"/>
      <c r="J182" s="41"/>
      <c r="K182" s="41"/>
      <c r="L182" s="45"/>
      <c r="M182" s="246"/>
      <c r="N182" s="24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224</v>
      </c>
      <c r="AU182" s="18" t="s">
        <v>87</v>
      </c>
    </row>
    <row r="183" s="2" customFormat="1" ht="24.15" customHeight="1">
      <c r="A183" s="39"/>
      <c r="B183" s="40"/>
      <c r="C183" s="229" t="s">
        <v>847</v>
      </c>
      <c r="D183" s="229" t="s">
        <v>218</v>
      </c>
      <c r="E183" s="231" t="s">
        <v>3841</v>
      </c>
      <c r="F183" s="232" t="s">
        <v>3842</v>
      </c>
      <c r="G183" s="233" t="s">
        <v>239</v>
      </c>
      <c r="H183" s="234">
        <v>14.6</v>
      </c>
      <c r="I183" s="235"/>
      <c r="J183" s="236">
        <f>ROUND(I183*H183,2)</f>
        <v>0</v>
      </c>
      <c r="K183" s="232" t="s">
        <v>1</v>
      </c>
      <c r="L183" s="45"/>
      <c r="M183" s="237" t="s">
        <v>1</v>
      </c>
      <c r="N183" s="238" t="s">
        <v>44</v>
      </c>
      <c r="O183" s="92"/>
      <c r="P183" s="239">
        <f>O183*H183</f>
        <v>0</v>
      </c>
      <c r="Q183" s="239">
        <v>0.00012999999999999999</v>
      </c>
      <c r="R183" s="239">
        <f>Q183*H183</f>
        <v>0.0018979999999999997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293</v>
      </c>
      <c r="AT183" s="241" t="s">
        <v>218</v>
      </c>
      <c r="AU183" s="241" t="s">
        <v>87</v>
      </c>
      <c r="AY183" s="18" t="s">
        <v>214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85</v>
      </c>
      <c r="BK183" s="242">
        <f>ROUND(I183*H183,2)</f>
        <v>0</v>
      </c>
      <c r="BL183" s="18" t="s">
        <v>293</v>
      </c>
      <c r="BM183" s="241" t="s">
        <v>3843</v>
      </c>
    </row>
    <row r="184" s="2" customFormat="1">
      <c r="A184" s="39"/>
      <c r="B184" s="40"/>
      <c r="C184" s="41"/>
      <c r="D184" s="243" t="s">
        <v>224</v>
      </c>
      <c r="E184" s="41"/>
      <c r="F184" s="244" t="s">
        <v>3842</v>
      </c>
      <c r="G184" s="41"/>
      <c r="H184" s="41"/>
      <c r="I184" s="245"/>
      <c r="J184" s="41"/>
      <c r="K184" s="41"/>
      <c r="L184" s="45"/>
      <c r="M184" s="246"/>
      <c r="N184" s="24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224</v>
      </c>
      <c r="AU184" s="18" t="s">
        <v>87</v>
      </c>
    </row>
    <row r="185" s="2" customFormat="1" ht="24.15" customHeight="1">
      <c r="A185" s="39"/>
      <c r="B185" s="40"/>
      <c r="C185" s="229" t="s">
        <v>1139</v>
      </c>
      <c r="D185" s="229" t="s">
        <v>218</v>
      </c>
      <c r="E185" s="231" t="s">
        <v>3844</v>
      </c>
      <c r="F185" s="232" t="s">
        <v>3845</v>
      </c>
      <c r="G185" s="233" t="s">
        <v>515</v>
      </c>
      <c r="H185" s="234">
        <v>7</v>
      </c>
      <c r="I185" s="235"/>
      <c r="J185" s="236">
        <f>ROUND(I185*H185,2)</f>
        <v>0</v>
      </c>
      <c r="K185" s="232" t="s">
        <v>1</v>
      </c>
      <c r="L185" s="45"/>
      <c r="M185" s="237" t="s">
        <v>1</v>
      </c>
      <c r="N185" s="238" t="s">
        <v>44</v>
      </c>
      <c r="O185" s="92"/>
      <c r="P185" s="239">
        <f>O185*H185</f>
        <v>0</v>
      </c>
      <c r="Q185" s="239">
        <v>0.00025999999999999998</v>
      </c>
      <c r="R185" s="239">
        <f>Q185*H185</f>
        <v>0.0018199999999999998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293</v>
      </c>
      <c r="AT185" s="241" t="s">
        <v>218</v>
      </c>
      <c r="AU185" s="241" t="s">
        <v>87</v>
      </c>
      <c r="AY185" s="18" t="s">
        <v>214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85</v>
      </c>
      <c r="BK185" s="242">
        <f>ROUND(I185*H185,2)</f>
        <v>0</v>
      </c>
      <c r="BL185" s="18" t="s">
        <v>293</v>
      </c>
      <c r="BM185" s="241" t="s">
        <v>3846</v>
      </c>
    </row>
    <row r="186" s="2" customFormat="1">
      <c r="A186" s="39"/>
      <c r="B186" s="40"/>
      <c r="C186" s="41"/>
      <c r="D186" s="243" t="s">
        <v>224</v>
      </c>
      <c r="E186" s="41"/>
      <c r="F186" s="244" t="s">
        <v>3845</v>
      </c>
      <c r="G186" s="41"/>
      <c r="H186" s="41"/>
      <c r="I186" s="245"/>
      <c r="J186" s="41"/>
      <c r="K186" s="41"/>
      <c r="L186" s="45"/>
      <c r="M186" s="246"/>
      <c r="N186" s="24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224</v>
      </c>
      <c r="AU186" s="18" t="s">
        <v>87</v>
      </c>
    </row>
    <row r="187" s="2" customFormat="1" ht="24.15" customHeight="1">
      <c r="A187" s="39"/>
      <c r="B187" s="40"/>
      <c r="C187" s="229" t="s">
        <v>604</v>
      </c>
      <c r="D187" s="229" t="s">
        <v>218</v>
      </c>
      <c r="E187" s="231" t="s">
        <v>3847</v>
      </c>
      <c r="F187" s="232" t="s">
        <v>3848</v>
      </c>
      <c r="G187" s="233" t="s">
        <v>354</v>
      </c>
      <c r="H187" s="234">
        <v>1</v>
      </c>
      <c r="I187" s="235"/>
      <c r="J187" s="236">
        <f>ROUND(I187*H187,2)</f>
        <v>0</v>
      </c>
      <c r="K187" s="232" t="s">
        <v>1</v>
      </c>
      <c r="L187" s="45"/>
      <c r="M187" s="237" t="s">
        <v>1</v>
      </c>
      <c r="N187" s="238" t="s">
        <v>44</v>
      </c>
      <c r="O187" s="92"/>
      <c r="P187" s="239">
        <f>O187*H187</f>
        <v>0</v>
      </c>
      <c r="Q187" s="239">
        <v>0.00093000000000000005</v>
      </c>
      <c r="R187" s="239">
        <f>Q187*H187</f>
        <v>0.00093000000000000005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293</v>
      </c>
      <c r="AT187" s="241" t="s">
        <v>218</v>
      </c>
      <c r="AU187" s="241" t="s">
        <v>87</v>
      </c>
      <c r="AY187" s="18" t="s">
        <v>214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85</v>
      </c>
      <c r="BK187" s="242">
        <f>ROUND(I187*H187,2)</f>
        <v>0</v>
      </c>
      <c r="BL187" s="18" t="s">
        <v>293</v>
      </c>
      <c r="BM187" s="241" t="s">
        <v>3849</v>
      </c>
    </row>
    <row r="188" s="2" customFormat="1">
      <c r="A188" s="39"/>
      <c r="B188" s="40"/>
      <c r="C188" s="41"/>
      <c r="D188" s="243" t="s">
        <v>224</v>
      </c>
      <c r="E188" s="41"/>
      <c r="F188" s="244" t="s">
        <v>3848</v>
      </c>
      <c r="G188" s="41"/>
      <c r="H188" s="41"/>
      <c r="I188" s="245"/>
      <c r="J188" s="41"/>
      <c r="K188" s="41"/>
      <c r="L188" s="45"/>
      <c r="M188" s="246"/>
      <c r="N188" s="24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224</v>
      </c>
      <c r="AU188" s="18" t="s">
        <v>87</v>
      </c>
    </row>
    <row r="189" s="2" customFormat="1" ht="24.15" customHeight="1">
      <c r="A189" s="39"/>
      <c r="B189" s="40"/>
      <c r="C189" s="229" t="s">
        <v>7</v>
      </c>
      <c r="D189" s="229" t="s">
        <v>218</v>
      </c>
      <c r="E189" s="231" t="s">
        <v>3850</v>
      </c>
      <c r="F189" s="232" t="s">
        <v>3851</v>
      </c>
      <c r="G189" s="233" t="s">
        <v>354</v>
      </c>
      <c r="H189" s="234">
        <v>7</v>
      </c>
      <c r="I189" s="235"/>
      <c r="J189" s="236">
        <f>ROUND(I189*H189,2)</f>
        <v>0</v>
      </c>
      <c r="K189" s="232" t="s">
        <v>1</v>
      </c>
      <c r="L189" s="45"/>
      <c r="M189" s="237" t="s">
        <v>1</v>
      </c>
      <c r="N189" s="238" t="s">
        <v>44</v>
      </c>
      <c r="O189" s="92"/>
      <c r="P189" s="239">
        <f>O189*H189</f>
        <v>0</v>
      </c>
      <c r="Q189" s="239">
        <v>0.00038000000000000002</v>
      </c>
      <c r="R189" s="239">
        <f>Q189*H189</f>
        <v>0.00266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293</v>
      </c>
      <c r="AT189" s="241" t="s">
        <v>218</v>
      </c>
      <c r="AU189" s="241" t="s">
        <v>87</v>
      </c>
      <c r="AY189" s="18" t="s">
        <v>214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85</v>
      </c>
      <c r="BK189" s="242">
        <f>ROUND(I189*H189,2)</f>
        <v>0</v>
      </c>
      <c r="BL189" s="18" t="s">
        <v>293</v>
      </c>
      <c r="BM189" s="241" t="s">
        <v>3852</v>
      </c>
    </row>
    <row r="190" s="2" customFormat="1">
      <c r="A190" s="39"/>
      <c r="B190" s="40"/>
      <c r="C190" s="41"/>
      <c r="D190" s="243" t="s">
        <v>224</v>
      </c>
      <c r="E190" s="41"/>
      <c r="F190" s="244" t="s">
        <v>3851</v>
      </c>
      <c r="G190" s="41"/>
      <c r="H190" s="41"/>
      <c r="I190" s="245"/>
      <c r="J190" s="41"/>
      <c r="K190" s="41"/>
      <c r="L190" s="45"/>
      <c r="M190" s="246"/>
      <c r="N190" s="24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224</v>
      </c>
      <c r="AU190" s="18" t="s">
        <v>87</v>
      </c>
    </row>
    <row r="191" s="2" customFormat="1" ht="24.15" customHeight="1">
      <c r="A191" s="39"/>
      <c r="B191" s="40"/>
      <c r="C191" s="229" t="s">
        <v>502</v>
      </c>
      <c r="D191" s="229" t="s">
        <v>218</v>
      </c>
      <c r="E191" s="231" t="s">
        <v>3853</v>
      </c>
      <c r="F191" s="232" t="s">
        <v>3854</v>
      </c>
      <c r="G191" s="233" t="s">
        <v>283</v>
      </c>
      <c r="H191" s="234">
        <v>0.012</v>
      </c>
      <c r="I191" s="235"/>
      <c r="J191" s="236">
        <f>ROUND(I191*H191,2)</f>
        <v>0</v>
      </c>
      <c r="K191" s="232" t="s">
        <v>1</v>
      </c>
      <c r="L191" s="45"/>
      <c r="M191" s="237" t="s">
        <v>1</v>
      </c>
      <c r="N191" s="238" t="s">
        <v>44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293</v>
      </c>
      <c r="AT191" s="241" t="s">
        <v>218</v>
      </c>
      <c r="AU191" s="241" t="s">
        <v>87</v>
      </c>
      <c r="AY191" s="18" t="s">
        <v>214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85</v>
      </c>
      <c r="BK191" s="242">
        <f>ROUND(I191*H191,2)</f>
        <v>0</v>
      </c>
      <c r="BL191" s="18" t="s">
        <v>293</v>
      </c>
      <c r="BM191" s="241" t="s">
        <v>3855</v>
      </c>
    </row>
    <row r="192" s="2" customFormat="1">
      <c r="A192" s="39"/>
      <c r="B192" s="40"/>
      <c r="C192" s="41"/>
      <c r="D192" s="243" t="s">
        <v>224</v>
      </c>
      <c r="E192" s="41"/>
      <c r="F192" s="244" t="s">
        <v>3854</v>
      </c>
      <c r="G192" s="41"/>
      <c r="H192" s="41"/>
      <c r="I192" s="245"/>
      <c r="J192" s="41"/>
      <c r="K192" s="41"/>
      <c r="L192" s="45"/>
      <c r="M192" s="246"/>
      <c r="N192" s="24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224</v>
      </c>
      <c r="AU192" s="18" t="s">
        <v>87</v>
      </c>
    </row>
    <row r="193" s="12" customFormat="1" ht="22.8" customHeight="1">
      <c r="A193" s="12"/>
      <c r="B193" s="213"/>
      <c r="C193" s="214"/>
      <c r="D193" s="215" t="s">
        <v>78</v>
      </c>
      <c r="E193" s="227" t="s">
        <v>548</v>
      </c>
      <c r="F193" s="227" t="s">
        <v>549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SUM(P194:P199)</f>
        <v>0</v>
      </c>
      <c r="Q193" s="221"/>
      <c r="R193" s="222">
        <f>SUM(R194:R199)</f>
        <v>0.068459999999999993</v>
      </c>
      <c r="S193" s="221"/>
      <c r="T193" s="223">
        <f>SUM(T194:T199)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87</v>
      </c>
      <c r="AT193" s="225" t="s">
        <v>78</v>
      </c>
      <c r="AU193" s="225" t="s">
        <v>85</v>
      </c>
      <c r="AY193" s="224" t="s">
        <v>214</v>
      </c>
      <c r="BK193" s="226">
        <f>SUM(BK194:BK199)</f>
        <v>0</v>
      </c>
    </row>
    <row r="194" s="2" customFormat="1" ht="16.5" customHeight="1">
      <c r="A194" s="39"/>
      <c r="B194" s="40"/>
      <c r="C194" s="229" t="s">
        <v>1330</v>
      </c>
      <c r="D194" s="229" t="s">
        <v>218</v>
      </c>
      <c r="E194" s="231" t="s">
        <v>3856</v>
      </c>
      <c r="F194" s="232" t="s">
        <v>3857</v>
      </c>
      <c r="G194" s="233" t="s">
        <v>354</v>
      </c>
      <c r="H194" s="234">
        <v>7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44</v>
      </c>
      <c r="O194" s="92"/>
      <c r="P194" s="239">
        <f>O194*H194</f>
        <v>0</v>
      </c>
      <c r="Q194" s="239">
        <v>0.00198</v>
      </c>
      <c r="R194" s="239">
        <f>Q194*H194</f>
        <v>0.013860000000000001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293</v>
      </c>
      <c r="AT194" s="241" t="s">
        <v>218</v>
      </c>
      <c r="AU194" s="241" t="s">
        <v>87</v>
      </c>
      <c r="AY194" s="18" t="s">
        <v>214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85</v>
      </c>
      <c r="BK194" s="242">
        <f>ROUND(I194*H194,2)</f>
        <v>0</v>
      </c>
      <c r="BL194" s="18" t="s">
        <v>293</v>
      </c>
      <c r="BM194" s="241" t="s">
        <v>3858</v>
      </c>
    </row>
    <row r="195" s="2" customFormat="1">
      <c r="A195" s="39"/>
      <c r="B195" s="40"/>
      <c r="C195" s="41"/>
      <c r="D195" s="243" t="s">
        <v>224</v>
      </c>
      <c r="E195" s="41"/>
      <c r="F195" s="244" t="s">
        <v>3857</v>
      </c>
      <c r="G195" s="41"/>
      <c r="H195" s="41"/>
      <c r="I195" s="245"/>
      <c r="J195" s="41"/>
      <c r="K195" s="41"/>
      <c r="L195" s="45"/>
      <c r="M195" s="246"/>
      <c r="N195" s="24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224</v>
      </c>
      <c r="AU195" s="18" t="s">
        <v>87</v>
      </c>
    </row>
    <row r="196" s="2" customFormat="1" ht="24.15" customHeight="1">
      <c r="A196" s="39"/>
      <c r="B196" s="40"/>
      <c r="C196" s="280" t="s">
        <v>852</v>
      </c>
      <c r="D196" s="280" t="s">
        <v>244</v>
      </c>
      <c r="E196" s="282" t="s">
        <v>3859</v>
      </c>
      <c r="F196" s="283" t="s">
        <v>3860</v>
      </c>
      <c r="G196" s="284" t="s">
        <v>354</v>
      </c>
      <c r="H196" s="285">
        <v>7</v>
      </c>
      <c r="I196" s="286"/>
      <c r="J196" s="287">
        <f>ROUND(I196*H196,2)</f>
        <v>0</v>
      </c>
      <c r="K196" s="283" t="s">
        <v>1</v>
      </c>
      <c r="L196" s="288"/>
      <c r="M196" s="289" t="s">
        <v>1</v>
      </c>
      <c r="N196" s="290" t="s">
        <v>44</v>
      </c>
      <c r="O196" s="92"/>
      <c r="P196" s="239">
        <f>O196*H196</f>
        <v>0</v>
      </c>
      <c r="Q196" s="239">
        <v>0.0077999999999999996</v>
      </c>
      <c r="R196" s="239">
        <f>Q196*H196</f>
        <v>0.054599999999999996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299</v>
      </c>
      <c r="AT196" s="241" t="s">
        <v>244</v>
      </c>
      <c r="AU196" s="241" t="s">
        <v>87</v>
      </c>
      <c r="AY196" s="18" t="s">
        <v>214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85</v>
      </c>
      <c r="BK196" s="242">
        <f>ROUND(I196*H196,2)</f>
        <v>0</v>
      </c>
      <c r="BL196" s="18" t="s">
        <v>293</v>
      </c>
      <c r="BM196" s="241" t="s">
        <v>3861</v>
      </c>
    </row>
    <row r="197" s="2" customFormat="1">
      <c r="A197" s="39"/>
      <c r="B197" s="40"/>
      <c r="C197" s="41"/>
      <c r="D197" s="243" t="s">
        <v>224</v>
      </c>
      <c r="E197" s="41"/>
      <c r="F197" s="244" t="s">
        <v>3860</v>
      </c>
      <c r="G197" s="41"/>
      <c r="H197" s="41"/>
      <c r="I197" s="245"/>
      <c r="J197" s="41"/>
      <c r="K197" s="41"/>
      <c r="L197" s="45"/>
      <c r="M197" s="246"/>
      <c r="N197" s="24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224</v>
      </c>
      <c r="AU197" s="18" t="s">
        <v>87</v>
      </c>
    </row>
    <row r="198" s="2" customFormat="1" ht="24.15" customHeight="1">
      <c r="A198" s="39"/>
      <c r="B198" s="40"/>
      <c r="C198" s="229" t="s">
        <v>970</v>
      </c>
      <c r="D198" s="229" t="s">
        <v>218</v>
      </c>
      <c r="E198" s="231" t="s">
        <v>582</v>
      </c>
      <c r="F198" s="232" t="s">
        <v>583</v>
      </c>
      <c r="G198" s="233" t="s">
        <v>283</v>
      </c>
      <c r="H198" s="234">
        <v>0.068000000000000005</v>
      </c>
      <c r="I198" s="235"/>
      <c r="J198" s="236">
        <f>ROUND(I198*H198,2)</f>
        <v>0</v>
      </c>
      <c r="K198" s="232" t="s">
        <v>1</v>
      </c>
      <c r="L198" s="45"/>
      <c r="M198" s="237" t="s">
        <v>1</v>
      </c>
      <c r="N198" s="238" t="s">
        <v>44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293</v>
      </c>
      <c r="AT198" s="241" t="s">
        <v>218</v>
      </c>
      <c r="AU198" s="241" t="s">
        <v>87</v>
      </c>
      <c r="AY198" s="18" t="s">
        <v>214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85</v>
      </c>
      <c r="BK198" s="242">
        <f>ROUND(I198*H198,2)</f>
        <v>0</v>
      </c>
      <c r="BL198" s="18" t="s">
        <v>293</v>
      </c>
      <c r="BM198" s="241" t="s">
        <v>3862</v>
      </c>
    </row>
    <row r="199" s="2" customFormat="1">
      <c r="A199" s="39"/>
      <c r="B199" s="40"/>
      <c r="C199" s="41"/>
      <c r="D199" s="243" t="s">
        <v>224</v>
      </c>
      <c r="E199" s="41"/>
      <c r="F199" s="244" t="s">
        <v>583</v>
      </c>
      <c r="G199" s="41"/>
      <c r="H199" s="41"/>
      <c r="I199" s="245"/>
      <c r="J199" s="41"/>
      <c r="K199" s="41"/>
      <c r="L199" s="45"/>
      <c r="M199" s="246"/>
      <c r="N199" s="24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87</v>
      </c>
    </row>
    <row r="200" s="12" customFormat="1" ht="25.92" customHeight="1">
      <c r="A200" s="12"/>
      <c r="B200" s="213"/>
      <c r="C200" s="214"/>
      <c r="D200" s="215" t="s">
        <v>78</v>
      </c>
      <c r="E200" s="216" t="s">
        <v>586</v>
      </c>
      <c r="F200" s="216" t="s">
        <v>587</v>
      </c>
      <c r="G200" s="214"/>
      <c r="H200" s="214"/>
      <c r="I200" s="217"/>
      <c r="J200" s="218">
        <f>BK200</f>
        <v>0</v>
      </c>
      <c r="K200" s="214"/>
      <c r="L200" s="219"/>
      <c r="M200" s="220"/>
      <c r="N200" s="221"/>
      <c r="O200" s="221"/>
      <c r="P200" s="222">
        <f>SUM(P201:P202)</f>
        <v>0</v>
      </c>
      <c r="Q200" s="221"/>
      <c r="R200" s="222">
        <f>SUM(R201:R202)</f>
        <v>0</v>
      </c>
      <c r="S200" s="221"/>
      <c r="T200" s="223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117</v>
      </c>
      <c r="AT200" s="225" t="s">
        <v>78</v>
      </c>
      <c r="AU200" s="225" t="s">
        <v>79</v>
      </c>
      <c r="AY200" s="224" t="s">
        <v>214</v>
      </c>
      <c r="BK200" s="226">
        <f>SUM(BK201:BK202)</f>
        <v>0</v>
      </c>
    </row>
    <row r="201" s="2" customFormat="1" ht="16.5" customHeight="1">
      <c r="A201" s="39"/>
      <c r="B201" s="40"/>
      <c r="C201" s="229" t="s">
        <v>854</v>
      </c>
      <c r="D201" s="229" t="s">
        <v>218</v>
      </c>
      <c r="E201" s="231" t="s">
        <v>589</v>
      </c>
      <c r="F201" s="232" t="s">
        <v>590</v>
      </c>
      <c r="G201" s="233" t="s">
        <v>591</v>
      </c>
      <c r="H201" s="234">
        <v>25</v>
      </c>
      <c r="I201" s="235"/>
      <c r="J201" s="236">
        <f>ROUND(I201*H201,2)</f>
        <v>0</v>
      </c>
      <c r="K201" s="232" t="s">
        <v>1</v>
      </c>
      <c r="L201" s="45"/>
      <c r="M201" s="237" t="s">
        <v>1</v>
      </c>
      <c r="N201" s="238" t="s">
        <v>44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592</v>
      </c>
      <c r="AT201" s="241" t="s">
        <v>218</v>
      </c>
      <c r="AU201" s="241" t="s">
        <v>85</v>
      </c>
      <c r="AY201" s="18" t="s">
        <v>214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85</v>
      </c>
      <c r="BK201" s="242">
        <f>ROUND(I201*H201,2)</f>
        <v>0</v>
      </c>
      <c r="BL201" s="18" t="s">
        <v>592</v>
      </c>
      <c r="BM201" s="241" t="s">
        <v>3863</v>
      </c>
    </row>
    <row r="202" s="2" customFormat="1">
      <c r="A202" s="39"/>
      <c r="B202" s="40"/>
      <c r="C202" s="41"/>
      <c r="D202" s="243" t="s">
        <v>224</v>
      </c>
      <c r="E202" s="41"/>
      <c r="F202" s="244" t="s">
        <v>590</v>
      </c>
      <c r="G202" s="41"/>
      <c r="H202" s="41"/>
      <c r="I202" s="245"/>
      <c r="J202" s="41"/>
      <c r="K202" s="41"/>
      <c r="L202" s="45"/>
      <c r="M202" s="292"/>
      <c r="N202" s="293"/>
      <c r="O202" s="294"/>
      <c r="P202" s="294"/>
      <c r="Q202" s="294"/>
      <c r="R202" s="294"/>
      <c r="S202" s="294"/>
      <c r="T202" s="295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224</v>
      </c>
      <c r="AU202" s="18" t="s">
        <v>85</v>
      </c>
    </row>
    <row r="203" s="2" customFormat="1" ht="6.96" customHeight="1">
      <c r="A203" s="39"/>
      <c r="B203" s="67"/>
      <c r="C203" s="68"/>
      <c r="D203" s="68"/>
      <c r="E203" s="68"/>
      <c r="F203" s="68"/>
      <c r="G203" s="68"/>
      <c r="H203" s="68"/>
      <c r="I203" s="68"/>
      <c r="J203" s="68"/>
      <c r="K203" s="68"/>
      <c r="L203" s="45"/>
      <c r="M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</sheetData>
  <sheetProtection sheet="1" autoFilter="0" formatColumns="0" formatRows="0" objects="1" scenarios="1" spinCount="100000" saltValue="NNlySAEHNkMBsuR4eTbB/JsShsng1+uSEpFpq+GNc0gYsuHLM/TAKN8/x/BHqG3Qv69lp6wcEClFeiMDPGw3lA==" hashValue="QUG6SOjZxQqYZ0fVSWoXKNSPfOZpAFb7pibbfrktQID8CmiwBBscZIIfqHLzbIIuLrbyY+ykbtbily0Rg3KCtw==" algorithmName="SHA-512" password="CC35"/>
  <autoFilter ref="C132:K20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3864</v>
      </c>
      <c r="H4" s="21"/>
    </row>
    <row r="5" s="1" customFormat="1" ht="12" customHeight="1">
      <c r="B5" s="21"/>
      <c r="C5" s="314" t="s">
        <v>13</v>
      </c>
      <c r="D5" s="159" t="s">
        <v>14</v>
      </c>
      <c r="E5" s="1"/>
      <c r="F5" s="1"/>
      <c r="H5" s="21"/>
    </row>
    <row r="6" s="1" customFormat="1" ht="36.96" customHeight="1">
      <c r="B6" s="21"/>
      <c r="C6" s="315" t="s">
        <v>16</v>
      </c>
      <c r="D6" s="316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6" t="str">
        <f>'Rekapitulace stavby'!AN8</f>
        <v>19. 9. 2023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2"/>
      <c r="B9" s="317"/>
      <c r="C9" s="318" t="s">
        <v>60</v>
      </c>
      <c r="D9" s="319" t="s">
        <v>61</v>
      </c>
      <c r="E9" s="319" t="s">
        <v>201</v>
      </c>
      <c r="F9" s="320" t="s">
        <v>3865</v>
      </c>
      <c r="G9" s="202"/>
      <c r="H9" s="317"/>
    </row>
    <row r="10" s="2" customFormat="1">
      <c r="A10" s="39"/>
      <c r="B10" s="45"/>
      <c r="C10" s="321" t="s">
        <v>3866</v>
      </c>
      <c r="D10" s="321" t="s">
        <v>153</v>
      </c>
      <c r="E10" s="39"/>
      <c r="F10" s="39"/>
      <c r="G10" s="39"/>
      <c r="H10" s="45"/>
    </row>
    <row r="11" s="2" customFormat="1" ht="16.8" customHeight="1">
      <c r="A11" s="39"/>
      <c r="B11" s="45"/>
      <c r="C11" s="322" t="s">
        <v>3867</v>
      </c>
      <c r="D11" s="323" t="s">
        <v>3868</v>
      </c>
      <c r="E11" s="324" t="s">
        <v>221</v>
      </c>
      <c r="F11" s="325">
        <v>32.090000000000003</v>
      </c>
      <c r="G11" s="39"/>
      <c r="H11" s="45"/>
    </row>
    <row r="12" s="2" customFormat="1" ht="16.8" customHeight="1">
      <c r="A12" s="39"/>
      <c r="B12" s="45"/>
      <c r="C12" s="326" t="s">
        <v>1</v>
      </c>
      <c r="D12" s="326" t="s">
        <v>3869</v>
      </c>
      <c r="E12" s="18" t="s">
        <v>1</v>
      </c>
      <c r="F12" s="327">
        <v>0</v>
      </c>
      <c r="G12" s="39"/>
      <c r="H12" s="45"/>
    </row>
    <row r="13" s="2" customFormat="1" ht="16.8" customHeight="1">
      <c r="A13" s="39"/>
      <c r="B13" s="45"/>
      <c r="C13" s="326" t="s">
        <v>1</v>
      </c>
      <c r="D13" s="326" t="s">
        <v>3870</v>
      </c>
      <c r="E13" s="18" t="s">
        <v>1</v>
      </c>
      <c r="F13" s="327">
        <v>32.090000000000003</v>
      </c>
      <c r="G13" s="39"/>
      <c r="H13" s="45"/>
    </row>
    <row r="14" s="2" customFormat="1" ht="16.8" customHeight="1">
      <c r="A14" s="39"/>
      <c r="B14" s="45"/>
      <c r="C14" s="326" t="s">
        <v>1</v>
      </c>
      <c r="D14" s="326" t="s">
        <v>230</v>
      </c>
      <c r="E14" s="18" t="s">
        <v>1</v>
      </c>
      <c r="F14" s="327">
        <v>32.090000000000003</v>
      </c>
      <c r="G14" s="39"/>
      <c r="H14" s="45"/>
    </row>
    <row r="15" s="2" customFormat="1" ht="16.8" customHeight="1">
      <c r="A15" s="39"/>
      <c r="B15" s="45"/>
      <c r="C15" s="322" t="s">
        <v>3871</v>
      </c>
      <c r="D15" s="323" t="s">
        <v>3872</v>
      </c>
      <c r="E15" s="324" t="s">
        <v>221</v>
      </c>
      <c r="F15" s="325">
        <v>72.359999999999999</v>
      </c>
      <c r="G15" s="39"/>
      <c r="H15" s="45"/>
    </row>
    <row r="16" s="2" customFormat="1" ht="16.8" customHeight="1">
      <c r="A16" s="39"/>
      <c r="B16" s="45"/>
      <c r="C16" s="326" t="s">
        <v>1</v>
      </c>
      <c r="D16" s="326" t="s">
        <v>3873</v>
      </c>
      <c r="E16" s="18" t="s">
        <v>1</v>
      </c>
      <c r="F16" s="327">
        <v>0</v>
      </c>
      <c r="G16" s="39"/>
      <c r="H16" s="45"/>
    </row>
    <row r="17" s="2" customFormat="1" ht="16.8" customHeight="1">
      <c r="A17" s="39"/>
      <c r="B17" s="45"/>
      <c r="C17" s="326" t="s">
        <v>1</v>
      </c>
      <c r="D17" s="326" t="s">
        <v>3874</v>
      </c>
      <c r="E17" s="18" t="s">
        <v>1</v>
      </c>
      <c r="F17" s="327">
        <v>72.359999999999999</v>
      </c>
      <c r="G17" s="39"/>
      <c r="H17" s="45"/>
    </row>
    <row r="18" s="2" customFormat="1" ht="16.8" customHeight="1">
      <c r="A18" s="39"/>
      <c r="B18" s="45"/>
      <c r="C18" s="326" t="s">
        <v>1</v>
      </c>
      <c r="D18" s="326" t="s">
        <v>230</v>
      </c>
      <c r="E18" s="18" t="s">
        <v>1</v>
      </c>
      <c r="F18" s="327">
        <v>72.359999999999999</v>
      </c>
      <c r="G18" s="39"/>
      <c r="H18" s="45"/>
    </row>
    <row r="19" s="2" customFormat="1" ht="16.8" customHeight="1">
      <c r="A19" s="39"/>
      <c r="B19" s="45"/>
      <c r="C19" s="322" t="s">
        <v>3875</v>
      </c>
      <c r="D19" s="323" t="s">
        <v>3876</v>
      </c>
      <c r="E19" s="324" t="s">
        <v>221</v>
      </c>
      <c r="F19" s="325">
        <v>7.2400000000000002</v>
      </c>
      <c r="G19" s="39"/>
      <c r="H19" s="45"/>
    </row>
    <row r="20" s="2" customFormat="1" ht="16.8" customHeight="1">
      <c r="A20" s="39"/>
      <c r="B20" s="45"/>
      <c r="C20" s="326" t="s">
        <v>1</v>
      </c>
      <c r="D20" s="326" t="s">
        <v>3877</v>
      </c>
      <c r="E20" s="18" t="s">
        <v>1</v>
      </c>
      <c r="F20" s="327">
        <v>0</v>
      </c>
      <c r="G20" s="39"/>
      <c r="H20" s="45"/>
    </row>
    <row r="21" s="2" customFormat="1" ht="16.8" customHeight="1">
      <c r="A21" s="39"/>
      <c r="B21" s="45"/>
      <c r="C21" s="326" t="s">
        <v>1</v>
      </c>
      <c r="D21" s="326" t="s">
        <v>3878</v>
      </c>
      <c r="E21" s="18" t="s">
        <v>1</v>
      </c>
      <c r="F21" s="327">
        <v>7.2400000000000002</v>
      </c>
      <c r="G21" s="39"/>
      <c r="H21" s="45"/>
    </row>
    <row r="22" s="2" customFormat="1" ht="16.8" customHeight="1">
      <c r="A22" s="39"/>
      <c r="B22" s="45"/>
      <c r="C22" s="326" t="s">
        <v>1</v>
      </c>
      <c r="D22" s="326" t="s">
        <v>230</v>
      </c>
      <c r="E22" s="18" t="s">
        <v>1</v>
      </c>
      <c r="F22" s="327">
        <v>7.2400000000000002</v>
      </c>
      <c r="G22" s="39"/>
      <c r="H22" s="45"/>
    </row>
    <row r="23" s="2" customFormat="1" ht="16.8" customHeight="1">
      <c r="A23" s="39"/>
      <c r="B23" s="45"/>
      <c r="C23" s="322" t="s">
        <v>3879</v>
      </c>
      <c r="D23" s="323" t="s">
        <v>3880</v>
      </c>
      <c r="E23" s="324" t="s">
        <v>221</v>
      </c>
      <c r="F23" s="325">
        <v>5.7599999999999998</v>
      </c>
      <c r="G23" s="39"/>
      <c r="H23" s="45"/>
    </row>
    <row r="24" s="2" customFormat="1" ht="16.8" customHeight="1">
      <c r="A24" s="39"/>
      <c r="B24" s="45"/>
      <c r="C24" s="326" t="s">
        <v>1</v>
      </c>
      <c r="D24" s="326" t="s">
        <v>3881</v>
      </c>
      <c r="E24" s="18" t="s">
        <v>1</v>
      </c>
      <c r="F24" s="327">
        <v>5.7599999999999998</v>
      </c>
      <c r="G24" s="39"/>
      <c r="H24" s="45"/>
    </row>
    <row r="25" s="2" customFormat="1" ht="16.8" customHeight="1">
      <c r="A25" s="39"/>
      <c r="B25" s="45"/>
      <c r="C25" s="322" t="s">
        <v>3882</v>
      </c>
      <c r="D25" s="323" t="s">
        <v>3883</v>
      </c>
      <c r="E25" s="324" t="s">
        <v>221</v>
      </c>
      <c r="F25" s="325">
        <v>21.719999999999999</v>
      </c>
      <c r="G25" s="39"/>
      <c r="H25" s="45"/>
    </row>
    <row r="26" s="2" customFormat="1" ht="16.8" customHeight="1">
      <c r="A26" s="39"/>
      <c r="B26" s="45"/>
      <c r="C26" s="326" t="s">
        <v>1</v>
      </c>
      <c r="D26" s="326" t="s">
        <v>3884</v>
      </c>
      <c r="E26" s="18" t="s">
        <v>1</v>
      </c>
      <c r="F26" s="327">
        <v>0</v>
      </c>
      <c r="G26" s="39"/>
      <c r="H26" s="45"/>
    </row>
    <row r="27" s="2" customFormat="1" ht="16.8" customHeight="1">
      <c r="A27" s="39"/>
      <c r="B27" s="45"/>
      <c r="C27" s="326" t="s">
        <v>1</v>
      </c>
      <c r="D27" s="326" t="s">
        <v>3885</v>
      </c>
      <c r="E27" s="18" t="s">
        <v>1</v>
      </c>
      <c r="F27" s="327">
        <v>0</v>
      </c>
      <c r="G27" s="39"/>
      <c r="H27" s="45"/>
    </row>
    <row r="28" s="2" customFormat="1" ht="16.8" customHeight="1">
      <c r="A28" s="39"/>
      <c r="B28" s="45"/>
      <c r="C28" s="326" t="s">
        <v>1</v>
      </c>
      <c r="D28" s="326" t="s">
        <v>3886</v>
      </c>
      <c r="E28" s="18" t="s">
        <v>1</v>
      </c>
      <c r="F28" s="327">
        <v>21.719999999999999</v>
      </c>
      <c r="G28" s="39"/>
      <c r="H28" s="45"/>
    </row>
    <row r="29" s="2" customFormat="1" ht="16.8" customHeight="1">
      <c r="A29" s="39"/>
      <c r="B29" s="45"/>
      <c r="C29" s="326" t="s">
        <v>1</v>
      </c>
      <c r="D29" s="326" t="s">
        <v>230</v>
      </c>
      <c r="E29" s="18" t="s">
        <v>1</v>
      </c>
      <c r="F29" s="327">
        <v>21.719999999999999</v>
      </c>
      <c r="G29" s="39"/>
      <c r="H29" s="45"/>
    </row>
    <row r="30" s="2" customFormat="1" ht="7.44" customHeight="1">
      <c r="A30" s="39"/>
      <c r="B30" s="181"/>
      <c r="C30" s="182"/>
      <c r="D30" s="182"/>
      <c r="E30" s="182"/>
      <c r="F30" s="182"/>
      <c r="G30" s="182"/>
      <c r="H30" s="45"/>
    </row>
    <row r="31" s="2" customFormat="1">
      <c r="A31" s="39"/>
      <c r="B31" s="39"/>
      <c r="C31" s="39"/>
      <c r="D31" s="39"/>
      <c r="E31" s="39"/>
      <c r="F31" s="39"/>
      <c r="G31" s="39"/>
      <c r="H31" s="39"/>
    </row>
  </sheetData>
  <sheetProtection sheet="1" formatColumns="0" formatRows="0" objects="1" scenarios="1" spinCount="100000" saltValue="LKpKYfsY/pD50VAreVzpx8UtYnqcOOwIqE+OLNXllXlSM/k5k/46NVnUVogdYJf2Ntzc4/Ovdl4wA/7iYoBR6Q==" hashValue="pbdzpdOPSOaS+KCzmF3BeS+uZxs+mERFNvZpEfSPdX9vNyI6VfZ6iY7a3AE0JlJrbSrYIz3IXtmrIk8PLlb5c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LAPTOP-7V5AD3BR\klima</dc:creator>
  <cp:lastModifiedBy>LAPTOP-7V5AD3BR\klima</cp:lastModifiedBy>
  <dcterms:created xsi:type="dcterms:W3CDTF">2023-09-19T07:32:01Z</dcterms:created>
  <dcterms:modified xsi:type="dcterms:W3CDTF">2023-09-19T07:33:43Z</dcterms:modified>
</cp:coreProperties>
</file>