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Stavební rozpočet" sheetId="1" r:id="rId1"/>
    <sheet name="Rozpočet - vybrané sloupce" sheetId="2" r:id="rId2"/>
  </sheets>
  <definedNames/>
  <calcPr fullCalcOnLoad="1"/>
</workbook>
</file>

<file path=xl/sharedStrings.xml><?xml version="1.0" encoding="utf-8"?>
<sst xmlns="http://schemas.openxmlformats.org/spreadsheetml/2006/main" count="125" uniqueCount="90">
  <si>
    <t>Stavební rozpočet</t>
  </si>
  <si>
    <t>Název stavby:</t>
  </si>
  <si>
    <t>Sedlčany</t>
  </si>
  <si>
    <t>Doba výstavby:</t>
  </si>
  <si>
    <t>Objednatel:</t>
  </si>
  <si>
    <t>Druh stavby:</t>
  </si>
  <si>
    <t>Začátek výstavby:</t>
  </si>
  <si>
    <t>28.11.2022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</si>
  <si>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</si>
  <si>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</si>
  <si>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</si>
  <si>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</si>
  <si>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</si>
  <si>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</si>
  <si>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</si>
  <si>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</si>
  <si>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</si>
  <si>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</si>
  <si>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</si>
  <si>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</si>
  <si>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</si>
  <si>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 cena (Kč)</t>
  </si>
  <si>
    <t>Náklady (Kč)</t>
  </si>
  <si>
    <t>Hmotnost (t)</t>
  </si>
  <si>
    <t>Cenová soustava</t>
  </si>
  <si>
    <t>Rozměry</t>
  </si>
  <si>
    <t>Dodávka</t>
  </si>
  <si>
    <t>Montáž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</si>
  <si>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</si>
  <si>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</si>
  <si>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</si>
  <si>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</si>
  <si>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</si>
  <si>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</si>
  <si>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</si>
  <si>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</si>
  <si>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</si>
  <si>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</si>
  <si>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</si>
  <si>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</t>
  </si>
  <si>
    <t>Hloubené vykopávky</t>
  </si>
  <si>
    <t>HS</t>
  </si>
  <si>
    <t>1</t>
  </si>
  <si>
    <t>130001101R00</t>
  </si>
  <si>
    <t>Příplatek za ztížené hloubení v blízkosti vedení</t>
  </si>
  <si>
    <t>m3</t>
  </si>
  <si>
    <t>RTS II / 2022</t>
  </si>
  <si>
    <t>13_</t>
  </si>
  <si>
    <t>1_</t>
  </si>
  <si>
    <t>_</t>
  </si>
  <si>
    <t>2</t>
  </si>
  <si>
    <t>132101401R00</t>
  </si>
  <si>
    <t>Hloubený výkop pod základy v hor.2</t>
  </si>
  <si>
    <t>27</t>
  </si>
  <si>
    <t>Základy</t>
  </si>
  <si>
    <t>3</t>
  </si>
  <si>
    <t>274272140RT3</t>
  </si>
  <si>
    <t>Zdivo základové z bednicích tvárnic, tl. 300 mm</t>
  </si>
  <si>
    <t>m2</t>
  </si>
  <si>
    <t>27_</t>
  </si>
  <si>
    <t>2_</t>
  </si>
  <si>
    <t>45</t>
  </si>
  <si>
    <t>Podkladní a vedlejší konstrukce (kromě vozovek a železničního svršku)</t>
  </si>
  <si>
    <t>4</t>
  </si>
  <si>
    <t>451538112R00</t>
  </si>
  <si>
    <t>Dno rýhy zpevněné štěrkem drceným tl. do 20 cm</t>
  </si>
  <si>
    <t>m</t>
  </si>
  <si>
    <t>45_</t>
  </si>
  <si>
    <t>4_</t>
  </si>
  <si>
    <t>63</t>
  </si>
  <si>
    <t>Betonové konstrukce</t>
  </si>
  <si>
    <t>5</t>
  </si>
  <si>
    <t>631315611R00</t>
  </si>
  <si>
    <t>Mazanina betonová  C 16/20</t>
  </si>
  <si>
    <t>63_</t>
  </si>
  <si>
    <t>6_</t>
  </si>
  <si>
    <t>Ostatní materiál</t>
  </si>
  <si>
    <t>OM</t>
  </si>
  <si>
    <t>Z999</t>
  </si>
  <si>
    <t>6</t>
  </si>
  <si>
    <t>15514216</t>
  </si>
  <si>
    <t>Ocel tažená kruhová E335, průměr 10 mm</t>
  </si>
  <si>
    <t>t</t>
  </si>
  <si>
    <t>Z999_</t>
  </si>
  <si>
    <t>Z_</t>
  </si>
  <si>
    <t>Doprava</t>
  </si>
  <si>
    <t>Doprava osobní</t>
  </si>
  <si>
    <t>Doprava nákladní</t>
  </si>
  <si>
    <t>Poznámka:</t>
  </si>
  <si>
    <t>Cena celkem                                                                                                                                                                                                                                   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</si>
</sst>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36" applyNumberFormat="1" applyAlignment="1">
      <alignment horizontal="right" vertical="center"/>
      <protection/>
    </xf>
    <xf numFmtId="49" fontId="1" fillId="0" borderId="0" xfId="36" applyNumberFormat="1" applyAlignment="1">
      <alignment vertical="center"/>
      <protection/>
    </xf>
    <xf numFmtId="4" fontId="1" fillId="0" borderId="0" xfId="36" applyNumberFormat="1" applyAlignment="1">
      <alignment vertical="center"/>
      <protection/>
    </xf>
    <xf numFmtId="0" fontId="1" fillId="0" borderId="0" xfId="36">
      <alignment/>
      <protection/>
    </xf>
    <xf numFmtId="49" fontId="3" fillId="0" borderId="10" xfId="36" applyNumberFormat="1" applyFont="1" applyBorder="1" applyAlignment="1">
      <alignment horizontal="left" vertical="center"/>
      <protection/>
    </xf>
    <xf numFmtId="49" fontId="1" fillId="0" borderId="10" xfId="36" applyNumberFormat="1" applyFont="1" applyBorder="1" applyAlignment="1">
      <alignment horizontal="left" vertical="center"/>
      <protection/>
    </xf>
    <xf numFmtId="49" fontId="1" fillId="0" borderId="0" xfId="36" applyNumberFormat="1" applyAlignment="1">
      <alignment horizontal="left" vertical="center"/>
      <protection/>
    </xf>
    <xf numFmtId="49" fontId="1" fillId="0" borderId="11" xfId="36" applyNumberFormat="1" applyBorder="1" applyAlignment="1">
      <alignment horizontal="left" vertical="center"/>
      <protection/>
    </xf>
    <xf numFmtId="4" fontId="3" fillId="0" borderId="12" xfId="36" applyNumberFormat="1" applyFont="1" applyBorder="1" applyAlignment="1">
      <alignment horizontal="center" vertical="center" wrapText="1"/>
      <protection/>
    </xf>
    <xf numFmtId="4" fontId="3" fillId="0" borderId="13" xfId="36" applyNumberFormat="1" applyFont="1" applyBorder="1" applyAlignment="1">
      <alignment horizontal="center" vertical="center" wrapText="1"/>
      <protection/>
    </xf>
    <xf numFmtId="4" fontId="3" fillId="0" borderId="14" xfId="36" applyNumberFormat="1" applyFont="1" applyBorder="1" applyAlignment="1">
      <alignment horizontal="center" vertical="center" wrapText="1"/>
      <protection/>
    </xf>
    <xf numFmtId="4" fontId="3" fillId="0" borderId="15" xfId="36" applyNumberFormat="1" applyFont="1" applyBorder="1" applyAlignment="1">
      <alignment horizontal="center" vertical="center" wrapText="1"/>
      <protection/>
    </xf>
    <xf numFmtId="4" fontId="3" fillId="0" borderId="16" xfId="36" applyNumberFormat="1" applyFont="1" applyBorder="1" applyAlignment="1">
      <alignment horizontal="center" vertical="center" wrapText="1"/>
      <protection/>
    </xf>
    <xf numFmtId="4" fontId="3" fillId="33" borderId="0" xfId="36" applyNumberFormat="1" applyFont="1" applyFill="1" applyAlignment="1">
      <alignment vertical="center"/>
      <protection/>
    </xf>
    <xf numFmtId="49" fontId="3" fillId="33" borderId="0" xfId="36" applyNumberFormat="1" applyFont="1" applyFill="1" applyAlignment="1">
      <alignment horizontal="right" vertical="center"/>
      <protection/>
    </xf>
    <xf numFmtId="49" fontId="3" fillId="33" borderId="0" xfId="36" applyNumberFormat="1" applyFont="1" applyFill="1" applyAlignment="1">
      <alignment vertical="center"/>
      <protection/>
    </xf>
    <xf numFmtId="49" fontId="3" fillId="34" borderId="10" xfId="36" applyNumberFormat="1" applyFont="1" applyFill="1" applyBorder="1" applyAlignment="1">
      <alignment horizontal="right" vertical="center"/>
      <protection/>
    </xf>
    <xf numFmtId="49" fontId="3" fillId="34" borderId="10" xfId="36" applyNumberFormat="1" applyFont="1" applyFill="1" applyBorder="1" applyAlignment="1">
      <alignment vertical="center"/>
      <protection/>
    </xf>
    <xf numFmtId="4" fontId="3" fillId="34" borderId="10" xfId="36" applyNumberFormat="1" applyFont="1" applyFill="1" applyBorder="1" applyAlignment="1">
      <alignment vertical="center"/>
      <protection/>
    </xf>
    <xf numFmtId="4" fontId="1" fillId="34" borderId="0" xfId="36" applyNumberFormat="1" applyFill="1" applyAlignment="1">
      <alignment vertical="center"/>
      <protection/>
    </xf>
    <xf numFmtId="0" fontId="1" fillId="34" borderId="0" xfId="36" applyFill="1">
      <alignment/>
      <protection/>
    </xf>
    <xf numFmtId="49" fontId="3" fillId="35" borderId="10" xfId="36" applyNumberFormat="1" applyFont="1" applyFill="1" applyBorder="1" applyAlignment="1">
      <alignment horizontal="right" vertical="center"/>
      <protection/>
    </xf>
    <xf numFmtId="49" fontId="3" fillId="35" borderId="10" xfId="36" applyNumberFormat="1" applyFont="1" applyFill="1" applyBorder="1" applyAlignment="1">
      <alignment vertical="center"/>
      <protection/>
    </xf>
    <xf numFmtId="4" fontId="1" fillId="35" borderId="10" xfId="36" applyNumberFormat="1" applyFont="1" applyFill="1" applyBorder="1" applyAlignment="1">
      <alignment vertical="center"/>
      <protection/>
    </xf>
    <xf numFmtId="4" fontId="3" fillId="35" borderId="10" xfId="36" applyNumberFormat="1" applyFont="1" applyFill="1" applyBorder="1" applyAlignment="1">
      <alignment vertical="center"/>
      <protection/>
    </xf>
    <xf numFmtId="4" fontId="1" fillId="35" borderId="10" xfId="36" applyNumberFormat="1" applyFont="1" applyFill="1" applyBorder="1" applyAlignment="1">
      <alignment vertical="center"/>
      <protection/>
    </xf>
    <xf numFmtId="4" fontId="1" fillId="35" borderId="0" xfId="36" applyNumberFormat="1" applyFill="1" applyAlignment="1">
      <alignment vertical="center"/>
      <protection/>
    </xf>
    <xf numFmtId="0" fontId="1" fillId="35" borderId="0" xfId="36" applyFill="1">
      <alignment/>
      <protection/>
    </xf>
    <xf numFmtId="49" fontId="4" fillId="0" borderId="0" xfId="36" applyNumberFormat="1" applyFont="1" applyAlignment="1">
      <alignment horizontal="left" vertical="center"/>
      <protection/>
    </xf>
    <xf numFmtId="49" fontId="2" fillId="0" borderId="0" xfId="36" applyNumberFormat="1" applyFont="1" applyBorder="1" applyAlignment="1">
      <alignment horizontal="center" vertical="center"/>
      <protection/>
    </xf>
    <xf numFmtId="49" fontId="1" fillId="0" borderId="17" xfId="36" applyNumberFormat="1" applyFont="1" applyBorder="1" applyAlignment="1">
      <alignment horizontal="left" vertical="center"/>
      <protection/>
    </xf>
    <xf numFmtId="49" fontId="1" fillId="0" borderId="10" xfId="36" applyNumberFormat="1" applyFont="1" applyBorder="1" applyAlignment="1">
      <alignment horizontal="left" vertical="center"/>
      <protection/>
    </xf>
    <xf numFmtId="49" fontId="1" fillId="0" borderId="18" xfId="36" applyNumberFormat="1" applyBorder="1" applyAlignment="1">
      <alignment horizontal="left" vertical="center"/>
      <protection/>
    </xf>
    <xf numFmtId="49" fontId="1" fillId="0" borderId="19" xfId="36" applyNumberFormat="1" applyFont="1" applyBorder="1" applyAlignment="1">
      <alignment horizontal="left" vertical="center"/>
      <protection/>
    </xf>
    <xf numFmtId="49" fontId="1" fillId="0" borderId="0" xfId="36" applyNumberFormat="1" applyFont="1" applyBorder="1" applyAlignment="1">
      <alignment horizontal="left" vertical="center"/>
      <protection/>
    </xf>
    <xf numFmtId="49" fontId="1" fillId="0" borderId="20" xfId="36" applyNumberFormat="1" applyBorder="1" applyAlignment="1">
      <alignment horizontal="left" vertical="center"/>
      <protection/>
    </xf>
    <xf numFmtId="49" fontId="1" fillId="0" borderId="21" xfId="36" applyNumberFormat="1" applyFont="1" applyBorder="1" applyAlignment="1">
      <alignment horizontal="left" vertical="center"/>
      <protection/>
    </xf>
    <xf numFmtId="49" fontId="1" fillId="0" borderId="11" xfId="36" applyNumberFormat="1" applyFont="1" applyBorder="1" applyAlignment="1">
      <alignment horizontal="left" vertical="center"/>
      <protection/>
    </xf>
    <xf numFmtId="49" fontId="1" fillId="0" borderId="22" xfId="36" applyNumberFormat="1" applyBorder="1" applyAlignment="1">
      <alignment horizontal="left" vertical="center"/>
      <protection/>
    </xf>
    <xf numFmtId="49" fontId="3" fillId="0" borderId="23" xfId="36" applyNumberFormat="1" applyFont="1" applyBorder="1" applyAlignment="1">
      <alignment horizontal="center" vertical="center" wrapText="1"/>
      <protection/>
    </xf>
    <xf numFmtId="49" fontId="3" fillId="0" borderId="24" xfId="36" applyNumberFormat="1" applyFont="1" applyBorder="1" applyAlignment="1">
      <alignment horizontal="center" vertical="center" wrapText="1"/>
      <protection/>
    </xf>
    <xf numFmtId="4" fontId="3" fillId="0" borderId="24" xfId="36" applyNumberFormat="1" applyFont="1" applyBorder="1" applyAlignment="1">
      <alignment horizontal="center" vertical="center" wrapText="1"/>
      <protection/>
    </xf>
    <xf numFmtId="4" fontId="3" fillId="0" borderId="25" xfId="36" applyNumberFormat="1" applyFont="1" applyBorder="1" applyAlignment="1">
      <alignment horizontal="center" vertical="center" wrapText="1"/>
      <protection/>
    </xf>
    <xf numFmtId="4" fontId="3" fillId="0" borderId="26" xfId="36" applyNumberFormat="1" applyFont="1" applyBorder="1" applyAlignment="1">
      <alignment horizontal="center" vertical="center" wrapText="1"/>
      <protection/>
    </xf>
    <xf numFmtId="4" fontId="3" fillId="0" borderId="27" xfId="36" applyNumberFormat="1" applyFont="1" applyBorder="1" applyAlignment="1">
      <alignment horizontal="center" vertical="center" wrapText="1"/>
      <protection/>
    </xf>
    <xf numFmtId="4" fontId="3" fillId="34" borderId="10" xfId="36" applyNumberFormat="1" applyFont="1" applyFill="1" applyBorder="1" applyAlignment="1">
      <alignment vertical="center"/>
      <protection/>
    </xf>
    <xf numFmtId="49" fontId="3" fillId="0" borderId="0" xfId="36" applyNumberFormat="1" applyFont="1" applyBorder="1" applyAlignment="1">
      <alignment horizontal="left" vertical="top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tabSelected="1" zoomScalePageLayoutView="0" workbookViewId="0" topLeftCell="A1">
      <selection activeCell="A23" sqref="A23:M23"/>
    </sheetView>
  </sheetViews>
  <sheetFormatPr defaultColWidth="12.140625" defaultRowHeight="12.75"/>
  <cols>
    <col min="1" max="1" width="3.7109375" style="1" customWidth="1"/>
    <col min="2" max="2" width="6.8515625" style="2" customWidth="1"/>
    <col min="3" max="3" width="13.8515625" style="2" customWidth="1"/>
    <col min="4" max="4" width="54.421875" style="3" customWidth="1"/>
    <col min="5" max="5" width="4.28125" style="3" customWidth="1"/>
    <col min="6" max="6" width="12.8515625" style="3" customWidth="1"/>
    <col min="7" max="7" width="12.00390625" style="3" customWidth="1"/>
    <col min="8" max="10" width="14.28125" style="3" customWidth="1"/>
    <col min="11" max="13" width="11.7109375" style="3" customWidth="1"/>
    <col min="14" max="48" width="0" style="3" hidden="1" customWidth="1"/>
    <col min="49" max="16384" width="12.140625" style="4" customWidth="1"/>
  </cols>
  <sheetData>
    <row r="1" spans="1:13" ht="2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5.5" customHeight="1">
      <c r="A2" s="31" t="s">
        <v>1</v>
      </c>
      <c r="B2" s="31"/>
      <c r="C2" s="31"/>
      <c r="D2" s="5" t="s">
        <v>2</v>
      </c>
      <c r="E2" s="32" t="s">
        <v>3</v>
      </c>
      <c r="F2" s="32"/>
      <c r="G2" s="32"/>
      <c r="H2" s="32"/>
      <c r="I2" s="6" t="s">
        <v>4</v>
      </c>
      <c r="J2" s="33"/>
      <c r="K2" s="33"/>
      <c r="L2" s="33"/>
      <c r="M2" s="33"/>
    </row>
    <row r="3" spans="1:13" ht="25.5" customHeight="1">
      <c r="A3" s="34" t="s">
        <v>5</v>
      </c>
      <c r="B3" s="34"/>
      <c r="C3" s="34"/>
      <c r="D3" s="7"/>
      <c r="E3" s="35" t="s">
        <v>6</v>
      </c>
      <c r="F3" s="35"/>
      <c r="G3" s="35" t="s">
        <v>7</v>
      </c>
      <c r="H3" s="35"/>
      <c r="I3" s="7" t="s">
        <v>8</v>
      </c>
      <c r="J3" s="36"/>
      <c r="K3" s="36"/>
      <c r="L3" s="36"/>
      <c r="M3" s="36"/>
    </row>
    <row r="4" spans="1:13" ht="25.5" customHeight="1">
      <c r="A4" s="34" t="s">
        <v>9</v>
      </c>
      <c r="B4" s="34"/>
      <c r="C4" s="34"/>
      <c r="D4" s="7"/>
      <c r="E4" s="35" t="s">
        <v>10</v>
      </c>
      <c r="F4" s="35"/>
      <c r="G4" s="35"/>
      <c r="H4" s="35"/>
      <c r="I4" s="7" t="s">
        <v>11</v>
      </c>
      <c r="J4" s="36"/>
      <c r="K4" s="36"/>
      <c r="L4" s="36"/>
      <c r="M4" s="36"/>
    </row>
    <row r="5" spans="1:13" ht="25.5" customHeight="1">
      <c r="A5" s="37" t="s">
        <v>12</v>
      </c>
      <c r="B5" s="37"/>
      <c r="C5" s="37"/>
      <c r="D5" s="8"/>
      <c r="E5" s="38" t="s">
        <v>13</v>
      </c>
      <c r="F5" s="38"/>
      <c r="G5" s="38" t="s">
        <v>7</v>
      </c>
      <c r="H5" s="38"/>
      <c r="I5" s="8" t="s">
        <v>14</v>
      </c>
      <c r="J5" s="39"/>
      <c r="K5" s="39"/>
      <c r="L5" s="39"/>
      <c r="M5" s="39"/>
    </row>
    <row r="6" spans="1:13" ht="14.25" customHeight="1">
      <c r="A6" s="40" t="s">
        <v>15</v>
      </c>
      <c r="B6" s="41" t="s">
        <v>16</v>
      </c>
      <c r="C6" s="41" t="s">
        <v>17</v>
      </c>
      <c r="D6" s="9" t="s">
        <v>18</v>
      </c>
      <c r="E6" s="42" t="s">
        <v>19</v>
      </c>
      <c r="F6" s="42" t="s">
        <v>20</v>
      </c>
      <c r="G6" s="43" t="s">
        <v>21</v>
      </c>
      <c r="H6" s="44" t="s">
        <v>22</v>
      </c>
      <c r="I6" s="44"/>
      <c r="J6" s="44"/>
      <c r="K6" s="44" t="s">
        <v>23</v>
      </c>
      <c r="L6" s="44"/>
      <c r="M6" s="45" t="s">
        <v>24</v>
      </c>
    </row>
    <row r="7" spans="1:24" ht="12.75">
      <c r="A7" s="40"/>
      <c r="B7" s="41"/>
      <c r="C7" s="41"/>
      <c r="D7" s="10" t="s">
        <v>25</v>
      </c>
      <c r="E7" s="42"/>
      <c r="F7" s="42"/>
      <c r="G7" s="43"/>
      <c r="H7" s="11" t="s">
        <v>26</v>
      </c>
      <c r="I7" s="12" t="s">
        <v>27</v>
      </c>
      <c r="J7" s="13" t="s">
        <v>28</v>
      </c>
      <c r="K7" s="11" t="s">
        <v>29</v>
      </c>
      <c r="L7" s="13" t="s">
        <v>28</v>
      </c>
      <c r="M7" s="45"/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34</v>
      </c>
      <c r="U7" s="14" t="s">
        <v>35</v>
      </c>
      <c r="V7" s="14" t="s">
        <v>36</v>
      </c>
      <c r="W7" s="14" t="s">
        <v>37</v>
      </c>
      <c r="X7" s="14" t="s">
        <v>38</v>
      </c>
    </row>
    <row r="8" spans="1:37" ht="12.75">
      <c r="A8" s="15"/>
      <c r="B8" s="16"/>
      <c r="C8" s="16" t="s">
        <v>39</v>
      </c>
      <c r="D8" s="14" t="s">
        <v>40</v>
      </c>
      <c r="E8" s="14"/>
      <c r="F8" s="14"/>
      <c r="G8" s="14"/>
      <c r="H8" s="14">
        <f>SUM(H9:H10)</f>
        <v>0</v>
      </c>
      <c r="I8" s="14">
        <f>SUM(I9:I10)</f>
        <v>0</v>
      </c>
      <c r="J8" s="14">
        <f>H8+I8</f>
        <v>0</v>
      </c>
      <c r="K8" s="14"/>
      <c r="L8" s="14">
        <f>SUM(L9:L10)</f>
        <v>0</v>
      </c>
      <c r="M8" s="14"/>
      <c r="P8" s="14">
        <f>IF(Q8="PR",J8,SUM(O9:O10))</f>
        <v>0</v>
      </c>
      <c r="Q8" s="14" t="s">
        <v>41</v>
      </c>
      <c r="R8" s="14">
        <f>IF(Q8="HS",H8,0)</f>
        <v>0</v>
      </c>
      <c r="S8" s="14">
        <f>IF(Q8="HS",I8-P8,0)</f>
        <v>0</v>
      </c>
      <c r="T8" s="14">
        <f>IF(Q8="PS",H8,0)</f>
        <v>0</v>
      </c>
      <c r="U8" s="14">
        <f>IF(Q8="PS",I8-P8,0)</f>
        <v>0</v>
      </c>
      <c r="V8" s="14">
        <f>IF(Q8="MP",H8,0)</f>
        <v>0</v>
      </c>
      <c r="W8" s="14">
        <f>IF(Q8="MP",I8-P8,0)</f>
        <v>0</v>
      </c>
      <c r="X8" s="14">
        <f>IF(Q8="OM",H8,0)</f>
        <v>0</v>
      </c>
      <c r="Y8" s="14">
        <v>13</v>
      </c>
      <c r="AI8" s="3">
        <f>SUM(Z9:Z10)</f>
        <v>0</v>
      </c>
      <c r="AJ8" s="3">
        <f>SUM(AA9:AA10)</f>
        <v>0</v>
      </c>
      <c r="AK8" s="3">
        <f>SUM(AB9:AB10)</f>
        <v>0</v>
      </c>
    </row>
    <row r="9" spans="1:43" ht="12.75">
      <c r="A9" s="1" t="s">
        <v>42</v>
      </c>
      <c r="C9" s="2" t="s">
        <v>43</v>
      </c>
      <c r="D9" s="3" t="s">
        <v>44</v>
      </c>
      <c r="E9" s="3" t="s">
        <v>45</v>
      </c>
      <c r="F9" s="3">
        <v>14</v>
      </c>
      <c r="H9" s="3">
        <f>F9*AE9</f>
        <v>0</v>
      </c>
      <c r="I9" s="3">
        <f>J9-H9</f>
        <v>0</v>
      </c>
      <c r="J9" s="3">
        <f>F9*G9</f>
        <v>0</v>
      </c>
      <c r="K9" s="3">
        <v>0</v>
      </c>
      <c r="L9" s="3">
        <f>F9*K9</f>
        <v>0</v>
      </c>
      <c r="M9" s="3" t="s">
        <v>46</v>
      </c>
      <c r="N9" s="3">
        <v>1</v>
      </c>
      <c r="O9" s="3">
        <f>IF(N9=5,I9,0)</f>
        <v>0</v>
      </c>
      <c r="Z9" s="3">
        <f>IF(AD9=0,J9,0)</f>
        <v>0</v>
      </c>
      <c r="AA9" s="3">
        <f>IF(AD9=15,J9,0)</f>
        <v>0</v>
      </c>
      <c r="AB9" s="3">
        <f>IF(AD9=21,J9,0)</f>
        <v>0</v>
      </c>
      <c r="AD9" s="3">
        <v>15</v>
      </c>
      <c r="AE9" s="3">
        <f>G9*AG9</f>
        <v>0</v>
      </c>
      <c r="AF9" s="3">
        <f>G9*(1-AG9)</f>
        <v>0</v>
      </c>
      <c r="AG9" s="3">
        <v>0</v>
      </c>
      <c r="AM9" s="3">
        <f>F9*AE9</f>
        <v>0</v>
      </c>
      <c r="AN9" s="3">
        <f>F9*AF9</f>
        <v>0</v>
      </c>
      <c r="AO9" s="3" t="s">
        <v>47</v>
      </c>
      <c r="AP9" s="3" t="s">
        <v>48</v>
      </c>
      <c r="AQ9" s="14" t="s">
        <v>49</v>
      </c>
    </row>
    <row r="10" spans="1:43" ht="12.75">
      <c r="A10" s="1" t="s">
        <v>50</v>
      </c>
      <c r="C10" s="2" t="s">
        <v>51</v>
      </c>
      <c r="D10" s="3" t="s">
        <v>52</v>
      </c>
      <c r="E10" s="3" t="s">
        <v>45</v>
      </c>
      <c r="F10" s="3">
        <v>14</v>
      </c>
      <c r="H10" s="3">
        <f>F10*AE10</f>
        <v>0</v>
      </c>
      <c r="I10" s="3">
        <f>J10-H10</f>
        <v>0</v>
      </c>
      <c r="J10" s="3">
        <f>F10*G10</f>
        <v>0</v>
      </c>
      <c r="K10" s="3">
        <v>0</v>
      </c>
      <c r="L10" s="3">
        <f>F10*K10</f>
        <v>0</v>
      </c>
      <c r="M10" s="3" t="s">
        <v>46</v>
      </c>
      <c r="N10" s="3">
        <v>1</v>
      </c>
      <c r="O10" s="3">
        <f>IF(N10=5,I10,0)</f>
        <v>0</v>
      </c>
      <c r="Z10" s="3">
        <f>IF(AD10=0,J10,0)</f>
        <v>0</v>
      </c>
      <c r="AA10" s="3">
        <f>IF(AD10=15,J10,0)</f>
        <v>0</v>
      </c>
      <c r="AB10" s="3">
        <f>IF(AD10=21,J10,0)</f>
        <v>0</v>
      </c>
      <c r="AD10" s="3">
        <v>15</v>
      </c>
      <c r="AE10" s="3">
        <f>G10*AG10</f>
        <v>0</v>
      </c>
      <c r="AF10" s="3">
        <f>G10*(1-AG10)</f>
        <v>0</v>
      </c>
      <c r="AG10" s="3">
        <v>0</v>
      </c>
      <c r="AM10" s="3">
        <f>F10*AE10</f>
        <v>0</v>
      </c>
      <c r="AN10" s="3">
        <f>F10*AF10</f>
        <v>0</v>
      </c>
      <c r="AO10" s="3" t="s">
        <v>47</v>
      </c>
      <c r="AP10" s="3" t="s">
        <v>48</v>
      </c>
      <c r="AQ10" s="14" t="s">
        <v>49</v>
      </c>
    </row>
    <row r="11" spans="1:37" ht="12.75">
      <c r="A11" s="15"/>
      <c r="B11" s="16"/>
      <c r="C11" s="16" t="s">
        <v>53</v>
      </c>
      <c r="D11" s="14" t="s">
        <v>54</v>
      </c>
      <c r="E11" s="14"/>
      <c r="F11" s="14"/>
      <c r="G11" s="14"/>
      <c r="H11" s="14">
        <f>SUM(H12:H12)</f>
        <v>0</v>
      </c>
      <c r="I11" s="14">
        <f>SUM(I12:I12)</f>
        <v>0</v>
      </c>
      <c r="J11" s="14">
        <f>H11+I11</f>
        <v>0</v>
      </c>
      <c r="K11" s="14"/>
      <c r="L11" s="14">
        <f>SUM(L12:L12)</f>
        <v>10.508</v>
      </c>
      <c r="M11" s="14"/>
      <c r="P11" s="14">
        <f>IF(Q11="PR",J11,SUM(O12:O12))</f>
        <v>0</v>
      </c>
      <c r="Q11" s="14" t="s">
        <v>41</v>
      </c>
      <c r="R11" s="14">
        <f>IF(Q11="HS",H11,0)</f>
        <v>0</v>
      </c>
      <c r="S11" s="14">
        <f>IF(Q11="HS",I11-P11,0)</f>
        <v>0</v>
      </c>
      <c r="T11" s="14">
        <f>IF(Q11="PS",H11,0)</f>
        <v>0</v>
      </c>
      <c r="U11" s="14">
        <f>IF(Q11="PS",I11-P11,0)</f>
        <v>0</v>
      </c>
      <c r="V11" s="14">
        <f>IF(Q11="MP",H11,0)</f>
        <v>0</v>
      </c>
      <c r="W11" s="14">
        <f>IF(Q11="MP",I11-P11,0)</f>
        <v>0</v>
      </c>
      <c r="X11" s="14">
        <f>IF(Q11="OM",H11,0)</f>
        <v>0</v>
      </c>
      <c r="Y11" s="14">
        <v>27</v>
      </c>
      <c r="AI11" s="3">
        <f>SUM(Z12:Z12)</f>
        <v>0</v>
      </c>
      <c r="AJ11" s="3">
        <f>SUM(AA12:AA12)</f>
        <v>0</v>
      </c>
      <c r="AK11" s="3">
        <f>SUM(AB12:AB12)</f>
        <v>0</v>
      </c>
    </row>
    <row r="12" spans="1:43" ht="12.75">
      <c r="A12" s="1" t="s">
        <v>55</v>
      </c>
      <c r="C12" s="2" t="s">
        <v>56</v>
      </c>
      <c r="D12" s="3" t="s">
        <v>57</v>
      </c>
      <c r="E12" s="3" t="s">
        <v>58</v>
      </c>
      <c r="F12" s="3">
        <v>14.2</v>
      </c>
      <c r="H12" s="3">
        <f>F12*AE12</f>
        <v>0</v>
      </c>
      <c r="I12" s="3">
        <f>J12-H12</f>
        <v>0</v>
      </c>
      <c r="J12" s="3">
        <f>F12*G12</f>
        <v>0</v>
      </c>
      <c r="K12" s="3">
        <v>0.74</v>
      </c>
      <c r="L12" s="3">
        <f>F12*K12</f>
        <v>10.508</v>
      </c>
      <c r="M12" s="3" t="s">
        <v>46</v>
      </c>
      <c r="N12" s="3">
        <v>1</v>
      </c>
      <c r="O12" s="3">
        <f>IF(N12=5,I12,0)</f>
        <v>0</v>
      </c>
      <c r="Z12" s="3">
        <f>IF(AD12=0,J12,0)</f>
        <v>0</v>
      </c>
      <c r="AA12" s="3">
        <f>IF(AD12=15,J12,0)</f>
        <v>0</v>
      </c>
      <c r="AB12" s="3">
        <f>IF(AD12=21,J12,0)</f>
        <v>0</v>
      </c>
      <c r="AD12" s="3">
        <v>15</v>
      </c>
      <c r="AE12" s="3">
        <f>G12*AG12</f>
        <v>0</v>
      </c>
      <c r="AF12" s="3">
        <f>G12*(1-AG12)</f>
        <v>0</v>
      </c>
      <c r="AG12" s="3">
        <v>0.6553811699471255</v>
      </c>
      <c r="AM12" s="3">
        <f>F12*AE12</f>
        <v>0</v>
      </c>
      <c r="AN12" s="3">
        <f>F12*AF12</f>
        <v>0</v>
      </c>
      <c r="AO12" s="3" t="s">
        <v>59</v>
      </c>
      <c r="AP12" s="3" t="s">
        <v>60</v>
      </c>
      <c r="AQ12" s="14" t="s">
        <v>49</v>
      </c>
    </row>
    <row r="13" spans="1:37" ht="12.75">
      <c r="A13" s="15"/>
      <c r="B13" s="16"/>
      <c r="C13" s="16" t="s">
        <v>61</v>
      </c>
      <c r="D13" s="14" t="s">
        <v>62</v>
      </c>
      <c r="E13" s="14"/>
      <c r="F13" s="14"/>
      <c r="G13" s="14"/>
      <c r="H13" s="14">
        <f>SUM(H14:H14)</f>
        <v>0</v>
      </c>
      <c r="I13" s="14">
        <f>SUM(I14:I14)</f>
        <v>0</v>
      </c>
      <c r="J13" s="14">
        <f>H13+I13</f>
        <v>0</v>
      </c>
      <c r="K13" s="14"/>
      <c r="L13" s="14">
        <f>SUM(L14:L14)</f>
        <v>4.725</v>
      </c>
      <c r="M13" s="14"/>
      <c r="P13" s="14">
        <f>IF(Q13="PR",J13,SUM(O14:O14))</f>
        <v>0</v>
      </c>
      <c r="Q13" s="14" t="s">
        <v>41</v>
      </c>
      <c r="R13" s="14">
        <f>IF(Q13="HS",H13,0)</f>
        <v>0</v>
      </c>
      <c r="S13" s="14">
        <f>IF(Q13="HS",I13-P13,0)</f>
        <v>0</v>
      </c>
      <c r="T13" s="14">
        <f>IF(Q13="PS",H13,0)</f>
        <v>0</v>
      </c>
      <c r="U13" s="14">
        <f>IF(Q13="PS",I13-P13,0)</f>
        <v>0</v>
      </c>
      <c r="V13" s="14">
        <f>IF(Q13="MP",H13,0)</f>
        <v>0</v>
      </c>
      <c r="W13" s="14">
        <f>IF(Q13="MP",I13-P13,0)</f>
        <v>0</v>
      </c>
      <c r="X13" s="14">
        <f>IF(Q13="OM",H13,0)</f>
        <v>0</v>
      </c>
      <c r="Y13" s="14">
        <v>45</v>
      </c>
      <c r="AI13" s="3">
        <f>SUM(Z14:Z14)</f>
        <v>0</v>
      </c>
      <c r="AJ13" s="3">
        <f>SUM(AA14:AA14)</f>
        <v>0</v>
      </c>
      <c r="AK13" s="3">
        <f>SUM(AB14:AB14)</f>
        <v>0</v>
      </c>
    </row>
    <row r="14" spans="1:43" ht="12.75">
      <c r="A14" s="1" t="s">
        <v>63</v>
      </c>
      <c r="C14" s="2" t="s">
        <v>64</v>
      </c>
      <c r="D14" s="3" t="s">
        <v>65</v>
      </c>
      <c r="E14" s="3" t="s">
        <v>66</v>
      </c>
      <c r="F14" s="3">
        <v>30</v>
      </c>
      <c r="H14" s="3">
        <f>F14*AE14</f>
        <v>0</v>
      </c>
      <c r="I14" s="3">
        <f>J14-H14</f>
        <v>0</v>
      </c>
      <c r="J14" s="3">
        <f>F14*G14</f>
        <v>0</v>
      </c>
      <c r="K14" s="3">
        <v>0.1575</v>
      </c>
      <c r="L14" s="3">
        <f>F14*K14</f>
        <v>4.725</v>
      </c>
      <c r="M14" s="3" t="s">
        <v>46</v>
      </c>
      <c r="N14" s="3">
        <v>1</v>
      </c>
      <c r="O14" s="3">
        <f>IF(N14=5,I14,0)</f>
        <v>0</v>
      </c>
      <c r="Z14" s="3">
        <f>IF(AD14=0,J14,0)</f>
        <v>0</v>
      </c>
      <c r="AA14" s="3">
        <f>IF(AD14=15,J14,0)</f>
        <v>0</v>
      </c>
      <c r="AB14" s="3">
        <f>IF(AD14=21,J14,0)</f>
        <v>0</v>
      </c>
      <c r="AD14" s="3">
        <v>15</v>
      </c>
      <c r="AE14" s="3">
        <f>G14*AG14</f>
        <v>0</v>
      </c>
      <c r="AF14" s="3">
        <f>G14*(1-AG14)</f>
        <v>0</v>
      </c>
      <c r="AG14" s="3">
        <v>0.656729832971313</v>
      </c>
      <c r="AM14" s="3">
        <f>F14*AE14</f>
        <v>0</v>
      </c>
      <c r="AN14" s="3">
        <f>F14*AF14</f>
        <v>0</v>
      </c>
      <c r="AO14" s="3" t="s">
        <v>67</v>
      </c>
      <c r="AP14" s="3" t="s">
        <v>68</v>
      </c>
      <c r="AQ14" s="14" t="s">
        <v>49</v>
      </c>
    </row>
    <row r="15" spans="1:37" ht="12.75">
      <c r="A15" s="15"/>
      <c r="B15" s="16"/>
      <c r="C15" s="16" t="s">
        <v>69</v>
      </c>
      <c r="D15" s="14" t="s">
        <v>70</v>
      </c>
      <c r="E15" s="14"/>
      <c r="F15" s="14"/>
      <c r="G15" s="14"/>
      <c r="H15" s="14">
        <f>SUM(H16:H16)</f>
        <v>0</v>
      </c>
      <c r="I15" s="14">
        <f>SUM(I16:I16)</f>
        <v>0</v>
      </c>
      <c r="J15" s="14">
        <f>H15+I15</f>
        <v>0</v>
      </c>
      <c r="K15" s="14"/>
      <c r="L15" s="14">
        <f>SUM(L16:L16)</f>
        <v>31.5625</v>
      </c>
      <c r="M15" s="14"/>
      <c r="P15" s="14">
        <f>IF(Q15="PR",J15,SUM(O16:O16))</f>
        <v>0</v>
      </c>
      <c r="Q15" s="14" t="s">
        <v>41</v>
      </c>
      <c r="R15" s="14">
        <f>IF(Q15="HS",H15,0)</f>
        <v>0</v>
      </c>
      <c r="S15" s="14">
        <f>IF(Q15="HS",I15-P15,0)</f>
        <v>0</v>
      </c>
      <c r="T15" s="14">
        <f>IF(Q15="PS",H15,0)</f>
        <v>0</v>
      </c>
      <c r="U15" s="14">
        <f>IF(Q15="PS",I15-P15,0)</f>
        <v>0</v>
      </c>
      <c r="V15" s="14">
        <f>IF(Q15="MP",H15,0)</f>
        <v>0</v>
      </c>
      <c r="W15" s="14">
        <f>IF(Q15="MP",I15-P15,0)</f>
        <v>0</v>
      </c>
      <c r="X15" s="14">
        <f>IF(Q15="OM",H15,0)</f>
        <v>0</v>
      </c>
      <c r="Y15" s="14">
        <v>63</v>
      </c>
      <c r="AI15" s="3">
        <f>SUM(Z16:Z16)</f>
        <v>0</v>
      </c>
      <c r="AJ15" s="3">
        <f>SUM(AA16:AA16)</f>
        <v>0</v>
      </c>
      <c r="AK15" s="3">
        <f>SUM(AB16:AB16)</f>
        <v>0</v>
      </c>
    </row>
    <row r="16" spans="1:43" ht="12.75">
      <c r="A16" s="1" t="s">
        <v>71</v>
      </c>
      <c r="C16" s="2" t="s">
        <v>72</v>
      </c>
      <c r="D16" s="3" t="s">
        <v>73</v>
      </c>
      <c r="E16" s="3" t="s">
        <v>45</v>
      </c>
      <c r="F16" s="3">
        <v>12.5</v>
      </c>
      <c r="H16" s="3">
        <f>F16*AE16</f>
        <v>0</v>
      </c>
      <c r="I16" s="3">
        <f>J16-H16</f>
        <v>0</v>
      </c>
      <c r="J16" s="3">
        <f>F16*G16</f>
        <v>0</v>
      </c>
      <c r="K16" s="3">
        <v>2.525</v>
      </c>
      <c r="L16" s="3">
        <f>F16*K16</f>
        <v>31.5625</v>
      </c>
      <c r="M16" s="3" t="s">
        <v>46</v>
      </c>
      <c r="N16" s="3">
        <v>1</v>
      </c>
      <c r="O16" s="3">
        <f>IF(N16=5,I16,0)</f>
        <v>0</v>
      </c>
      <c r="Z16" s="3">
        <f>IF(AD16=0,J16,0)</f>
        <v>0</v>
      </c>
      <c r="AA16" s="3">
        <f>IF(AD16=15,J16,0)</f>
        <v>0</v>
      </c>
      <c r="AB16" s="3">
        <f>IF(AD16=21,J16,0)</f>
        <v>0</v>
      </c>
      <c r="AD16" s="3">
        <v>15</v>
      </c>
      <c r="AE16" s="3">
        <f>G16*AG16</f>
        <v>0</v>
      </c>
      <c r="AF16" s="3">
        <f>G16*(1-AG16)</f>
        <v>0</v>
      </c>
      <c r="AG16" s="3">
        <v>0.7359895833333333</v>
      </c>
      <c r="AM16" s="3">
        <f>F16*AE16</f>
        <v>0</v>
      </c>
      <c r="AN16" s="3">
        <f>F16*AF16</f>
        <v>0</v>
      </c>
      <c r="AO16" s="3" t="s">
        <v>74</v>
      </c>
      <c r="AP16" s="3" t="s">
        <v>75</v>
      </c>
      <c r="AQ16" s="14" t="s">
        <v>49</v>
      </c>
    </row>
    <row r="17" spans="1:37" ht="12.75">
      <c r="A17" s="15"/>
      <c r="B17" s="16"/>
      <c r="C17" s="16"/>
      <c r="D17" s="14" t="s">
        <v>76</v>
      </c>
      <c r="E17" s="14"/>
      <c r="F17" s="14"/>
      <c r="G17" s="14"/>
      <c r="H17" s="14">
        <f>SUM(H18:H18)</f>
        <v>0</v>
      </c>
      <c r="I17" s="14">
        <f>SUM(I18:I18)</f>
        <v>0</v>
      </c>
      <c r="J17" s="14">
        <f>H17+I17</f>
        <v>0</v>
      </c>
      <c r="K17" s="14"/>
      <c r="L17" s="14">
        <f>SUM(L18:L18)</f>
        <v>0.25</v>
      </c>
      <c r="M17" s="14"/>
      <c r="P17" s="14">
        <f>IF(Q17="PR",J17,SUM(O18:O18))</f>
        <v>0</v>
      </c>
      <c r="Q17" s="14" t="s">
        <v>77</v>
      </c>
      <c r="R17" s="14">
        <f>IF(Q17="HS",H17,0)</f>
        <v>0</v>
      </c>
      <c r="S17" s="14">
        <f>IF(Q17="HS",I17-P17,0)</f>
        <v>0</v>
      </c>
      <c r="T17" s="14">
        <f>IF(Q17="PS",H17,0)</f>
        <v>0</v>
      </c>
      <c r="U17" s="14">
        <f>IF(Q17="PS",I17-P17,0)</f>
        <v>0</v>
      </c>
      <c r="V17" s="14">
        <f>IF(Q17="MP",H17,0)</f>
        <v>0</v>
      </c>
      <c r="W17" s="14">
        <f>IF(Q17="MP",I17-P17,0)</f>
        <v>0</v>
      </c>
      <c r="X17" s="14">
        <f>IF(Q17="OM",H17,0)</f>
        <v>0</v>
      </c>
      <c r="Y17" s="14" t="s">
        <v>78</v>
      </c>
      <c r="AI17" s="3">
        <f>SUM(Z18:Z18)</f>
        <v>0</v>
      </c>
      <c r="AJ17" s="3">
        <f>SUM(AA18:AA18)</f>
        <v>0</v>
      </c>
      <c r="AK17" s="3">
        <f>SUM(AB18:AB18)</f>
        <v>0</v>
      </c>
    </row>
    <row r="18" spans="1:43" ht="12.75">
      <c r="A18" s="1" t="s">
        <v>79</v>
      </c>
      <c r="C18" s="2" t="s">
        <v>80</v>
      </c>
      <c r="D18" s="3" t="s">
        <v>81</v>
      </c>
      <c r="E18" s="3" t="s">
        <v>82</v>
      </c>
      <c r="F18" s="3">
        <v>0.25</v>
      </c>
      <c r="H18" s="3">
        <f>F18*AE18</f>
        <v>0</v>
      </c>
      <c r="I18" s="3">
        <f>J18-H18</f>
        <v>0</v>
      </c>
      <c r="J18" s="3">
        <f>F18*G18</f>
        <v>0</v>
      </c>
      <c r="K18" s="3">
        <v>1</v>
      </c>
      <c r="L18" s="3">
        <f>F18*K18</f>
        <v>0.25</v>
      </c>
      <c r="M18" s="3" t="s">
        <v>46</v>
      </c>
      <c r="N18" s="3">
        <v>1</v>
      </c>
      <c r="O18" s="3">
        <f>IF(N18=5,I18,0)</f>
        <v>0</v>
      </c>
      <c r="Z18" s="3">
        <f>IF(AD18=0,J18,0)</f>
        <v>0</v>
      </c>
      <c r="AA18" s="3">
        <f>IF(AD18=15,J18,0)</f>
        <v>0</v>
      </c>
      <c r="AB18" s="3">
        <f>IF(AD18=21,J18,0)</f>
        <v>0</v>
      </c>
      <c r="AD18" s="3">
        <v>15</v>
      </c>
      <c r="AE18" s="3">
        <f>G18*AG18</f>
        <v>0</v>
      </c>
      <c r="AF18" s="3">
        <f>G18*(1-AG18)</f>
        <v>0</v>
      </c>
      <c r="AG18" s="3">
        <v>1</v>
      </c>
      <c r="AM18" s="3">
        <f>F18*AE18</f>
        <v>0</v>
      </c>
      <c r="AN18" s="3">
        <f>F18*AF18</f>
        <v>0</v>
      </c>
      <c r="AO18" s="3" t="s">
        <v>83</v>
      </c>
      <c r="AP18" s="3" t="s">
        <v>84</v>
      </c>
      <c r="AQ18" s="14" t="s">
        <v>49</v>
      </c>
    </row>
    <row r="19" spans="1:48" s="21" customFormat="1" ht="12.75">
      <c r="A19" s="17"/>
      <c r="B19" s="18"/>
      <c r="C19" s="18"/>
      <c r="D19" s="19" t="s">
        <v>85</v>
      </c>
      <c r="E19" s="19"/>
      <c r="F19" s="19"/>
      <c r="G19" s="19"/>
      <c r="H19" s="46"/>
      <c r="I19" s="46"/>
      <c r="J19" s="19">
        <v>0</v>
      </c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s="28" customFormat="1" ht="12.75">
      <c r="A20" s="22"/>
      <c r="B20" s="23"/>
      <c r="C20" s="23"/>
      <c r="D20" s="24" t="s">
        <v>86</v>
      </c>
      <c r="E20" s="25"/>
      <c r="F20" s="25"/>
      <c r="G20" s="25"/>
      <c r="H20" s="25"/>
      <c r="I20" s="25"/>
      <c r="J20" s="26">
        <v>0</v>
      </c>
      <c r="K20" s="25"/>
      <c r="L20" s="25"/>
      <c r="M20" s="25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s="28" customFormat="1" ht="12.75">
      <c r="A21" s="22"/>
      <c r="B21" s="23"/>
      <c r="C21" s="23"/>
      <c r="D21" s="24" t="s">
        <v>87</v>
      </c>
      <c r="E21" s="25"/>
      <c r="F21" s="25"/>
      <c r="G21" s="25"/>
      <c r="H21" s="25"/>
      <c r="I21" s="25"/>
      <c r="J21" s="26">
        <v>0</v>
      </c>
      <c r="K21" s="25"/>
      <c r="L21" s="25"/>
      <c r="M21" s="2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ht="12.75">
      <c r="A22" s="29" t="s">
        <v>88</v>
      </c>
    </row>
    <row r="23" spans="1:13" ht="12.75" customHeight="1">
      <c r="A23" s="47" t="s">
        <v>89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</sheetData>
  <sheetProtection selectLockedCells="1" selectUnlockedCells="1"/>
  <mergeCells count="28">
    <mergeCell ref="H6:J6"/>
    <mergeCell ref="K6:L6"/>
    <mergeCell ref="M6:M7"/>
    <mergeCell ref="H19:I19"/>
    <mergeCell ref="A23:M23"/>
    <mergeCell ref="A6:A7"/>
    <mergeCell ref="B6:B7"/>
    <mergeCell ref="C6:C7"/>
    <mergeCell ref="E6:E7"/>
    <mergeCell ref="F6:F7"/>
    <mergeCell ref="G6:G7"/>
    <mergeCell ref="A4:C4"/>
    <mergeCell ref="E4:F4"/>
    <mergeCell ref="G4:H4"/>
    <mergeCell ref="J4:M4"/>
    <mergeCell ref="A5:C5"/>
    <mergeCell ref="E5:F5"/>
    <mergeCell ref="G5:H5"/>
    <mergeCell ref="J5:M5"/>
    <mergeCell ref="A1:M1"/>
    <mergeCell ref="A2:C2"/>
    <mergeCell ref="E2:F2"/>
    <mergeCell ref="G2:H2"/>
    <mergeCell ref="J2:M2"/>
    <mergeCell ref="A3:C3"/>
    <mergeCell ref="E3:F3"/>
    <mergeCell ref="G3:H3"/>
    <mergeCell ref="J3:M3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L5" sqref="L5"/>
    </sheetView>
  </sheetViews>
  <sheetFormatPr defaultColWidth="8.7109375" defaultRowHeight="12.75"/>
  <cols>
    <col min="1" max="10" width="9.140625" style="3" customWidth="1"/>
    <col min="11" max="14" width="8.7109375" style="4" customWidth="1"/>
    <col min="15" max="16" width="0" style="3" hidden="1" customWidth="1"/>
    <col min="17" max="16384" width="8.7109375" style="4" customWidth="1"/>
  </cols>
  <sheetData>
    <row r="1" spans="1:13" ht="2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</row>
    <row r="2" spans="1:13" ht="25.5" customHeight="1">
      <c r="A2" s="31" t="s">
        <v>1</v>
      </c>
      <c r="B2" s="31"/>
      <c r="C2" s="31"/>
      <c r="D2" s="5" t="s">
        <v>2</v>
      </c>
      <c r="E2" s="32" t="s">
        <v>3</v>
      </c>
      <c r="F2" s="32"/>
      <c r="G2" s="32"/>
      <c r="H2" s="32"/>
      <c r="I2" s="6" t="s">
        <v>4</v>
      </c>
      <c r="J2" s="33"/>
      <c r="K2" s="33"/>
      <c r="L2" s="33"/>
      <c r="M2" s="2"/>
    </row>
    <row r="3" spans="1:13" ht="25.5" customHeight="1">
      <c r="A3" s="34" t="s">
        <v>5</v>
      </c>
      <c r="B3" s="34"/>
      <c r="C3" s="34"/>
      <c r="D3" s="7"/>
      <c r="E3" s="35" t="s">
        <v>6</v>
      </c>
      <c r="F3" s="35"/>
      <c r="G3" s="35" t="s">
        <v>7</v>
      </c>
      <c r="H3" s="35"/>
      <c r="I3" s="7" t="s">
        <v>8</v>
      </c>
      <c r="J3" s="36"/>
      <c r="K3" s="36"/>
      <c r="L3" s="36"/>
      <c r="M3" s="2"/>
    </row>
    <row r="4" spans="1:13" ht="25.5" customHeight="1">
      <c r="A4" s="34" t="s">
        <v>9</v>
      </c>
      <c r="B4" s="34"/>
      <c r="C4" s="34"/>
      <c r="D4" s="7"/>
      <c r="E4" s="35" t="s">
        <v>10</v>
      </c>
      <c r="F4" s="35"/>
      <c r="G4" s="35"/>
      <c r="H4" s="35"/>
      <c r="I4" s="7" t="s">
        <v>11</v>
      </c>
      <c r="J4" s="36"/>
      <c r="K4" s="36"/>
      <c r="L4" s="36"/>
      <c r="M4" s="2"/>
    </row>
    <row r="5" spans="1:13" ht="25.5" customHeight="1">
      <c r="A5" s="37" t="s">
        <v>12</v>
      </c>
      <c r="B5" s="37"/>
      <c r="C5" s="37"/>
      <c r="D5" s="8"/>
      <c r="E5" s="38" t="s">
        <v>13</v>
      </c>
      <c r="F5" s="38"/>
      <c r="G5" s="38" t="s">
        <v>7</v>
      </c>
      <c r="H5" s="38"/>
      <c r="I5" s="8" t="s">
        <v>14</v>
      </c>
      <c r="J5" s="39"/>
      <c r="K5" s="39"/>
      <c r="L5" s="39"/>
      <c r="M5" s="2"/>
    </row>
    <row r="8" spans="15:17" ht="12.75">
      <c r="O8" s="3">
        <v>0</v>
      </c>
      <c r="P8" s="3">
        <v>783.01</v>
      </c>
      <c r="Q8" s="4">
        <v>0</v>
      </c>
    </row>
    <row r="9" spans="15:17" ht="12.75">
      <c r="O9" s="3">
        <v>0</v>
      </c>
      <c r="P9" s="3">
        <v>1489</v>
      </c>
      <c r="Q9" s="4">
        <v>0</v>
      </c>
    </row>
    <row r="11" spans="15:17" ht="12.75">
      <c r="O11" s="3">
        <v>0</v>
      </c>
      <c r="P11" s="3">
        <v>1669.99</v>
      </c>
      <c r="Q11" s="4">
        <v>0.6553811699471255</v>
      </c>
    </row>
    <row r="13" spans="15:17" ht="12.75">
      <c r="O13" s="3">
        <v>0</v>
      </c>
      <c r="P13" s="3">
        <v>133.51</v>
      </c>
      <c r="Q13" s="4">
        <v>0.656729832971313</v>
      </c>
    </row>
    <row r="15" spans="15:17" ht="12.75">
      <c r="O15" s="3">
        <v>0</v>
      </c>
      <c r="P15" s="3">
        <v>3840</v>
      </c>
      <c r="Q15" s="4">
        <v>0.7359895833333333</v>
      </c>
    </row>
    <row r="17" spans="15:17" ht="12.75">
      <c r="O17" s="3">
        <v>0</v>
      </c>
      <c r="P17" s="3">
        <v>75220</v>
      </c>
      <c r="Q17" s="4">
        <v>1</v>
      </c>
    </row>
  </sheetData>
  <sheetProtection selectLockedCells="1" selectUnlockedCells="1"/>
  <mergeCells count="17">
    <mergeCell ref="A4:C4"/>
    <mergeCell ref="E4:F4"/>
    <mergeCell ref="G4:H4"/>
    <mergeCell ref="J4:L4"/>
    <mergeCell ref="A5:C5"/>
    <mergeCell ref="E5:F5"/>
    <mergeCell ref="G5:H5"/>
    <mergeCell ref="J5:L5"/>
    <mergeCell ref="A1:L1"/>
    <mergeCell ref="A2:C2"/>
    <mergeCell ref="E2:F2"/>
    <mergeCell ref="G2:H2"/>
    <mergeCell ref="J2:L2"/>
    <mergeCell ref="A3:C3"/>
    <mergeCell ref="E3:F3"/>
    <mergeCell ref="G3:H3"/>
    <mergeCell ref="J3:L3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Hrstka</dc:creator>
  <cp:keywords/>
  <dc:description/>
  <cp:lastModifiedBy>Zdeněk Hrstka</cp:lastModifiedBy>
  <dcterms:created xsi:type="dcterms:W3CDTF">2022-12-05T07:44:42Z</dcterms:created>
  <dcterms:modified xsi:type="dcterms:W3CDTF">2022-12-05T07:44:42Z</dcterms:modified>
  <cp:category/>
  <cp:version/>
  <cp:contentType/>
  <cp:contentStatus/>
</cp:coreProperties>
</file>