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/>
  <bookViews>
    <workbookView xWindow="65428" yWindow="65428" windowWidth="23256" windowHeight="12456" activeTab="0"/>
  </bookViews>
  <sheets>
    <sheet name="Rekapitulace" sheetId="6" r:id="rId1"/>
    <sheet name="SO 101" sheetId="2" r:id="rId2"/>
    <sheet name="SO 201" sheetId="3" r:id="rId3"/>
    <sheet name="VRN" sheetId="5" r:id="rId4"/>
  </sheets>
  <definedNames/>
  <calcPr calcId="191029"/>
  <extLst/>
</workbook>
</file>

<file path=xl/sharedStrings.xml><?xml version="1.0" encoding="utf-8"?>
<sst xmlns="http://schemas.openxmlformats.org/spreadsheetml/2006/main" count="628" uniqueCount="237">
  <si>
    <t>EstiCon</t>
  </si>
  <si>
    <t xml:space="preserve">Firma: </t>
  </si>
  <si>
    <t>Rekapitulace ceny</t>
  </si>
  <si>
    <t>Stavba: D20103 - II/236 Černín, nestabilní svah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</si>
  <si>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</si>
  <si>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</si>
  <si>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</si>
  <si>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</si>
  <si>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</si>
  <si>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</si>
  <si>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</si>
  <si>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SO 101</t>
  </si>
  <si>
    <t>Úprava silnice II/236</t>
  </si>
  <si>
    <t>SO 201</t>
  </si>
  <si>
    <t>Opěrná zeď</t>
  </si>
  <si>
    <t>VRN</t>
  </si>
  <si>
    <t>Vedlější rozpočtové náklady</t>
  </si>
  <si>
    <t>Soupis prací objektu</t>
  </si>
  <si>
    <t>S</t>
  </si>
  <si>
    <t>Stavba:</t>
  </si>
  <si>
    <t>D20103</t>
  </si>
  <si>
    <t>II/236 Černín, nestabilní svah</t>
  </si>
  <si>
    <t>O</t>
  </si>
  <si>
    <t>Rozpočet: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</si>
  <si>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</si>
  <si>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</si>
  <si>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</si>
  <si>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</si>
  <si>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</si>
  <si>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</si>
  <si>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</si>
  <si>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Cena</t>
  </si>
  <si>
    <t>Jednotková</t>
  </si>
  <si>
    <t>Celkem</t>
  </si>
  <si>
    <t>SD</t>
  </si>
  <si>
    <t>0</t>
  </si>
  <si>
    <t>Všeobecné konstrukce a práce</t>
  </si>
  <si>
    <t>P</t>
  </si>
  <si>
    <t>015111</t>
  </si>
  <si>
    <t/>
  </si>
  <si>
    <t>POPLATKY ZA LIKVIDACI ODPADU NEKONTAMINOVANÝCH - 17 05 04  VYTEŽENÉ ZEMINY A HORNINY -  I. TRÍDA TEŽITELNOSTI</t>
  </si>
  <si>
    <t>T</t>
  </si>
  <si>
    <t>PP</t>
  </si>
  <si>
    <t xml:space="preserve">Poplatek za reckylaci v recyklačním centru
</t>
  </si>
  <si>
    <t>VV</t>
  </si>
  <si>
    <t xml:space="preserve"> (255-43,735+53,735)*1,8 = 477,000 [A]</t>
  </si>
  <si>
    <t>TS</t>
  </si>
  <si>
    <t>1. Položka obsahuje:
 – veškeré poplatky provozovateli skládky, recyklacní linky nebo jiného zarízení na zpracování nebo likvidaci odpadu související s prevzetím, uložením, zpracováním nebo likvidací odpadu
2. Položka neobsahuje:
 – náklady spojené s dopravou odpadu z místa stavby na místo prevzetí provozovatelem skládky, recyklacní linky nebo jiného zarízení na zpracování nebo likvidaci odpadu
3. Zpusob merení:
Tunou se rozumí hmotnost odpadu vytrídeného v souladu se zákonem c. 541/2020 Sb., o nakládání s odpady, v platném znení.</t>
  </si>
  <si>
    <t>02710</t>
  </si>
  <si>
    <t>POMOC PRÁCE ZŘÍZ NEBO ZAJIŠŤ OBJÍŽĎKY A PŘÍSTUP CESTY</t>
  </si>
  <si>
    <t>KPL</t>
  </si>
  <si>
    <t>Zřízení DIO včetně osazení značek a jejich nájmu viz příloha C.3
Včetně projednání DIO PČR</t>
  </si>
  <si>
    <t xml:space="preserve"> 1 = 1,000 [A]</t>
  </si>
  <si>
    <t>zahrnuje veškeré náklady spojené s objednatelem požadovanými zařízeními</t>
  </si>
  <si>
    <t>1</t>
  </si>
  <si>
    <t>Zemní práce</t>
  </si>
  <si>
    <t>113728</t>
  </si>
  <si>
    <t>FRÉZOVÁNÍ ZPEVNENÝCH PLOCH ASFALTOVÝCH, ODVOZ DO 20KM</t>
  </si>
  <si>
    <t>M3</t>
  </si>
  <si>
    <t>Frézování asfaltových vrstev s odvozem na místo určeným KSUS středočeského kraje.</t>
  </si>
  <si>
    <t xml:space="preserve"> 520*0,15 = 78,000 [A]</t>
  </si>
  <si>
    <t>Položka zahrnuje veškerou manipulaci s vybouranou sutí a s vybouranými hmotami vc. uložení na skládku. Nezahrnuje poplatek za skládku, který se vykazuje v položce 0141** (s výjimkou malého množství bouraného materiálu, kde je možné poplatek zahrnout do jednotkové ceny bourání – tento fakt musí být uveden v doplnujícím textu k položce).</t>
  </si>
  <si>
    <t>12110</t>
  </si>
  <si>
    <t>SEJMUTÍ ORNICE NEBO LESNÍ PUDY</t>
  </si>
  <si>
    <t xml:space="preserve"> 420*0,15 = 63,000 [A]</t>
  </si>
  <si>
    <t>položka zahrnuje sejmutí ornice bez ohledu na tlouštku vrstvy a její vodorovnou dopravu
nezahrnuje uložení na trvalou skládku</t>
  </si>
  <si>
    <t>123738</t>
  </si>
  <si>
    <t>ODKOP PRO SPOD STAVBU SILNIC A ŽELEZNIC TR. I, ODVOZ DO 20KM</t>
  </si>
  <si>
    <t>Odtěžení vozovkových vrstev
odvoz do recyklačřního centra v Berouně cca 15 km
57,375 m3 bude ponecháno na stavbě pro použití pro sanaci pod plání viz pol. s</t>
  </si>
  <si>
    <t xml:space="preserve"> 3,0*85 = 255,000 [A]</t>
  </si>
  <si>
    <t>položka zahrnuje:
- vodorovná a svislá doprava, premístení, preložení, manipulace s výkopkem
- kompletní provedení vykopávky nezapažené i zapažené
- ošetrení výkopište po celou dobu práce v nem vc. klimatických opatrení
- ztížení vykopávek v blízkosti podzemního vedení, konstrukcí a objektu vc. jejich docasného zajištení
- ztížení pod vodou, v okolí výbušnin, ve stísnených prostorech a pod.
- príplatek za lepivost
- težení po vrstvách, pásech a po jiných nutných cástech (figurách)
- cerpání vody vc. cerpacích jímek, potrubí a pohotovostní cerpací soupravy (viz ustanovení k pol. 1151,2)
- potrebné snížení hladiny podzemní vody
- težení a rozpojování jednotlivých balvanu
- vytahování a nošení výkopku
- svahování a presvah. svahu do konecného tvaru, výmena hornin v podloží a v pláni znehodnocené klimatickými vlivy
- rucní vykopávky, odstranení korenu a napadávek
- pažení, vzeprení a rozeprení vc. prepažování (vyjma štetových sten)
- úpravu, ochranu a ocištení dna, základové spáry, sten a svahu
- zhutnení podloží, prípadne i svahu vc. svahování
- zrízení stupnu v podloží a lavic na svazích, není-li pro tyto práce zrízena samostatná položka
- udržování výkopište a jeho ochrana proti vode
- odvedení nebo obvedení vody v okolí výkopište a ve výkopišti
- trídení výkopku
- veškeré pomocné konstrukce umožnující provedení vykopávky (príjezdy, sjezdy, nájezdy, lešení, podper. konstr., premostení, zpevnené plochy, zakrytí a pod.)
- nezahrnuje uložení zeminy (na skládku, do násypu) ani poplatky za skládku, vykazují se v položce c.0141**</t>
  </si>
  <si>
    <t>2</t>
  </si>
  <si>
    <t xml:space="preserve">Odkop pro sanaci podloží pláně tl. 300 mm.
50% výkopku bude odvezeno na skládku 
</t>
  </si>
  <si>
    <t xml:space="preserve"> 1,35*85 = 114,750 [A]</t>
  </si>
  <si>
    <t>17130</t>
  </si>
  <si>
    <t>ULOŽENÍ SYPANINY DO NÁSYPU V AKTIVNÍ ZÓNE SE ZHUTNENÍM</t>
  </si>
  <si>
    <t xml:space="preserve">Sanace podloží 50% vozovkových vrstev
z pol. 123738-2
</t>
  </si>
  <si>
    <t xml:space="preserve"> 114,75*0,5 = 57,375 [A]</t>
  </si>
  <si>
    <t>položka zahrnuje:
- kompletní provedení zemní konstrukce vc. výberu vhodného materiálu
- úprava  ukládaného  materiálu  vlhcením,  trídením,  promícháním  nebo  vysoušením,  príp. jiné úpravy za úcelem zlepšení jeho  mech. vlastností
- hutnení i ruzné míry hutnení 
- ošetrení úložište po celou dobu práce v nem vc. klimatických opatrení
- ztížení v okolí vedení, konstrukcí a objektu a jejich docasné zajištení
- ztížení provádení vc. hutnení ve ztížených podmínkách a stísnených prostorech
- ztížené ukládání sypaniny pod vodu
- ukládání po vrstvách a po jiných nutných cástech (figurách) vc. dosypávek
- spouštení a nošení materiálu
- výmena cástí zemní konstrukce znehodnocené klimatickými vlivy
- rucní hutnení a výpln jam a prohlubní v podloží
- úprava, ocištení, ochrana a zhutnení podloží
- svahování, hutnení a uzavírání povrchu svahu
- zrízení lavic na svazích
- udržování úložište a jeho ochrana proti vode
- odvedení nebo obvedení vody v okolí úložište a v úložišti
- veškeré  pomocné konstrukce umožnující provedení  zemní konstrukce  (príjezdy,  sjezdy,  nájezdy, lešení, podperné konstrukce, premostení, zpevnené plochy, zakrytí a pod.)</t>
  </si>
  <si>
    <t>17180</t>
  </si>
  <si>
    <t>ULOŽENÍ SYPANINY DO NÁSYPU Z NAKUPOVANÝCH MATERIÁLU</t>
  </si>
  <si>
    <t xml:space="preserve">Sanace podloží z nakupovaného materiálu. Materiál CBR&gt;15%
výměra je 50% z pol. 123738-2
</t>
  </si>
  <si>
    <t>položka zahrnuje:
- kompletní provedení zemní konstrukce (násypového telesa vcetne aktivní zóny) vcetne nákupu a dopravy materiálu dle zadávací dokumentace
- úprava  ukládaného  materiálu  vlhcením,  trídením,  promícháním  nebo  vysoušením,  príp. jiné úpravy za úcelem zlepšení jeho  mech. vlastností
- hutnení i ruzné míry hutnení 
- ošetrení úložište po celou dobu práce v nem vc. klimatických opatrení
- ztížení v okolí vedení, konstrukcí a objektu a jejich docasné zajištení
- ztížení provádení vc. hutnení ve ztížených podmínkách a stísnených prostorech
- ztížené ukládání sypaniny pod vodu
- ukládání po vrstvách a po jiných nutných cástech (figurách) vc. dosypávek
- spouštení a nošení materiálu
- výmena cástí zemní konstrukce znehodnocené klimatickými vlivy
- rucní hutnení a výpln jam a prohlubní v podloží
- úprava, ocištení, ochrana a zhutnení podloží
- svahování, hutnení a uzavírání povrchu svahu
- zrízení lavic na svazích
- udržování úložište a jeho ochrana proti vode
- odvedení nebo obvedení vody v okolí úložište a v úložišti
- veškeré  pomocné konstrukce umožnující provedení  zemní konstrukce  (príjezdy,  sjezdy,  nájezdy, lešení, podperné konstrukce, premostení, zpevnené plochy, zakrytí a pod.)</t>
  </si>
  <si>
    <t>18110</t>
  </si>
  <si>
    <t>ÚPRAVA PLÁNE SE ZHUTNENÍM V HORNINE TR. I</t>
  </si>
  <si>
    <t>M2</t>
  </si>
  <si>
    <t xml:space="preserve"> 520 = 520,000 [A]</t>
  </si>
  <si>
    <t>položka zahrnuje úpravu pláne vcetne vyrovnání výškových rozdílu. Míru zhutnení urcuje projekt.</t>
  </si>
  <si>
    <t>18222</t>
  </si>
  <si>
    <t>ROZPROSTRENÍ ORNICE VE SVAHU V TL DO 0,15M</t>
  </si>
  <si>
    <t xml:space="preserve"> 420 = 420,000 [A]</t>
  </si>
  <si>
    <t>položka zahrnuje:
nutné premístení ornice z docasných skládek vzdálených do 50m
rozprostrení ornice v predepsané tlouštce ve svahu pres 1:5</t>
  </si>
  <si>
    <t>18242</t>
  </si>
  <si>
    <t>ZALOŽENÍ TRÁVNÍKU HYDROOSEVEM NA ORNICI</t>
  </si>
  <si>
    <t>Zahrnuje dodání predepsané travní smesi, hydroosev na ornici, zalévání, první pokosení, to vše bez ohledu na sklon terénu</t>
  </si>
  <si>
    <t>Základy</t>
  </si>
  <si>
    <t>21461B</t>
  </si>
  <si>
    <t>SEPARACNÍ GEOTEXTILIE DO 200G/M2</t>
  </si>
  <si>
    <t>Separační geotextilie na zemní pláni</t>
  </si>
  <si>
    <t>Položka zahrnuje:
- dodávku predepsané geotextilie
- úpravu, ocištení a ochranu podkladu
- prichycení k podkladu, prípadne zatížení
- úpravy spoju a zajištení okraju
- úpravy pro odvodnení
- nutné presahy
- mimostaveništní a vnitrostaveništní dopravu</t>
  </si>
  <si>
    <t>4</t>
  </si>
  <si>
    <t>Vodorovné konstrukce</t>
  </si>
  <si>
    <t>465922</t>
  </si>
  <si>
    <t>DLAŽBY Z BETONOVÝCH DLAŽDIC NA MC</t>
  </si>
  <si>
    <t>Přídlažba šířka 0,5 m</t>
  </si>
  <si>
    <t xml:space="preserve"> 0,5*(47,5+7,5+3,5) = 29,250 [A]</t>
  </si>
  <si>
    <t>- úpravu podkladu
- zrízení spojovací vrstvy
- zrízení lože dlažby z predepsaného materiálu
- dodávku a uložení dlažby, ev. predlažby, do predepsaného tvaru z pohledové úpravy
- spárování, tesnení, tmelení a vyplnení spar prípadne s vyklínováním
- úprava povrchu pro odvedení srážkové vody</t>
  </si>
  <si>
    <t>5</t>
  </si>
  <si>
    <t>Komunikace</t>
  </si>
  <si>
    <t>56323</t>
  </si>
  <si>
    <t>VOZOVKOVÉ VRSTVY Z VIBROVANÉHO ŠTERKU TL. DO 150MM</t>
  </si>
  <si>
    <t xml:space="preserve"> 2*449,14*1,25 = 1122,850 [A]</t>
  </si>
  <si>
    <t>- dodání kameniva predepsané kvality a zrnitosti
- rozprostrení a zhutnení vrstvy v predepsané tlouštce
- zrízení vrstvy bez rozlišení šírky, pokládání vrstvy po etapách
- nezahrnuje postriky, nátery</t>
  </si>
  <si>
    <t>56332</t>
  </si>
  <si>
    <t>VOZOVKOVÉ VRSTVY ZE ŠTERKODRTI TL. DO 100MM</t>
  </si>
  <si>
    <t xml:space="preserve">zpevnění sjezdů, krajnice
</t>
  </si>
  <si>
    <t xml:space="preserve"> 68,75+21,45 = 90,200 [A]</t>
  </si>
  <si>
    <t>572121</t>
  </si>
  <si>
    <t>INFILTRACNÍ POSTRIK ASFALTOVÝ DO 1,0KG/M2</t>
  </si>
  <si>
    <t xml:space="preserve"> 449,14 = 449,140 [A]</t>
  </si>
  <si>
    <t>- dodání všech predepsaných materiálu pro postriky v predepsaném množství
- provedení dle predepsaného technologického predpisu
- zrízení vrstvy bez rozlišení šírky, pokládání vrstvy po etapách
- úpravu napojení, ukoncení</t>
  </si>
  <si>
    <t>572211</t>
  </si>
  <si>
    <t>SPOJOVACÍ POSTRIK Z ASFALTU DO 0,5KG/M2</t>
  </si>
  <si>
    <t xml:space="preserve"> 449,14+515,27 = 964,410 [A]</t>
  </si>
  <si>
    <t>574A33</t>
  </si>
  <si>
    <t>ASFALTOVÝ BETON PRO OBRUSNÉ VRSTVY ACO 11 TL. 40MM</t>
  </si>
  <si>
    <t xml:space="preserve"> 449,14+66,13 = 515,270 [A]</t>
  </si>
  <si>
    <t>- dodání smesi v požadované kvalite
- ocištení podkladu
- uložení smesi dle predepsaného technologického predpisu, zhutnení vrstvy v predepsané tlouštce
- zrízení vrstvy bez rozlišení šírky, pokládání vrstvy po etapách, vcetne pracovních spar a spoju
- úpravu napojení, ukoncení podél obrubníku, dilatacních zarízení, odvodnovacích proužku, odvodnovacu, vpustí, šachet a pod.
- nezahrnuje postriky, nátery
- nezahrnuje tesnení podél obrubníku, dilatacních zarízení, odvodnovacích proužku, odvodnovacu, vpustí, šachet a pod.</t>
  </si>
  <si>
    <t>574C56</t>
  </si>
  <si>
    <t>ASFALTOVÝ BETON PRO LOŽNÍ VRSTVY ACL 16+, 16S TL. 60MM</t>
  </si>
  <si>
    <t>574E46</t>
  </si>
  <si>
    <t>ASFALTOVÝ BETON PRO PODKLADNÍ VRSTVY ACP 16+, 16S TL. 50MM</t>
  </si>
  <si>
    <t>58910</t>
  </si>
  <si>
    <t>VÝPLN SPAR ASFALTEM</t>
  </si>
  <si>
    <t>M</t>
  </si>
  <si>
    <t>Natavovaný asfaltový pásek</t>
  </si>
  <si>
    <t xml:space="preserve"> 3*6,15+15,5*3+8,5+48+48+6,74 = 176,190 [A]</t>
  </si>
  <si>
    <t>položka zahrnuje:
- dodávku predepsaného materiálu
- vycištení a výpln spar tímto materiálem</t>
  </si>
  <si>
    <t>8</t>
  </si>
  <si>
    <t>Potrubí</t>
  </si>
  <si>
    <t>87434</t>
  </si>
  <si>
    <t>POTRUBÍ Z TRUB PLASTOVÝCH ODPADNÍCH DN DO 200MM</t>
  </si>
  <si>
    <t xml:space="preserve"> 10 = 10,000 [A]</t>
  </si>
  <si>
    <t>položky pro zhotovení potrubí platí bez ohledu na sklon
zahrnuje:
- výrobní dokumentaci (vcetne technologického predpisu)
- dodání veškerého trubního a pomocného materiálu  (trouby,  trubky,  tvarovky,  spojovací a tesnící  materiál a pod.), podperných, závesných a upevnovacích prvku, vcetne potrebných úprav
- úprava a príprava podkladu a podper, ocištení a ošetrení podkladu a podper
- zrízení plne funkcního potrubí, kompletní soustavy, podle príslušného technologického predpisu
- zrízení potrubí i jednotlivých cástí po etapách, vcetne pracovních spar a spoju, pracovního zaslepení koncu a pod.
- úprava prostupu, pruchodu  šachtami a komorami, okolí podper a vyústení, zaústení, napojení, vyvedení a upevnení odpad. výustí
- ochrana potrubí náterem (vc. úpravy povrchu), prípadne izolací, nejsou-li tyto práce predmetem jiné položky
- úprava, ocištení a ošetrení prostoru kolem potrubí
- položky platí pro práce provádené v prostoru zapaženém i nezapaženém a i v kolektorech, chránickách
- položky zahrnují i práce spojené s nutnými obtoky, prevádením a cerpáním vody
nezahrnuje zkoušky vodotesnosti a televizní prohlídku</t>
  </si>
  <si>
    <t>875332</t>
  </si>
  <si>
    <t>POTRUBÍ DREN Z TRUB PLAST DN DO 150MM DEROVANÝCH</t>
  </si>
  <si>
    <t xml:space="preserve"> 47,5 = 47,500 [A]</t>
  </si>
  <si>
    <t>položky pro zhotovení potrubí platí bez ohledu na sklon
zahrnuje:
- výrobní dokumentaci (vcetne technologického predpisu)
- dodání veškerého trubního a pomocného materiálu  (trouby,  trubky,  tvarovky,  spojovací a tesnící  materiál a pod.), podperných, závesných a upevnovacích prvku, vcetne potrebných úprav
- úprava a príprava podkladu a podper, ocištení a ošetrení podkladu a podper
- zrízení plne funkcního potrubí, kompletní soustavy, podle príslušného technologického predpisu
- zrízení potrubí i jednotlivých cástí po etapách, vcetne pracovních spar a spoju, pracovního zaslepení koncu a pod.
- úprava prostupu, pruchodu  šachtami a komorami, okolí podper a vyústení, zaústení, napojení, vyvedení a upevnení odpad. výustí
- ochrana potrubí náterem (vc. úpravy povrchu), prípadne izolací, nejsou-li tyto práce predmetem jiné položky
- úprava, ocištení a ošetrení prostoru kolem potrubí
- položky platí pro práce provádené v prostoru zapaženém i nezapaženém a i v kolektorech, chránickách
- položky zahrnují i práce spojené s nutnými obtoky, prevádením a cerpáním vody</t>
  </si>
  <si>
    <t>897627</t>
  </si>
  <si>
    <t>VPUST ŠTERBINOVÝCH ŽLABU Z BETON DÍLCU SV. ŠÍRKY DO 500MM</t>
  </si>
  <si>
    <t>KUS</t>
  </si>
  <si>
    <t>položka zahrnuje dodávku a osazení predepsaného dílce vcetne mríže
nezahrnuje predepsané podkladní konstrukce</t>
  </si>
  <si>
    <t>9</t>
  </si>
  <si>
    <t>Ostatní konstrukce a práce</t>
  </si>
  <si>
    <t>9113C1</t>
  </si>
  <si>
    <t>SVODIDLO OCEL SILNIC JEDNOSTR, ÚROVEN ZADRŽ H2 - DODÁVKA A MONTÁŽ</t>
  </si>
  <si>
    <t xml:space="preserve"> 47,5+2*8 = 63,500 [A]</t>
  </si>
  <si>
    <t>položka zahrnuje:
- kompletní dodávku všech dílu ocelového svodidla s predepsanou povrchovou úpravou vcetne spojovacích prvku
- montáž a osazení svodidla, osazení sloupku zaberanením nebo osazením do betonových bloku (vcetne betonových bloku a nutných zemních prací
- ukoncení zapuštením do betonových bloku (vcetne betonového bloku a nutných zemních prací) nebo koncovkou
- prechod na jiný typ svodidla nebo pres mostní záver
- ochranu proti bludným proudum a vývody pro jejich merení
nezahrnuje odrazky nebo retroreflexní fólie</t>
  </si>
  <si>
    <t>9113C2</t>
  </si>
  <si>
    <t>SVODIDLO OCEL SILNIC JEDNOSTR, ÚROVEN ZADRŽ H2 - MONTÁŽ S PRESUNEM (BEZ DODÁVKY)</t>
  </si>
  <si>
    <t>položka zahrnuje:
- dopravu demontovaného zarízení z docasné skládky
- jeho montáž a osazení na urceném míste vcetne všech nutných konstrukcí a prací
- nutnou opravu poškozených cástí, opravu náteru
- prípadnou náhradu znicených cástí
nezahrnuje kompletní novou PKO</t>
  </si>
  <si>
    <t>9113C3</t>
  </si>
  <si>
    <t>SVODIDLO OCEL SILNIC JEDNOSTR, ÚROVEN ZADRŽ H2 - DEMONTÁŽ S PRESUNEM</t>
  </si>
  <si>
    <t>položka zahrnuje:
- demontáž a odstranení zarízení
- jeho odvoz na predepsané místo</t>
  </si>
  <si>
    <t>917224</t>
  </si>
  <si>
    <t>SILNICNÍ A CHODNÍKOVÉ OBRUBY Z BETONOVÝCH OBRUBNÍKU ŠÍR 150MM</t>
  </si>
  <si>
    <t xml:space="preserve"> 50 = 50,000 [A]</t>
  </si>
  <si>
    <t>Položka zahrnuje:
dodání a pokládku betonových obrubníku o rozmerech predepsaných zadávací dokumentací
betonové lože i bocní betonovou operku.</t>
  </si>
  <si>
    <t>93513</t>
  </si>
  <si>
    <t>ŠTERBINOVÉ ŽLABY Z BET DÍLCU ŠÍR 500MM VÝŠ 500MM</t>
  </si>
  <si>
    <t xml:space="preserve"> 48 = 48,000 [A]</t>
  </si>
  <si>
    <t>položka zahrnuje:
- veškerý materiál, výrobky a polotovary, vcetne mimostaveništní a vnitrostaveništní dopravy (rovnež presuny), vcetne naložení a složení,prípadne s uložením.
- veškeré práce nutné pro zrízení techto konstrukcí, vcetne zemních prací, lože, ukoncení, patek, spárování, úpravy vtoku a výtoku. Merí se v [m] délky osy žlabu bez cistících kusu a odtokových vpustí.</t>
  </si>
  <si>
    <t>Recyklační centrum Beroun</t>
  </si>
  <si>
    <t xml:space="preserve"> 565*1,8 = 1017,000 [A]</t>
  </si>
  <si>
    <t>015140</t>
  </si>
  <si>
    <t>POPLATKY ZA LIKVIDACI ODPADU NEKONTAMINOVANÝCH - 17 01 01  BETON Z DEMOLIC OBJEKTU, ZÁKLADU TV</t>
  </si>
  <si>
    <t>Recyklační centrum Beroun
vybouraný betonový propustek</t>
  </si>
  <si>
    <t xml:space="preserve"> 5*12,5 = 62,500 [A]</t>
  </si>
  <si>
    <t>131738</t>
  </si>
  <si>
    <t>HLOUBENÍ JAM ZAPAŽ I NEPAŽ TR. I, ODVOZ DO 20KM</t>
  </si>
  <si>
    <t>Odvoz výkopku do recyklačního centra v Berouně cca 15 km</t>
  </si>
  <si>
    <t xml:space="preserve"> 565 = 565,000 [A]</t>
  </si>
  <si>
    <t>položka zahrnuje:
- vodorovná a svislá doprava, premístení, preložení, manipulace s výkopkem
- kompletní provedení vykopávky nezapažené i zapažené
- ošetrení výkopište po celou dobu práce v nem vc. klimatických opatrení
- ztížení vykopávek v blízkosti podzemního vedení, konstrukcí a objektu vc. jejich docasného zajištení
- ztížení pod vodou, v okolí výbušnin, ve stísnených prostorech a pod.
- príplatek za lepivost
- težení po vrstvách, pásech a po jiných nutných cástech (figurách)
- cerpání vody vc. cerpacích jímek, potrubí a pohotovostní cerpací soupravy (viz ustanovení k pol. 1151,2)
- potrebné snížení hladiny podzemní vody
- težení a rozpojování jednotlivých balvanu
- vytahování a nošení výkopku
- svahování a presvah. svahu do konecného tvaru, výmena hornin v podloží a v pláni znehodnocené klimatickými vlivy
- rucní vykopávky, odstranení korenu a napadávek
- pažení, vzeprení a rozeprení vc. prepažování (vyjma štetových sten)
- úpravu, ochranu a ocištení dna, základové spáry, sten a svahu
- odvedení nebo obvedení vody v okolí výkopište a ve výkopišti
- trídení výkopku
- veškeré pomocné konstrukce umožnující provedení vykopávky (príjezdy, sjezdy, nájezdy, lešení, podper. konstr., premostení, zpevnené plochy, zakrytí a pod.)
- nezahrnuje uložení zeminy (na skládku, do násypu) ani poplatky za skládku, vykazují se v položce c.0141**</t>
  </si>
  <si>
    <t xml:space="preserve"> 470 = 470,000 [A]</t>
  </si>
  <si>
    <t>17581</t>
  </si>
  <si>
    <t>OBSYP POTRUBÍ A OBJEKTU Z NAKUPOVANÝCH MATERIÁLU</t>
  </si>
  <si>
    <t xml:space="preserve"> 0,6*50 = 30,000 [A]</t>
  </si>
  <si>
    <t>položka zahrnuje:
- kompletní provedení zemní konstrukce vcetne nákupu a dopravy materiálu dle zadávací dokumentace
- úprava  ukládaného  materiálu  vlhcením,  trídením,  promícháním  nebo  vysoušením,  príp. jiné úpravy za úcelem zlepšení jeho  mech. vlastností
- hutnení i ruzné míry hutnení 
- ošetrení úložište po celou dobu práce v nem vc. klimatických opatrení
- ztížení v okolí vedení, konstrukcí a objektu a jejich docasné zajištení
- ztížení provádení vc. hutnení ve ztížených podmínkách a stísnených prostorech
- ztížené ukládání sypaniny pod vodu
- ukládání po vrstvách a po jiných nutných cástech (figurách) vc. dosypávek
- spouštení a nošení materiálu
- výmena cástí zemní konstrukce znehodnocené klimatickými vlivy
- rucní hutnení a výpln jam a prohlubní v podloží
- úprava, ocištení, ochrana a zhutnení podloží
- svahování, hutnení a uzavírání povrchu svahu
- zrízení lavic na svazích
- udržování úložište a jeho ochrana proti vode
- odvedení nebo obvedení vody v okolí úložište a v úložišti
- veškeré  pomocné konstrukce umožnující provedení  zemní konstrukce  (príjezdy,  sjezdy,  nájezdy, lešení, podperné konstrukce, premostení, zpevnené plochy, zakrytí a pod.)
- zemina vytlacená potrubím o DN do 180mm se od kubatury obsypu neodecítá</t>
  </si>
  <si>
    <t>18214</t>
  </si>
  <si>
    <t>ÚPRAVA POVRCHU SROVNÁNÍM ÚZEMÍ V TL DO 0,25M</t>
  </si>
  <si>
    <t>Úprava svahů</t>
  </si>
  <si>
    <t>položka zahrnuje srovnání výškových rozdílu terénu</t>
  </si>
  <si>
    <t>28997G</t>
  </si>
  <si>
    <t>OPLÁŠTENÍ (ZPEVNENÍ) Z GEOTEXTILIE DO 800G/M2</t>
  </si>
  <si>
    <t xml:space="preserve"> 3,5*50 = 175,000 [A]</t>
  </si>
  <si>
    <t>3</t>
  </si>
  <si>
    <t>Svislé konstrukce</t>
  </si>
  <si>
    <t>325212</t>
  </si>
  <si>
    <t>ZDI PREHRADNÍ Z KAMENE NA MC</t>
  </si>
  <si>
    <t>Konstrukce tížné opěrné zdi z kamenné rovnaniny z velkých kamenných bloků skládaných na sucho. Jedná se o bloky z lomového kamene LK 300/1000.
106m3 probetonováno
186m3 na sucho</t>
  </si>
  <si>
    <t xml:space="preserve"> 282 = 282,000 [A]</t>
  </si>
  <si>
    <t>Položka zahrnuje veškerý materiál, výrobky a polotovary, vcetne mimostaveništní a vnitrostaveništní dopravy (rovnež presuny), vcetne naložení a složení, prípadne s uložením.</t>
  </si>
  <si>
    <t>935212</t>
  </si>
  <si>
    <t>PRÍKOPOVÉ ŽLABY Z BETON TVÁRNIC ŠÍR DO 600MM DO BETONU TL 100MM</t>
  </si>
  <si>
    <t xml:space="preserve"> 62 = 62,000 [A]</t>
  </si>
  <si>
    <t>položka zahrnuje:
- dodávku a uložení príkopových tvárnic predepsaného rozmeru a kvality
- dodání a rozprostrení lože z predepsaného materiálu v predepsané kvalitea v predepsané tlouštce
- veškerou manipulaci s materiálem, vnitrostaveništní i mimostaveništní dopravu
- ukoncení, patky, spárování
- merí se v metrech bežných délky osy žlabu</t>
  </si>
  <si>
    <t>967158</t>
  </si>
  <si>
    <t>VYBOURÁNÍ CÁSTÍ KONSTRUKCÍ BETON S ODVOZEM DO 20KM</t>
  </si>
  <si>
    <t>Bourání trubního propustku včetně čel
Odvoz na Recyklaci do Berouna cca 15 km</t>
  </si>
  <si>
    <t xml:space="preserve"> 5 = 5,000 [A]</t>
  </si>
  <si>
    <t>položka zahrnuje:
- veškerou manipulaci s vybouranou sutí a hmotami vcetne uložení na skládku,
- veškeré další práce plynoucí z technologického predpisu a z platných predpisu,
nezahrnuje poplatek za skládku, který se vykazuje v položce 0141** (s výjimkou malého množství bouraného materiálu, kde je možné poplatek zahrnout do jednotkové ceny bourání – tento fakt musí být uveden v doplnujícím textu k položce)</t>
  </si>
  <si>
    <t>02910</t>
  </si>
  <si>
    <t>OSTATNÍ POŽADAVKY - ZEMEMERICSKÁ MERENÍ</t>
  </si>
  <si>
    <t>zahrnuje veškeré náklady spojené s objednatelem požadovanými pracemi, 
- pro stanovení orientacní investorské ceny urcete jednotkovou cenu jako 1% odhadované ceny stavby</t>
  </si>
  <si>
    <t>02940</t>
  </si>
  <si>
    <t>OSTATNÍ POŽADAVKY - VYPRACOVÁNÍ DOKUMENTACE</t>
  </si>
  <si>
    <t>Vypracování dokumentace DSPS po provedení stavby</t>
  </si>
  <si>
    <t>zahrnuje veškeré náklady spojené s objednatelem požadovanými pracemi</t>
  </si>
  <si>
    <t>02944</t>
  </si>
  <si>
    <t>OSTAT POŽADAVKY - DOKUMENTACE SKUTEC PROVEDENÍ V DIGIT FORME</t>
  </si>
  <si>
    <t>02960</t>
  </si>
  <si>
    <t>OSTATNÍ POŽADAVKY - ODBORNÝ DOZOR</t>
  </si>
  <si>
    <t>Geotechnický dozor po dobu stavby</t>
  </si>
  <si>
    <t>zahrnuje veškeré náklady spojené s objednatelem požadovaným dozorem</t>
  </si>
  <si>
    <t>02990</t>
  </si>
  <si>
    <t>OSTATNÍ POŽADAVKY - INFORMACNÍ TABULE</t>
  </si>
  <si>
    <t>Informační tabule stavby včetně osazení a demontáže. Velikost tabule bude specifikována investorem
2 ks tabule</t>
  </si>
  <si>
    <t xml:space="preserve"> 2 = 2,000 [A]</t>
  </si>
  <si>
    <t>položka zahrnuje:
- dodání a osazení informacních tabulí v predepsaném provedení a množství s obsahem predepsaným zadavatelem
- veškeré nosné a upevnovací konstrukce
- základové konstrukce vcetne nutných zemních prací
- demontáž a odvoz po skoncení platnosti
- prípadne nutné opravy poškozených cátí behem platnosti</t>
  </si>
  <si>
    <t>03100</t>
  </si>
  <si>
    <t>ZARÍZENÍ STAVENIŠTE - ZRÍZENÍ, PROVOZ, DEMONTÁŽ</t>
  </si>
  <si>
    <t>Kompletní zařízení staveniště včetně oplocení</t>
  </si>
  <si>
    <t>zahrnuje objednatelem povolené náklady na porízení (event. pronájem), provozování, udržování a likvidaci zhotovitelova zarízení</t>
  </si>
  <si>
    <t>03730</t>
  </si>
  <si>
    <t>POMOC PRÁCE ZAJIŠT NEBO ZRÍZ OCHRANU INŽENÝRSKÝCH SÍTÍ</t>
  </si>
  <si>
    <t>Ochrana inženýrských sítí</t>
  </si>
  <si>
    <t>zahrnuje objednatelem povolené náklady na požadovaná zarízení zhotovitele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</si>
</sst>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#\ ##0.00"/>
    <numFmt numFmtId="165" formatCode="#\ ###\ ###\ ###\ ##0.000"/>
  </numFmts>
  <fonts count="10">
    <font>
      <sz val="11"/>
      <name val="Calibri"/>
      <family val="2"/>
      <scheme val="minor"/>
    </font>
    <font>
      <sz val="10"/>
      <name val="Arial"/>
      <family val="2"/>
    </font>
    <font>
      <sz val="11"/>
      <color rgb="FFD9D9D9"/>
      <name val="Calibri"/>
      <family val="2"/>
      <scheme val="minor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sz val="10"/>
      <color rgb="FFFFFFFF"/>
      <name val="Arial"/>
      <family val="2"/>
    </font>
    <font>
      <b/>
      <sz val="11"/>
      <color rgb="FF000000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41A5BD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horizontal="right" vertical="center" wrapText="1"/>
      <protection/>
    </xf>
    <xf numFmtId="0" fontId="4" fillId="0" borderId="0">
      <alignment horizontal="left" vertical="center" wrapText="1"/>
      <protection/>
    </xf>
    <xf numFmtId="0" fontId="3" fillId="0" borderId="0">
      <alignment horizontal="right" vertical="center" wrapText="1"/>
      <protection/>
    </xf>
    <xf numFmtId="0" fontId="5" fillId="0" borderId="0">
      <alignment horizontal="center" vertical="center" wrapText="1"/>
      <protection/>
    </xf>
    <xf numFmtId="0" fontId="6" fillId="0" borderId="0">
      <alignment horizontal="left" vertical="center" wrapText="1"/>
      <protection/>
    </xf>
    <xf numFmtId="0" fontId="6" fillId="0" borderId="0">
      <alignment horizontal="left" vertical="center" wrapText="1"/>
      <protection/>
    </xf>
    <xf numFmtId="0" fontId="3" fillId="0" borderId="0">
      <alignment horizontal="left" vertical="center" wrapText="1"/>
      <protection/>
    </xf>
    <xf numFmtId="0" fontId="9" fillId="0" borderId="0">
      <alignment horizontal="left" vertical="center" wrapText="1"/>
      <protection/>
    </xf>
  </cellStyleXfs>
  <cellXfs count="31">
    <xf numFmtId="0" fontId="0" fillId="0" borderId="0" xfId="0"/>
    <xf numFmtId="0" fontId="2" fillId="2" borderId="0" xfId="0" applyFont="1" applyFill="1"/>
    <xf numFmtId="0" fontId="3" fillId="2" borderId="0" xfId="20" applyFill="1" applyAlignment="1">
      <alignment horizontal="right" vertical="center" wrapText="1"/>
      <protection/>
    </xf>
    <xf numFmtId="0" fontId="0" fillId="2" borderId="0" xfId="0" applyFill="1"/>
    <xf numFmtId="0" fontId="4" fillId="2" borderId="0" xfId="21" applyFill="1" applyAlignment="1">
      <alignment horizontal="left" vertical="center" wrapText="1"/>
      <protection/>
    </xf>
    <xf numFmtId="0" fontId="3" fillId="2" borderId="0" xfId="22" applyFill="1" applyAlignment="1">
      <alignment horizontal="right" vertical="center" wrapText="1"/>
      <protection/>
    </xf>
    <xf numFmtId="164" fontId="3" fillId="2" borderId="0" xfId="22" applyNumberFormat="1" applyFill="1" applyAlignment="1">
      <alignment horizontal="right" vertical="center" wrapText="1"/>
      <protection/>
    </xf>
    <xf numFmtId="0" fontId="5" fillId="3" borderId="1" xfId="23" applyFill="1" applyBorder="1" applyAlignment="1">
      <alignment horizontal="center" vertical="center" wrapText="1"/>
      <protection/>
    </xf>
    <xf numFmtId="0" fontId="3" fillId="0" borderId="1" xfId="20" applyBorder="1" applyAlignment="1">
      <alignment horizontal="right" vertical="center" wrapText="1"/>
      <protection/>
    </xf>
    <xf numFmtId="164" fontId="3" fillId="0" borderId="1" xfId="20" applyNumberFormat="1" applyBorder="1" applyAlignment="1">
      <alignment horizontal="right" vertical="center" wrapText="1"/>
      <protection/>
    </xf>
    <xf numFmtId="0" fontId="2" fillId="0" borderId="0" xfId="0" applyFont="1"/>
    <xf numFmtId="0" fontId="6" fillId="2" borderId="0" xfId="24" applyFill="1" applyAlignment="1">
      <alignment horizontal="left" vertical="center" wrapText="1"/>
      <protection/>
    </xf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right"/>
    </xf>
    <xf numFmtId="164" fontId="7" fillId="2" borderId="0" xfId="0" applyNumberFormat="1" applyFont="1" applyFill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0" xfId="0" applyNumberFormat="1"/>
    <xf numFmtId="0" fontId="8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4" fillId="2" borderId="0" xfId="21" applyFill="1" applyAlignment="1">
      <alignment horizontal="left" vertical="center" wrapText="1"/>
      <protection/>
    </xf>
    <xf numFmtId="0" fontId="0" fillId="2" borderId="0" xfId="0" applyFill="1"/>
    <xf numFmtId="0" fontId="5" fillId="3" borderId="1" xfId="23" applyFill="1" applyBorder="1" applyAlignment="1">
      <alignment horizontal="center" vertical="center" wrapText="1"/>
      <protection/>
    </xf>
    <xf numFmtId="0" fontId="6" fillId="2" borderId="0" xfId="24" applyFill="1" applyAlignment="1">
      <alignment horizontal="right" vertical="center" wrapText="1"/>
      <protection/>
    </xf>
    <xf numFmtId="0" fontId="0" fillId="2" borderId="0" xfId="0" applyFill="1" applyAlignment="1">
      <alignment horizontal="right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Style" xfId="20"/>
    <cellStyle name="NadpisRekapitulaceSoupisPraciStyle" xfId="21"/>
    <cellStyle name="RekapitulaceCenyStyle" xfId="22"/>
    <cellStyle name="NadpisySloupcuStyle" xfId="23"/>
    <cellStyle name="StavbaRozpocetHeaderStyle" xfId="24"/>
    <cellStyle name="NadpisStrukturyStyle" xfId="25"/>
    <cellStyle name="StavebniDilStyle" xfId="26"/>
    <cellStyle name="PolDoplnInfoStyle" xfId="27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2"/>
  <sheetViews>
    <sheetView tabSelected="1" workbookViewId="0" topLeftCell="A1">
      <selection activeCell="B20" sqref="B20"/>
    </sheetView>
  </sheetViews>
  <sheetFormatPr defaultColWidth="9.140625" defaultRowHeight="15"/>
  <cols>
    <col min="1" max="2" width="32.421875" style="0" customWidth="1"/>
    <col min="3" max="5" width="19.421875" style="0" customWidth="1"/>
  </cols>
  <sheetData>
    <row r="1" spans="1:5" ht="15">
      <c r="A1" s="1" t="s">
        <v>0</v>
      </c>
      <c r="B1" s="2" t="s">
        <v>1</v>
      </c>
      <c r="C1" s="3"/>
      <c r="D1" s="3"/>
      <c r="E1" s="3"/>
    </row>
    <row r="2" spans="1:5" ht="15">
      <c r="A2" s="3"/>
      <c r="B2" s="26" t="s">
        <v>2</v>
      </c>
      <c r="C2" s="3"/>
      <c r="D2" s="3"/>
      <c r="E2" s="3"/>
    </row>
    <row r="3" spans="1:5" ht="15">
      <c r="A3" s="3"/>
      <c r="B3" s="27"/>
      <c r="C3" s="3"/>
      <c r="D3" s="3"/>
      <c r="E3" s="3"/>
    </row>
    <row r="4" spans="1:5" ht="15">
      <c r="A4" s="3"/>
      <c r="B4" s="26" t="s">
        <v>3</v>
      </c>
      <c r="C4" s="27"/>
      <c r="D4" s="27"/>
      <c r="E4" s="27"/>
    </row>
    <row r="5" spans="1:5" ht="15">
      <c r="A5" s="3"/>
      <c r="B5" s="3"/>
      <c r="C5" s="3"/>
      <c r="D5" s="3"/>
      <c r="E5" s="3"/>
    </row>
    <row r="6" spans="1:5" ht="15">
      <c r="A6" s="3"/>
      <c r="B6" s="5" t="s">
        <v>4</v>
      </c>
      <c r="C6" s="6">
        <f>SUM(C10:C12)</f>
        <v>0</v>
      </c>
      <c r="D6" s="3"/>
      <c r="E6" s="3"/>
    </row>
    <row r="7" spans="1:5" ht="15">
      <c r="A7" s="3"/>
      <c r="B7" s="5" t="s">
        <v>5</v>
      </c>
      <c r="C7" s="6">
        <f>SUM(E10:E12)</f>
        <v>0</v>
      </c>
      <c r="D7" s="3"/>
      <c r="E7" s="3"/>
    </row>
    <row r="8" spans="1:5" ht="15">
      <c r="A8" s="3"/>
      <c r="B8" s="3"/>
      <c r="C8" s="3"/>
      <c r="D8" s="3"/>
      <c r="E8" s="3"/>
    </row>
    <row r="9" spans="1:5" ht="15">
      <c r="A9" s="7" t="s">
        <v>6</v>
      </c>
      <c r="B9" s="7" t="s">
        <v>7</v>
      </c>
      <c r="C9" s="7" t="s">
        <v>8</v>
      </c>
      <c r="D9" s="7" t="s">
        <v>9</v>
      </c>
      <c r="E9" s="7" t="s">
        <v>10</v>
      </c>
    </row>
    <row r="10" spans="1:5" ht="15">
      <c r="A10" s="8" t="s">
        <v>11</v>
      </c>
      <c r="B10" s="8" t="s">
        <v>12</v>
      </c>
      <c r="C10" s="9">
        <f>'SO 101'!I3</f>
        <v>0</v>
      </c>
      <c r="D10" s="9">
        <f>SUMIFS('SO 101'!O:O,'SO 101'!A:A,"P")</f>
        <v>0</v>
      </c>
      <c r="E10" s="9">
        <f>C10+D10</f>
        <v>0</v>
      </c>
    </row>
    <row r="11" spans="1:5" ht="15">
      <c r="A11" s="8" t="s">
        <v>13</v>
      </c>
      <c r="B11" s="8" t="s">
        <v>14</v>
      </c>
      <c r="C11" s="9">
        <f>'SO 201'!I3</f>
        <v>0</v>
      </c>
      <c r="D11" s="9">
        <f>SUMIFS('SO 201'!O:O,'SO 201'!A:A,"P")</f>
        <v>0</v>
      </c>
      <c r="E11" s="9">
        <f>C11+D11</f>
        <v>0</v>
      </c>
    </row>
    <row r="12" spans="1:5" ht="15">
      <c r="A12" s="8" t="s">
        <v>15</v>
      </c>
      <c r="B12" s="8" t="s">
        <v>16</v>
      </c>
      <c r="C12" s="9">
        <f>VRN!I3</f>
        <v>0</v>
      </c>
      <c r="D12" s="9">
        <f>SUMIFS(VRN!O:O,VRN!A:A,"P")</f>
        <v>0</v>
      </c>
      <c r="E12" s="9">
        <f>C12+D12</f>
        <v>0</v>
      </c>
    </row>
  </sheetData>
  <mergeCells count="2">
    <mergeCell ref="B2:B3"/>
    <mergeCell ref="B4:E4"/>
  </mergeCells>
  <printOptions/>
  <pageMargins left="0.7" right="0.7" top="0.787401575" bottom="0.787401575" header="0.3" footer="0.3"/>
  <pageSetup fitToHeight="0" fitToWidth="1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30"/>
  <sheetViews>
    <sheetView workbookViewId="0" topLeftCell="B1"/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5" max="16" width="9.140625" style="0" hidden="1" customWidth="1"/>
  </cols>
  <sheetData>
    <row r="1" spans="1:16" ht="15">
      <c r="A1" s="10" t="s">
        <v>0</v>
      </c>
      <c r="B1" s="3"/>
      <c r="C1" s="3"/>
      <c r="D1" s="3"/>
      <c r="E1" s="2" t="s">
        <v>1</v>
      </c>
      <c r="F1" s="3"/>
      <c r="G1" s="3"/>
      <c r="H1" s="3"/>
      <c r="I1" s="3"/>
      <c r="P1">
        <v>3</v>
      </c>
    </row>
    <row r="2" spans="2:9" ht="21">
      <c r="B2" s="3"/>
      <c r="C2" s="3"/>
      <c r="D2" s="3"/>
      <c r="E2" s="4" t="s">
        <v>17</v>
      </c>
      <c r="F2" s="3"/>
      <c r="G2" s="3"/>
      <c r="H2" s="3"/>
      <c r="I2" s="3"/>
    </row>
    <row r="3" spans="1:16" ht="15">
      <c r="A3" t="s">
        <v>18</v>
      </c>
      <c r="B3" s="11" t="s">
        <v>19</v>
      </c>
      <c r="C3" s="29" t="s">
        <v>20</v>
      </c>
      <c r="D3" s="30"/>
      <c r="E3" s="11" t="s">
        <v>21</v>
      </c>
      <c r="F3" s="3"/>
      <c r="G3" s="3"/>
      <c r="H3" s="12" t="s">
        <v>11</v>
      </c>
      <c r="I3" s="13">
        <f>SUMIFS(I8:I130,A8:A130,"SD")</f>
        <v>0</v>
      </c>
      <c r="O3">
        <v>0</v>
      </c>
      <c r="P3">
        <v>2</v>
      </c>
    </row>
    <row r="4" spans="1:16" ht="15">
      <c r="A4" t="s">
        <v>22</v>
      </c>
      <c r="B4" s="11" t="s">
        <v>23</v>
      </c>
      <c r="C4" s="29" t="s">
        <v>11</v>
      </c>
      <c r="D4" s="30"/>
      <c r="E4" s="11" t="s">
        <v>12</v>
      </c>
      <c r="F4" s="3"/>
      <c r="G4" s="3"/>
      <c r="H4" s="3"/>
      <c r="I4" s="3"/>
      <c r="O4">
        <v>0.15</v>
      </c>
      <c r="P4">
        <v>2</v>
      </c>
    </row>
    <row r="5" spans="1:15" ht="15">
      <c r="A5" s="28" t="s">
        <v>24</v>
      </c>
      <c r="B5" s="28" t="s">
        <v>25</v>
      </c>
      <c r="C5" s="28" t="s">
        <v>26</v>
      </c>
      <c r="D5" s="28" t="s">
        <v>27</v>
      </c>
      <c r="E5" s="28" t="s">
        <v>28</v>
      </c>
      <c r="F5" s="28" t="s">
        <v>29</v>
      </c>
      <c r="G5" s="28" t="s">
        <v>30</v>
      </c>
      <c r="H5" s="28" t="s">
        <v>31</v>
      </c>
      <c r="I5" s="28"/>
      <c r="O5">
        <v>0.21</v>
      </c>
    </row>
    <row r="6" spans="1:9" ht="15">
      <c r="A6" s="28"/>
      <c r="B6" s="28"/>
      <c r="C6" s="28"/>
      <c r="D6" s="28"/>
      <c r="E6" s="28"/>
      <c r="F6" s="28"/>
      <c r="G6" s="28"/>
      <c r="H6" s="7" t="s">
        <v>32</v>
      </c>
      <c r="I6" s="7" t="s">
        <v>33</v>
      </c>
    </row>
    <row r="7" spans="1:9" ht="15">
      <c r="A7" s="7">
        <v>0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</row>
    <row r="8" spans="1:9" ht="15">
      <c r="A8" s="14" t="s">
        <v>34</v>
      </c>
      <c r="B8" s="14"/>
      <c r="C8" s="15" t="s">
        <v>35</v>
      </c>
      <c r="D8" s="14"/>
      <c r="E8" s="14" t="s">
        <v>36</v>
      </c>
      <c r="F8" s="14"/>
      <c r="G8" s="14"/>
      <c r="H8" s="14"/>
      <c r="I8" s="16">
        <f>SUMIFS(I9:I16,A9:A16,"P")</f>
        <v>0</v>
      </c>
    </row>
    <row r="9" spans="1:16" ht="28.8">
      <c r="A9" s="17" t="s">
        <v>37</v>
      </c>
      <c r="B9" s="17">
        <v>1</v>
      </c>
      <c r="C9" s="18" t="s">
        <v>38</v>
      </c>
      <c r="E9" s="19" t="s">
        <v>40</v>
      </c>
      <c r="F9" s="20" t="s">
        <v>41</v>
      </c>
      <c r="G9" s="21">
        <v>477</v>
      </c>
      <c r="H9" s="22">
        <v>0</v>
      </c>
      <c r="I9" s="22">
        <f>ROUND(G9*H9,P4)</f>
        <v>0</v>
      </c>
      <c r="O9" s="23">
        <f>I9*0.21</f>
        <v>0</v>
      </c>
      <c r="P9">
        <v>3</v>
      </c>
    </row>
    <row r="10" spans="1:5" ht="28.8">
      <c r="A10" s="17" t="s">
        <v>42</v>
      </c>
      <c r="E10" s="19" t="s">
        <v>43</v>
      </c>
    </row>
    <row r="11" spans="1:5" ht="15">
      <c r="A11" s="17" t="s">
        <v>44</v>
      </c>
      <c r="E11" s="24" t="s">
        <v>45</v>
      </c>
    </row>
    <row r="12" spans="1:5" ht="158.4">
      <c r="A12" s="17" t="s">
        <v>46</v>
      </c>
      <c r="E12" s="19" t="s">
        <v>47</v>
      </c>
    </row>
    <row r="13" spans="1:16" ht="15">
      <c r="A13" s="17" t="s">
        <v>37</v>
      </c>
      <c r="B13" s="17">
        <v>2</v>
      </c>
      <c r="C13" s="18" t="s">
        <v>48</v>
      </c>
      <c r="E13" s="19" t="s">
        <v>49</v>
      </c>
      <c r="F13" s="20" t="s">
        <v>50</v>
      </c>
      <c r="G13" s="21">
        <v>1</v>
      </c>
      <c r="H13" s="22">
        <v>0</v>
      </c>
      <c r="I13" s="22">
        <f>ROUND(G13*H13,P4)</f>
        <v>0</v>
      </c>
      <c r="O13" s="23">
        <f>I13*0.21</f>
        <v>0</v>
      </c>
      <c r="P13">
        <v>3</v>
      </c>
    </row>
    <row r="14" spans="1:5" ht="28.8">
      <c r="A14" s="17" t="s">
        <v>42</v>
      </c>
      <c r="E14" s="19" t="s">
        <v>51</v>
      </c>
    </row>
    <row r="15" spans="1:5" ht="15">
      <c r="A15" s="17" t="s">
        <v>44</v>
      </c>
      <c r="E15" s="24" t="s">
        <v>52</v>
      </c>
    </row>
    <row r="16" spans="1:5" ht="15">
      <c r="A16" s="17" t="s">
        <v>46</v>
      </c>
      <c r="E16" s="19" t="s">
        <v>53</v>
      </c>
    </row>
    <row r="17" spans="1:9" ht="15">
      <c r="A17" s="14" t="s">
        <v>34</v>
      </c>
      <c r="B17" s="14"/>
      <c r="C17" s="15" t="s">
        <v>54</v>
      </c>
      <c r="D17" s="14"/>
      <c r="E17" s="14" t="s">
        <v>55</v>
      </c>
      <c r="F17" s="14"/>
      <c r="G17" s="14"/>
      <c r="H17" s="14"/>
      <c r="I17" s="16">
        <f>SUMIFS(I18:I53,A18:A53,"P")</f>
        <v>0</v>
      </c>
    </row>
    <row r="18" spans="1:16" ht="15">
      <c r="A18" s="17" t="s">
        <v>37</v>
      </c>
      <c r="B18" s="17">
        <v>3</v>
      </c>
      <c r="C18" s="18" t="s">
        <v>56</v>
      </c>
      <c r="E18" s="19" t="s">
        <v>57</v>
      </c>
      <c r="F18" s="20" t="s">
        <v>58</v>
      </c>
      <c r="G18" s="21">
        <v>78</v>
      </c>
      <c r="H18" s="22">
        <v>0</v>
      </c>
      <c r="I18" s="22">
        <f>ROUND(G18*H18,P4)</f>
        <v>0</v>
      </c>
      <c r="O18" s="23">
        <f>I18*0.21</f>
        <v>0</v>
      </c>
      <c r="P18">
        <v>3</v>
      </c>
    </row>
    <row r="19" spans="1:5" ht="28.8">
      <c r="A19" s="17" t="s">
        <v>42</v>
      </c>
      <c r="E19" s="19" t="s">
        <v>59</v>
      </c>
    </row>
    <row r="20" spans="1:5" ht="15">
      <c r="A20" s="17" t="s">
        <v>44</v>
      </c>
      <c r="E20" s="24" t="s">
        <v>60</v>
      </c>
    </row>
    <row r="21" spans="1:5" ht="72">
      <c r="A21" s="17" t="s">
        <v>46</v>
      </c>
      <c r="E21" s="19" t="s">
        <v>61</v>
      </c>
    </row>
    <row r="22" spans="1:16" ht="15">
      <c r="A22" s="17" t="s">
        <v>37</v>
      </c>
      <c r="B22" s="17">
        <v>4</v>
      </c>
      <c r="C22" s="18" t="s">
        <v>62</v>
      </c>
      <c r="E22" s="19" t="s">
        <v>63</v>
      </c>
      <c r="F22" s="20" t="s">
        <v>58</v>
      </c>
      <c r="G22" s="21">
        <v>63</v>
      </c>
      <c r="H22" s="22">
        <v>0</v>
      </c>
      <c r="I22" s="22">
        <f>ROUND(G22*H22,P4)</f>
        <v>0</v>
      </c>
      <c r="O22" s="23">
        <f>I22*0.21</f>
        <v>0</v>
      </c>
      <c r="P22">
        <v>3</v>
      </c>
    </row>
    <row r="23" spans="1:5" ht="15">
      <c r="A23" s="17" t="s">
        <v>42</v>
      </c>
      <c r="E23" s="25" t="s">
        <v>39</v>
      </c>
    </row>
    <row r="24" spans="1:5" ht="15">
      <c r="A24" s="17" t="s">
        <v>44</v>
      </c>
      <c r="E24" s="24" t="s">
        <v>64</v>
      </c>
    </row>
    <row r="25" spans="1:5" ht="43.2">
      <c r="A25" s="17" t="s">
        <v>46</v>
      </c>
      <c r="E25" s="19" t="s">
        <v>65</v>
      </c>
    </row>
    <row r="26" spans="1:16" ht="15">
      <c r="A26" s="17" t="s">
        <v>37</v>
      </c>
      <c r="B26" s="17">
        <v>5</v>
      </c>
      <c r="C26" s="18" t="s">
        <v>66</v>
      </c>
      <c r="D26" s="17" t="s">
        <v>54</v>
      </c>
      <c r="E26" s="19" t="s">
        <v>67</v>
      </c>
      <c r="F26" s="20" t="s">
        <v>58</v>
      </c>
      <c r="G26" s="21">
        <v>255</v>
      </c>
      <c r="H26" s="22">
        <v>0</v>
      </c>
      <c r="I26" s="22">
        <f>ROUND(G26*H26,P4)</f>
        <v>0</v>
      </c>
      <c r="O26" s="23">
        <f>I26*0.21</f>
        <v>0</v>
      </c>
      <c r="P26">
        <v>3</v>
      </c>
    </row>
    <row r="27" spans="1:5" ht="57.6">
      <c r="A27" s="17" t="s">
        <v>42</v>
      </c>
      <c r="E27" s="19" t="s">
        <v>68</v>
      </c>
    </row>
    <row r="28" spans="1:5" ht="15">
      <c r="A28" s="17" t="s">
        <v>44</v>
      </c>
      <c r="E28" s="24" t="s">
        <v>69</v>
      </c>
    </row>
    <row r="29" spans="1:5" ht="409.6">
      <c r="A29" s="17" t="s">
        <v>46</v>
      </c>
      <c r="E29" s="19" t="s">
        <v>70</v>
      </c>
    </row>
    <row r="30" spans="1:16" ht="15">
      <c r="A30" s="17" t="s">
        <v>37</v>
      </c>
      <c r="B30" s="17">
        <v>6</v>
      </c>
      <c r="C30" s="18" t="s">
        <v>66</v>
      </c>
      <c r="D30" s="17" t="s">
        <v>71</v>
      </c>
      <c r="E30" s="19" t="s">
        <v>67</v>
      </c>
      <c r="F30" s="20" t="s">
        <v>58</v>
      </c>
      <c r="G30" s="21">
        <v>114.75</v>
      </c>
      <c r="H30" s="22">
        <v>0</v>
      </c>
      <c r="I30" s="22">
        <f>ROUND(G30*H30,P4)</f>
        <v>0</v>
      </c>
      <c r="O30" s="23">
        <f>I30*0.21</f>
        <v>0</v>
      </c>
      <c r="P30">
        <v>3</v>
      </c>
    </row>
    <row r="31" spans="1:5" ht="43.2">
      <c r="A31" s="17" t="s">
        <v>42</v>
      </c>
      <c r="E31" s="19" t="s">
        <v>72</v>
      </c>
    </row>
    <row r="32" spans="1:5" ht="15">
      <c r="A32" s="17" t="s">
        <v>44</v>
      </c>
      <c r="E32" s="24" t="s">
        <v>73</v>
      </c>
    </row>
    <row r="33" spans="1:5" ht="409.6">
      <c r="A33" s="17" t="s">
        <v>46</v>
      </c>
      <c r="E33" s="19" t="s">
        <v>70</v>
      </c>
    </row>
    <row r="34" spans="1:16" ht="15">
      <c r="A34" s="17" t="s">
        <v>37</v>
      </c>
      <c r="B34" s="17">
        <v>7</v>
      </c>
      <c r="C34" s="18" t="s">
        <v>74</v>
      </c>
      <c r="E34" s="19" t="s">
        <v>75</v>
      </c>
      <c r="F34" s="20" t="s">
        <v>58</v>
      </c>
      <c r="G34" s="21">
        <v>57.375</v>
      </c>
      <c r="H34" s="22">
        <v>0</v>
      </c>
      <c r="I34" s="22">
        <f>ROUND(G34*H34,P4)</f>
        <v>0</v>
      </c>
      <c r="O34" s="23">
        <f>I34*0.21</f>
        <v>0</v>
      </c>
      <c r="P34">
        <v>3</v>
      </c>
    </row>
    <row r="35" spans="1:5" ht="43.2">
      <c r="A35" s="17" t="s">
        <v>42</v>
      </c>
      <c r="E35" s="19" t="s">
        <v>76</v>
      </c>
    </row>
    <row r="36" spans="1:5" ht="15">
      <c r="A36" s="17" t="s">
        <v>44</v>
      </c>
      <c r="E36" s="24" t="s">
        <v>77</v>
      </c>
    </row>
    <row r="37" spans="1:5" ht="316.8">
      <c r="A37" s="17" t="s">
        <v>46</v>
      </c>
      <c r="E37" s="19" t="s">
        <v>78</v>
      </c>
    </row>
    <row r="38" spans="1:16" ht="15">
      <c r="A38" s="17" t="s">
        <v>37</v>
      </c>
      <c r="B38" s="17">
        <v>8</v>
      </c>
      <c r="C38" s="18" t="s">
        <v>79</v>
      </c>
      <c r="E38" s="19" t="s">
        <v>80</v>
      </c>
      <c r="F38" s="20" t="s">
        <v>58</v>
      </c>
      <c r="G38" s="21">
        <v>57.375</v>
      </c>
      <c r="H38" s="22">
        <v>0</v>
      </c>
      <c r="I38" s="22">
        <f>ROUND(G38*H38,P4)</f>
        <v>0</v>
      </c>
      <c r="O38" s="23">
        <f>I38*0.21</f>
        <v>0</v>
      </c>
      <c r="P38">
        <v>3</v>
      </c>
    </row>
    <row r="39" spans="1:5" ht="43.2">
      <c r="A39" s="17" t="s">
        <v>42</v>
      </c>
      <c r="E39" s="19" t="s">
        <v>81</v>
      </c>
    </row>
    <row r="40" spans="1:5" ht="15">
      <c r="A40" s="17" t="s">
        <v>44</v>
      </c>
      <c r="E40" s="24" t="s">
        <v>77</v>
      </c>
    </row>
    <row r="41" spans="1:5" ht="331.2">
      <c r="A41" s="17" t="s">
        <v>46</v>
      </c>
      <c r="E41" s="19" t="s">
        <v>82</v>
      </c>
    </row>
    <row r="42" spans="1:16" ht="15">
      <c r="A42" s="17" t="s">
        <v>37</v>
      </c>
      <c r="B42" s="17">
        <v>9</v>
      </c>
      <c r="C42" s="18" t="s">
        <v>83</v>
      </c>
      <c r="E42" s="19" t="s">
        <v>84</v>
      </c>
      <c r="F42" s="20" t="s">
        <v>85</v>
      </c>
      <c r="G42" s="21">
        <v>520</v>
      </c>
      <c r="H42" s="22">
        <v>0</v>
      </c>
      <c r="I42" s="22">
        <f>ROUND(G42*H42,P4)</f>
        <v>0</v>
      </c>
      <c r="O42" s="23">
        <f>I42*0.21</f>
        <v>0</v>
      </c>
      <c r="P42">
        <v>3</v>
      </c>
    </row>
    <row r="43" spans="1:5" ht="15">
      <c r="A43" s="17" t="s">
        <v>42</v>
      </c>
      <c r="E43" s="25" t="s">
        <v>39</v>
      </c>
    </row>
    <row r="44" spans="1:5" ht="15">
      <c r="A44" s="17" t="s">
        <v>44</v>
      </c>
      <c r="E44" s="24" t="s">
        <v>86</v>
      </c>
    </row>
    <row r="45" spans="1:5" ht="28.8">
      <c r="A45" s="17" t="s">
        <v>46</v>
      </c>
      <c r="E45" s="19" t="s">
        <v>87</v>
      </c>
    </row>
    <row r="46" spans="1:16" ht="15">
      <c r="A46" s="17" t="s">
        <v>37</v>
      </c>
      <c r="B46" s="17">
        <v>10</v>
      </c>
      <c r="C46" s="18" t="s">
        <v>88</v>
      </c>
      <c r="E46" s="19" t="s">
        <v>89</v>
      </c>
      <c r="F46" s="20" t="s">
        <v>85</v>
      </c>
      <c r="G46" s="21">
        <v>420</v>
      </c>
      <c r="H46" s="22">
        <v>0</v>
      </c>
      <c r="I46" s="22">
        <f>ROUND(G46*H46,P4)</f>
        <v>0</v>
      </c>
      <c r="O46" s="23">
        <f>I46*0.21</f>
        <v>0</v>
      </c>
      <c r="P46">
        <v>3</v>
      </c>
    </row>
    <row r="47" spans="1:5" ht="15">
      <c r="A47" s="17" t="s">
        <v>42</v>
      </c>
      <c r="E47" s="25" t="s">
        <v>39</v>
      </c>
    </row>
    <row r="48" spans="1:5" ht="15">
      <c r="A48" s="17" t="s">
        <v>44</v>
      </c>
      <c r="E48" s="24" t="s">
        <v>90</v>
      </c>
    </row>
    <row r="49" spans="1:5" ht="43.2">
      <c r="A49" s="17" t="s">
        <v>46</v>
      </c>
      <c r="E49" s="19" t="s">
        <v>91</v>
      </c>
    </row>
    <row r="50" spans="1:16" ht="15">
      <c r="A50" s="17" t="s">
        <v>37</v>
      </c>
      <c r="B50" s="17">
        <v>11</v>
      </c>
      <c r="C50" s="18" t="s">
        <v>92</v>
      </c>
      <c r="E50" s="19" t="s">
        <v>93</v>
      </c>
      <c r="F50" s="20" t="s">
        <v>85</v>
      </c>
      <c r="G50" s="21">
        <v>420</v>
      </c>
      <c r="H50" s="22">
        <v>0</v>
      </c>
      <c r="I50" s="22">
        <f>ROUND(G50*H50,P4)</f>
        <v>0</v>
      </c>
      <c r="O50" s="23">
        <f>I50*0.21</f>
        <v>0</v>
      </c>
      <c r="P50">
        <v>3</v>
      </c>
    </row>
    <row r="51" spans="1:5" ht="15">
      <c r="A51" s="17" t="s">
        <v>42</v>
      </c>
      <c r="E51" s="25" t="s">
        <v>39</v>
      </c>
    </row>
    <row r="52" spans="1:5" ht="15">
      <c r="A52" s="17" t="s">
        <v>44</v>
      </c>
      <c r="E52" s="24" t="s">
        <v>90</v>
      </c>
    </row>
    <row r="53" spans="1:5" ht="28.8">
      <c r="A53" s="17" t="s">
        <v>46</v>
      </c>
      <c r="E53" s="19" t="s">
        <v>94</v>
      </c>
    </row>
    <row r="54" spans="1:9" ht="15">
      <c r="A54" s="14" t="s">
        <v>34</v>
      </c>
      <c r="B54" s="14"/>
      <c r="C54" s="15" t="s">
        <v>71</v>
      </c>
      <c r="D54" s="14"/>
      <c r="E54" s="14" t="s">
        <v>95</v>
      </c>
      <c r="F54" s="14"/>
      <c r="G54" s="14"/>
      <c r="H54" s="14"/>
      <c r="I54" s="16">
        <f>SUMIFS(I55:I58,A55:A58,"P")</f>
        <v>0</v>
      </c>
    </row>
    <row r="55" spans="1:16" ht="15">
      <c r="A55" s="17" t="s">
        <v>37</v>
      </c>
      <c r="B55" s="17">
        <v>12</v>
      </c>
      <c r="C55" s="18" t="s">
        <v>96</v>
      </c>
      <c r="E55" s="19" t="s">
        <v>97</v>
      </c>
      <c r="F55" s="20" t="s">
        <v>85</v>
      </c>
      <c r="G55" s="21">
        <v>520</v>
      </c>
      <c r="H55" s="22">
        <v>0</v>
      </c>
      <c r="I55" s="22">
        <f>ROUND(G55*H55,P4)</f>
        <v>0</v>
      </c>
      <c r="O55" s="23">
        <f>I55*0.21</f>
        <v>0</v>
      </c>
      <c r="P55">
        <v>3</v>
      </c>
    </row>
    <row r="56" spans="1:5" ht="15">
      <c r="A56" s="17" t="s">
        <v>42</v>
      </c>
      <c r="E56" s="19" t="s">
        <v>98</v>
      </c>
    </row>
    <row r="57" spans="1:5" ht="15">
      <c r="A57" s="17" t="s">
        <v>44</v>
      </c>
      <c r="E57" s="24" t="s">
        <v>86</v>
      </c>
    </row>
    <row r="58" spans="1:5" ht="115.2">
      <c r="A58" s="17" t="s">
        <v>46</v>
      </c>
      <c r="E58" s="19" t="s">
        <v>99</v>
      </c>
    </row>
    <row r="59" spans="1:9" ht="15">
      <c r="A59" s="14" t="s">
        <v>34</v>
      </c>
      <c r="B59" s="14"/>
      <c r="C59" s="15" t="s">
        <v>100</v>
      </c>
      <c r="D59" s="14"/>
      <c r="E59" s="14" t="s">
        <v>101</v>
      </c>
      <c r="F59" s="14"/>
      <c r="G59" s="14"/>
      <c r="H59" s="14"/>
      <c r="I59" s="16">
        <f>SUMIFS(I60:I63,A60:A63,"P")</f>
        <v>0</v>
      </c>
    </row>
    <row r="60" spans="1:16" ht="15">
      <c r="A60" s="17" t="s">
        <v>37</v>
      </c>
      <c r="B60" s="17">
        <v>13</v>
      </c>
      <c r="C60" s="18" t="s">
        <v>102</v>
      </c>
      <c r="E60" s="19" t="s">
        <v>103</v>
      </c>
      <c r="F60" s="20" t="s">
        <v>85</v>
      </c>
      <c r="G60" s="21">
        <v>29.25</v>
      </c>
      <c r="H60" s="22">
        <v>0</v>
      </c>
      <c r="I60" s="22">
        <f>ROUND(G60*H60,P4)</f>
        <v>0</v>
      </c>
      <c r="O60" s="23">
        <f>I60*0.21</f>
        <v>0</v>
      </c>
      <c r="P60">
        <v>3</v>
      </c>
    </row>
    <row r="61" spans="1:5" ht="15">
      <c r="A61" s="17" t="s">
        <v>42</v>
      </c>
      <c r="E61" s="19" t="s">
        <v>104</v>
      </c>
    </row>
    <row r="62" spans="1:5" ht="15">
      <c r="A62" s="17" t="s">
        <v>44</v>
      </c>
      <c r="E62" s="24" t="s">
        <v>105</v>
      </c>
    </row>
    <row r="63" spans="1:5" ht="100.8">
      <c r="A63" s="17" t="s">
        <v>46</v>
      </c>
      <c r="E63" s="19" t="s">
        <v>106</v>
      </c>
    </row>
    <row r="64" spans="1:9" ht="15">
      <c r="A64" s="14" t="s">
        <v>34</v>
      </c>
      <c r="B64" s="14"/>
      <c r="C64" s="15" t="s">
        <v>107</v>
      </c>
      <c r="D64" s="14"/>
      <c r="E64" s="14" t="s">
        <v>108</v>
      </c>
      <c r="F64" s="14"/>
      <c r="G64" s="14"/>
      <c r="H64" s="14"/>
      <c r="I64" s="16">
        <f>SUMIFS(I65:I96,A65:A96,"P")</f>
        <v>0</v>
      </c>
    </row>
    <row r="65" spans="1:16" ht="15">
      <c r="A65" s="17" t="s">
        <v>37</v>
      </c>
      <c r="B65" s="17">
        <v>14</v>
      </c>
      <c r="C65" s="18" t="s">
        <v>109</v>
      </c>
      <c r="E65" s="19" t="s">
        <v>110</v>
      </c>
      <c r="F65" s="20" t="s">
        <v>85</v>
      </c>
      <c r="G65" s="21">
        <v>1122.85</v>
      </c>
      <c r="H65" s="22">
        <v>0</v>
      </c>
      <c r="I65" s="22">
        <f>ROUND(G65*H65,P4)</f>
        <v>0</v>
      </c>
      <c r="O65" s="23">
        <f>I65*0.21</f>
        <v>0</v>
      </c>
      <c r="P65">
        <v>3</v>
      </c>
    </row>
    <row r="66" spans="1:5" ht="15">
      <c r="A66" s="17" t="s">
        <v>42</v>
      </c>
      <c r="E66" s="25" t="s">
        <v>39</v>
      </c>
    </row>
    <row r="67" spans="1:5" ht="15">
      <c r="A67" s="17" t="s">
        <v>44</v>
      </c>
      <c r="E67" s="24" t="s">
        <v>111</v>
      </c>
    </row>
    <row r="68" spans="1:5" ht="57.6">
      <c r="A68" s="17" t="s">
        <v>46</v>
      </c>
      <c r="E68" s="19" t="s">
        <v>112</v>
      </c>
    </row>
    <row r="69" spans="1:16" ht="15">
      <c r="A69" s="17" t="s">
        <v>37</v>
      </c>
      <c r="B69" s="17">
        <v>15</v>
      </c>
      <c r="C69" s="18" t="s">
        <v>113</v>
      </c>
      <c r="E69" s="19" t="s">
        <v>114</v>
      </c>
      <c r="F69" s="20" t="s">
        <v>85</v>
      </c>
      <c r="G69" s="21">
        <v>90.2</v>
      </c>
      <c r="H69" s="22">
        <v>0</v>
      </c>
      <c r="I69" s="22">
        <f>ROUND(G69*H69,P4)</f>
        <v>0</v>
      </c>
      <c r="O69" s="23">
        <f>I69*0.21</f>
        <v>0</v>
      </c>
      <c r="P69">
        <v>3</v>
      </c>
    </row>
    <row r="70" spans="1:5" ht="28.8">
      <c r="A70" s="17" t="s">
        <v>42</v>
      </c>
      <c r="E70" s="19" t="s">
        <v>115</v>
      </c>
    </row>
    <row r="71" spans="1:5" ht="15">
      <c r="A71" s="17" t="s">
        <v>44</v>
      </c>
      <c r="E71" s="24" t="s">
        <v>116</v>
      </c>
    </row>
    <row r="72" spans="1:5" ht="57.6">
      <c r="A72" s="17" t="s">
        <v>46</v>
      </c>
      <c r="E72" s="19" t="s">
        <v>112</v>
      </c>
    </row>
    <row r="73" spans="1:16" ht="15">
      <c r="A73" s="17" t="s">
        <v>37</v>
      </c>
      <c r="B73" s="17">
        <v>16</v>
      </c>
      <c r="C73" s="18" t="s">
        <v>117</v>
      </c>
      <c r="E73" s="19" t="s">
        <v>118</v>
      </c>
      <c r="F73" s="20" t="s">
        <v>85</v>
      </c>
      <c r="G73" s="21">
        <v>449.14</v>
      </c>
      <c r="H73" s="22">
        <v>0</v>
      </c>
      <c r="I73" s="22">
        <f>ROUND(G73*H73,P4)</f>
        <v>0</v>
      </c>
      <c r="O73" s="23">
        <f>I73*0.21</f>
        <v>0</v>
      </c>
      <c r="P73">
        <v>3</v>
      </c>
    </row>
    <row r="74" spans="1:5" ht="15">
      <c r="A74" s="17" t="s">
        <v>42</v>
      </c>
      <c r="E74" s="25" t="s">
        <v>39</v>
      </c>
    </row>
    <row r="75" spans="1:5" ht="15">
      <c r="A75" s="17" t="s">
        <v>44</v>
      </c>
      <c r="E75" s="24" t="s">
        <v>119</v>
      </c>
    </row>
    <row r="76" spans="1:5" ht="57.6">
      <c r="A76" s="17" t="s">
        <v>46</v>
      </c>
      <c r="E76" s="19" t="s">
        <v>120</v>
      </c>
    </row>
    <row r="77" spans="1:16" ht="15">
      <c r="A77" s="17" t="s">
        <v>37</v>
      </c>
      <c r="B77" s="17">
        <v>17</v>
      </c>
      <c r="C77" s="18" t="s">
        <v>121</v>
      </c>
      <c r="E77" s="19" t="s">
        <v>122</v>
      </c>
      <c r="F77" s="20" t="s">
        <v>85</v>
      </c>
      <c r="G77" s="21">
        <v>964.41</v>
      </c>
      <c r="H77" s="22">
        <v>0</v>
      </c>
      <c r="I77" s="22">
        <f>ROUND(G77*H77,P4)</f>
        <v>0</v>
      </c>
      <c r="O77" s="23">
        <f>I77*0.21</f>
        <v>0</v>
      </c>
      <c r="P77">
        <v>3</v>
      </c>
    </row>
    <row r="78" spans="1:5" ht="15">
      <c r="A78" s="17" t="s">
        <v>42</v>
      </c>
      <c r="E78" s="25" t="s">
        <v>39</v>
      </c>
    </row>
    <row r="79" spans="1:5" ht="15">
      <c r="A79" s="17" t="s">
        <v>44</v>
      </c>
      <c r="E79" s="24" t="s">
        <v>123</v>
      </c>
    </row>
    <row r="80" spans="1:5" ht="57.6">
      <c r="A80" s="17" t="s">
        <v>46</v>
      </c>
      <c r="E80" s="19" t="s">
        <v>120</v>
      </c>
    </row>
    <row r="81" spans="1:16" ht="15">
      <c r="A81" s="17" t="s">
        <v>37</v>
      </c>
      <c r="B81" s="17">
        <v>18</v>
      </c>
      <c r="C81" s="18" t="s">
        <v>124</v>
      </c>
      <c r="E81" s="19" t="s">
        <v>125</v>
      </c>
      <c r="F81" s="20" t="s">
        <v>85</v>
      </c>
      <c r="G81" s="21">
        <v>515.27</v>
      </c>
      <c r="H81" s="22">
        <v>0</v>
      </c>
      <c r="I81" s="22">
        <f>ROUND(G81*H81,P4)</f>
        <v>0</v>
      </c>
      <c r="O81" s="23">
        <f>I81*0.21</f>
        <v>0</v>
      </c>
      <c r="P81">
        <v>3</v>
      </c>
    </row>
    <row r="82" spans="1:5" ht="15">
      <c r="A82" s="17" t="s">
        <v>42</v>
      </c>
      <c r="E82" s="25" t="s">
        <v>39</v>
      </c>
    </row>
    <row r="83" spans="1:5" ht="15">
      <c r="A83" s="17" t="s">
        <v>44</v>
      </c>
      <c r="E83" s="24" t="s">
        <v>126</v>
      </c>
    </row>
    <row r="84" spans="1:5" ht="158.4">
      <c r="A84" s="17" t="s">
        <v>46</v>
      </c>
      <c r="E84" s="19" t="s">
        <v>127</v>
      </c>
    </row>
    <row r="85" spans="1:16" ht="15">
      <c r="A85" s="17" t="s">
        <v>37</v>
      </c>
      <c r="B85" s="17">
        <v>19</v>
      </c>
      <c r="C85" s="18" t="s">
        <v>128</v>
      </c>
      <c r="E85" s="19" t="s">
        <v>129</v>
      </c>
      <c r="F85" s="20" t="s">
        <v>85</v>
      </c>
      <c r="G85" s="21">
        <v>449.14</v>
      </c>
      <c r="H85" s="22">
        <v>0</v>
      </c>
      <c r="I85" s="22">
        <f>ROUND(G85*H85,P4)</f>
        <v>0</v>
      </c>
      <c r="O85" s="23">
        <f>I85*0.21</f>
        <v>0</v>
      </c>
      <c r="P85">
        <v>3</v>
      </c>
    </row>
    <row r="86" spans="1:5" ht="15">
      <c r="A86" s="17" t="s">
        <v>42</v>
      </c>
      <c r="E86" s="25" t="s">
        <v>39</v>
      </c>
    </row>
    <row r="87" spans="1:5" ht="15">
      <c r="A87" s="17" t="s">
        <v>44</v>
      </c>
      <c r="E87" s="24" t="s">
        <v>119</v>
      </c>
    </row>
    <row r="88" spans="1:5" ht="158.4">
      <c r="A88" s="17" t="s">
        <v>46</v>
      </c>
      <c r="E88" s="19" t="s">
        <v>127</v>
      </c>
    </row>
    <row r="89" spans="1:16" ht="15">
      <c r="A89" s="17" t="s">
        <v>37</v>
      </c>
      <c r="B89" s="17">
        <v>20</v>
      </c>
      <c r="C89" s="18" t="s">
        <v>130</v>
      </c>
      <c r="E89" s="19" t="s">
        <v>131</v>
      </c>
      <c r="F89" s="20" t="s">
        <v>85</v>
      </c>
      <c r="G89" s="21">
        <v>449.14</v>
      </c>
      <c r="H89" s="22">
        <v>0</v>
      </c>
      <c r="I89" s="22">
        <f>ROUND(G89*H89,P4)</f>
        <v>0</v>
      </c>
      <c r="O89" s="23">
        <f>I89*0.21</f>
        <v>0</v>
      </c>
      <c r="P89">
        <v>3</v>
      </c>
    </row>
    <row r="90" spans="1:5" ht="15">
      <c r="A90" s="17" t="s">
        <v>42</v>
      </c>
      <c r="E90" s="25" t="s">
        <v>39</v>
      </c>
    </row>
    <row r="91" spans="1:5" ht="15">
      <c r="A91" s="17" t="s">
        <v>44</v>
      </c>
      <c r="E91" s="24" t="s">
        <v>119</v>
      </c>
    </row>
    <row r="92" spans="1:5" ht="158.4">
      <c r="A92" s="17" t="s">
        <v>46</v>
      </c>
      <c r="E92" s="19" t="s">
        <v>127</v>
      </c>
    </row>
    <row r="93" spans="1:16" ht="15">
      <c r="A93" s="17" t="s">
        <v>37</v>
      </c>
      <c r="B93" s="17">
        <v>21</v>
      </c>
      <c r="C93" s="18" t="s">
        <v>132</v>
      </c>
      <c r="E93" s="19" t="s">
        <v>133</v>
      </c>
      <c r="F93" s="20" t="s">
        <v>134</v>
      </c>
      <c r="G93" s="21">
        <v>176.19</v>
      </c>
      <c r="H93" s="22">
        <v>0</v>
      </c>
      <c r="I93" s="22">
        <f>ROUND(G93*H93,P4)</f>
        <v>0</v>
      </c>
      <c r="O93" s="23">
        <f>I93*0.21</f>
        <v>0</v>
      </c>
      <c r="P93">
        <v>3</v>
      </c>
    </row>
    <row r="94" spans="1:5" ht="15">
      <c r="A94" s="17" t="s">
        <v>42</v>
      </c>
      <c r="E94" s="19" t="s">
        <v>135</v>
      </c>
    </row>
    <row r="95" spans="1:5" ht="15">
      <c r="A95" s="17" t="s">
        <v>44</v>
      </c>
      <c r="E95" s="24" t="s">
        <v>136</v>
      </c>
    </row>
    <row r="96" spans="1:5" ht="43.2">
      <c r="A96" s="17" t="s">
        <v>46</v>
      </c>
      <c r="E96" s="19" t="s">
        <v>137</v>
      </c>
    </row>
    <row r="97" spans="1:9" ht="15">
      <c r="A97" s="14" t="s">
        <v>34</v>
      </c>
      <c r="B97" s="14"/>
      <c r="C97" s="15" t="s">
        <v>138</v>
      </c>
      <c r="D97" s="14"/>
      <c r="E97" s="14" t="s">
        <v>139</v>
      </c>
      <c r="F97" s="14"/>
      <c r="G97" s="14"/>
      <c r="H97" s="14"/>
      <c r="I97" s="16">
        <f>SUMIFS(I98:I109,A98:A109,"P")</f>
        <v>0</v>
      </c>
    </row>
    <row r="98" spans="1:16" ht="15">
      <c r="A98" s="17" t="s">
        <v>37</v>
      </c>
      <c r="B98" s="17">
        <v>22</v>
      </c>
      <c r="C98" s="18" t="s">
        <v>140</v>
      </c>
      <c r="E98" s="19" t="s">
        <v>141</v>
      </c>
      <c r="F98" s="20" t="s">
        <v>134</v>
      </c>
      <c r="G98" s="21">
        <v>10</v>
      </c>
      <c r="H98" s="22">
        <v>0</v>
      </c>
      <c r="I98" s="22">
        <f>ROUND(G98*H98,P4)</f>
        <v>0</v>
      </c>
      <c r="O98" s="23">
        <f>I98*0.21</f>
        <v>0</v>
      </c>
      <c r="P98">
        <v>3</v>
      </c>
    </row>
    <row r="99" spans="1:5" ht="15">
      <c r="A99" s="17" t="s">
        <v>42</v>
      </c>
      <c r="E99" s="25" t="s">
        <v>39</v>
      </c>
    </row>
    <row r="100" spans="1:5" ht="15">
      <c r="A100" s="17" t="s">
        <v>44</v>
      </c>
      <c r="E100" s="24" t="s">
        <v>142</v>
      </c>
    </row>
    <row r="101" spans="1:5" ht="302.4">
      <c r="A101" s="17" t="s">
        <v>46</v>
      </c>
      <c r="E101" s="19" t="s">
        <v>143</v>
      </c>
    </row>
    <row r="102" spans="1:16" ht="15">
      <c r="A102" s="17" t="s">
        <v>37</v>
      </c>
      <c r="B102" s="17">
        <v>23</v>
      </c>
      <c r="C102" s="18" t="s">
        <v>144</v>
      </c>
      <c r="E102" s="19" t="s">
        <v>145</v>
      </c>
      <c r="F102" s="20" t="s">
        <v>134</v>
      </c>
      <c r="G102" s="21">
        <v>47.5</v>
      </c>
      <c r="H102" s="22">
        <v>0</v>
      </c>
      <c r="I102" s="22">
        <f>ROUND(G102*H102,P4)</f>
        <v>0</v>
      </c>
      <c r="O102" s="23">
        <f>I102*0.21</f>
        <v>0</v>
      </c>
      <c r="P102">
        <v>3</v>
      </c>
    </row>
    <row r="103" spans="1:5" ht="15">
      <c r="A103" s="17" t="s">
        <v>42</v>
      </c>
      <c r="E103" s="25" t="s">
        <v>39</v>
      </c>
    </row>
    <row r="104" spans="1:5" ht="15">
      <c r="A104" s="17" t="s">
        <v>44</v>
      </c>
      <c r="E104" s="24" t="s">
        <v>146</v>
      </c>
    </row>
    <row r="105" spans="1:5" ht="288">
      <c r="A105" s="17" t="s">
        <v>46</v>
      </c>
      <c r="E105" s="19" t="s">
        <v>147</v>
      </c>
    </row>
    <row r="106" spans="1:16" ht="15">
      <c r="A106" s="17" t="s">
        <v>37</v>
      </c>
      <c r="B106" s="17">
        <v>24</v>
      </c>
      <c r="C106" s="18" t="s">
        <v>148</v>
      </c>
      <c r="E106" s="19" t="s">
        <v>149</v>
      </c>
      <c r="F106" s="20" t="s">
        <v>150</v>
      </c>
      <c r="G106" s="21">
        <v>1</v>
      </c>
      <c r="H106" s="22">
        <v>0</v>
      </c>
      <c r="I106" s="22">
        <f>ROUND(G106*H106,P4)</f>
        <v>0</v>
      </c>
      <c r="O106" s="23">
        <f>I106*0.21</f>
        <v>0</v>
      </c>
      <c r="P106">
        <v>3</v>
      </c>
    </row>
    <row r="107" spans="1:5" ht="15">
      <c r="A107" s="17" t="s">
        <v>42</v>
      </c>
      <c r="E107" s="25" t="s">
        <v>39</v>
      </c>
    </row>
    <row r="108" spans="1:5" ht="15">
      <c r="A108" s="17" t="s">
        <v>44</v>
      </c>
      <c r="E108" s="24" t="s">
        <v>52</v>
      </c>
    </row>
    <row r="109" spans="1:5" ht="28.8">
      <c r="A109" s="17" t="s">
        <v>46</v>
      </c>
      <c r="E109" s="19" t="s">
        <v>151</v>
      </c>
    </row>
    <row r="110" spans="1:9" ht="15">
      <c r="A110" s="14" t="s">
        <v>34</v>
      </c>
      <c r="B110" s="14"/>
      <c r="C110" s="15" t="s">
        <v>152</v>
      </c>
      <c r="D110" s="14"/>
      <c r="E110" s="14" t="s">
        <v>153</v>
      </c>
      <c r="F110" s="14"/>
      <c r="G110" s="14"/>
      <c r="H110" s="14"/>
      <c r="I110" s="16">
        <f>SUMIFS(I111:I130,A111:A130,"P")</f>
        <v>0</v>
      </c>
    </row>
    <row r="111" spans="1:16" ht="28.8">
      <c r="A111" s="17" t="s">
        <v>37</v>
      </c>
      <c r="B111" s="17">
        <v>25</v>
      </c>
      <c r="C111" s="18" t="s">
        <v>154</v>
      </c>
      <c r="E111" s="19" t="s">
        <v>155</v>
      </c>
      <c r="F111" s="20" t="s">
        <v>134</v>
      </c>
      <c r="G111" s="21">
        <v>63.5</v>
      </c>
      <c r="H111" s="22">
        <v>0</v>
      </c>
      <c r="I111" s="22">
        <f>ROUND(G111*H111,P4)</f>
        <v>0</v>
      </c>
      <c r="O111" s="23">
        <f>I111*0.21</f>
        <v>0</v>
      </c>
      <c r="P111">
        <v>3</v>
      </c>
    </row>
    <row r="112" spans="1:5" ht="15">
      <c r="A112" s="17" t="s">
        <v>42</v>
      </c>
      <c r="E112" s="25" t="s">
        <v>39</v>
      </c>
    </row>
    <row r="113" spans="1:5" ht="15">
      <c r="A113" s="17" t="s">
        <v>44</v>
      </c>
      <c r="E113" s="24" t="s">
        <v>156</v>
      </c>
    </row>
    <row r="114" spans="1:5" ht="144">
      <c r="A114" s="17" t="s">
        <v>46</v>
      </c>
      <c r="E114" s="19" t="s">
        <v>157</v>
      </c>
    </row>
    <row r="115" spans="1:16" ht="28.8">
      <c r="A115" s="17" t="s">
        <v>37</v>
      </c>
      <c r="B115" s="17">
        <v>26</v>
      </c>
      <c r="C115" s="18" t="s">
        <v>158</v>
      </c>
      <c r="E115" s="19" t="s">
        <v>159</v>
      </c>
      <c r="F115" s="20" t="s">
        <v>134</v>
      </c>
      <c r="G115" s="21">
        <v>63.5</v>
      </c>
      <c r="H115" s="22">
        <v>0</v>
      </c>
      <c r="I115" s="22">
        <f>ROUND(G115*H115,P4)</f>
        <v>0</v>
      </c>
      <c r="O115" s="23">
        <f>I115*0.21</f>
        <v>0</v>
      </c>
      <c r="P115">
        <v>3</v>
      </c>
    </row>
    <row r="116" spans="1:5" ht="15">
      <c r="A116" s="17" t="s">
        <v>42</v>
      </c>
      <c r="E116" s="25" t="s">
        <v>39</v>
      </c>
    </row>
    <row r="117" spans="1:5" ht="15">
      <c r="A117" s="17" t="s">
        <v>44</v>
      </c>
      <c r="E117" s="24" t="s">
        <v>156</v>
      </c>
    </row>
    <row r="118" spans="1:5" ht="100.8">
      <c r="A118" s="17" t="s">
        <v>46</v>
      </c>
      <c r="E118" s="19" t="s">
        <v>160</v>
      </c>
    </row>
    <row r="119" spans="1:16" ht="28.8">
      <c r="A119" s="17" t="s">
        <v>37</v>
      </c>
      <c r="B119" s="17">
        <v>27</v>
      </c>
      <c r="C119" s="18" t="s">
        <v>161</v>
      </c>
      <c r="E119" s="19" t="s">
        <v>162</v>
      </c>
      <c r="F119" s="20" t="s">
        <v>134</v>
      </c>
      <c r="G119" s="21">
        <v>63.5</v>
      </c>
      <c r="H119" s="22">
        <v>0</v>
      </c>
      <c r="I119" s="22">
        <f>ROUND(G119*H119,P4)</f>
        <v>0</v>
      </c>
      <c r="O119" s="23">
        <f>I119*0.21</f>
        <v>0</v>
      </c>
      <c r="P119">
        <v>3</v>
      </c>
    </row>
    <row r="120" spans="1:5" ht="15">
      <c r="A120" s="17" t="s">
        <v>42</v>
      </c>
      <c r="E120" s="25" t="s">
        <v>39</v>
      </c>
    </row>
    <row r="121" spans="1:5" ht="15">
      <c r="A121" s="17" t="s">
        <v>44</v>
      </c>
      <c r="E121" s="24" t="s">
        <v>156</v>
      </c>
    </row>
    <row r="122" spans="1:5" ht="43.2">
      <c r="A122" s="17" t="s">
        <v>46</v>
      </c>
      <c r="E122" s="19" t="s">
        <v>163</v>
      </c>
    </row>
    <row r="123" spans="1:16" ht="15">
      <c r="A123" s="17" t="s">
        <v>37</v>
      </c>
      <c r="B123" s="17">
        <v>28</v>
      </c>
      <c r="C123" s="18" t="s">
        <v>164</v>
      </c>
      <c r="E123" s="19" t="s">
        <v>165</v>
      </c>
      <c r="F123" s="20" t="s">
        <v>134</v>
      </c>
      <c r="G123" s="21">
        <v>50</v>
      </c>
      <c r="H123" s="22">
        <v>0</v>
      </c>
      <c r="I123" s="22">
        <f>ROUND(G123*H123,P4)</f>
        <v>0</v>
      </c>
      <c r="O123" s="23">
        <f>I123*0.21</f>
        <v>0</v>
      </c>
      <c r="P123">
        <v>3</v>
      </c>
    </row>
    <row r="124" spans="1:5" ht="15">
      <c r="A124" s="17" t="s">
        <v>42</v>
      </c>
      <c r="E124" s="25" t="s">
        <v>39</v>
      </c>
    </row>
    <row r="125" spans="1:5" ht="15">
      <c r="A125" s="17" t="s">
        <v>44</v>
      </c>
      <c r="E125" s="24" t="s">
        <v>166</v>
      </c>
    </row>
    <row r="126" spans="1:5" ht="57.6">
      <c r="A126" s="17" t="s">
        <v>46</v>
      </c>
      <c r="E126" s="19" t="s">
        <v>167</v>
      </c>
    </row>
    <row r="127" spans="1:16" ht="15">
      <c r="A127" s="17" t="s">
        <v>37</v>
      </c>
      <c r="B127" s="17">
        <v>29</v>
      </c>
      <c r="C127" s="18" t="s">
        <v>168</v>
      </c>
      <c r="E127" s="19" t="s">
        <v>169</v>
      </c>
      <c r="F127" s="20" t="s">
        <v>134</v>
      </c>
      <c r="G127" s="21">
        <v>48</v>
      </c>
      <c r="H127" s="22">
        <v>0</v>
      </c>
      <c r="I127" s="22">
        <f>ROUND(G127*H127,P4)</f>
        <v>0</v>
      </c>
      <c r="O127" s="23">
        <f>I127*0.21</f>
        <v>0</v>
      </c>
      <c r="P127">
        <v>3</v>
      </c>
    </row>
    <row r="128" spans="1:5" ht="15">
      <c r="A128" s="17" t="s">
        <v>42</v>
      </c>
      <c r="E128" s="25" t="s">
        <v>39</v>
      </c>
    </row>
    <row r="129" spans="1:5" ht="15">
      <c r="A129" s="17" t="s">
        <v>44</v>
      </c>
      <c r="E129" s="24" t="s">
        <v>170</v>
      </c>
    </row>
    <row r="130" spans="1:5" ht="100.8">
      <c r="A130" s="17" t="s">
        <v>46</v>
      </c>
      <c r="E130" s="19" t="s">
        <v>171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" right="0.7" top="0.787401575" bottom="0.787401575" header="0.3" footer="0.3"/>
  <pageSetup fitToHeight="0" fitToWidth="1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52"/>
  <sheetViews>
    <sheetView workbookViewId="0" topLeftCell="B1"/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5" max="16" width="9.140625" style="0" hidden="1" customWidth="1"/>
  </cols>
  <sheetData>
    <row r="1" spans="1:16" ht="15">
      <c r="A1" s="10" t="s">
        <v>0</v>
      </c>
      <c r="B1" s="3"/>
      <c r="C1" s="3"/>
      <c r="D1" s="3"/>
      <c r="E1" s="2" t="s">
        <v>1</v>
      </c>
      <c r="F1" s="3"/>
      <c r="G1" s="3"/>
      <c r="H1" s="3"/>
      <c r="I1" s="3"/>
      <c r="P1">
        <v>3</v>
      </c>
    </row>
    <row r="2" spans="2:9" ht="21">
      <c r="B2" s="3"/>
      <c r="C2" s="3"/>
      <c r="D2" s="3"/>
      <c r="E2" s="4" t="s">
        <v>17</v>
      </c>
      <c r="F2" s="3"/>
      <c r="G2" s="3"/>
      <c r="H2" s="3"/>
      <c r="I2" s="3"/>
    </row>
    <row r="3" spans="1:16" ht="15">
      <c r="A3" t="s">
        <v>18</v>
      </c>
      <c r="B3" s="11" t="s">
        <v>19</v>
      </c>
      <c r="C3" s="29" t="s">
        <v>20</v>
      </c>
      <c r="D3" s="30"/>
      <c r="E3" s="11" t="s">
        <v>21</v>
      </c>
      <c r="F3" s="3"/>
      <c r="G3" s="3"/>
      <c r="H3" s="12" t="s">
        <v>13</v>
      </c>
      <c r="I3" s="13">
        <f>SUMIFS(I8:I52,A8:A52,"SD")</f>
        <v>0</v>
      </c>
      <c r="O3">
        <v>0</v>
      </c>
      <c r="P3">
        <v>2</v>
      </c>
    </row>
    <row r="4" spans="1:16" ht="15">
      <c r="A4" t="s">
        <v>22</v>
      </c>
      <c r="B4" s="11" t="s">
        <v>23</v>
      </c>
      <c r="C4" s="29" t="s">
        <v>13</v>
      </c>
      <c r="D4" s="30"/>
      <c r="E4" s="11" t="s">
        <v>14</v>
      </c>
      <c r="F4" s="3"/>
      <c r="G4" s="3"/>
      <c r="H4" s="3"/>
      <c r="I4" s="3"/>
      <c r="O4">
        <v>0.15</v>
      </c>
      <c r="P4">
        <v>2</v>
      </c>
    </row>
    <row r="5" spans="1:15" ht="15">
      <c r="A5" s="28" t="s">
        <v>24</v>
      </c>
      <c r="B5" s="28" t="s">
        <v>25</v>
      </c>
      <c r="C5" s="28" t="s">
        <v>26</v>
      </c>
      <c r="D5" s="28" t="s">
        <v>27</v>
      </c>
      <c r="E5" s="28" t="s">
        <v>28</v>
      </c>
      <c r="F5" s="28" t="s">
        <v>29</v>
      </c>
      <c r="G5" s="28" t="s">
        <v>30</v>
      </c>
      <c r="H5" s="28" t="s">
        <v>31</v>
      </c>
      <c r="I5" s="28"/>
      <c r="O5">
        <v>0.21</v>
      </c>
    </row>
    <row r="6" spans="1:9" ht="15">
      <c r="A6" s="28"/>
      <c r="B6" s="28"/>
      <c r="C6" s="28"/>
      <c r="D6" s="28"/>
      <c r="E6" s="28"/>
      <c r="F6" s="28"/>
      <c r="G6" s="28"/>
      <c r="H6" s="7" t="s">
        <v>32</v>
      </c>
      <c r="I6" s="7" t="s">
        <v>33</v>
      </c>
    </row>
    <row r="7" spans="1:9" ht="15">
      <c r="A7" s="7">
        <v>0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</row>
    <row r="8" spans="1:9" ht="15">
      <c r="A8" s="14" t="s">
        <v>34</v>
      </c>
      <c r="B8" s="14"/>
      <c r="C8" s="15" t="s">
        <v>35</v>
      </c>
      <c r="D8" s="14"/>
      <c r="E8" s="14" t="s">
        <v>36</v>
      </c>
      <c r="F8" s="14"/>
      <c r="G8" s="14"/>
      <c r="H8" s="14"/>
      <c r="I8" s="16">
        <f>SUMIFS(I9:I16,A9:A16,"P")</f>
        <v>0</v>
      </c>
    </row>
    <row r="9" spans="1:16" ht="28.8">
      <c r="A9" s="17" t="s">
        <v>37</v>
      </c>
      <c r="B9" s="17">
        <v>1</v>
      </c>
      <c r="C9" s="18" t="s">
        <v>38</v>
      </c>
      <c r="E9" s="19" t="s">
        <v>40</v>
      </c>
      <c r="F9" s="20" t="s">
        <v>41</v>
      </c>
      <c r="G9" s="21">
        <v>1017</v>
      </c>
      <c r="H9" s="22">
        <v>0</v>
      </c>
      <c r="I9" s="22">
        <f>ROUND(G9*H9,P4)</f>
        <v>0</v>
      </c>
      <c r="O9" s="23">
        <f>I9*0.21</f>
        <v>0</v>
      </c>
      <c r="P9">
        <v>3</v>
      </c>
    </row>
    <row r="10" spans="1:5" ht="15">
      <c r="A10" s="17" t="s">
        <v>42</v>
      </c>
      <c r="E10" s="19" t="s">
        <v>172</v>
      </c>
    </row>
    <row r="11" spans="1:5" ht="15">
      <c r="A11" s="17" t="s">
        <v>44</v>
      </c>
      <c r="E11" s="24" t="s">
        <v>173</v>
      </c>
    </row>
    <row r="12" spans="1:5" ht="158.4">
      <c r="A12" s="17" t="s">
        <v>46</v>
      </c>
      <c r="E12" s="19" t="s">
        <v>47</v>
      </c>
    </row>
    <row r="13" spans="1:16" ht="28.8">
      <c r="A13" s="17" t="s">
        <v>37</v>
      </c>
      <c r="B13" s="17">
        <v>2</v>
      </c>
      <c r="C13" s="18" t="s">
        <v>174</v>
      </c>
      <c r="E13" s="19" t="s">
        <v>175</v>
      </c>
      <c r="F13" s="20" t="s">
        <v>41</v>
      </c>
      <c r="G13" s="21">
        <v>62.5</v>
      </c>
      <c r="H13" s="22">
        <v>0</v>
      </c>
      <c r="I13" s="22">
        <f>ROUND(G13*H13,P4)</f>
        <v>0</v>
      </c>
      <c r="O13" s="23">
        <f>I13*0.21</f>
        <v>0</v>
      </c>
      <c r="P13">
        <v>3</v>
      </c>
    </row>
    <row r="14" spans="1:5" ht="28.8">
      <c r="A14" s="17" t="s">
        <v>42</v>
      </c>
      <c r="E14" s="19" t="s">
        <v>176</v>
      </c>
    </row>
    <row r="15" spans="1:5" ht="15">
      <c r="A15" s="17" t="s">
        <v>44</v>
      </c>
      <c r="E15" s="24" t="s">
        <v>177</v>
      </c>
    </row>
    <row r="16" spans="1:5" ht="158.4">
      <c r="A16" s="17" t="s">
        <v>46</v>
      </c>
      <c r="E16" s="19" t="s">
        <v>47</v>
      </c>
    </row>
    <row r="17" spans="1:9" ht="15">
      <c r="A17" s="14" t="s">
        <v>34</v>
      </c>
      <c r="B17" s="14"/>
      <c r="C17" s="15" t="s">
        <v>54</v>
      </c>
      <c r="D17" s="14"/>
      <c r="E17" s="14" t="s">
        <v>55</v>
      </c>
      <c r="F17" s="14"/>
      <c r="G17" s="14"/>
      <c r="H17" s="14"/>
      <c r="I17" s="16">
        <f>SUMIFS(I18:I33,A18:A33,"P")</f>
        <v>0</v>
      </c>
    </row>
    <row r="18" spans="1:16" ht="15">
      <c r="A18" s="17" t="s">
        <v>37</v>
      </c>
      <c r="B18" s="17">
        <v>3</v>
      </c>
      <c r="C18" s="18" t="s">
        <v>178</v>
      </c>
      <c r="E18" s="19" t="s">
        <v>179</v>
      </c>
      <c r="F18" s="20" t="s">
        <v>58</v>
      </c>
      <c r="G18" s="21">
        <v>565</v>
      </c>
      <c r="H18" s="22">
        <v>0</v>
      </c>
      <c r="I18" s="22">
        <f>ROUND(G18*H18,P4)</f>
        <v>0</v>
      </c>
      <c r="O18" s="23">
        <f>I18*0.21</f>
        <v>0</v>
      </c>
      <c r="P18">
        <v>3</v>
      </c>
    </row>
    <row r="19" spans="1:5" ht="15">
      <c r="A19" s="17" t="s">
        <v>42</v>
      </c>
      <c r="E19" s="19" t="s">
        <v>180</v>
      </c>
    </row>
    <row r="20" spans="1:5" ht="15">
      <c r="A20" s="17" t="s">
        <v>44</v>
      </c>
      <c r="E20" s="24" t="s">
        <v>181</v>
      </c>
    </row>
    <row r="21" spans="1:5" ht="374.4">
      <c r="A21" s="17" t="s">
        <v>46</v>
      </c>
      <c r="E21" s="19" t="s">
        <v>182</v>
      </c>
    </row>
    <row r="22" spans="1:16" ht="15">
      <c r="A22" s="17" t="s">
        <v>37</v>
      </c>
      <c r="B22" s="17">
        <v>4</v>
      </c>
      <c r="C22" s="18" t="s">
        <v>79</v>
      </c>
      <c r="E22" s="19" t="s">
        <v>80</v>
      </c>
      <c r="F22" s="20" t="s">
        <v>58</v>
      </c>
      <c r="G22" s="21">
        <v>470</v>
      </c>
      <c r="H22" s="22">
        <v>0</v>
      </c>
      <c r="I22" s="22">
        <f>ROUND(G22*H22,P4)</f>
        <v>0</v>
      </c>
      <c r="O22" s="23">
        <f>I22*0.21</f>
        <v>0</v>
      </c>
      <c r="P22">
        <v>3</v>
      </c>
    </row>
    <row r="23" spans="1:5" ht="15">
      <c r="A23" s="17" t="s">
        <v>42</v>
      </c>
      <c r="E23" s="25" t="s">
        <v>39</v>
      </c>
    </row>
    <row r="24" spans="1:5" ht="15">
      <c r="A24" s="17" t="s">
        <v>44</v>
      </c>
      <c r="E24" s="24" t="s">
        <v>183</v>
      </c>
    </row>
    <row r="25" spans="1:5" ht="331.2">
      <c r="A25" s="17" t="s">
        <v>46</v>
      </c>
      <c r="E25" s="19" t="s">
        <v>82</v>
      </c>
    </row>
    <row r="26" spans="1:16" ht="15">
      <c r="A26" s="17" t="s">
        <v>37</v>
      </c>
      <c r="B26" s="17">
        <v>5</v>
      </c>
      <c r="C26" s="18" t="s">
        <v>184</v>
      </c>
      <c r="E26" s="19" t="s">
        <v>185</v>
      </c>
      <c r="F26" s="20" t="s">
        <v>58</v>
      </c>
      <c r="G26" s="21">
        <v>30</v>
      </c>
      <c r="H26" s="22">
        <v>0</v>
      </c>
      <c r="I26" s="22">
        <f>ROUND(G26*H26,P4)</f>
        <v>0</v>
      </c>
      <c r="O26" s="23">
        <f>I26*0.21</f>
        <v>0</v>
      </c>
      <c r="P26">
        <v>3</v>
      </c>
    </row>
    <row r="27" spans="1:5" ht="15">
      <c r="A27" s="17" t="s">
        <v>42</v>
      </c>
      <c r="E27" s="25" t="s">
        <v>39</v>
      </c>
    </row>
    <row r="28" spans="1:5" ht="15">
      <c r="A28" s="17" t="s">
        <v>44</v>
      </c>
      <c r="E28" s="24" t="s">
        <v>186</v>
      </c>
    </row>
    <row r="29" spans="1:5" ht="360">
      <c r="A29" s="17" t="s">
        <v>46</v>
      </c>
      <c r="E29" s="19" t="s">
        <v>187</v>
      </c>
    </row>
    <row r="30" spans="1:16" ht="15">
      <c r="A30" s="17" t="s">
        <v>37</v>
      </c>
      <c r="B30" s="17">
        <v>6</v>
      </c>
      <c r="C30" s="18" t="s">
        <v>188</v>
      </c>
      <c r="E30" s="19" t="s">
        <v>189</v>
      </c>
      <c r="F30" s="20" t="s">
        <v>85</v>
      </c>
      <c r="G30" s="21">
        <v>420</v>
      </c>
      <c r="H30" s="22">
        <v>0</v>
      </c>
      <c r="I30" s="22">
        <f>ROUND(G30*H30,P4)</f>
        <v>0</v>
      </c>
      <c r="O30" s="23">
        <f>I30*0.21</f>
        <v>0</v>
      </c>
      <c r="P30">
        <v>3</v>
      </c>
    </row>
    <row r="31" spans="1:5" ht="15">
      <c r="A31" s="17" t="s">
        <v>42</v>
      </c>
      <c r="E31" s="19" t="s">
        <v>190</v>
      </c>
    </row>
    <row r="32" spans="1:5" ht="15">
      <c r="A32" s="17" t="s">
        <v>44</v>
      </c>
      <c r="E32" s="24" t="s">
        <v>90</v>
      </c>
    </row>
    <row r="33" spans="1:5" ht="15">
      <c r="A33" s="17" t="s">
        <v>46</v>
      </c>
      <c r="E33" s="19" t="s">
        <v>191</v>
      </c>
    </row>
    <row r="34" spans="1:9" ht="15">
      <c r="A34" s="14" t="s">
        <v>34</v>
      </c>
      <c r="B34" s="14"/>
      <c r="C34" s="15" t="s">
        <v>71</v>
      </c>
      <c r="D34" s="14"/>
      <c r="E34" s="14" t="s">
        <v>95</v>
      </c>
      <c r="F34" s="14"/>
      <c r="G34" s="14"/>
      <c r="H34" s="14"/>
      <c r="I34" s="16">
        <f>SUMIFS(I35:I38,A35:A38,"P")</f>
        <v>0</v>
      </c>
    </row>
    <row r="35" spans="1:16" ht="15">
      <c r="A35" s="17" t="s">
        <v>37</v>
      </c>
      <c r="B35" s="17">
        <v>7</v>
      </c>
      <c r="C35" s="18" t="s">
        <v>192</v>
      </c>
      <c r="E35" s="19" t="s">
        <v>193</v>
      </c>
      <c r="F35" s="20" t="s">
        <v>85</v>
      </c>
      <c r="G35" s="21">
        <v>175</v>
      </c>
      <c r="H35" s="22">
        <v>0</v>
      </c>
      <c r="I35" s="22">
        <f>ROUND(G35*H35,P4)</f>
        <v>0</v>
      </c>
      <c r="O35" s="23">
        <f>I35*0.21</f>
        <v>0</v>
      </c>
      <c r="P35">
        <v>3</v>
      </c>
    </row>
    <row r="36" spans="1:5" ht="15">
      <c r="A36" s="17" t="s">
        <v>42</v>
      </c>
      <c r="E36" s="25" t="s">
        <v>39</v>
      </c>
    </row>
    <row r="37" spans="1:5" ht="15">
      <c r="A37" s="17" t="s">
        <v>44</v>
      </c>
      <c r="E37" s="24" t="s">
        <v>194</v>
      </c>
    </row>
    <row r="38" spans="1:5" ht="115.2">
      <c r="A38" s="17" t="s">
        <v>46</v>
      </c>
      <c r="E38" s="19" t="s">
        <v>99</v>
      </c>
    </row>
    <row r="39" spans="1:9" ht="15">
      <c r="A39" s="14" t="s">
        <v>34</v>
      </c>
      <c r="B39" s="14"/>
      <c r="C39" s="15" t="s">
        <v>195</v>
      </c>
      <c r="D39" s="14"/>
      <c r="E39" s="14" t="s">
        <v>196</v>
      </c>
      <c r="F39" s="14"/>
      <c r="G39" s="14"/>
      <c r="H39" s="14"/>
      <c r="I39" s="16">
        <f>SUMIFS(I40:I43,A40:A43,"P")</f>
        <v>0</v>
      </c>
    </row>
    <row r="40" spans="1:16" ht="15">
      <c r="A40" s="17" t="s">
        <v>37</v>
      </c>
      <c r="B40" s="17">
        <v>8</v>
      </c>
      <c r="C40" s="18" t="s">
        <v>197</v>
      </c>
      <c r="E40" s="19" t="s">
        <v>198</v>
      </c>
      <c r="F40" s="20" t="s">
        <v>58</v>
      </c>
      <c r="G40" s="21">
        <v>282</v>
      </c>
      <c r="H40" s="22">
        <v>0</v>
      </c>
      <c r="I40" s="22">
        <f>ROUND(G40*H40,P4)</f>
        <v>0</v>
      </c>
      <c r="O40" s="23">
        <f>I40*0.21</f>
        <v>0</v>
      </c>
      <c r="P40">
        <v>3</v>
      </c>
    </row>
    <row r="41" spans="1:5" ht="57.6">
      <c r="A41" s="17" t="s">
        <v>42</v>
      </c>
      <c r="E41" s="19" t="s">
        <v>199</v>
      </c>
    </row>
    <row r="42" spans="1:5" ht="15">
      <c r="A42" s="17" t="s">
        <v>44</v>
      </c>
      <c r="E42" s="24" t="s">
        <v>200</v>
      </c>
    </row>
    <row r="43" spans="1:5" ht="43.2">
      <c r="A43" s="17" t="s">
        <v>46</v>
      </c>
      <c r="E43" s="19" t="s">
        <v>201</v>
      </c>
    </row>
    <row r="44" spans="1:9" ht="15">
      <c r="A44" s="14" t="s">
        <v>34</v>
      </c>
      <c r="B44" s="14"/>
      <c r="C44" s="15" t="s">
        <v>152</v>
      </c>
      <c r="D44" s="14"/>
      <c r="E44" s="14" t="s">
        <v>153</v>
      </c>
      <c r="F44" s="14"/>
      <c r="G44" s="14"/>
      <c r="H44" s="14"/>
      <c r="I44" s="16">
        <f>SUMIFS(I45:I52,A45:A52,"P")</f>
        <v>0</v>
      </c>
    </row>
    <row r="45" spans="1:16" ht="28.8">
      <c r="A45" s="17" t="s">
        <v>37</v>
      </c>
      <c r="B45" s="17">
        <v>9</v>
      </c>
      <c r="C45" s="18" t="s">
        <v>202</v>
      </c>
      <c r="E45" s="19" t="s">
        <v>203</v>
      </c>
      <c r="F45" s="20" t="s">
        <v>134</v>
      </c>
      <c r="G45" s="21">
        <v>62</v>
      </c>
      <c r="H45" s="22">
        <v>0</v>
      </c>
      <c r="I45" s="22">
        <f>ROUND(G45*H45,P4)</f>
        <v>0</v>
      </c>
      <c r="O45" s="23">
        <f>I45*0.21</f>
        <v>0</v>
      </c>
      <c r="P45">
        <v>3</v>
      </c>
    </row>
    <row r="46" spans="1:5" ht="15">
      <c r="A46" s="17" t="s">
        <v>42</v>
      </c>
      <c r="E46" s="25" t="s">
        <v>39</v>
      </c>
    </row>
    <row r="47" spans="1:5" ht="15">
      <c r="A47" s="17" t="s">
        <v>44</v>
      </c>
      <c r="E47" s="24" t="s">
        <v>204</v>
      </c>
    </row>
    <row r="48" spans="1:5" ht="115.2">
      <c r="A48" s="17" t="s">
        <v>46</v>
      </c>
      <c r="E48" s="19" t="s">
        <v>205</v>
      </c>
    </row>
    <row r="49" spans="1:16" ht="15">
      <c r="A49" s="17" t="s">
        <v>37</v>
      </c>
      <c r="B49" s="17">
        <v>10</v>
      </c>
      <c r="C49" s="18" t="s">
        <v>206</v>
      </c>
      <c r="E49" s="19" t="s">
        <v>207</v>
      </c>
      <c r="F49" s="20" t="s">
        <v>58</v>
      </c>
      <c r="G49" s="21">
        <v>5</v>
      </c>
      <c r="H49" s="22">
        <v>0</v>
      </c>
      <c r="I49" s="22">
        <f>ROUND(G49*H49,P4)</f>
        <v>0</v>
      </c>
      <c r="O49" s="23">
        <f>I49*0.21</f>
        <v>0</v>
      </c>
      <c r="P49">
        <v>3</v>
      </c>
    </row>
    <row r="50" spans="1:5" ht="28.8">
      <c r="A50" s="17" t="s">
        <v>42</v>
      </c>
      <c r="E50" s="19" t="s">
        <v>208</v>
      </c>
    </row>
    <row r="51" spans="1:5" ht="15">
      <c r="A51" s="17" t="s">
        <v>44</v>
      </c>
      <c r="E51" s="24" t="s">
        <v>209</v>
      </c>
    </row>
    <row r="52" spans="1:5" ht="129.6">
      <c r="A52" s="17" t="s">
        <v>46</v>
      </c>
      <c r="E52" s="19" t="s">
        <v>210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" right="0.7" top="0.787401575" bottom="0.787401575" header="0.3" footer="0.3"/>
  <pageSetup fitToHeight="0" fitToWidth="1"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36"/>
  <sheetViews>
    <sheetView workbookViewId="0" topLeftCell="B1"/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5" max="16" width="9.140625" style="0" hidden="1" customWidth="1"/>
  </cols>
  <sheetData>
    <row r="1" spans="1:16" ht="15">
      <c r="A1" s="10" t="s">
        <v>0</v>
      </c>
      <c r="B1" s="3"/>
      <c r="C1" s="3"/>
      <c r="D1" s="3"/>
      <c r="E1" s="2" t="s">
        <v>1</v>
      </c>
      <c r="F1" s="3"/>
      <c r="G1" s="3"/>
      <c r="H1" s="3"/>
      <c r="I1" s="3"/>
      <c r="P1">
        <v>3</v>
      </c>
    </row>
    <row r="2" spans="2:9" ht="21">
      <c r="B2" s="3"/>
      <c r="C2" s="3"/>
      <c r="D2" s="3"/>
      <c r="E2" s="4" t="s">
        <v>17</v>
      </c>
      <c r="F2" s="3"/>
      <c r="G2" s="3"/>
      <c r="H2" s="3"/>
      <c r="I2" s="3"/>
    </row>
    <row r="3" spans="1:16" ht="15">
      <c r="A3" t="s">
        <v>18</v>
      </c>
      <c r="B3" s="11" t="s">
        <v>19</v>
      </c>
      <c r="C3" s="29" t="s">
        <v>20</v>
      </c>
      <c r="D3" s="30"/>
      <c r="E3" s="11" t="s">
        <v>21</v>
      </c>
      <c r="F3" s="3"/>
      <c r="G3" s="3"/>
      <c r="H3" s="12" t="s">
        <v>15</v>
      </c>
      <c r="I3" s="13">
        <f>SUMIFS(I8:I36,A8:A36,"SD")</f>
        <v>0</v>
      </c>
      <c r="O3">
        <v>0</v>
      </c>
      <c r="P3">
        <v>2</v>
      </c>
    </row>
    <row r="4" spans="1:16" ht="15">
      <c r="A4" t="s">
        <v>22</v>
      </c>
      <c r="B4" s="11" t="s">
        <v>23</v>
      </c>
      <c r="C4" s="29" t="s">
        <v>15</v>
      </c>
      <c r="D4" s="30"/>
      <c r="E4" s="11" t="s">
        <v>16</v>
      </c>
      <c r="F4" s="3"/>
      <c r="G4" s="3"/>
      <c r="H4" s="3"/>
      <c r="I4" s="3"/>
      <c r="O4">
        <v>0.15</v>
      </c>
      <c r="P4">
        <v>2</v>
      </c>
    </row>
    <row r="5" spans="1:15" ht="15">
      <c r="A5" s="28" t="s">
        <v>24</v>
      </c>
      <c r="B5" s="28" t="s">
        <v>25</v>
      </c>
      <c r="C5" s="28" t="s">
        <v>26</v>
      </c>
      <c r="D5" s="28" t="s">
        <v>27</v>
      </c>
      <c r="E5" s="28" t="s">
        <v>28</v>
      </c>
      <c r="F5" s="28" t="s">
        <v>29</v>
      </c>
      <c r="G5" s="28" t="s">
        <v>30</v>
      </c>
      <c r="H5" s="28" t="s">
        <v>31</v>
      </c>
      <c r="I5" s="28"/>
      <c r="O5">
        <v>0.21</v>
      </c>
    </row>
    <row r="6" spans="1:9" ht="15">
      <c r="A6" s="28"/>
      <c r="B6" s="28"/>
      <c r="C6" s="28"/>
      <c r="D6" s="28"/>
      <c r="E6" s="28"/>
      <c r="F6" s="28"/>
      <c r="G6" s="28"/>
      <c r="H6" s="7" t="s">
        <v>32</v>
      </c>
      <c r="I6" s="7" t="s">
        <v>33</v>
      </c>
    </row>
    <row r="7" spans="1:9" ht="15">
      <c r="A7" s="7">
        <v>0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</row>
    <row r="8" spans="1:9" ht="15">
      <c r="A8" s="14" t="s">
        <v>34</v>
      </c>
      <c r="B8" s="14"/>
      <c r="C8" s="15" t="s">
        <v>35</v>
      </c>
      <c r="D8" s="14"/>
      <c r="E8" s="14" t="s">
        <v>36</v>
      </c>
      <c r="F8" s="14"/>
      <c r="G8" s="14"/>
      <c r="H8" s="14"/>
      <c r="I8" s="16">
        <f>SUMIFS(I9:I36,A9:A36,"P")</f>
        <v>0</v>
      </c>
    </row>
    <row r="9" spans="1:16" ht="15">
      <c r="A9" s="17" t="s">
        <v>37</v>
      </c>
      <c r="B9" s="17">
        <v>1</v>
      </c>
      <c r="C9" s="18" t="s">
        <v>211</v>
      </c>
      <c r="E9" s="19" t="s">
        <v>212</v>
      </c>
      <c r="F9" s="20" t="s">
        <v>50</v>
      </c>
      <c r="G9" s="21">
        <v>1</v>
      </c>
      <c r="H9" s="22">
        <v>0</v>
      </c>
      <c r="I9" s="22">
        <f>ROUND(G9*H9,P4)</f>
        <v>0</v>
      </c>
      <c r="O9" s="23">
        <f>I9*0.21</f>
        <v>0</v>
      </c>
      <c r="P9">
        <v>3</v>
      </c>
    </row>
    <row r="10" spans="1:5" ht="15">
      <c r="A10" s="17" t="s">
        <v>42</v>
      </c>
      <c r="E10" s="25" t="s">
        <v>39</v>
      </c>
    </row>
    <row r="11" spans="1:5" ht="15">
      <c r="A11" s="17" t="s">
        <v>44</v>
      </c>
      <c r="E11" s="24" t="s">
        <v>52</v>
      </c>
    </row>
    <row r="12" spans="1:5" ht="43.2">
      <c r="A12" s="17" t="s">
        <v>46</v>
      </c>
      <c r="E12" s="19" t="s">
        <v>213</v>
      </c>
    </row>
    <row r="13" spans="1:16" ht="15">
      <c r="A13" s="17" t="s">
        <v>37</v>
      </c>
      <c r="B13" s="17">
        <v>2</v>
      </c>
      <c r="C13" s="18" t="s">
        <v>214</v>
      </c>
      <c r="E13" s="19" t="s">
        <v>215</v>
      </c>
      <c r="F13" s="20" t="s">
        <v>50</v>
      </c>
      <c r="G13" s="21">
        <v>1</v>
      </c>
      <c r="H13" s="22">
        <v>0</v>
      </c>
      <c r="I13" s="22">
        <f>ROUND(G13*H13,P4)</f>
        <v>0</v>
      </c>
      <c r="O13" s="23">
        <f>I13*0.21</f>
        <v>0</v>
      </c>
      <c r="P13">
        <v>3</v>
      </c>
    </row>
    <row r="14" spans="1:5" ht="15">
      <c r="A14" s="17" t="s">
        <v>42</v>
      </c>
      <c r="E14" s="19" t="s">
        <v>216</v>
      </c>
    </row>
    <row r="15" spans="1:5" ht="15">
      <c r="A15" s="17" t="s">
        <v>44</v>
      </c>
      <c r="E15" s="24" t="s">
        <v>52</v>
      </c>
    </row>
    <row r="16" spans="1:5" ht="15">
      <c r="A16" s="17" t="s">
        <v>46</v>
      </c>
      <c r="E16" s="19" t="s">
        <v>217</v>
      </c>
    </row>
    <row r="17" spans="1:16" ht="15">
      <c r="A17" s="17" t="s">
        <v>37</v>
      </c>
      <c r="B17" s="17">
        <v>3</v>
      </c>
      <c r="C17" s="18" t="s">
        <v>218</v>
      </c>
      <c r="E17" s="19" t="s">
        <v>219</v>
      </c>
      <c r="F17" s="20" t="s">
        <v>50</v>
      </c>
      <c r="G17" s="21">
        <v>1</v>
      </c>
      <c r="H17" s="22">
        <v>0</v>
      </c>
      <c r="I17" s="22">
        <f>ROUND(G17*H17,P4)</f>
        <v>0</v>
      </c>
      <c r="O17" s="23">
        <f>I17*0.21</f>
        <v>0</v>
      </c>
      <c r="P17">
        <v>3</v>
      </c>
    </row>
    <row r="18" spans="1:5" ht="15">
      <c r="A18" s="17" t="s">
        <v>42</v>
      </c>
      <c r="E18" s="25" t="s">
        <v>39</v>
      </c>
    </row>
    <row r="19" spans="1:5" ht="15">
      <c r="A19" s="17" t="s">
        <v>44</v>
      </c>
      <c r="E19" s="24" t="s">
        <v>52</v>
      </c>
    </row>
    <row r="20" spans="1:5" ht="15">
      <c r="A20" s="17" t="s">
        <v>46</v>
      </c>
      <c r="E20" s="19" t="s">
        <v>217</v>
      </c>
    </row>
    <row r="21" spans="1:16" ht="15">
      <c r="A21" s="17" t="s">
        <v>37</v>
      </c>
      <c r="B21" s="17">
        <v>4</v>
      </c>
      <c r="C21" s="18" t="s">
        <v>220</v>
      </c>
      <c r="E21" s="19" t="s">
        <v>221</v>
      </c>
      <c r="F21" s="20" t="s">
        <v>50</v>
      </c>
      <c r="G21" s="21">
        <v>1</v>
      </c>
      <c r="H21" s="22">
        <v>0</v>
      </c>
      <c r="I21" s="22">
        <f>ROUND(G21*H21,P4)</f>
        <v>0</v>
      </c>
      <c r="O21" s="23">
        <f>I21*0.21</f>
        <v>0</v>
      </c>
      <c r="P21">
        <v>3</v>
      </c>
    </row>
    <row r="22" spans="1:5" ht="15">
      <c r="A22" s="17" t="s">
        <v>42</v>
      </c>
      <c r="E22" s="19" t="s">
        <v>222</v>
      </c>
    </row>
    <row r="23" spans="1:5" ht="15">
      <c r="A23" s="17" t="s">
        <v>44</v>
      </c>
      <c r="E23" s="24" t="s">
        <v>52</v>
      </c>
    </row>
    <row r="24" spans="1:5" ht="15">
      <c r="A24" s="17" t="s">
        <v>46</v>
      </c>
      <c r="E24" s="19" t="s">
        <v>223</v>
      </c>
    </row>
    <row r="25" spans="1:16" ht="15">
      <c r="A25" s="17" t="s">
        <v>37</v>
      </c>
      <c r="B25" s="17">
        <v>5</v>
      </c>
      <c r="C25" s="18" t="s">
        <v>224</v>
      </c>
      <c r="E25" s="19" t="s">
        <v>225</v>
      </c>
      <c r="F25" s="20" t="s">
        <v>50</v>
      </c>
      <c r="G25" s="21">
        <v>2</v>
      </c>
      <c r="H25" s="22">
        <v>0</v>
      </c>
      <c r="I25" s="22">
        <f>ROUND(G25*H25,P4)</f>
        <v>0</v>
      </c>
      <c r="O25" s="23">
        <f>I25*0.21</f>
        <v>0</v>
      </c>
      <c r="P25">
        <v>3</v>
      </c>
    </row>
    <row r="26" spans="1:5" ht="43.2">
      <c r="A26" s="17" t="s">
        <v>42</v>
      </c>
      <c r="E26" s="19" t="s">
        <v>226</v>
      </c>
    </row>
    <row r="27" spans="1:5" ht="15">
      <c r="A27" s="17" t="s">
        <v>44</v>
      </c>
      <c r="E27" s="24" t="s">
        <v>227</v>
      </c>
    </row>
    <row r="28" spans="1:5" ht="100.8">
      <c r="A28" s="17" t="s">
        <v>46</v>
      </c>
      <c r="E28" s="19" t="s">
        <v>228</v>
      </c>
    </row>
    <row r="29" spans="1:16" ht="15">
      <c r="A29" s="17" t="s">
        <v>37</v>
      </c>
      <c r="B29" s="17">
        <v>6</v>
      </c>
      <c r="C29" s="18" t="s">
        <v>229</v>
      </c>
      <c r="E29" s="19" t="s">
        <v>230</v>
      </c>
      <c r="F29" s="20" t="s">
        <v>50</v>
      </c>
      <c r="G29" s="21">
        <v>1</v>
      </c>
      <c r="H29" s="22">
        <v>0</v>
      </c>
      <c r="I29" s="22">
        <f>ROUND(G29*H29,P4)</f>
        <v>0</v>
      </c>
      <c r="O29" s="23">
        <f>I29*0.21</f>
        <v>0</v>
      </c>
      <c r="P29">
        <v>3</v>
      </c>
    </row>
    <row r="30" spans="1:5" ht="15">
      <c r="A30" s="17" t="s">
        <v>42</v>
      </c>
      <c r="E30" s="19" t="s">
        <v>231</v>
      </c>
    </row>
    <row r="31" spans="1:5" ht="15">
      <c r="A31" s="17" t="s">
        <v>44</v>
      </c>
      <c r="E31" s="24" t="s">
        <v>52</v>
      </c>
    </row>
    <row r="32" spans="1:5" ht="28.8">
      <c r="A32" s="17" t="s">
        <v>46</v>
      </c>
      <c r="E32" s="19" t="s">
        <v>232</v>
      </c>
    </row>
    <row r="33" spans="1:16" ht="15">
      <c r="A33" s="17" t="s">
        <v>37</v>
      </c>
      <c r="B33" s="17">
        <v>7</v>
      </c>
      <c r="C33" s="18" t="s">
        <v>233</v>
      </c>
      <c r="E33" s="19" t="s">
        <v>234</v>
      </c>
      <c r="F33" s="20" t="s">
        <v>50</v>
      </c>
      <c r="G33" s="21">
        <v>1</v>
      </c>
      <c r="H33" s="22">
        <v>0</v>
      </c>
      <c r="I33" s="22">
        <f>ROUND(G33*H33,P4)</f>
        <v>0</v>
      </c>
      <c r="O33" s="23">
        <f>I33*0.21</f>
        <v>0</v>
      </c>
      <c r="P33">
        <v>3</v>
      </c>
    </row>
    <row r="34" spans="1:5" ht="15">
      <c r="A34" s="17" t="s">
        <v>42</v>
      </c>
      <c r="E34" s="19" t="s">
        <v>235</v>
      </c>
    </row>
    <row r="35" spans="1:5" ht="15">
      <c r="A35" s="17" t="s">
        <v>44</v>
      </c>
      <c r="E35" s="24" t="s">
        <v>52</v>
      </c>
    </row>
    <row r="36" spans="1:5" ht="15">
      <c r="A36" s="17" t="s">
        <v>46</v>
      </c>
      <c r="E36" s="19" t="s">
        <v>236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" right="0.7" top="0.787401575" bottom="0.787401575" header="0.3" footer="0.3"/>
  <pageSetup fitToHeight="0" fitToWidth="1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Grepl</dc:creator>
  <cp:keywords/>
  <dc:description/>
  <cp:lastModifiedBy>Drozenova Dagmar</cp:lastModifiedBy>
  <dcterms:created xsi:type="dcterms:W3CDTF">2023-06-20T10:53:28Z</dcterms:created>
  <dcterms:modified xsi:type="dcterms:W3CDTF">2023-08-17T11:21:28Z</dcterms:modified>
  <cp:category/>
  <cp:version/>
  <cp:contentType/>
  <cp:contentStatus/>
</cp:coreProperties>
</file>