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asopustk\Downloads\EPC\"/>
    </mc:Choice>
  </mc:AlternateContent>
  <xr:revisionPtr revIDLastSave="0" documentId="13_ncr:1_{F99A70C4-8C85-4A67-99C6-BC2301D8C94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PC II_soubor objektů č.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" l="1"/>
  <c r="O17" i="1" s="1"/>
  <c r="L17" i="1"/>
  <c r="J17" i="1"/>
  <c r="I17" i="1"/>
  <c r="H17" i="1"/>
  <c r="G17" i="1"/>
  <c r="F17" i="1"/>
  <c r="Q16" i="1" l="1"/>
  <c r="Q15" i="1"/>
  <c r="Q14" i="1"/>
  <c r="Q9" i="1"/>
  <c r="R7" i="1"/>
  <c r="P7" i="1"/>
  <c r="O7" i="1"/>
  <c r="Q7" i="1" l="1"/>
  <c r="R17" i="1"/>
  <c r="S17" i="1" s="1"/>
</calcChain>
</file>

<file path=xl/sharedStrings.xml><?xml version="1.0" encoding="utf-8"?>
<sst xmlns="http://schemas.openxmlformats.org/spreadsheetml/2006/main" count="59" uniqueCount="48">
  <si>
    <t>Číslo souborů objektů</t>
  </si>
  <si>
    <t>Pořadové číslo</t>
  </si>
  <si>
    <t>Název organizace</t>
  </si>
  <si>
    <t>Upřesnění budovy</t>
  </si>
  <si>
    <t>Výčet klíčových opatření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</si>
  <si>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</si>
  <si>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</si>
  <si>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</si>
  <si>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</si>
  <si>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</si>
  <si>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</si>
  <si>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Podíl způsobilých nákladů (% z celkových)</t>
  </si>
  <si>
    <t>Předpokládaná výše podpory</t>
  </si>
  <si>
    <t>Prostá doba návratnosti s dotací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</si>
  <si>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</si>
  <si>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</si>
  <si>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</si>
  <si>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</si>
  <si>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</si>
  <si>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</si>
  <si>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</si>
  <si>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</si>
  <si>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</si>
  <si>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</si>
  <si>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</si>
  <si>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Kč</t>
  </si>
  <si>
    <t>Střední odborné učiliště a Praktická škola Kladno - Vrapice, příspěvková organizace</t>
  </si>
  <si>
    <t>Hlavní budova</t>
  </si>
  <si>
    <t>Zateplení střech/stropů;
Výměna osvětlení za LED technologii;
FVE;
VZT + ZZT;
TRV + IRC regulace</t>
  </si>
  <si>
    <t>Budova B</t>
  </si>
  <si>
    <t>Sportovní gymnázium, Kladno, Plzeňská 3103</t>
  </si>
  <si>
    <t>U 1 - 1</t>
  </si>
  <si>
    <t>Výměna osvětlení za LED technologii;
FVE;
VZT + ZZT;
TRV + IRC regulace</t>
  </si>
  <si>
    <t>U 2 - 2</t>
  </si>
  <si>
    <t>MDV</t>
  </si>
  <si>
    <t>Vestibul, jídelna, tunel</t>
  </si>
  <si>
    <t>Výměna osvětlení za LED technologii;
FVE;
TRV + IRC regulace</t>
  </si>
  <si>
    <t>Tělocvična</t>
  </si>
  <si>
    <t>Střední odborná škola a Střední odborné učiliště, Kladno, Dubská</t>
  </si>
  <si>
    <t>Škola s kuchyní, internát</t>
  </si>
  <si>
    <t>Zateplení stěn;
Zateplení střech/stropů;
Výměna osvětlení za LED technologii;
FVE;
VZT + ZZT;
TRV + IRC regulace;
Výměna zdroje vytápění</t>
  </si>
  <si>
    <t>DM Sítná</t>
  </si>
  <si>
    <t>Zateplení stěn;
Zateplení střech/stropů;
Výměna výplní otvorů
Výměna osvětlení za LED technologii;
FVE;
VZT + ZZT;
TRV + IRC regulace;
Výměna zdroje vytápění</t>
  </si>
  <si>
    <t>Střední průmyslová škola a Vyšší odborná škola, Kladno, Jana Palacha 1840</t>
  </si>
  <si>
    <t>Budova školy</t>
  </si>
  <si>
    <t>Zateplení střech/stropů;
Výměna osvětlení za LED technologii;
VZT + ZZT;
TRV + IRC regulace;
Výměna zdroje vytápění</t>
  </si>
  <si>
    <t>Celkové hodnoty</t>
  </si>
  <si>
    <t>Příloha č. 2 Prováděcí smlouvy - Seznam budov/objektů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</si>
</sst>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3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vertical="center" wrapText="1"/>
    </xf>
    <xf numFmtId="164" fontId="0" fillId="0" borderId="3" xfId="0" applyNumberForma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left" vertical="center" wrapText="1"/>
    </xf>
    <xf numFmtId="164" fontId="0" fillId="0" borderId="6" xfId="0" applyNumberFormat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3" fontId="0" fillId="3" borderId="4" xfId="0" applyNumberFormat="1" applyFill="1" applyBorder="1" applyAlignment="1">
      <alignment horizontal="center" vertical="center"/>
    </xf>
    <xf numFmtId="3" fontId="0" fillId="3" borderId="7" xfId="0" applyNumberFormat="1" applyFill="1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"/>
  <sheetViews>
    <sheetView tabSelected="1" zoomScale="80" zoomScaleNormal="80" workbookViewId="0">
      <pane xSplit="1" ySplit="6" topLeftCell="B7" activePane="bottomRight" state="frozen"/>
      <selection activeCell="B9" sqref="B9"/>
      <selection pane="topRight" activeCell="B9" sqref="B9"/>
      <selection pane="bottomLeft" activeCell="B9" sqref="B9"/>
      <selection pane="bottomRight" activeCell="H9" sqref="H9:H13"/>
    </sheetView>
  </sheetViews>
  <sheetFormatPr defaultColWidth="9.140625" defaultRowHeight="15" x14ac:dyDescent="0.25"/>
  <cols>
    <col min="1" max="2" width="9.140625" style="1"/>
    <col min="3" max="3" width="45.140625" bestFit="1" customWidth="1"/>
    <col min="4" max="4" width="25.28515625" bestFit="1" customWidth="1"/>
    <col min="5" max="5" width="38.42578125" customWidth="1"/>
    <col min="6" max="9" width="9.85546875" bestFit="1" customWidth="1"/>
    <col min="10" max="10" width="8" bestFit="1" customWidth="1"/>
    <col min="11" max="11" width="11.5703125" customWidth="1"/>
    <col min="12" max="12" width="9.85546875" bestFit="1" customWidth="1"/>
    <col min="13" max="13" width="13.85546875" customWidth="1"/>
    <col min="14" max="14" width="9.85546875" bestFit="1" customWidth="1"/>
    <col min="15" max="16" width="13.85546875" customWidth="1"/>
    <col min="17" max="17" width="8" customWidth="1"/>
    <col min="18" max="18" width="15" customWidth="1"/>
    <col min="19" max="19" width="11.42578125" customWidth="1"/>
  </cols>
  <sheetData>
    <row r="1" spans="1:19" x14ac:dyDescent="0.25">
      <c r="A1" s="28" t="s">
        <v>47</v>
      </c>
      <c r="B1" s="28"/>
      <c r="C1" s="28"/>
    </row>
    <row r="3" spans="1:19" ht="30" customHeight="1" x14ac:dyDescent="0.25">
      <c r="A3" s="29" t="s">
        <v>0</v>
      </c>
      <c r="B3" s="29" t="s">
        <v>1</v>
      </c>
      <c r="C3" s="29" t="s">
        <v>2</v>
      </c>
      <c r="D3" s="29" t="s">
        <v>3</v>
      </c>
      <c r="E3" s="29" t="s">
        <v>4</v>
      </c>
      <c r="F3" s="32" t="s">
        <v>5</v>
      </c>
      <c r="G3" s="32"/>
      <c r="H3" s="32"/>
      <c r="I3" s="32"/>
      <c r="J3" s="32"/>
      <c r="K3" s="29" t="s">
        <v>6</v>
      </c>
      <c r="L3" s="29" t="s">
        <v>7</v>
      </c>
      <c r="M3" s="29" t="s">
        <v>8</v>
      </c>
      <c r="N3" s="29" t="s">
        <v>9</v>
      </c>
      <c r="O3" s="29" t="s">
        <v>10</v>
      </c>
      <c r="P3" s="29" t="s">
        <v>11</v>
      </c>
      <c r="Q3" s="29" t="s">
        <v>12</v>
      </c>
      <c r="R3" s="29"/>
      <c r="S3" s="29" t="s">
        <v>13</v>
      </c>
    </row>
    <row r="4" spans="1:19" x14ac:dyDescent="0.25">
      <c r="A4" s="29"/>
      <c r="B4" s="29"/>
      <c r="C4" s="29"/>
      <c r="D4" s="29"/>
      <c r="E4" s="29"/>
      <c r="F4" s="32" t="s">
        <v>14</v>
      </c>
      <c r="G4" s="32" t="s">
        <v>15</v>
      </c>
      <c r="H4" s="32" t="s">
        <v>16</v>
      </c>
      <c r="I4" s="32" t="s">
        <v>17</v>
      </c>
      <c r="J4" s="32" t="s">
        <v>18</v>
      </c>
      <c r="K4" s="29"/>
      <c r="L4" s="29"/>
      <c r="M4" s="29"/>
      <c r="N4" s="29"/>
      <c r="O4" s="29"/>
      <c r="P4" s="29"/>
      <c r="Q4" s="29"/>
      <c r="R4" s="29"/>
      <c r="S4" s="29"/>
    </row>
    <row r="5" spans="1:19" ht="22.5" customHeight="1" x14ac:dyDescent="0.25">
      <c r="A5" s="29"/>
      <c r="B5" s="29"/>
      <c r="C5" s="29"/>
      <c r="D5" s="29"/>
      <c r="E5" s="29"/>
      <c r="F5" s="32"/>
      <c r="G5" s="32"/>
      <c r="H5" s="32"/>
      <c r="I5" s="32"/>
      <c r="J5" s="32"/>
      <c r="K5" s="29"/>
      <c r="L5" s="29"/>
      <c r="M5" s="29"/>
      <c r="N5" s="29"/>
      <c r="O5" s="29"/>
      <c r="P5" s="29"/>
      <c r="Q5" s="29"/>
      <c r="R5" s="29"/>
      <c r="S5" s="29"/>
    </row>
    <row r="6" spans="1:19" ht="17.25" x14ac:dyDescent="0.25">
      <c r="A6" s="29"/>
      <c r="B6" s="29"/>
      <c r="C6" s="29"/>
      <c r="D6" s="29"/>
      <c r="E6" s="29"/>
      <c r="F6" s="6" t="s">
        <v>19</v>
      </c>
      <c r="G6" s="6" t="s">
        <v>19</v>
      </c>
      <c r="H6" s="6" t="s">
        <v>19</v>
      </c>
      <c r="I6" s="6" t="s">
        <v>19</v>
      </c>
      <c r="J6" s="6" t="s">
        <v>20</v>
      </c>
      <c r="K6" s="6" t="s">
        <v>21</v>
      </c>
      <c r="L6" s="6" t="s">
        <v>22</v>
      </c>
      <c r="M6" s="7" t="s">
        <v>21</v>
      </c>
      <c r="N6" s="6" t="s">
        <v>23</v>
      </c>
      <c r="O6" s="6" t="s">
        <v>24</v>
      </c>
      <c r="P6" s="6" t="s">
        <v>21</v>
      </c>
      <c r="Q6" s="6" t="s">
        <v>21</v>
      </c>
      <c r="R6" s="6" t="s">
        <v>25</v>
      </c>
      <c r="S6" s="6" t="s">
        <v>24</v>
      </c>
    </row>
    <row r="7" spans="1:19" ht="30" x14ac:dyDescent="0.25">
      <c r="A7" s="23">
        <v>1</v>
      </c>
      <c r="B7" s="3">
        <v>1</v>
      </c>
      <c r="C7" s="4" t="s">
        <v>26</v>
      </c>
      <c r="D7" s="4" t="s">
        <v>27</v>
      </c>
      <c r="E7" s="20" t="s">
        <v>28</v>
      </c>
      <c r="F7" s="19">
        <v>89.88</v>
      </c>
      <c r="G7" s="17">
        <v>44.34</v>
      </c>
      <c r="H7" s="17">
        <v>0</v>
      </c>
      <c r="I7" s="17">
        <v>0</v>
      </c>
      <c r="J7" s="17">
        <v>0</v>
      </c>
      <c r="K7" s="18">
        <v>37.119024024809839</v>
      </c>
      <c r="L7" s="17">
        <v>407.59199999999998</v>
      </c>
      <c r="M7" s="18">
        <v>71.890100384842995</v>
      </c>
      <c r="N7" s="17">
        <v>8048.7060000000001</v>
      </c>
      <c r="O7" s="17">
        <f>N7/L7</f>
        <v>19.746967555791088</v>
      </c>
      <c r="P7" s="17">
        <f>5651071/N7/1000*100</f>
        <v>70.210925830810552</v>
      </c>
      <c r="Q7" s="13">
        <f>R7/N7/10</f>
        <v>38.61600858572794</v>
      </c>
      <c r="R7" s="13">
        <f>2542982+565107</f>
        <v>3108089</v>
      </c>
      <c r="S7" s="16">
        <v>12.1</v>
      </c>
    </row>
    <row r="8" spans="1:19" ht="30" x14ac:dyDescent="0.25">
      <c r="A8" s="24"/>
      <c r="B8" s="3">
        <v>2</v>
      </c>
      <c r="C8" s="4" t="s">
        <v>26</v>
      </c>
      <c r="D8" s="4" t="s">
        <v>29</v>
      </c>
      <c r="E8" s="22"/>
      <c r="F8" s="19"/>
      <c r="G8" s="17"/>
      <c r="H8" s="17"/>
      <c r="I8" s="17"/>
      <c r="J8" s="17"/>
      <c r="K8" s="18"/>
      <c r="L8" s="17"/>
      <c r="M8" s="18"/>
      <c r="N8" s="17"/>
      <c r="O8" s="17"/>
      <c r="P8" s="17"/>
      <c r="Q8" s="15"/>
      <c r="R8" s="15"/>
      <c r="S8" s="16"/>
    </row>
    <row r="9" spans="1:19" ht="60" x14ac:dyDescent="0.25">
      <c r="A9" s="24"/>
      <c r="B9" s="3">
        <v>3</v>
      </c>
      <c r="C9" s="20" t="s">
        <v>30</v>
      </c>
      <c r="D9" s="4" t="s">
        <v>31</v>
      </c>
      <c r="E9" s="4" t="s">
        <v>32</v>
      </c>
      <c r="F9" s="19">
        <v>0</v>
      </c>
      <c r="G9" s="17">
        <v>45.4</v>
      </c>
      <c r="H9" s="17">
        <v>188.63576057064222</v>
      </c>
      <c r="I9" s="17">
        <v>0</v>
      </c>
      <c r="J9" s="17">
        <v>0</v>
      </c>
      <c r="K9" s="18">
        <v>23.621052118594374</v>
      </c>
      <c r="L9" s="17">
        <v>761.12328069539433</v>
      </c>
      <c r="M9" s="18">
        <v>29.64194142894641</v>
      </c>
      <c r="N9" s="17">
        <v>18278.317048275861</v>
      </c>
      <c r="O9" s="17">
        <v>24.014923090482817</v>
      </c>
      <c r="P9" s="17">
        <v>32.244778680356575</v>
      </c>
      <c r="Q9" s="13">
        <f>R9/N9/1000*100</f>
        <v>17.734628274196119</v>
      </c>
      <c r="R9" s="13">
        <v>3241591.5832907399</v>
      </c>
      <c r="S9" s="16">
        <v>19.755965750051601</v>
      </c>
    </row>
    <row r="10" spans="1:19" ht="60" x14ac:dyDescent="0.25">
      <c r="A10" s="24"/>
      <c r="B10" s="3">
        <v>4</v>
      </c>
      <c r="C10" s="21"/>
      <c r="D10" s="4" t="s">
        <v>33</v>
      </c>
      <c r="E10" s="4" t="s">
        <v>32</v>
      </c>
      <c r="F10" s="19"/>
      <c r="G10" s="17"/>
      <c r="H10" s="17"/>
      <c r="I10" s="17"/>
      <c r="J10" s="17"/>
      <c r="K10" s="18"/>
      <c r="L10" s="17"/>
      <c r="M10" s="18"/>
      <c r="N10" s="17"/>
      <c r="O10" s="17"/>
      <c r="P10" s="17"/>
      <c r="Q10" s="14"/>
      <c r="R10" s="14"/>
      <c r="S10" s="16"/>
    </row>
    <row r="11" spans="1:19" ht="60" x14ac:dyDescent="0.25">
      <c r="A11" s="24"/>
      <c r="B11" s="3">
        <v>5</v>
      </c>
      <c r="C11" s="21"/>
      <c r="D11" s="4" t="s">
        <v>34</v>
      </c>
      <c r="E11" s="4" t="s">
        <v>32</v>
      </c>
      <c r="F11" s="19"/>
      <c r="G11" s="17"/>
      <c r="H11" s="17"/>
      <c r="I11" s="17"/>
      <c r="J11" s="17"/>
      <c r="K11" s="18"/>
      <c r="L11" s="17"/>
      <c r="M11" s="18"/>
      <c r="N11" s="17"/>
      <c r="O11" s="17"/>
      <c r="P11" s="17"/>
      <c r="Q11" s="14"/>
      <c r="R11" s="14"/>
      <c r="S11" s="16"/>
    </row>
    <row r="12" spans="1:19" ht="45" x14ac:dyDescent="0.25">
      <c r="A12" s="24"/>
      <c r="B12" s="3">
        <v>6</v>
      </c>
      <c r="C12" s="21"/>
      <c r="D12" s="4" t="s">
        <v>35</v>
      </c>
      <c r="E12" s="4" t="s">
        <v>36</v>
      </c>
      <c r="F12" s="19"/>
      <c r="G12" s="17"/>
      <c r="H12" s="17"/>
      <c r="I12" s="17"/>
      <c r="J12" s="17"/>
      <c r="K12" s="18"/>
      <c r="L12" s="17"/>
      <c r="M12" s="18"/>
      <c r="N12" s="17"/>
      <c r="O12" s="17"/>
      <c r="P12" s="17"/>
      <c r="Q12" s="14"/>
      <c r="R12" s="14"/>
      <c r="S12" s="16"/>
    </row>
    <row r="13" spans="1:19" ht="60" x14ac:dyDescent="0.25">
      <c r="A13" s="24"/>
      <c r="B13" s="3">
        <v>7</v>
      </c>
      <c r="C13" s="22"/>
      <c r="D13" s="4" t="s">
        <v>37</v>
      </c>
      <c r="E13" s="4" t="s">
        <v>32</v>
      </c>
      <c r="F13" s="19"/>
      <c r="G13" s="17"/>
      <c r="H13" s="17"/>
      <c r="I13" s="17"/>
      <c r="J13" s="17"/>
      <c r="K13" s="18"/>
      <c r="L13" s="17"/>
      <c r="M13" s="18"/>
      <c r="N13" s="17"/>
      <c r="O13" s="17"/>
      <c r="P13" s="17"/>
      <c r="Q13" s="15"/>
      <c r="R13" s="15"/>
      <c r="S13" s="16"/>
    </row>
    <row r="14" spans="1:19" ht="105" x14ac:dyDescent="0.25">
      <c r="A14" s="24"/>
      <c r="B14" s="3">
        <v>8</v>
      </c>
      <c r="C14" s="26" t="s">
        <v>38</v>
      </c>
      <c r="D14" s="4" t="s">
        <v>39</v>
      </c>
      <c r="E14" s="4" t="s">
        <v>40</v>
      </c>
      <c r="F14" s="8">
        <v>320.81</v>
      </c>
      <c r="G14" s="5">
        <v>38.47</v>
      </c>
      <c r="H14" s="5">
        <v>0</v>
      </c>
      <c r="I14" s="5">
        <v>0</v>
      </c>
      <c r="J14" s="5">
        <v>0</v>
      </c>
      <c r="K14" s="5">
        <v>51.169989488342452</v>
      </c>
      <c r="L14" s="5">
        <v>889.14154190221916</v>
      </c>
      <c r="M14" s="5">
        <v>81.003542625880726</v>
      </c>
      <c r="N14" s="5">
        <v>24871.427800000001</v>
      </c>
      <c r="O14" s="5">
        <v>27.972405548379118</v>
      </c>
      <c r="P14" s="5">
        <v>66.882096732701442</v>
      </c>
      <c r="Q14" s="5">
        <f>R14/1000/N14*100</f>
        <v>36.785153202985796</v>
      </c>
      <c r="R14" s="5">
        <v>9148992.8200000003</v>
      </c>
      <c r="S14" s="9">
        <v>17.682713312847358</v>
      </c>
    </row>
    <row r="15" spans="1:19" ht="120" x14ac:dyDescent="0.25">
      <c r="A15" s="24"/>
      <c r="B15" s="3">
        <v>9</v>
      </c>
      <c r="C15" s="27"/>
      <c r="D15" s="4" t="s">
        <v>41</v>
      </c>
      <c r="E15" s="4" t="s">
        <v>42</v>
      </c>
      <c r="F15" s="8">
        <v>-475.81399357220113</v>
      </c>
      <c r="G15" s="5">
        <v>98.14</v>
      </c>
      <c r="H15" s="5">
        <v>1231.4531352729223</v>
      </c>
      <c r="I15" s="5">
        <v>0</v>
      </c>
      <c r="J15" s="5">
        <v>0</v>
      </c>
      <c r="K15" s="5">
        <v>53.462209426667549</v>
      </c>
      <c r="L15" s="5">
        <v>2829.8480276817363</v>
      </c>
      <c r="M15" s="5">
        <v>69.338080639154114</v>
      </c>
      <c r="N15" s="5">
        <v>73477.543000000005</v>
      </c>
      <c r="O15" s="5">
        <v>25.965190455896728</v>
      </c>
      <c r="P15" s="5">
        <v>65.957295976942362</v>
      </c>
      <c r="Q15" s="5">
        <f>R15/1000/N15*100</f>
        <v>36.276512787318296</v>
      </c>
      <c r="R15" s="5">
        <v>26655090.282202303</v>
      </c>
      <c r="S15" s="9">
        <v>16.5459248199118</v>
      </c>
    </row>
    <row r="16" spans="1:19" ht="75.75" thickBot="1" x14ac:dyDescent="0.3">
      <c r="A16" s="25"/>
      <c r="B16" s="3">
        <v>10</v>
      </c>
      <c r="C16" s="4" t="s">
        <v>43</v>
      </c>
      <c r="D16" s="4" t="s">
        <v>44</v>
      </c>
      <c r="E16" s="4" t="s">
        <v>45</v>
      </c>
      <c r="F16" s="8">
        <v>-145.05820706749134</v>
      </c>
      <c r="G16" s="5">
        <v>27.94862400088029</v>
      </c>
      <c r="H16" s="5">
        <v>276.41535729001026</v>
      </c>
      <c r="I16" s="5">
        <v>0</v>
      </c>
      <c r="J16" s="5">
        <v>0</v>
      </c>
      <c r="K16" s="5">
        <v>36.252327251507211</v>
      </c>
      <c r="L16" s="5">
        <v>656.9057986536086</v>
      </c>
      <c r="M16" s="5">
        <v>62.920244242594627</v>
      </c>
      <c r="N16" s="5">
        <v>22367.421039999997</v>
      </c>
      <c r="O16" s="5">
        <v>34.049662959048575</v>
      </c>
      <c r="P16" s="5">
        <v>66.617412769013626</v>
      </c>
      <c r="Q16" s="5">
        <f>R16/1000/N16*100</f>
        <v>36.639577022957496</v>
      </c>
      <c r="R16" s="5">
        <v>8195328.46</v>
      </c>
      <c r="S16" s="9">
        <v>21.574010473110544</v>
      </c>
    </row>
    <row r="17" spans="1:19" ht="15.75" thickBot="1" x14ac:dyDescent="0.3">
      <c r="A17" s="30" t="s">
        <v>46</v>
      </c>
      <c r="B17" s="31"/>
      <c r="C17" s="31"/>
      <c r="D17" s="31"/>
      <c r="E17" s="31"/>
      <c r="F17" s="10">
        <f t="shared" ref="F17:J17" si="0">SUM(F7:F16)</f>
        <v>-210.18220063969247</v>
      </c>
      <c r="G17" s="11">
        <f t="shared" si="0"/>
        <v>254.29862400088032</v>
      </c>
      <c r="H17" s="11">
        <f t="shared" si="0"/>
        <v>1696.5042531335746</v>
      </c>
      <c r="I17" s="11">
        <f t="shared" si="0"/>
        <v>0</v>
      </c>
      <c r="J17" s="11">
        <f t="shared" si="0"/>
        <v>0</v>
      </c>
      <c r="K17" s="11"/>
      <c r="L17" s="11">
        <f>SUM(L7:L16)</f>
        <v>5544.6106489329577</v>
      </c>
      <c r="M17" s="11"/>
      <c r="N17" s="11">
        <f>SUM(N7:N16)</f>
        <v>147043.41488827587</v>
      </c>
      <c r="O17" s="11">
        <f>N17/L17</f>
        <v>26.520061407120426</v>
      </c>
      <c r="P17" s="11"/>
      <c r="Q17" s="11"/>
      <c r="R17" s="11">
        <f>SUM(R7:R16)</f>
        <v>50349092.145493045</v>
      </c>
      <c r="S17" s="12">
        <f>(147043400-R17)/5544600</f>
        <v>17.439365843254148</v>
      </c>
    </row>
    <row r="18" spans="1:19" x14ac:dyDescent="0.25"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</sheetData>
  <mergeCells count="53">
    <mergeCell ref="A1:C1"/>
    <mergeCell ref="A3:A6"/>
    <mergeCell ref="B3:B6"/>
    <mergeCell ref="C3:C6"/>
    <mergeCell ref="D3:D6"/>
    <mergeCell ref="E3:E6"/>
    <mergeCell ref="S3:S5"/>
    <mergeCell ref="F4:F5"/>
    <mergeCell ref="G4:G5"/>
    <mergeCell ref="H4:H5"/>
    <mergeCell ref="I4:I5"/>
    <mergeCell ref="N3:N5"/>
    <mergeCell ref="O3:O5"/>
    <mergeCell ref="P3:P5"/>
    <mergeCell ref="Q3:R5"/>
    <mergeCell ref="F3:J3"/>
    <mergeCell ref="K3:K5"/>
    <mergeCell ref="L3:L5"/>
    <mergeCell ref="M3:M5"/>
    <mergeCell ref="J4:J5"/>
    <mergeCell ref="I7:I8"/>
    <mergeCell ref="J7:J8"/>
    <mergeCell ref="A7:A16"/>
    <mergeCell ref="E7:E8"/>
    <mergeCell ref="C14:C15"/>
    <mergeCell ref="K9:K13"/>
    <mergeCell ref="Q7:Q8"/>
    <mergeCell ref="R7:R8"/>
    <mergeCell ref="S7:S8"/>
    <mergeCell ref="C9:C13"/>
    <mergeCell ref="K7:K8"/>
    <mergeCell ref="L7:L8"/>
    <mergeCell ref="M7:M8"/>
    <mergeCell ref="N7:N8"/>
    <mergeCell ref="O7:O8"/>
    <mergeCell ref="P7:P8"/>
    <mergeCell ref="F7:F8"/>
    <mergeCell ref="G7:G8"/>
    <mergeCell ref="H7:H8"/>
    <mergeCell ref="R9:R13"/>
    <mergeCell ref="S9:S13"/>
    <mergeCell ref="A17:E17"/>
    <mergeCell ref="L9:L13"/>
    <mergeCell ref="M9:M13"/>
    <mergeCell ref="N9:N13"/>
    <mergeCell ref="O9:O13"/>
    <mergeCell ref="P9:P13"/>
    <mergeCell ref="Q9:Q13"/>
    <mergeCell ref="F9:F13"/>
    <mergeCell ref="G9:G13"/>
    <mergeCell ref="H9:H13"/>
    <mergeCell ref="I9:I13"/>
    <mergeCell ref="J9:J13"/>
  </mergeCells>
  <pageMargins left="0.7" right="0.7" top="0.75" bottom="0.75" header="0.3" footer="0.3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AK</cp:lastModifiedBy>
  <cp:lastPrinted>2022-03-02T08:27:32Z</cp:lastPrinted>
  <dcterms:created xsi:type="dcterms:W3CDTF">2015-06-05T18:19:34Z</dcterms:created>
  <dcterms:modified xsi:type="dcterms:W3CDTF">2023-01-09T14:28:19Z</dcterms:modified>
</cp:coreProperties>
</file>