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327"/>
  <workbookPr/>
  <bookViews>
    <workbookView xWindow="65416" yWindow="65416" windowWidth="29040" windowHeight="15840" activeTab="1"/>
  </bookViews>
  <sheets>
    <sheet name="Celkem" sheetId="4" r:id="rId1"/>
    <sheet name="Investice" sheetId="1" r:id="rId2"/>
    <sheet name="Neinvestice" sheetId="2" r:id="rId3"/>
    <sheet name="Investice - Stavební práce" sheetId="3" r:id="rId4"/>
    <sheet name="Investice - Elektroinstalace" sheetId="5"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<sst xmlns="http://schemas.openxmlformats.org/spreadsheetml/2006/main" count="200" uniqueCount="109">
  <si>
    <t>Položka</t>
  </si>
  <si>
    <t>ks</t>
  </si>
  <si>
    <t>Cena/ks</t>
  </si>
  <si>
    <t>Celkem s DPH</t>
  </si>
  <si>
    <t>Celkem</t>
  </si>
  <si>
    <r>
      <t xml:space="preserve">Učitelský stůl - rozměry šxhxv 1700x700x900 mm uzamykací část pracovní desky, otevírací a zásuvná deska, pod pracovní otevírací částí prac. desky umístěn panel kovový AC, DC, 2x 230V. Ve stole výsuvný zdroj AC, DC, s plynulou regulecí od 0 V do 24 V pod pracovní deskou. Skříňka pro zdroj a úložným prostorem. Dvě skříňky se zásuvkou na plknovýsuvech a dvířky s poličkou. Polička olepená ze všech čtyř stran, přestavitelné. Skříňky se stavitelnými nožičkami. Opláštění stolu z laminované dřevitřísky tl. 18 mm, olepené ABS hranami. Dvířka olepené 2 mm ABS hranami. Pracovní deska tlustá 12mm, HPL, černé jádro, hrany oblá. Konstrukce kovová, rektifikační nožičky. Učitelský mycí stůl - rozměry šxhxv 500x700x900 mm uzamykací dvířka. Opláštění stolu z laminované dřevitřísky tl. 18 mm, olepené ABS hranami. Dvířka olepené ABS hranami. Pracovní deska tlustá 12mm, HPL, černé jádro, hrany oblá. Konstrukce kovová, rektifikační nožičky. Vše se zámky. ABS hrany voděodolné, odolné min. 150 </t>
    </r>
    <r>
      <rPr>
        <vertAlign val="superscript"/>
        <sz val="11"/>
        <color theme="1"/>
        <rFont val="Calibri"/>
        <family val="2"/>
        <scheme val="minor"/>
      </rPr>
      <t>o</t>
    </r>
    <r>
      <rPr>
        <sz val="11"/>
        <color theme="1"/>
        <rFont val="Calibri"/>
        <family val="2"/>
        <scheme val="minor"/>
      </rPr>
      <t>C. Dřez keramiký 450x450mm, vysoká páková baterie. Zapojení.</t>
    </r>
  </si>
  <si>
    <r>
      <t xml:space="preserve">Žákovský stůl - rozměry šxhxv 600x600x760 mm Záda stolu z laminované dřevotřísky tl. 18 mm, olepené ABS hranami. Pracovní deska tlustá 12 mm, HPL, černé jádro, hrany oblé. Konstrukce kovová, rektifikační nožičky. ABS hrany voděodolné, odolné min. 150 </t>
    </r>
    <r>
      <rPr>
        <vertAlign val="superscript"/>
        <sz val="11"/>
        <color theme="1"/>
        <rFont val="Calibri"/>
        <family val="2"/>
        <scheme val="minor"/>
      </rPr>
      <t>o</t>
    </r>
    <r>
      <rPr>
        <sz val="11"/>
        <color theme="1"/>
        <rFont val="Calibri"/>
        <family val="2"/>
        <scheme val="minor"/>
      </rPr>
      <t>C.</t>
    </r>
  </si>
  <si>
    <r>
      <t xml:space="preserve">Žákovský stůl - rozměry šxhxv 1800x600x760 mm uzamykací část pracovní desky, otevírací deska, pod pracovní otevírací částí prac. desky umístěn panel kovový AC, DC, 230V, zdroj s regulací napětí DC od 0 V do 12 V, proud 3 A, stabilizovaný, panel s DC. Opláštění stolu z laminované dřevotřísky tl. 18 mm, olepené ABS hranami. Sloupky u nohy stolu z laminované dřevotřísky pro krytí kabelů. Pracovní deska tlustá 12 mm, HPL, černé jádro, hrany oblé. Konstrukce kovová, rektifikační nožičky. ABS hrany voděodolné, odolné min. 150 </t>
    </r>
    <r>
      <rPr>
        <vertAlign val="superscript"/>
        <sz val="11"/>
        <color theme="1"/>
        <rFont val="Calibri"/>
        <family val="2"/>
        <scheme val="minor"/>
      </rPr>
      <t>o</t>
    </r>
    <r>
      <rPr>
        <sz val="11"/>
        <color theme="1"/>
        <rFont val="Calibri"/>
        <family val="2"/>
        <scheme val="minor"/>
      </rPr>
      <t>C.</t>
    </r>
  </si>
  <si>
    <t>Židle učitele. Čalouněná židle - křeslo. Nosnost 130 kg, šířka sedáku 51cm. výška sedáku 44-55cm, celková výška s opěradlem 106-119cm. Výškově stavitelný opěrák, nylonový černý kříž. Horizontální posuv sedáku, závislé naklápění sedáku a opěráku, zajištění v pěti polohách, nastavení odporu naklápění  opěráku v závislosti na váze uživatele (manuální), antišokový systém zabraňující samovolnému navracení opěráku při odjištění funkce naklápění.</t>
  </si>
  <si>
    <t xml:space="preserve">Židle žáků - Židle žákovská s plastovým ergonomickým šálovým sedákem a pružnou konstrukcí. Ergonomicky tvarovaný sedák i opěrák (se vzduchovým polštářem), hygienický a snadno omyvatelný , šetrný k životnímu prostředí – vyrobený z recyklovatelných plastů , židle jsou dokonale stohovatelné, moderní barevnost: 10 barev konstrukce, 6 barev sedáku, 6 volitelných velikostí ( výška sedáku ): 30, 34, 38, 42, 46, 50 cm. Podnoží je z 1 ks ohýbané ocelové trubky (s vevařenou příčkou) průměru min 22 mm, síla stěny min. 2,5 mm, povrch ošetřen práškovým lakem RAL 9006. Kluzáky v barvě konstrukce podnoží. Židle musí být snadno omyvatelná bez horní perforace. Stohování min. 5 ks na sebe, 14 ks na pojízdný stojan. Sedáky jsou skořepinové -polypropylenové, recyklovatelné. Certifikováno dle EU ČSN EN 1729 - Židle a stoly pro vzdělávací instituce. </t>
  </si>
  <si>
    <t>Katedra - rozměry šxhxv 1000x700x760 mm Skříňka pro počítač se stavitelnými nožičkami, dvířka se zámkem. Opláštění stolu z laminované dřevitřísky tl. 18 mm, olepené ABS hranami. Dvířka olepené 2 mm ABS hranami. Pracovní deska tlustá 12mm, HPL, černé jádro, hrany oblá. Konstrukce kovová, rektifikační nožičky. ABS hrany voděodolné, odolné min. 150 oC. Tři zásuvky 230V, zásuvka s přepěťovou ochr. 230V, zás. RJ45. Zapojení.</t>
  </si>
  <si>
    <r>
      <t xml:space="preserve">Skříňka s umyvadlem - rozměry šxhxv600x600x900 mm Skříňka se zápustným umyvadlem a pákovou baterií, ohřívač vody 10l tlakový, zásuvka 230V, pracovní deska tlustá 12mm, HPL, černé jádro, hrany oblé. Dvířka a korpus z laminované dřevotřísky tl. 18mm. Hrany dvířek 2,0 mm ABS, ostatní hrany 0,5 mm ABS. Rektifikační nohy, těšnící lišta u podlahy. Obkladová deska tlustá 12mm, HPL, černé jádro, hrany oblé.  ABS hrany voděodolné, odolné min. 150 </t>
    </r>
    <r>
      <rPr>
        <vertAlign val="superscript"/>
        <sz val="11"/>
        <color theme="1"/>
        <rFont val="Calibri"/>
        <family val="2"/>
        <scheme val="minor"/>
      </rPr>
      <t>o</t>
    </r>
    <r>
      <rPr>
        <sz val="11"/>
        <color theme="1"/>
        <rFont val="Calibri"/>
        <family val="2"/>
        <scheme val="minor"/>
      </rPr>
      <t>C. Zapojení.</t>
    </r>
  </si>
  <si>
    <r>
      <t xml:space="preserve">Vysoký skříň - rozměry šxhxv 800x600x2000 mm. V horní části tři police olepené ze všech čtyř stran, přestavitelné. Plná dvířka v horní i spodní části se zámky. V dolní části pět nosítek  výška 100 mm. Skříň i nosítka z laminované dřevotřísky tl. 18 mm. Dvířka olepené 2,0 mm ABShranou, ostatní olepené 0,5 mm ABS hranou. Stavitelné nožičky. těsnící lišta u podlahy. ABS hrany voděodolné, odolné min. 150 </t>
    </r>
    <r>
      <rPr>
        <vertAlign val="superscript"/>
        <sz val="11"/>
        <color theme="1"/>
        <rFont val="Calibri"/>
        <family val="2"/>
        <scheme val="minor"/>
      </rPr>
      <t>o</t>
    </r>
    <r>
      <rPr>
        <sz val="11"/>
        <color theme="1"/>
        <rFont val="Calibri"/>
        <family val="2"/>
        <scheme val="minor"/>
      </rPr>
      <t>C.</t>
    </r>
  </si>
  <si>
    <t>Displej 86", 4K UHD rozlišení, 16W stereo repro, HDMI out, Android 8.0, RAM 4G+32G, Air gab 1mm, light sensor, coating anti-glare + anti-finger print glass, možnost nahrávání průběhu výuky přímo do paměti displeje, zvukový optický výstup, magnetický USB držák na pero, funkce pera umožňující psaní dvěmi barvami a to každou stranou s jinou tloušťkou, zesílené sklo chránicí matrici displeje před poškozením. Servis – formou výměny za nový kus a to do 72 hodin od nahlášení reklamace LCD panel s min. úhlopříčkou 86“, šasi z ušlechtilých kovů. Interaktivita pomocí prstu až 20 dotyků. Ochranné sklo LCD panelu s tvrdostí 7H na Mohsově stupnici (tvrdost křemene). Nativní rozlišení 4K (3840x2160), poměr stran 16:9. Svítivost min. 350 cd/m², kontrastní poměr min. 1200:1, kontrastní poměr dynamický min. 4000:1, doba odezvy 8ms. Stereo reproduktory 2x 16 W. Připraveno pro montáž VESA 800x600 mm. Příslušenství: držák na pero, 2x pasivní pero, dálkové ovládání, ovladače na CD. Maximální spotřeba 500 W. Životnost 50 000 hodin. Konektivita: možnost připojit chytré zařízení (Ad-hoc/infrastruktura), Vstup: 3x HDMI 2.0, 1x, VGA, 1x  audio 3,5 mm. Výstup: 1x HDMI, 1x Audio RCA L&amp;R, 1x audio 3,5 mm. Ovládání interaktivity pro dva HDMI vstupy bez nutnosti přepojování USB kabelu. Ovládání: 6x USB-A, z toho 2x USB na čelní straně LCD panelu, 1x RS-232, 1x RJ-45. Vestavěný operační systém min. Android 7.0, možnost rozšíření o modulový PC min. i7. RAM 4GB, ROM 32G, Kompatibilní s Windows, MacOS, ChromOS. Filtr modrého světla dle certifikace TÜV. Ikona pro rychlý přístup k digitálnímu úložišti Microsoft OneDrive pro snadné sdílení. Ikona pro generování QR kódu pro rychlé připojení mobilních zařízení. Ikona pro rychlou práci s připojeným vizualizérem. Zapojení žáků do výuky – vestavěné hlasování, vyvolávání a posílání odpovědí žáků. Pro snadnou tvorbu výukových materiálů předpřipravené v anotačním prostředí 2D a 3D obrazce s možností uložení, možnost nahrání vlastního pozadí. Wi-Fi a Bluetooth modul, duální frekvence 2.4/5Ghz, min. Bluetooth 4.0 pro ovládání a přenos souborů, rychlost až 433.5 Mbps. Wi-Fi adaptér IFPD SI01 volitelně (2,4G/5G, BT4.0).</t>
  </si>
  <si>
    <t>Sestava tabule místem pro umístění LCD panelu, LCD panel s úhlopříčkou 86" umístěný na zvedacím systému PYLON AL doplněný o doplňkovou tabuli a přední tabuli. Součástí sestavy je pylon hliníkový výšky 320 cm, rám PYLON pro LCD, přední tabule rozměru 400x120cm černá keramika, třída keramiky e3, dvojitá keramika vypalovaná při 800 C, tl. 22mm, hliníkový rám elox s plastovými rohy, pylon hliníkový jednoduchý výšky 320 cm, tabule vedle LCD displeje  šířka a výška doplňkové tabule je přizpůsobena velikosti LCD panelu, přibližné rozměry jsou 190x120. Doplňková tabule černá keramika je umístěna vedle LCD panelu a rozšířuje plochu pro psaní., třída keramiky e3, dvojitá keramika vypalovaná při 800 C, tl. 22mm, hliníkový rám elox s plastovými rohy, distanci pylon a extra závaží.  Zámek, který umožňuje uzamknout přední tabuli v poloze, kdy kryje LCD panel, čímž je panel chráněn před poškozením.</t>
  </si>
  <si>
    <t>Instalace interaktivní sestavy</t>
  </si>
  <si>
    <t>Nástěnka korková. Rozměr 200x100cm, korek nalepen z obou stran nástěnky, složení sendvič tl. 22 mm umožňující 
zapíchnout celý špendlík, rám z eloxovaného hliníkového rámu s plastovými rohy, s přípravou pro zavěšení na stěnu</t>
  </si>
  <si>
    <t>Zatemnění hliníkové, lištované, s motorem, s montáží</t>
  </si>
  <si>
    <t>Štěrbinový rezonátor, na bázi dřeva, s drážkami, Parametry kmitočet 400Hz - činitel pohltivosti 0,54, kmitočet 500Hz - činitel pohltivosti 0,67, kmitočet 800Hz - činitel pohltivosti 0,85, kmitočet 1000Hz - činitel pohltivosti 0,83, kmitočet 1250Hz - činitel pohltivosti 0,76, kmitočet 2500Hz - činitel pohltivosti 0,53, kmitočet 4000Hz - činitel pohltivosti 0,36</t>
  </si>
  <si>
    <t>m2</t>
  </si>
  <si>
    <t>Doprava, vynošení, montáž</t>
  </si>
  <si>
    <t>Poč.</t>
  </si>
  <si>
    <t>Jed.</t>
  </si>
  <si>
    <t>Investice</t>
  </si>
  <si>
    <t>Pol</t>
  </si>
  <si>
    <t>Neinvestice</t>
  </si>
  <si>
    <t>Vnitřní vybavení</t>
  </si>
  <si>
    <t>CELKEM BEZ DPH</t>
  </si>
  <si>
    <t>DPH 21%</t>
  </si>
  <si>
    <t>CELKEM S DPH</t>
  </si>
  <si>
    <t>NEINVESTICE - Vnitřní vybavení</t>
  </si>
  <si>
    <t>INVESTICE - Vnitřní vybavení</t>
  </si>
  <si>
    <t>CELKEM</t>
  </si>
  <si>
    <t>Stavební práce</t>
  </si>
  <si>
    <t>INVESTICE - Stavební práce</t>
  </si>
  <si>
    <t>INVESTICE - Elektroinstalace</t>
  </si>
  <si>
    <t>Malování stěn</t>
  </si>
  <si>
    <t>Pokládka podlahové krytiny, s nášlapnou vrstvou tl. 1,7 mm, homogenní PVC v celé tloušce, čtverce 600x600 mm, celoplošně lepené a svařované</t>
  </si>
  <si>
    <t>Montář dřevotřískových desek pero-drážka tl. 18 mm</t>
  </si>
  <si>
    <t>Plastový sokl PVC 30x30 mm</t>
  </si>
  <si>
    <t>Stržení stávající podlahové krytiny</t>
  </si>
  <si>
    <t>m</t>
  </si>
  <si>
    <t xml:space="preserve">Podhled s rastrem 600x600 mm, rastr hliníkový, podhled s absorpci zvuku ve frekvencích od 250Hz. Panely  určeny pro místnosti s přísnými požadavky na dobrou akustiku a srozumitelnost řeči. Panely se snadnou demontáží a vyjmutím. Každý panel lze snadno vyjmout. Minimální tloušťka panelu 40 mm. Parametry rezonátoru kmitočet 250Hz - činitel pohltivosti 0,95, kmitočet 500Hz - činitel pohltivosti 1, kmitočet 1000Hz - činitel pohltivosti 1, kmitočet 2000Hz - činitel pohltivosti 1, kmitočet 4000Hz - činitel pohltivosti 1.                                                             </t>
  </si>
  <si>
    <t xml:space="preserve">Vodoinstalace - studená voda </t>
  </si>
  <si>
    <t xml:space="preserve">Vodoinstalace - teplá voda </t>
  </si>
  <si>
    <t>Kanalizace</t>
  </si>
  <si>
    <t xml:space="preserve">Rohový uzávěr </t>
  </si>
  <si>
    <t>Přechodka plastová</t>
  </si>
  <si>
    <t xml:space="preserve">Vodoinstalace - izolace teplá voda </t>
  </si>
  <si>
    <t xml:space="preserve">Voda, kanalizace začištění drážky </t>
  </si>
  <si>
    <t>Voda, kanalizace  drážka</t>
  </si>
  <si>
    <t>Elektroinstalace</t>
  </si>
  <si>
    <t>GYMNÁZIUM RAKOVNÍK - UČEBNA FYZIKY</t>
  </si>
  <si>
    <t xml:space="preserve">Cena bez DPH </t>
  </si>
  <si>
    <t>Cena s DPH</t>
  </si>
  <si>
    <t>Díl:</t>
  </si>
  <si>
    <t>Elektromontáže</t>
  </si>
  <si>
    <t xml:space="preserve">Trubka ohebná do podlahy,  pr.25 mm </t>
  </si>
  <si>
    <t>Trubka zemní ohebná KOPOFLEX 50 červená</t>
  </si>
  <si>
    <t xml:space="preserve">Ukončení vodičů v rozvaděči + zapojení do 6 mm2 </t>
  </si>
  <si>
    <t>kus</t>
  </si>
  <si>
    <t>Jistič vzduch.1pólový do 25A, 10kA PL7</t>
  </si>
  <si>
    <t>Jistič vzduch.3pólový do 25A 10kA PL7</t>
  </si>
  <si>
    <t>Proudový chránič OLI-25B-3N-030AC</t>
  </si>
  <si>
    <t>Instalační stykač 230V/25A</t>
  </si>
  <si>
    <t>Skříň s nouzovým tlačítkem stop</t>
  </si>
  <si>
    <t>Vypínač 40/3 40A</t>
  </si>
  <si>
    <t>Rozvodnice nástěnná 24M</t>
  </si>
  <si>
    <t>Dvouvypínač bílý řad 5</t>
  </si>
  <si>
    <t>Vypínač bílý řad 5</t>
  </si>
  <si>
    <t>Zásuvka 230V</t>
  </si>
  <si>
    <t>Svítidlo LED panel 600x600mm zápustné do rastru, nanoprisma LED 840, driver 900mA</t>
  </si>
  <si>
    <t>Asymetrický reflektor,1200mm, přisazené/závěsné, LED 830 LED, SELV 1050mA</t>
  </si>
  <si>
    <t>Krabice s víčkem</t>
  </si>
  <si>
    <t xml:space="preserve">Kabel silový s Cu jádrem 750V CYSY 2 Ox 1,5 mm2 </t>
  </si>
  <si>
    <t xml:space="preserve">Kabel silový s Cu jádrem 750V CYSY 3 J x 1,5 mm2 </t>
  </si>
  <si>
    <t xml:space="preserve">Kabel silový s Cu jádrem 750V CYKY 3 J x 2,5 mm2 </t>
  </si>
  <si>
    <t xml:space="preserve">Kabel silový s Cu jádrem 750V CYSY 5 J x 1,5 mm2 </t>
  </si>
  <si>
    <t>Kabel H05VV-F 5Gx2,5 bílý</t>
  </si>
  <si>
    <t xml:space="preserve">Kabel silový s Cu jádrem 750V CYSY 5 J x 4 mm2 </t>
  </si>
  <si>
    <t>Vodič CYA 6 H07V-K zelenožlutý</t>
  </si>
  <si>
    <t>hod</t>
  </si>
  <si>
    <t xml:space="preserve">Vypnutí vedení a zajištění tabulkou proti zapnutí </t>
  </si>
  <si>
    <t xml:space="preserve">Sfázování žilových kabelů a vedení s prozvoněním </t>
  </si>
  <si>
    <t>Pomocný materiál</t>
  </si>
  <si>
    <t>Revize</t>
  </si>
  <si>
    <t>Režijní náklady spojené s realizací</t>
  </si>
  <si>
    <t>M21 Elektromontáže</t>
  </si>
  <si>
    <t>Montáž sdělovací tech.</t>
  </si>
  <si>
    <t>Instalační kabel UTP CAT-drát 4x2-Cu,AWg24měděný vodič</t>
  </si>
  <si>
    <t>Drobný instalační materiál, propojovací kabeláž, konektory</t>
  </si>
  <si>
    <t>soub.</t>
  </si>
  <si>
    <t>Zapojení techniky</t>
  </si>
  <si>
    <t>M22 Montáž sdělovací tech.</t>
  </si>
  <si>
    <t>Rekapitulace</t>
  </si>
  <si>
    <t>Stavební díl</t>
  </si>
  <si>
    <t>Dodávka</t>
  </si>
  <si>
    <t>Montáž</t>
  </si>
  <si>
    <t>HZS</t>
  </si>
  <si>
    <t>Montáž sdělovací techniky</t>
  </si>
  <si>
    <t>CELKEM  OBJEKT bez DPH</t>
  </si>
  <si>
    <t xml:space="preserve">Lišta vkládací z PVC LHD 40x40 </t>
  </si>
  <si>
    <t>Rýhy v podlaze a stěnách</t>
  </si>
  <si>
    <t>Vypínač pro rolety</t>
  </si>
  <si>
    <t xml:space="preserve">Lišta vkládací z PVC  LHD 40x20 </t>
  </si>
  <si>
    <t>Práce - zapojení přístrojů a instalace, včetně demontážních prací</t>
  </si>
  <si>
    <t>Zásuvka RJ45</t>
  </si>
  <si>
    <t>Druh dodávky</t>
  </si>
  <si>
    <t>Investice/neinvestice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</si>
</sst>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č&quot;"/>
    <numFmt numFmtId="165" formatCode="#,##0.00\ _K_č"/>
  </numFmts>
  <fonts count="6">
    <font>
      <sz val="11"/>
      <color theme="1"/>
      <name val="Calibri"/>
      <family val="2"/>
      <scheme val="minor"/>
    </font>
    <font>
      <sz val="10"/>
      <name val="Arial"/>
      <family val="2"/>
    </font>
    <font>
      <b/>
      <sz val="11"/>
      <color theme="1"/>
      <name val="Calibri"/>
      <family val="2"/>
      <scheme val="minor"/>
    </font>
    <font>
      <vertAlign val="superscript"/>
      <sz val="11"/>
      <color theme="1"/>
      <name val="Calibri"/>
      <family val="2"/>
      <scheme val="minor"/>
    </font>
    <font>
      <sz val="10"/>
      <color rgb="FF000000"/>
      <name val="Trebuchet MS"/>
      <family val="2"/>
    </font>
    <font>
      <b/>
      <sz val="14"/>
      <color theme="1"/>
      <name val="Calibri"/>
      <family val="2"/>
      <scheme val="minor"/>
    </font>
  </fonts>
  <fills count="2">
    <fill>
      <patternFill/>
    </fill>
    <fill>
      <patternFill patternType="gray125"/>
    </fill>
  </fills>
  <borders count="11">
    <border>
      <left/>
      <right/>
      <top/>
      <bottom/>
      <diagonal/>
    </border>
    <border>
      <left style="thin"/>
      <right style="thin"/>
      <top style="thin"/>
      <bottom style="thin"/>
    </border>
    <border>
      <left/>
      <right style="medium"/>
      <top style="medium"/>
      <bottom/>
    </border>
    <border>
      <left/>
      <right style="medium"/>
      <top/>
      <bottom/>
    </border>
    <border>
      <left/>
      <right style="medium"/>
      <top/>
      <bottom style="medium"/>
    </border>
    <border>
      <left style="medium"/>
      <right/>
      <top style="medium"/>
      <bottom/>
    </border>
    <border>
      <left/>
      <right/>
      <top style="medium"/>
      <bottom/>
    </border>
    <border>
      <left style="medium"/>
      <right/>
      <top/>
      <bottom style="medium"/>
    </border>
    <border>
      <left/>
      <right/>
      <top/>
      <bottom style="medium"/>
    </border>
    <border>
      <left style="medium"/>
      <right/>
      <top/>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2">
    <xf numFmtId="0" fontId="0" fillId="0" borderId="0" xfId="0"/>
    <xf numFmtId="0" fontId="2" fillId="0" borderId="0" xfId="0" applyFont="1"/>
    <xf numFmtId="0" fontId="2" fillId="0" borderId="0" xfId="0" applyFont="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165" fontId="0" fillId="0" borderId="0" xfId="0" applyNumberFormat="1" applyAlignment="1">
      <alignment horizontal="right" vertical="center"/>
    </xf>
    <xf numFmtId="0" fontId="0" fillId="0" borderId="1" xfId="0" applyBorder="1"/>
    <xf numFmtId="165" fontId="0" fillId="0" borderId="1" xfId="0" applyNumberFormat="1" applyBorder="1" applyAlignment="1">
      <alignment horizontal="right" vertical="center"/>
    </xf>
    <xf numFmtId="0" fontId="5" fillId="0" borderId="0" xfId="0" applyFont="1"/>
    <xf numFmtId="164" fontId="2" fillId="0" borderId="2" xfId="0" applyNumberFormat="1" applyFont="1" applyBorder="1" applyAlignment="1">
      <alignment horizontal="right" vertical="center"/>
    </xf>
    <xf numFmtId="164" fontId="2" fillId="0" borderId="3" xfId="0" applyNumberFormat="1" applyFont="1" applyBorder="1" applyAlignment="1">
      <alignment horizontal="right" vertical="center"/>
    </xf>
    <xf numFmtId="164" fontId="2" fillId="0" borderId="4" xfId="0" applyNumberFormat="1" applyFont="1" applyBorder="1" applyAlignment="1">
      <alignment horizontal="right" vertical="center"/>
    </xf>
    <xf numFmtId="0" fontId="2" fillId="0" borderId="1" xfId="0" applyFont="1" applyBorder="1"/>
    <xf numFmtId="165" fontId="2" fillId="0" borderId="1" xfId="0" applyNumberFormat="1" applyFont="1" applyBorder="1" applyAlignment="1">
      <alignment horizont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2" fillId="0" borderId="0" xfId="0" applyFont="1" applyAlignment="1">
      <alignment horizontal="left"/>
    </xf>
    <xf numFmtId="0" fontId="0" fillId="0" borderId="1" xfId="0"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1" xfId="0" applyFont="1" applyBorder="1" applyAlignment="1" applyProtection="1">
      <alignment horizontal="left" vertical="top" wrapText="1"/>
      <protection/>
    </xf>
    <xf numFmtId="0" fontId="0" fillId="0" borderId="1" xfId="0" applyBorder="1" applyAlignment="1" applyProtection="1">
      <alignment horizontal="center" vertical="center"/>
      <protection/>
    </xf>
    <xf numFmtId="0" fontId="0" fillId="0" borderId="1" xfId="0" applyBorder="1" applyAlignment="1" applyProtection="1">
      <alignment horizontal="left" vertical="top" wrapText="1"/>
      <protection/>
    </xf>
    <xf numFmtId="0" fontId="0" fillId="0" borderId="1" xfId="0" applyBorder="1" applyAlignment="1" applyProtection="1">
      <alignment wrapText="1"/>
      <protection/>
    </xf>
    <xf numFmtId="0" fontId="4" fillId="0" borderId="1" xfId="0" applyFont="1" applyBorder="1" applyAlignment="1" applyProtection="1">
      <alignment wrapText="1"/>
      <protection/>
    </xf>
    <xf numFmtId="0" fontId="0" fillId="0" borderId="1" xfId="0" applyBorder="1" applyAlignment="1" applyProtection="1">
      <alignment vertical="center"/>
      <protection/>
    </xf>
    <xf numFmtId="4" fontId="0" fillId="0" borderId="1" xfId="0" applyNumberFormat="1" applyBorder="1" applyAlignment="1" applyProtection="1">
      <alignment vertical="center"/>
      <protection/>
    </xf>
    <xf numFmtId="0" fontId="0" fillId="0" borderId="5" xfId="0" applyBorder="1" applyAlignment="1" applyProtection="1">
      <alignment horizontal="left" vertical="top" wrapText="1"/>
      <protection/>
    </xf>
    <xf numFmtId="0" fontId="0" fillId="0" borderId="6" xfId="0" applyBorder="1" applyProtection="1">
      <protection/>
    </xf>
    <xf numFmtId="4" fontId="0" fillId="0" borderId="2" xfId="0" applyNumberFormat="1" applyBorder="1" applyAlignment="1" applyProtection="1">
      <alignment vertical="center"/>
      <protection/>
    </xf>
    <xf numFmtId="0" fontId="0" fillId="0" borderId="9" xfId="0" applyBorder="1" applyAlignment="1" applyProtection="1">
      <alignment horizontal="left" vertical="top" wrapText="1"/>
      <protection/>
    </xf>
    <xf numFmtId="0" fontId="0" fillId="0" borderId="0" xfId="0" applyProtection="1">
      <protection/>
    </xf>
    <xf numFmtId="4" fontId="0" fillId="0" borderId="3" xfId="0" applyNumberFormat="1" applyBorder="1" applyProtection="1">
      <protection/>
    </xf>
    <xf numFmtId="0" fontId="0" fillId="0" borderId="7" xfId="0" applyBorder="1" applyAlignment="1" applyProtection="1">
      <alignment horizontal="left" vertical="top" wrapText="1"/>
      <protection/>
    </xf>
    <xf numFmtId="0" fontId="0" fillId="0" borderId="8" xfId="0" applyBorder="1" applyProtection="1">
      <protection/>
    </xf>
    <xf numFmtId="4" fontId="0" fillId="0" borderId="4" xfId="0" applyNumberFormat="1" applyBorder="1" applyProtection="1">
      <protection/>
    </xf>
    <xf numFmtId="0" fontId="0" fillId="0" borderId="1" xfId="0" applyBorder="1" applyAlignment="1" applyProtection="1">
      <alignment vertical="center"/>
      <protection locked="0"/>
    </xf>
    <xf numFmtId="0" fontId="2" fillId="0" borderId="0" xfId="0" applyFont="1" applyProtection="1">
      <protection locked="0"/>
    </xf>
    <xf numFmtId="0" fontId="2" fillId="0" borderId="1" xfId="0" applyFont="1" applyBorder="1" applyAlignment="1" applyProtection="1">
      <alignment horizontal="center" vertical="center"/>
      <protection locked="0"/>
    </xf>
    <xf numFmtId="4" fontId="0" fillId="0" borderId="1" xfId="0" applyNumberFormat="1" applyBorder="1" applyAlignment="1" applyProtection="1">
      <alignment vertical="center"/>
      <protection locked="0"/>
    </xf>
    <xf numFmtId="0" fontId="0" fillId="0" borderId="0" xfId="0" applyProtection="1">
      <protection locked="0"/>
    </xf>
    <xf numFmtId="0" fontId="0" fillId="0" borderId="0" xfId="0" applyAlignment="1" applyProtection="1">
      <alignment horizontal="center" vertical="center"/>
      <protection locked="0"/>
    </xf>
    <xf numFmtId="4" fontId="0" fillId="0" borderId="0" xfId="0" applyNumberFormat="1" applyProtection="1">
      <protection locked="0"/>
    </xf>
    <xf numFmtId="0" fontId="0" fillId="0" borderId="0" xfId="0" applyAlignment="1" applyProtection="1">
      <alignment horizontal="left" vertical="top" wrapText="1"/>
      <protection locked="0"/>
    </xf>
    <xf numFmtId="0" fontId="0" fillId="0" borderId="0" xfId="0" applyAlignment="1" applyProtection="1">
      <alignment vertical="center"/>
      <protection locked="0"/>
    </xf>
    <xf numFmtId="3" fontId="2" fillId="0" borderId="1" xfId="0" applyNumberFormat="1" applyFont="1" applyBorder="1" applyAlignment="1" applyProtection="1">
      <alignment horizontal="center" vertical="center"/>
      <protection locked="0"/>
    </xf>
    <xf numFmtId="3" fontId="0" fillId="0" borderId="1" xfId="0" applyNumberFormat="1" applyBorder="1" applyProtection="1">
      <protection locked="0"/>
    </xf>
    <xf numFmtId="4" fontId="0" fillId="0" borderId="1" xfId="0" applyNumberFormat="1" applyBorder="1" applyProtection="1">
      <protection locked="0"/>
    </xf>
    <xf numFmtId="3" fontId="0" fillId="0" borderId="1" xfId="0" applyNumberFormat="1" applyBorder="1" applyAlignment="1" applyProtection="1">
      <alignment vertical="center"/>
      <protection locked="0"/>
    </xf>
    <xf numFmtId="0" fontId="0" fillId="0" borderId="0" xfId="0" applyAlignment="1" applyProtection="1">
      <alignment wrapText="1"/>
      <protection locked="0"/>
    </xf>
    <xf numFmtId="3" fontId="0" fillId="0" borderId="0" xfId="0" applyNumberFormat="1" applyProtection="1">
      <protection locked="0"/>
    </xf>
    <xf numFmtId="0" fontId="0" fillId="0" borderId="1" xfId="0" applyBorder="1" applyAlignment="1" applyProtection="1">
      <alignment vertical="center" wrapText="1"/>
      <protection/>
    </xf>
    <xf numFmtId="3" fontId="2" fillId="0" borderId="1" xfId="0" applyNumberFormat="1" applyFont="1" applyBorder="1" applyAlignment="1" applyProtection="1">
      <alignment horizontal="center" vertical="center"/>
      <protection/>
    </xf>
    <xf numFmtId="4" fontId="2" fillId="0" borderId="1" xfId="0" applyNumberFormat="1" applyFont="1" applyBorder="1" applyAlignment="1" applyProtection="1">
      <alignment horizontal="center" vertical="center"/>
      <protection/>
    </xf>
    <xf numFmtId="3" fontId="0" fillId="0" borderId="1" xfId="0" applyNumberFormat="1" applyBorder="1" applyProtection="1">
      <protection/>
    </xf>
    <xf numFmtId="4" fontId="0" fillId="0" borderId="1" xfId="0" applyNumberFormat="1" applyBorder="1" applyProtection="1">
      <protection/>
    </xf>
    <xf numFmtId="3" fontId="0" fillId="0" borderId="1" xfId="0" applyNumberFormat="1" applyBorder="1" applyAlignment="1" applyProtection="1">
      <alignment vertical="center"/>
      <protection/>
    </xf>
    <xf numFmtId="164" fontId="0" fillId="0" borderId="2" xfId="0" applyNumberFormat="1" applyBorder="1" applyAlignment="1" applyProtection="1">
      <alignment vertical="center"/>
      <protection/>
    </xf>
    <xf numFmtId="164" fontId="0" fillId="0" borderId="3" xfId="0" applyNumberFormat="1" applyBorder="1" applyProtection="1">
      <protection/>
    </xf>
    <xf numFmtId="164" fontId="0" fillId="0" borderId="4" xfId="0" applyNumberFormat="1" applyBorder="1" applyProtection="1">
      <protection/>
    </xf>
    <xf numFmtId="0" fontId="2" fillId="0" borderId="0" xfId="0" applyFont="1" applyAlignment="1" applyProtection="1">
      <alignment horizontal="center" vertical="center"/>
      <protection locked="0"/>
    </xf>
    <xf numFmtId="4" fontId="2" fillId="0" borderId="0" xfId="0" applyNumberFormat="1" applyFont="1" applyAlignment="1" applyProtection="1">
      <alignment horizontal="center" vertical="center"/>
      <protection locked="0"/>
    </xf>
    <xf numFmtId="0" fontId="0" fillId="0" borderId="1" xfId="0" applyBorder="1" applyProtection="1">
      <protection locked="0"/>
    </xf>
    <xf numFmtId="0" fontId="2" fillId="0" borderId="0" xfId="0" applyFont="1" applyAlignment="1" applyProtection="1">
      <alignment horizontal="left" vertical="top" wrapText="1"/>
      <protection locked="0"/>
    </xf>
    <xf numFmtId="0" fontId="0" fillId="0" borderId="0" xfId="0" applyFont="1" applyProtection="1">
      <protection locked="0"/>
    </xf>
    <xf numFmtId="0" fontId="0" fillId="0" borderId="0" xfId="0" applyAlignment="1" applyProtection="1">
      <alignment horizontal="center"/>
      <protection locked="0"/>
    </xf>
    <xf numFmtId="0" fontId="2" fillId="0" borderId="0" xfId="0" applyFont="1" applyAlignment="1" applyProtection="1">
      <alignment horizontal="center"/>
      <protection/>
    </xf>
    <xf numFmtId="0" fontId="2" fillId="0" borderId="10" xfId="0" applyFont="1" applyBorder="1" applyAlignment="1" applyProtection="1">
      <alignment horizontal="left"/>
      <protection/>
    </xf>
    <xf numFmtId="0" fontId="0" fillId="0" borderId="1" xfId="0" applyBorder="1" applyAlignment="1" applyProtection="1">
      <alignment horizontal="center"/>
      <protection/>
    </xf>
    <xf numFmtId="0" fontId="0" fillId="0" borderId="1" xfId="0" applyBorder="1" applyProtection="1">
      <protection/>
    </xf>
    <xf numFmtId="0" fontId="2"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2" fillId="0" borderId="0" xfId="0" applyFont="1" applyAlignment="1" applyProtection="1">
      <alignment horizontal="left"/>
      <protection/>
    </xf>
    <xf numFmtId="0" fontId="0" fillId="0" borderId="0" xfId="0" applyFont="1" applyAlignment="1" applyProtection="1">
      <alignment horizontal="center"/>
      <protection/>
    </xf>
    <xf numFmtId="0" fontId="0" fillId="0" borderId="0" xfId="0" applyFont="1" applyProtection="1">
      <protection/>
    </xf>
    <xf numFmtId="0" fontId="2" fillId="0" borderId="0" xfId="0" applyFont="1" applyAlignment="1" applyProtection="1">
      <alignment horizontal="left"/>
      <protection/>
    </xf>
    <xf numFmtId="0" fontId="2" fillId="0" borderId="0" xfId="0" applyFont="1" applyProtection="1">
      <protection/>
    </xf>
    <xf numFmtId="0" fontId="2" fillId="0" borderId="1" xfId="0" applyFont="1" applyBorder="1" applyProtection="1">
      <protection/>
    </xf>
    <xf numFmtId="4" fontId="2" fillId="0" borderId="0" xfId="0" applyNumberFormat="1" applyFont="1" applyAlignment="1" applyProtection="1">
      <alignment horizontal="center" vertical="center"/>
      <protection/>
    </xf>
    <xf numFmtId="0" fontId="0" fillId="0" borderId="1" xfId="0" applyFont="1" applyBorder="1" applyAlignment="1" applyProtection="1">
      <alignment horizontal="center" vertical="center"/>
      <protection/>
    </xf>
    <xf numFmtId="4" fontId="0" fillId="0" borderId="1" xfId="0" applyNumberFormat="1" applyFont="1" applyBorder="1" applyAlignment="1" applyProtection="1">
      <alignment horizontal="center" vertical="center"/>
      <protection/>
    </xf>
    <xf numFmtId="164" fontId="2"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4" fontId="0" fillId="0" borderId="0" xfId="0" applyNumberFormat="1" applyFont="1" applyAlignment="1" applyProtection="1">
      <alignment horizontal="center" vertical="center"/>
      <protection/>
    </xf>
    <xf numFmtId="4" fontId="0" fillId="0" borderId="0" xfId="0" applyNumberFormat="1" applyProtection="1">
      <protection/>
    </xf>
    <xf numFmtId="164" fontId="0" fillId="0" borderId="1" xfId="0" applyNumberFormat="1" applyBorder="1" applyProtection="1">
      <protection/>
    </xf>
    <xf numFmtId="164" fontId="2" fillId="0" borderId="1" xfId="0" applyNumberFormat="1" applyFont="1" applyBorder="1" applyProtection="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B3EAE-9E5A-4270-8DC8-AAE33598CF9D}">
  <sheetPr>
    <tabColor theme="7" tint="0.5999900102615356"/>
  </sheetPr>
  <dimension ref="A1:F12"/>
  <sheetViews>
    <sheetView workbookViewId="0" topLeftCell="A1">
      <selection activeCell="D3" sqref="D3"/>
    </sheetView>
  </sheetViews>
  <sheetFormatPr defaultColWidth="9.140625" defaultRowHeight="15"/>
  <cols>
    <col min="1" max="1" width="5.00390625" style="3" customWidth="1"/>
    <col min="2" max="2" width="20.421875" style="0" customWidth="1"/>
    <col min="3" max="3" width="26.421875" style="0" customWidth="1"/>
    <col min="4" max="4" width="14.00390625" style="6" bestFit="1" customWidth="1"/>
    <col min="5" max="5" width="13.57421875" style="6" customWidth="1"/>
    <col min="6" max="6" width="14.28125" style="6" customWidth="1"/>
  </cols>
  <sheetData>
    <row r="1" spans="1:6" s="9" customFormat="1" ht="18.75">
      <c r="A1" s="22" t="s">
        <v>52</v>
      </c>
      <c r="B1" s="22"/>
      <c r="C1" s="22"/>
      <c r="D1" s="22"/>
      <c r="E1" s="22"/>
      <c r="F1" s="22"/>
    </row>
    <row r="2" spans="1:6" s="1" customFormat="1" ht="15">
      <c r="A2" s="4" t="s">
        <v>24</v>
      </c>
      <c r="B2" s="4" t="s">
        <v>108</v>
      </c>
      <c r="C2" s="13" t="s">
        <v>107</v>
      </c>
      <c r="D2" s="14" t="s">
        <v>53</v>
      </c>
      <c r="E2" s="14" t="s">
        <v>28</v>
      </c>
      <c r="F2" s="14" t="s">
        <v>54</v>
      </c>
    </row>
    <row r="3" spans="1:6" ht="15">
      <c r="A3" s="5">
        <v>1</v>
      </c>
      <c r="B3" s="5" t="s">
        <v>25</v>
      </c>
      <c r="C3" s="7" t="s">
        <v>26</v>
      </c>
      <c r="D3" s="8">
        <f>Neinvestice!F12</f>
        <v>0</v>
      </c>
      <c r="E3" s="8">
        <f>D3*0.21</f>
        <v>0</v>
      </c>
      <c r="F3" s="8">
        <f>D3+E3</f>
        <v>0</v>
      </c>
    </row>
    <row r="4" spans="1:6" ht="15">
      <c r="A4" s="5">
        <v>2</v>
      </c>
      <c r="B4" s="21" t="s">
        <v>23</v>
      </c>
      <c r="C4" s="7" t="s">
        <v>26</v>
      </c>
      <c r="D4" s="8">
        <f>Investice!F12</f>
        <v>0</v>
      </c>
      <c r="E4" s="8">
        <f>D4*0.21</f>
        <v>0</v>
      </c>
      <c r="F4" s="8">
        <f>D4+E4</f>
        <v>0</v>
      </c>
    </row>
    <row r="5" spans="1:6" ht="15">
      <c r="A5" s="5">
        <v>3</v>
      </c>
      <c r="B5" s="21"/>
      <c r="C5" s="7" t="s">
        <v>33</v>
      </c>
      <c r="D5" s="8">
        <f>'Investice - Stavební práce'!F18</f>
        <v>0</v>
      </c>
      <c r="E5" s="8">
        <f aca="true" t="shared" si="0" ref="E5:E6">D5*0.21</f>
        <v>0</v>
      </c>
      <c r="F5" s="8">
        <f aca="true" t="shared" si="1" ref="F5:F6">D5+E5</f>
        <v>0</v>
      </c>
    </row>
    <row r="6" spans="1:6" ht="15">
      <c r="A6" s="5">
        <v>4</v>
      </c>
      <c r="B6" s="21"/>
      <c r="C6" s="7" t="s">
        <v>51</v>
      </c>
      <c r="D6" s="8">
        <f>'Investice - Elektroinstalace'!F52</f>
        <v>0</v>
      </c>
      <c r="E6" s="8">
        <f t="shared" si="0"/>
        <v>0</v>
      </c>
      <c r="F6" s="8">
        <f t="shared" si="1"/>
        <v>0</v>
      </c>
    </row>
    <row r="9" ht="15.75" thickBot="1"/>
    <row r="10" spans="1:6" s="1" customFormat="1" ht="15">
      <c r="A10" s="2"/>
      <c r="B10" s="15" t="s">
        <v>32</v>
      </c>
      <c r="C10" s="16"/>
      <c r="D10" s="16"/>
      <c r="E10" s="16"/>
      <c r="F10" s="10">
        <f>SUM(D3:D6)</f>
        <v>0</v>
      </c>
    </row>
    <row r="11" spans="1:6" s="1" customFormat="1" ht="15">
      <c r="A11" s="2"/>
      <c r="B11" s="19" t="s">
        <v>28</v>
      </c>
      <c r="C11" s="20"/>
      <c r="D11" s="20"/>
      <c r="E11" s="20"/>
      <c r="F11" s="11">
        <f>F10*0.21</f>
        <v>0</v>
      </c>
    </row>
    <row r="12" spans="1:6" s="1" customFormat="1" ht="15.75" thickBot="1">
      <c r="A12" s="2"/>
      <c r="B12" s="17" t="s">
        <v>29</v>
      </c>
      <c r="C12" s="18"/>
      <c r="D12" s="18"/>
      <c r="E12" s="18"/>
      <c r="F12" s="12">
        <f>F10+F11</f>
        <v>0</v>
      </c>
    </row>
  </sheetData>
  <sheetProtection algorithmName="SHA-512" hashValue="Hwk0zUUXAqfnbQSWC4nhg5smKb3ymOEswGy+XSQnQ2TYUY0gOliDKfztc+o9GdK03Tq+/Y7RNvIm0IN4cLVHNg==" saltValue="2gBvcV5s1DzFYeBAtfjczA==" spinCount="100000" sheet="1" objects="1" scenarios="1" selectLockedCells="1"/>
  <mergeCells count="5">
    <mergeCell ref="B10:E10"/>
    <mergeCell ref="B12:E12"/>
    <mergeCell ref="B11:E11"/>
    <mergeCell ref="B4:B6"/>
    <mergeCell ref="A1:F1"/>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00102615356"/>
  </sheetPr>
  <dimension ref="A1:F14"/>
  <sheetViews>
    <sheetView tabSelected="1" zoomScale="80" zoomScaleNormal="80" workbookViewId="0" topLeftCell="A1">
      <selection activeCell="D3" sqref="D3"/>
    </sheetView>
  </sheetViews>
  <sheetFormatPr defaultColWidth="9.140625" defaultRowHeight="15"/>
  <cols>
    <col min="1" max="2" width="7.00390625" style="46" customWidth="1"/>
    <col min="3" max="3" width="83.140625" style="48" customWidth="1"/>
    <col min="4" max="4" width="9.140625" style="49" customWidth="1"/>
    <col min="5" max="5" width="14.28125" style="49" customWidth="1"/>
    <col min="6" max="6" width="21.421875" style="49" customWidth="1"/>
    <col min="7" max="16384" width="9.140625" style="45" customWidth="1"/>
  </cols>
  <sheetData>
    <row r="1" spans="1:6" ht="18.75">
      <c r="A1" s="23" t="s">
        <v>31</v>
      </c>
      <c r="B1" s="23"/>
      <c r="C1" s="23"/>
      <c r="D1" s="23"/>
      <c r="E1" s="23"/>
      <c r="F1" s="23"/>
    </row>
    <row r="2" spans="1:6" s="42" customFormat="1" ht="15">
      <c r="A2" s="24" t="s">
        <v>21</v>
      </c>
      <c r="B2" s="24" t="s">
        <v>22</v>
      </c>
      <c r="C2" s="25" t="s">
        <v>0</v>
      </c>
      <c r="D2" s="43" t="s">
        <v>2</v>
      </c>
      <c r="E2" s="24" t="s">
        <v>4</v>
      </c>
      <c r="F2" s="24" t="s">
        <v>3</v>
      </c>
    </row>
    <row r="3" spans="1:6" ht="197.25">
      <c r="A3" s="26">
        <v>1</v>
      </c>
      <c r="B3" s="26" t="s">
        <v>1</v>
      </c>
      <c r="C3" s="27" t="s">
        <v>5</v>
      </c>
      <c r="D3" s="41"/>
      <c r="E3" s="30">
        <f>A3*D3</f>
        <v>0</v>
      </c>
      <c r="F3" s="30">
        <f>E3*1.21</f>
        <v>0</v>
      </c>
    </row>
    <row r="4" spans="1:6" ht="107.25">
      <c r="A4" s="26">
        <v>10</v>
      </c>
      <c r="B4" s="26" t="s">
        <v>1</v>
      </c>
      <c r="C4" s="27" t="s">
        <v>7</v>
      </c>
      <c r="D4" s="41"/>
      <c r="E4" s="30">
        <f>A4*D4</f>
        <v>0</v>
      </c>
      <c r="F4" s="30">
        <f>E4*1.21</f>
        <v>0</v>
      </c>
    </row>
    <row r="5" spans="1:6" ht="92.25">
      <c r="A5" s="26">
        <v>1</v>
      </c>
      <c r="B5" s="26" t="s">
        <v>1</v>
      </c>
      <c r="C5" s="27" t="s">
        <v>11</v>
      </c>
      <c r="D5" s="41"/>
      <c r="E5" s="30">
        <f>A5*D5</f>
        <v>0</v>
      </c>
      <c r="F5" s="30">
        <f>E5*1.21</f>
        <v>0</v>
      </c>
    </row>
    <row r="6" spans="1:6" ht="375">
      <c r="A6" s="26">
        <v>1</v>
      </c>
      <c r="B6" s="26" t="s">
        <v>1</v>
      </c>
      <c r="C6" s="27" t="s">
        <v>13</v>
      </c>
      <c r="D6" s="41"/>
      <c r="E6" s="30">
        <f aca="true" t="shared" si="0" ref="E6:E10">A6*D6</f>
        <v>0</v>
      </c>
      <c r="F6" s="30">
        <f aca="true" t="shared" si="1" ref="F6:F10">E6*1.21</f>
        <v>0</v>
      </c>
    </row>
    <row r="7" spans="1:6" ht="165">
      <c r="A7" s="26">
        <v>1</v>
      </c>
      <c r="B7" s="26"/>
      <c r="C7" s="27" t="s">
        <v>14</v>
      </c>
      <c r="D7" s="41"/>
      <c r="E7" s="30">
        <f t="shared" si="0"/>
        <v>0</v>
      </c>
      <c r="F7" s="30">
        <f t="shared" si="1"/>
        <v>0</v>
      </c>
    </row>
    <row r="8" spans="1:6" ht="15">
      <c r="A8" s="26">
        <v>1</v>
      </c>
      <c r="B8" s="26" t="s">
        <v>1</v>
      </c>
      <c r="C8" s="27" t="s">
        <v>15</v>
      </c>
      <c r="D8" s="41"/>
      <c r="E8" s="30">
        <f t="shared" si="0"/>
        <v>0</v>
      </c>
      <c r="F8" s="30">
        <f t="shared" si="1"/>
        <v>0</v>
      </c>
    </row>
    <row r="9" spans="1:6" ht="75.75" customHeight="1">
      <c r="A9" s="26">
        <v>8.5</v>
      </c>
      <c r="B9" s="26" t="s">
        <v>19</v>
      </c>
      <c r="C9" s="27" t="s">
        <v>18</v>
      </c>
      <c r="D9" s="41"/>
      <c r="E9" s="30">
        <f t="shared" si="0"/>
        <v>0</v>
      </c>
      <c r="F9" s="30">
        <f t="shared" si="1"/>
        <v>0</v>
      </c>
    </row>
    <row r="10" spans="1:6" ht="15">
      <c r="A10" s="26">
        <v>1</v>
      </c>
      <c r="B10" s="26" t="s">
        <v>1</v>
      </c>
      <c r="C10" s="27" t="s">
        <v>20</v>
      </c>
      <c r="D10" s="41"/>
      <c r="E10" s="30">
        <f t="shared" si="0"/>
        <v>0</v>
      </c>
      <c r="F10" s="30">
        <f t="shared" si="1"/>
        <v>0</v>
      </c>
    </row>
    <row r="11" ht="15.75" thickBot="1"/>
    <row r="12" spans="3:6" ht="15">
      <c r="C12" s="32" t="s">
        <v>27</v>
      </c>
      <c r="D12" s="33"/>
      <c r="E12" s="33"/>
      <c r="F12" s="34">
        <f>SUM(E3:E10)</f>
        <v>0</v>
      </c>
    </row>
    <row r="13" spans="3:6" ht="15">
      <c r="C13" s="35" t="s">
        <v>28</v>
      </c>
      <c r="D13" s="36"/>
      <c r="E13" s="36"/>
      <c r="F13" s="37">
        <f>F12*0.21</f>
        <v>0</v>
      </c>
    </row>
    <row r="14" spans="3:6" ht="15.75" thickBot="1">
      <c r="C14" s="38" t="s">
        <v>29</v>
      </c>
      <c r="D14" s="39"/>
      <c r="E14" s="39"/>
      <c r="F14" s="40">
        <f>F12+F13</f>
        <v>0</v>
      </c>
    </row>
  </sheetData>
  <sheetProtection algorithmName="SHA-512" hashValue="RDgIW3qv4Mi+VwApQL5gEBdYAaklxOjyC5IDIouMrAlyRwLwyEqJ57cLEN7K9CrG+CLo8A/t94fydWSsmp1tQw==" saltValue="9BE5oHvC27btmYZptm0DMg==" spinCount="100000" sheet="1" objects="1" scenarios="1" selectLockedCells="1"/>
  <mergeCells count="1">
    <mergeCell ref="A1:F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4EBDC-326E-47EC-AA48-B8A19ADC9A61}">
  <sheetPr>
    <tabColor theme="4" tint="0.5999900102615356"/>
  </sheetPr>
  <dimension ref="A1:F14"/>
  <sheetViews>
    <sheetView workbookViewId="0" topLeftCell="A5">
      <selection activeCell="D3" sqref="D3"/>
    </sheetView>
  </sheetViews>
  <sheetFormatPr defaultColWidth="9.140625" defaultRowHeight="15"/>
  <cols>
    <col min="1" max="1" width="9.140625" style="46" customWidth="1"/>
    <col min="2" max="2" width="5.8515625" style="46" customWidth="1"/>
    <col min="3" max="3" width="51.7109375" style="45" customWidth="1"/>
    <col min="4" max="5" width="9.140625" style="45" customWidth="1"/>
    <col min="6" max="6" width="16.7109375" style="45" customWidth="1"/>
    <col min="7" max="16384" width="9.140625" style="45" customWidth="1"/>
  </cols>
  <sheetData>
    <row r="1" spans="1:6" s="42" customFormat="1" ht="18.75">
      <c r="A1" s="23" t="s">
        <v>30</v>
      </c>
      <c r="B1" s="23"/>
      <c r="C1" s="23"/>
      <c r="D1" s="23"/>
      <c r="E1" s="23"/>
      <c r="F1" s="23"/>
    </row>
    <row r="2" spans="1:6" s="42" customFormat="1" ht="15">
      <c r="A2" s="24" t="s">
        <v>21</v>
      </c>
      <c r="B2" s="24" t="s">
        <v>22</v>
      </c>
      <c r="C2" s="25" t="s">
        <v>0</v>
      </c>
      <c r="D2" s="43" t="s">
        <v>2</v>
      </c>
      <c r="E2" s="24" t="s">
        <v>4</v>
      </c>
      <c r="F2" s="24" t="s">
        <v>3</v>
      </c>
    </row>
    <row r="3" spans="1:6" ht="135">
      <c r="A3" s="26">
        <v>1</v>
      </c>
      <c r="B3" s="26" t="s">
        <v>1</v>
      </c>
      <c r="C3" s="27" t="s">
        <v>10</v>
      </c>
      <c r="D3" s="41"/>
      <c r="E3" s="30">
        <f aca="true" t="shared" si="0" ref="E3:E9">A3*D3</f>
        <v>0</v>
      </c>
      <c r="F3" s="31">
        <f aca="true" t="shared" si="1" ref="F3:F9">E3*1.21</f>
        <v>0</v>
      </c>
    </row>
    <row r="4" spans="1:6" ht="77.25">
      <c r="A4" s="26">
        <v>2</v>
      </c>
      <c r="B4" s="26" t="s">
        <v>1</v>
      </c>
      <c r="C4" s="27" t="s">
        <v>6</v>
      </c>
      <c r="D4" s="41"/>
      <c r="E4" s="30">
        <f t="shared" si="0"/>
        <v>0</v>
      </c>
      <c r="F4" s="31">
        <f t="shared" si="1"/>
        <v>0</v>
      </c>
    </row>
    <row r="5" spans="1:6" ht="135">
      <c r="A5" s="26">
        <v>1</v>
      </c>
      <c r="B5" s="26" t="s">
        <v>1</v>
      </c>
      <c r="C5" s="27" t="s">
        <v>8</v>
      </c>
      <c r="D5" s="41"/>
      <c r="E5" s="30">
        <f t="shared" si="0"/>
        <v>0</v>
      </c>
      <c r="F5" s="31">
        <f t="shared" si="1"/>
        <v>0</v>
      </c>
    </row>
    <row r="6" spans="1:6" ht="240">
      <c r="A6" s="26">
        <v>32</v>
      </c>
      <c r="B6" s="26" t="s">
        <v>1</v>
      </c>
      <c r="C6" s="28" t="s">
        <v>9</v>
      </c>
      <c r="D6" s="41"/>
      <c r="E6" s="30">
        <f t="shared" si="0"/>
        <v>0</v>
      </c>
      <c r="F6" s="31">
        <f t="shared" si="1"/>
        <v>0</v>
      </c>
    </row>
    <row r="7" spans="1:6" ht="122.25">
      <c r="A7" s="26">
        <v>4</v>
      </c>
      <c r="B7" s="26" t="s">
        <v>1</v>
      </c>
      <c r="C7" s="27" t="s">
        <v>12</v>
      </c>
      <c r="D7" s="41"/>
      <c r="E7" s="30">
        <f t="shared" si="0"/>
        <v>0</v>
      </c>
      <c r="F7" s="31">
        <f t="shared" si="1"/>
        <v>0</v>
      </c>
    </row>
    <row r="8" spans="1:6" ht="60">
      <c r="A8" s="26">
        <v>2</v>
      </c>
      <c r="B8" s="26" t="s">
        <v>1</v>
      </c>
      <c r="C8" s="29" t="s">
        <v>16</v>
      </c>
      <c r="D8" s="41"/>
      <c r="E8" s="30">
        <f t="shared" si="0"/>
        <v>0</v>
      </c>
      <c r="F8" s="31">
        <f t="shared" si="1"/>
        <v>0</v>
      </c>
    </row>
    <row r="9" spans="1:6" ht="15">
      <c r="A9" s="26">
        <v>3</v>
      </c>
      <c r="B9" s="26" t="s">
        <v>1</v>
      </c>
      <c r="C9" s="27" t="s">
        <v>17</v>
      </c>
      <c r="D9" s="41"/>
      <c r="E9" s="30">
        <f t="shared" si="0"/>
        <v>0</v>
      </c>
      <c r="F9" s="31">
        <f t="shared" si="1"/>
        <v>0</v>
      </c>
    </row>
    <row r="10" spans="1:6" ht="15">
      <c r="A10" s="26">
        <v>1</v>
      </c>
      <c r="B10" s="26" t="s">
        <v>1</v>
      </c>
      <c r="C10" s="27" t="s">
        <v>20</v>
      </c>
      <c r="D10" s="41"/>
      <c r="E10" s="30">
        <f aca="true" t="shared" si="2" ref="E10">A10*D10</f>
        <v>0</v>
      </c>
      <c r="F10" s="31">
        <f aca="true" t="shared" si="3" ref="F10">E10*1.21</f>
        <v>0</v>
      </c>
    </row>
    <row r="11" ht="15.75" thickBot="1">
      <c r="F11" s="47"/>
    </row>
    <row r="12" spans="3:6" ht="15">
      <c r="C12" s="32" t="s">
        <v>27</v>
      </c>
      <c r="D12" s="33"/>
      <c r="E12" s="33"/>
      <c r="F12" s="34">
        <f>SUM(E3:E11)</f>
        <v>0</v>
      </c>
    </row>
    <row r="13" spans="3:6" ht="15">
      <c r="C13" s="35" t="s">
        <v>28</v>
      </c>
      <c r="D13" s="36"/>
      <c r="E13" s="36"/>
      <c r="F13" s="37">
        <f>F12*0.21</f>
        <v>0</v>
      </c>
    </row>
    <row r="14" spans="3:6" ht="15.75" thickBot="1">
      <c r="C14" s="38" t="s">
        <v>29</v>
      </c>
      <c r="D14" s="39"/>
      <c r="E14" s="39"/>
      <c r="F14" s="40">
        <f>F12+F13</f>
        <v>0</v>
      </c>
    </row>
  </sheetData>
  <sheetProtection algorithmName="SHA-512" hashValue="UV+xR7TCAhJi2M5dR1INZGT7OxAh9CZ0R8VrQYLlU0kdJ4oOQG3JDND1ieaI9vOrWDTXYtU87/c6y/ukPsKmsQ==" saltValue="q4lFm3GaksU+d7jPzhuocA==" spinCount="100000" sheet="1" objects="1" scenarios="1" selectLockedCells="1"/>
  <mergeCells count="1">
    <mergeCell ref="A1:F1"/>
  </mergeCells>
  <printOptions/>
  <pageMargins left="0.7" right="0.7" top="0.787401575" bottom="0.7874015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279FB-8458-4B7A-A29A-E7029C6DCC24}">
  <sheetPr>
    <tabColor theme="5" tint="0.5999900102615356"/>
  </sheetPr>
  <dimension ref="A1:F20"/>
  <sheetViews>
    <sheetView workbookViewId="0" topLeftCell="A1">
      <selection activeCell="D4" sqref="D4"/>
    </sheetView>
  </sheetViews>
  <sheetFormatPr defaultColWidth="9.140625" defaultRowHeight="15"/>
  <cols>
    <col min="1" max="1" width="9.140625" style="46" customWidth="1"/>
    <col min="2" max="2" width="6.140625" style="46" customWidth="1"/>
    <col min="3" max="3" width="50.421875" style="54" customWidth="1"/>
    <col min="4" max="5" width="9.140625" style="55" customWidth="1"/>
    <col min="6" max="6" width="12.421875" style="47" bestFit="1" customWidth="1"/>
    <col min="7" max="16384" width="9.140625" style="45" customWidth="1"/>
  </cols>
  <sheetData>
    <row r="1" spans="1:6" ht="18.75">
      <c r="A1" s="23" t="s">
        <v>34</v>
      </c>
      <c r="B1" s="23"/>
      <c r="C1" s="23"/>
      <c r="D1" s="23"/>
      <c r="E1" s="23"/>
      <c r="F1" s="23"/>
    </row>
    <row r="2" spans="1:6" s="42" customFormat="1" ht="15">
      <c r="A2" s="24" t="s">
        <v>21</v>
      </c>
      <c r="B2" s="24" t="s">
        <v>22</v>
      </c>
      <c r="C2" s="25" t="s">
        <v>0</v>
      </c>
      <c r="D2" s="50" t="s">
        <v>2</v>
      </c>
      <c r="E2" s="57" t="s">
        <v>4</v>
      </c>
      <c r="F2" s="58" t="s">
        <v>3</v>
      </c>
    </row>
    <row r="3" spans="1:6" ht="15">
      <c r="A3" s="26">
        <v>130</v>
      </c>
      <c r="B3" s="26" t="s">
        <v>19</v>
      </c>
      <c r="C3" s="28" t="s">
        <v>36</v>
      </c>
      <c r="D3" s="51"/>
      <c r="E3" s="59">
        <f>A3*D3</f>
        <v>0</v>
      </c>
      <c r="F3" s="60">
        <f>E3*1.21</f>
        <v>0</v>
      </c>
    </row>
    <row r="4" spans="1:6" ht="45">
      <c r="A4" s="26">
        <v>80.2</v>
      </c>
      <c r="B4" s="26" t="s">
        <v>19</v>
      </c>
      <c r="C4" s="27" t="s">
        <v>37</v>
      </c>
      <c r="D4" s="53"/>
      <c r="E4" s="61">
        <f aca="true" t="shared" si="0" ref="E4:E16">A4*D4</f>
        <v>0</v>
      </c>
      <c r="F4" s="31">
        <f aca="true" t="shared" si="1" ref="F4:F16">E4*1.21</f>
        <v>0</v>
      </c>
    </row>
    <row r="5" spans="1:6" ht="15">
      <c r="A5" s="26">
        <v>80.2</v>
      </c>
      <c r="B5" s="26" t="s">
        <v>19</v>
      </c>
      <c r="C5" s="28" t="s">
        <v>38</v>
      </c>
      <c r="D5" s="51"/>
      <c r="E5" s="59">
        <f t="shared" si="0"/>
        <v>0</v>
      </c>
      <c r="F5" s="60">
        <f t="shared" si="1"/>
        <v>0</v>
      </c>
    </row>
    <row r="6" spans="1:6" ht="15">
      <c r="A6" s="26">
        <v>40</v>
      </c>
      <c r="B6" s="26" t="s">
        <v>41</v>
      </c>
      <c r="C6" s="28" t="s">
        <v>39</v>
      </c>
      <c r="D6" s="51"/>
      <c r="E6" s="59">
        <f t="shared" si="0"/>
        <v>0</v>
      </c>
      <c r="F6" s="60">
        <f t="shared" si="1"/>
        <v>0</v>
      </c>
    </row>
    <row r="7" spans="1:6" ht="15">
      <c r="A7" s="26">
        <v>80.2</v>
      </c>
      <c r="B7" s="26" t="s">
        <v>19</v>
      </c>
      <c r="C7" s="28" t="s">
        <v>40</v>
      </c>
      <c r="D7" s="51"/>
      <c r="E7" s="59">
        <f t="shared" si="0"/>
        <v>0</v>
      </c>
      <c r="F7" s="60">
        <f t="shared" si="1"/>
        <v>0</v>
      </c>
    </row>
    <row r="8" spans="1:6" s="49" customFormat="1" ht="153.75" customHeight="1">
      <c r="A8" s="26">
        <v>80.2</v>
      </c>
      <c r="B8" s="26" t="s">
        <v>19</v>
      </c>
      <c r="C8" s="56" t="s">
        <v>42</v>
      </c>
      <c r="D8" s="53"/>
      <c r="E8" s="61">
        <f t="shared" si="0"/>
        <v>0</v>
      </c>
      <c r="F8" s="31">
        <f t="shared" si="1"/>
        <v>0</v>
      </c>
    </row>
    <row r="9" spans="1:6" ht="15">
      <c r="A9" s="26">
        <v>7</v>
      </c>
      <c r="B9" s="26" t="s">
        <v>41</v>
      </c>
      <c r="C9" s="28" t="s">
        <v>43</v>
      </c>
      <c r="D9" s="51"/>
      <c r="E9" s="59">
        <f t="shared" si="0"/>
        <v>0</v>
      </c>
      <c r="F9" s="60">
        <f t="shared" si="1"/>
        <v>0</v>
      </c>
    </row>
    <row r="10" spans="1:6" ht="15">
      <c r="A10" s="26">
        <v>4</v>
      </c>
      <c r="B10" s="26" t="s">
        <v>41</v>
      </c>
      <c r="C10" s="28" t="s">
        <v>44</v>
      </c>
      <c r="D10" s="51"/>
      <c r="E10" s="59">
        <f t="shared" si="0"/>
        <v>0</v>
      </c>
      <c r="F10" s="60">
        <f t="shared" si="1"/>
        <v>0</v>
      </c>
    </row>
    <row r="11" spans="1:6" ht="15">
      <c r="A11" s="26">
        <v>4</v>
      </c>
      <c r="B11" s="26" t="s">
        <v>41</v>
      </c>
      <c r="C11" s="28" t="s">
        <v>48</v>
      </c>
      <c r="D11" s="51"/>
      <c r="E11" s="59">
        <f t="shared" si="0"/>
        <v>0</v>
      </c>
      <c r="F11" s="60">
        <f t="shared" si="1"/>
        <v>0</v>
      </c>
    </row>
    <row r="12" spans="1:6" ht="15">
      <c r="A12" s="26">
        <v>6</v>
      </c>
      <c r="B12" s="26" t="s">
        <v>41</v>
      </c>
      <c r="C12" s="28" t="s">
        <v>45</v>
      </c>
      <c r="D12" s="51"/>
      <c r="E12" s="59">
        <f t="shared" si="0"/>
        <v>0</v>
      </c>
      <c r="F12" s="60">
        <f t="shared" si="1"/>
        <v>0</v>
      </c>
    </row>
    <row r="13" spans="1:6" ht="15">
      <c r="A13" s="26">
        <v>2</v>
      </c>
      <c r="B13" s="26" t="s">
        <v>1</v>
      </c>
      <c r="C13" s="28" t="s">
        <v>46</v>
      </c>
      <c r="D13" s="51"/>
      <c r="E13" s="59">
        <f t="shared" si="0"/>
        <v>0</v>
      </c>
      <c r="F13" s="60">
        <f t="shared" si="1"/>
        <v>0</v>
      </c>
    </row>
    <row r="14" spans="1:6" ht="15">
      <c r="A14" s="26">
        <v>4</v>
      </c>
      <c r="B14" s="26" t="s">
        <v>1</v>
      </c>
      <c r="C14" s="28" t="s">
        <v>47</v>
      </c>
      <c r="D14" s="51"/>
      <c r="E14" s="59">
        <f t="shared" si="0"/>
        <v>0</v>
      </c>
      <c r="F14" s="60">
        <f t="shared" si="1"/>
        <v>0</v>
      </c>
    </row>
    <row r="15" spans="1:6" ht="15">
      <c r="A15" s="26">
        <v>7</v>
      </c>
      <c r="B15" s="26" t="s">
        <v>41</v>
      </c>
      <c r="C15" s="28" t="s">
        <v>50</v>
      </c>
      <c r="D15" s="51"/>
      <c r="E15" s="59">
        <f t="shared" si="0"/>
        <v>0</v>
      </c>
      <c r="F15" s="60">
        <f t="shared" si="1"/>
        <v>0</v>
      </c>
    </row>
    <row r="16" spans="1:6" ht="15">
      <c r="A16" s="26">
        <v>7</v>
      </c>
      <c r="B16" s="26" t="s">
        <v>41</v>
      </c>
      <c r="C16" s="28" t="s">
        <v>49</v>
      </c>
      <c r="D16" s="51"/>
      <c r="E16" s="59">
        <f t="shared" si="0"/>
        <v>0</v>
      </c>
      <c r="F16" s="60">
        <f t="shared" si="1"/>
        <v>0</v>
      </c>
    </row>
    <row r="17" ht="15.75" thickBot="1"/>
    <row r="18" spans="3:6" ht="15">
      <c r="C18" s="32" t="s">
        <v>27</v>
      </c>
      <c r="D18" s="33"/>
      <c r="E18" s="33"/>
      <c r="F18" s="62">
        <f>SUM(E3:E16)</f>
        <v>0</v>
      </c>
    </row>
    <row r="19" spans="3:6" ht="15">
      <c r="C19" s="35" t="s">
        <v>28</v>
      </c>
      <c r="D19" s="36"/>
      <c r="E19" s="36"/>
      <c r="F19" s="63">
        <f>F18*0.21</f>
        <v>0</v>
      </c>
    </row>
    <row r="20" spans="3:6" ht="15.75" thickBot="1">
      <c r="C20" s="38" t="s">
        <v>29</v>
      </c>
      <c r="D20" s="39"/>
      <c r="E20" s="39"/>
      <c r="F20" s="64">
        <f>F18+F19</f>
        <v>0</v>
      </c>
    </row>
  </sheetData>
  <sheetProtection sheet="1" objects="1" scenarios="1" selectLockedCells="1"/>
  <mergeCells count="1">
    <mergeCell ref="A1:F1"/>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26846-3F40-4444-8A85-CAB90C910902}">
  <sheetPr>
    <tabColor theme="5" tint="0.5999900102615356"/>
  </sheetPr>
  <dimension ref="A1:F53"/>
  <sheetViews>
    <sheetView zoomScale="115" zoomScaleNormal="115" workbookViewId="0" topLeftCell="A20">
      <selection activeCell="D24" sqref="D24"/>
    </sheetView>
  </sheetViews>
  <sheetFormatPr defaultColWidth="9.140625" defaultRowHeight="15"/>
  <cols>
    <col min="1" max="1" width="5.00390625" style="70" customWidth="1"/>
    <col min="2" max="2" width="5.28125" style="45" customWidth="1"/>
    <col min="3" max="3" width="54.57421875" style="45" customWidth="1"/>
    <col min="4" max="5" width="13.421875" style="45" customWidth="1"/>
    <col min="6" max="6" width="14.140625" style="47" customWidth="1"/>
    <col min="7" max="16384" width="9.140625" style="45" customWidth="1"/>
  </cols>
  <sheetData>
    <row r="1" spans="1:6" ht="18.75">
      <c r="A1" s="23" t="s">
        <v>35</v>
      </c>
      <c r="B1" s="23"/>
      <c r="C1" s="23"/>
      <c r="D1" s="23"/>
      <c r="E1" s="23"/>
      <c r="F1" s="23"/>
    </row>
    <row r="2" spans="1:6" s="42" customFormat="1" ht="15">
      <c r="A2" s="24" t="s">
        <v>21</v>
      </c>
      <c r="B2" s="24" t="s">
        <v>22</v>
      </c>
      <c r="C2" s="25" t="s">
        <v>0</v>
      </c>
      <c r="D2" s="43" t="s">
        <v>2</v>
      </c>
      <c r="E2" s="24" t="s">
        <v>4</v>
      </c>
      <c r="F2" s="58" t="s">
        <v>3</v>
      </c>
    </row>
    <row r="3" spans="1:6" s="42" customFormat="1" ht="15">
      <c r="A3" s="71" t="s">
        <v>55</v>
      </c>
      <c r="B3" s="72" t="s">
        <v>56</v>
      </c>
      <c r="C3" s="72"/>
      <c r="D3" s="65"/>
      <c r="E3" s="75"/>
      <c r="F3" s="83"/>
    </row>
    <row r="4" spans="1:6" s="42" customFormat="1" ht="15">
      <c r="A4" s="73">
        <v>135</v>
      </c>
      <c r="B4" s="74" t="s">
        <v>41</v>
      </c>
      <c r="C4" s="28" t="s">
        <v>57</v>
      </c>
      <c r="D4" s="67"/>
      <c r="E4" s="84">
        <f>A4*D4</f>
        <v>0</v>
      </c>
      <c r="F4" s="85">
        <f>E4*1.21</f>
        <v>0</v>
      </c>
    </row>
    <row r="5" spans="1:6" s="42" customFormat="1" ht="15">
      <c r="A5" s="73">
        <v>12</v>
      </c>
      <c r="B5" s="74" t="s">
        <v>41</v>
      </c>
      <c r="C5" s="28" t="s">
        <v>58</v>
      </c>
      <c r="D5" s="67"/>
      <c r="E5" s="84">
        <f aca="true" t="shared" si="0" ref="E5:E36">A5*D5</f>
        <v>0</v>
      </c>
      <c r="F5" s="85">
        <f aca="true" t="shared" si="1" ref="F5:F36">E5*1.21</f>
        <v>0</v>
      </c>
    </row>
    <row r="6" spans="1:6" s="42" customFormat="1" ht="15">
      <c r="A6" s="73">
        <v>33</v>
      </c>
      <c r="B6" s="74" t="s">
        <v>41</v>
      </c>
      <c r="C6" s="28" t="s">
        <v>101</v>
      </c>
      <c r="D6" s="67"/>
      <c r="E6" s="84">
        <f t="shared" si="0"/>
        <v>0</v>
      </c>
      <c r="F6" s="85">
        <f t="shared" si="1"/>
        <v>0</v>
      </c>
    </row>
    <row r="7" spans="1:6" s="42" customFormat="1" ht="15">
      <c r="A7" s="73">
        <v>46</v>
      </c>
      <c r="B7" s="74" t="s">
        <v>41</v>
      </c>
      <c r="C7" s="28" t="s">
        <v>104</v>
      </c>
      <c r="D7" s="67"/>
      <c r="E7" s="84">
        <f t="shared" si="0"/>
        <v>0</v>
      </c>
      <c r="F7" s="85">
        <f t="shared" si="1"/>
        <v>0</v>
      </c>
    </row>
    <row r="8" spans="1:6" s="42" customFormat="1" ht="15">
      <c r="A8" s="73">
        <v>7</v>
      </c>
      <c r="B8" s="74" t="s">
        <v>60</v>
      </c>
      <c r="C8" s="28" t="s">
        <v>59</v>
      </c>
      <c r="D8" s="67"/>
      <c r="E8" s="84">
        <f t="shared" si="0"/>
        <v>0</v>
      </c>
      <c r="F8" s="85">
        <f t="shared" si="1"/>
        <v>0</v>
      </c>
    </row>
    <row r="9" spans="1:6" s="42" customFormat="1" ht="15">
      <c r="A9" s="73">
        <v>10</v>
      </c>
      <c r="B9" s="74" t="s">
        <v>60</v>
      </c>
      <c r="C9" s="28" t="s">
        <v>61</v>
      </c>
      <c r="D9" s="67"/>
      <c r="E9" s="84">
        <f t="shared" si="0"/>
        <v>0</v>
      </c>
      <c r="F9" s="85">
        <f t="shared" si="1"/>
        <v>0</v>
      </c>
    </row>
    <row r="10" spans="1:6" s="42" customFormat="1" ht="15">
      <c r="A10" s="73">
        <v>1</v>
      </c>
      <c r="B10" s="74" t="s">
        <v>60</v>
      </c>
      <c r="C10" s="28" t="s">
        <v>62</v>
      </c>
      <c r="D10" s="67"/>
      <c r="E10" s="84">
        <f t="shared" si="0"/>
        <v>0</v>
      </c>
      <c r="F10" s="85">
        <f t="shared" si="1"/>
        <v>0</v>
      </c>
    </row>
    <row r="11" spans="1:6" s="42" customFormat="1" ht="15">
      <c r="A11" s="73">
        <v>1</v>
      </c>
      <c r="B11" s="74" t="s">
        <v>60</v>
      </c>
      <c r="C11" s="28" t="s">
        <v>63</v>
      </c>
      <c r="D11" s="52"/>
      <c r="E11" s="84">
        <f t="shared" si="0"/>
        <v>0</v>
      </c>
      <c r="F11" s="85">
        <f t="shared" si="1"/>
        <v>0</v>
      </c>
    </row>
    <row r="12" spans="1:6" s="42" customFormat="1" ht="15">
      <c r="A12" s="73">
        <v>4</v>
      </c>
      <c r="B12" s="74" t="s">
        <v>60</v>
      </c>
      <c r="C12" s="28" t="s">
        <v>64</v>
      </c>
      <c r="D12" s="67"/>
      <c r="E12" s="84">
        <f t="shared" si="0"/>
        <v>0</v>
      </c>
      <c r="F12" s="85">
        <f t="shared" si="1"/>
        <v>0</v>
      </c>
    </row>
    <row r="13" spans="1:6" s="42" customFormat="1" ht="15">
      <c r="A13" s="73">
        <v>1</v>
      </c>
      <c r="B13" s="74" t="s">
        <v>60</v>
      </c>
      <c r="C13" s="28" t="s">
        <v>65</v>
      </c>
      <c r="D13" s="52"/>
      <c r="E13" s="84">
        <f t="shared" si="0"/>
        <v>0</v>
      </c>
      <c r="F13" s="85">
        <f t="shared" si="1"/>
        <v>0</v>
      </c>
    </row>
    <row r="14" spans="1:6" s="42" customFormat="1" ht="15">
      <c r="A14" s="73">
        <v>1</v>
      </c>
      <c r="B14" s="74" t="s">
        <v>60</v>
      </c>
      <c r="C14" s="28" t="s">
        <v>66</v>
      </c>
      <c r="D14" s="67"/>
      <c r="E14" s="84">
        <f t="shared" si="0"/>
        <v>0</v>
      </c>
      <c r="F14" s="85">
        <f t="shared" si="1"/>
        <v>0</v>
      </c>
    </row>
    <row r="15" spans="1:6" s="42" customFormat="1" ht="15">
      <c r="A15" s="73">
        <v>1</v>
      </c>
      <c r="B15" s="74" t="s">
        <v>60</v>
      </c>
      <c r="C15" s="28" t="s">
        <v>67</v>
      </c>
      <c r="D15" s="52"/>
      <c r="E15" s="84">
        <f t="shared" si="0"/>
        <v>0</v>
      </c>
      <c r="F15" s="85">
        <f t="shared" si="1"/>
        <v>0</v>
      </c>
    </row>
    <row r="16" spans="1:6" s="42" customFormat="1" ht="15">
      <c r="A16" s="73">
        <v>3</v>
      </c>
      <c r="B16" s="74" t="s">
        <v>60</v>
      </c>
      <c r="C16" s="28" t="s">
        <v>68</v>
      </c>
      <c r="D16" s="67"/>
      <c r="E16" s="84">
        <f t="shared" si="0"/>
        <v>0</v>
      </c>
      <c r="F16" s="85">
        <f t="shared" si="1"/>
        <v>0</v>
      </c>
    </row>
    <row r="17" spans="1:6" s="42" customFormat="1" ht="15">
      <c r="A17" s="73">
        <v>1</v>
      </c>
      <c r="B17" s="74" t="s">
        <v>60</v>
      </c>
      <c r="C17" s="28" t="s">
        <v>69</v>
      </c>
      <c r="D17" s="67"/>
      <c r="E17" s="84">
        <f t="shared" si="0"/>
        <v>0</v>
      </c>
      <c r="F17" s="85">
        <f t="shared" si="1"/>
        <v>0</v>
      </c>
    </row>
    <row r="18" spans="1:6" s="42" customFormat="1" ht="15">
      <c r="A18" s="73">
        <v>3</v>
      </c>
      <c r="B18" s="74" t="s">
        <v>60</v>
      </c>
      <c r="C18" s="28" t="s">
        <v>103</v>
      </c>
      <c r="D18" s="67"/>
      <c r="E18" s="84">
        <f t="shared" si="0"/>
        <v>0</v>
      </c>
      <c r="F18" s="85">
        <f t="shared" si="1"/>
        <v>0</v>
      </c>
    </row>
    <row r="19" spans="1:6" s="42" customFormat="1" ht="15">
      <c r="A19" s="73">
        <v>2</v>
      </c>
      <c r="B19" s="74" t="s">
        <v>60</v>
      </c>
      <c r="C19" s="28" t="s">
        <v>70</v>
      </c>
      <c r="D19" s="67"/>
      <c r="E19" s="84">
        <f t="shared" si="0"/>
        <v>0</v>
      </c>
      <c r="F19" s="85">
        <f t="shared" si="1"/>
        <v>0</v>
      </c>
    </row>
    <row r="20" spans="1:6" s="42" customFormat="1" ht="30">
      <c r="A20" s="26">
        <v>15</v>
      </c>
      <c r="B20" s="30" t="s">
        <v>60</v>
      </c>
      <c r="C20" s="28" t="s">
        <v>71</v>
      </c>
      <c r="D20" s="44"/>
      <c r="E20" s="84">
        <f t="shared" si="0"/>
        <v>0</v>
      </c>
      <c r="F20" s="85">
        <f t="shared" si="1"/>
        <v>0</v>
      </c>
    </row>
    <row r="21" spans="1:6" s="42" customFormat="1" ht="30">
      <c r="A21" s="26">
        <v>2</v>
      </c>
      <c r="B21" s="30" t="s">
        <v>60</v>
      </c>
      <c r="C21" s="28" t="s">
        <v>72</v>
      </c>
      <c r="D21" s="44"/>
      <c r="E21" s="84">
        <f t="shared" si="0"/>
        <v>0</v>
      </c>
      <c r="F21" s="85">
        <f t="shared" si="1"/>
        <v>0</v>
      </c>
    </row>
    <row r="22" spans="1:6" s="42" customFormat="1" ht="15">
      <c r="A22" s="73">
        <v>31</v>
      </c>
      <c r="B22" s="74" t="s">
        <v>1</v>
      </c>
      <c r="C22" s="28" t="s">
        <v>73</v>
      </c>
      <c r="D22" s="67"/>
      <c r="E22" s="84">
        <f t="shared" si="0"/>
        <v>0</v>
      </c>
      <c r="F22" s="85">
        <f t="shared" si="1"/>
        <v>0</v>
      </c>
    </row>
    <row r="23" spans="1:6" s="42" customFormat="1" ht="15">
      <c r="A23" s="73">
        <v>26</v>
      </c>
      <c r="B23" s="74" t="s">
        <v>41</v>
      </c>
      <c r="C23" s="28" t="s">
        <v>74</v>
      </c>
      <c r="D23" s="67"/>
      <c r="E23" s="84">
        <f t="shared" si="0"/>
        <v>0</v>
      </c>
      <c r="F23" s="85">
        <f t="shared" si="1"/>
        <v>0</v>
      </c>
    </row>
    <row r="24" spans="1:6" s="42" customFormat="1" ht="15">
      <c r="A24" s="73">
        <v>164</v>
      </c>
      <c r="B24" s="74" t="s">
        <v>41</v>
      </c>
      <c r="C24" s="28" t="s">
        <v>75</v>
      </c>
      <c r="D24" s="67"/>
      <c r="E24" s="84">
        <f t="shared" si="0"/>
        <v>0</v>
      </c>
      <c r="F24" s="85">
        <f t="shared" si="1"/>
        <v>0</v>
      </c>
    </row>
    <row r="25" spans="1:6" s="42" customFormat="1" ht="15">
      <c r="A25" s="73">
        <v>238</v>
      </c>
      <c r="B25" s="74" t="s">
        <v>41</v>
      </c>
      <c r="C25" s="28" t="s">
        <v>76</v>
      </c>
      <c r="D25" s="67"/>
      <c r="E25" s="84">
        <f t="shared" si="0"/>
        <v>0</v>
      </c>
      <c r="F25" s="85">
        <f t="shared" si="1"/>
        <v>0</v>
      </c>
    </row>
    <row r="26" spans="1:6" s="42" customFormat="1" ht="15">
      <c r="A26" s="73">
        <v>68</v>
      </c>
      <c r="B26" s="74" t="s">
        <v>41</v>
      </c>
      <c r="C26" s="28" t="s">
        <v>77</v>
      </c>
      <c r="D26" s="67"/>
      <c r="E26" s="84">
        <f t="shared" si="0"/>
        <v>0</v>
      </c>
      <c r="F26" s="85">
        <f t="shared" si="1"/>
        <v>0</v>
      </c>
    </row>
    <row r="27" spans="1:6" s="42" customFormat="1" ht="15">
      <c r="A27" s="73">
        <v>72</v>
      </c>
      <c r="B27" s="74" t="s">
        <v>41</v>
      </c>
      <c r="C27" s="28" t="s">
        <v>78</v>
      </c>
      <c r="D27" s="67"/>
      <c r="E27" s="84">
        <f t="shared" si="0"/>
        <v>0</v>
      </c>
      <c r="F27" s="85">
        <f t="shared" si="1"/>
        <v>0</v>
      </c>
    </row>
    <row r="28" spans="1:6" s="42" customFormat="1" ht="15">
      <c r="A28" s="73">
        <v>33</v>
      </c>
      <c r="B28" s="74" t="s">
        <v>41</v>
      </c>
      <c r="C28" s="28" t="s">
        <v>79</v>
      </c>
      <c r="D28" s="67"/>
      <c r="E28" s="84">
        <f t="shared" si="0"/>
        <v>0</v>
      </c>
      <c r="F28" s="85">
        <f t="shared" si="1"/>
        <v>0</v>
      </c>
    </row>
    <row r="29" spans="1:6" s="42" customFormat="1" ht="15">
      <c r="A29" s="73">
        <v>33</v>
      </c>
      <c r="B29" s="74" t="s">
        <v>41</v>
      </c>
      <c r="C29" s="28" t="s">
        <v>80</v>
      </c>
      <c r="D29" s="67"/>
      <c r="E29" s="84">
        <f t="shared" si="0"/>
        <v>0</v>
      </c>
      <c r="F29" s="85">
        <f t="shared" si="1"/>
        <v>0</v>
      </c>
    </row>
    <row r="30" spans="1:6" s="42" customFormat="1" ht="30">
      <c r="A30" s="26">
        <v>106</v>
      </c>
      <c r="B30" s="30" t="s">
        <v>81</v>
      </c>
      <c r="C30" s="28" t="s">
        <v>105</v>
      </c>
      <c r="D30" s="41"/>
      <c r="E30" s="84">
        <f t="shared" si="0"/>
        <v>0</v>
      </c>
      <c r="F30" s="85">
        <f t="shared" si="1"/>
        <v>0</v>
      </c>
    </row>
    <row r="31" spans="1:6" s="42" customFormat="1" ht="15">
      <c r="A31" s="73">
        <v>1</v>
      </c>
      <c r="B31" s="74" t="s">
        <v>60</v>
      </c>
      <c r="C31" s="28" t="s">
        <v>82</v>
      </c>
      <c r="D31" s="67"/>
      <c r="E31" s="84">
        <f t="shared" si="0"/>
        <v>0</v>
      </c>
      <c r="F31" s="85">
        <f t="shared" si="1"/>
        <v>0</v>
      </c>
    </row>
    <row r="32" spans="1:6" s="42" customFormat="1" ht="15">
      <c r="A32" s="73">
        <v>1</v>
      </c>
      <c r="B32" s="74" t="s">
        <v>60</v>
      </c>
      <c r="C32" s="28" t="s">
        <v>83</v>
      </c>
      <c r="D32" s="52"/>
      <c r="E32" s="84">
        <f t="shared" si="0"/>
        <v>0</v>
      </c>
      <c r="F32" s="85">
        <f t="shared" si="1"/>
        <v>0</v>
      </c>
    </row>
    <row r="33" spans="1:6" s="42" customFormat="1" ht="15">
      <c r="A33" s="73">
        <v>1</v>
      </c>
      <c r="B33" s="74" t="s">
        <v>60</v>
      </c>
      <c r="C33" s="28" t="s">
        <v>84</v>
      </c>
      <c r="D33" s="52"/>
      <c r="E33" s="84">
        <f t="shared" si="0"/>
        <v>0</v>
      </c>
      <c r="F33" s="85">
        <f t="shared" si="1"/>
        <v>0</v>
      </c>
    </row>
    <row r="34" spans="1:6" s="42" customFormat="1" ht="15">
      <c r="A34" s="73">
        <v>1</v>
      </c>
      <c r="B34" s="74" t="s">
        <v>1</v>
      </c>
      <c r="C34" s="28" t="s">
        <v>85</v>
      </c>
      <c r="D34" s="52"/>
      <c r="E34" s="84">
        <f t="shared" si="0"/>
        <v>0</v>
      </c>
      <c r="F34" s="85">
        <f t="shared" si="1"/>
        <v>0</v>
      </c>
    </row>
    <row r="35" spans="1:6" s="42" customFormat="1" ht="15">
      <c r="A35" s="73">
        <v>42</v>
      </c>
      <c r="B35" s="74" t="s">
        <v>41</v>
      </c>
      <c r="C35" s="28" t="s">
        <v>102</v>
      </c>
      <c r="D35" s="67"/>
      <c r="E35" s="84">
        <f t="shared" si="0"/>
        <v>0</v>
      </c>
      <c r="F35" s="85">
        <f t="shared" si="1"/>
        <v>0</v>
      </c>
    </row>
    <row r="36" spans="1:6" s="42" customFormat="1" ht="15">
      <c r="A36" s="73">
        <v>1</v>
      </c>
      <c r="B36" s="74" t="s">
        <v>1</v>
      </c>
      <c r="C36" s="28" t="s">
        <v>86</v>
      </c>
      <c r="D36" s="52"/>
      <c r="E36" s="84">
        <f t="shared" si="0"/>
        <v>0</v>
      </c>
      <c r="F36" s="85">
        <f t="shared" si="1"/>
        <v>0</v>
      </c>
    </row>
    <row r="37" spans="1:6" s="42" customFormat="1" ht="15">
      <c r="A37" s="75"/>
      <c r="B37" s="75"/>
      <c r="C37" s="76"/>
      <c r="D37" s="65"/>
      <c r="E37" s="75"/>
      <c r="F37" s="83"/>
    </row>
    <row r="38" spans="1:6" s="42" customFormat="1" ht="15">
      <c r="A38" s="77" t="s">
        <v>87</v>
      </c>
      <c r="B38" s="77"/>
      <c r="C38" s="77"/>
      <c r="E38" s="75"/>
      <c r="F38" s="86">
        <f>SUM(E4:E36)</f>
        <v>0</v>
      </c>
    </row>
    <row r="39" spans="1:6" s="42" customFormat="1" ht="15">
      <c r="A39" s="75"/>
      <c r="B39" s="75"/>
      <c r="C39" s="76"/>
      <c r="D39" s="65"/>
      <c r="E39" s="75"/>
      <c r="F39" s="83"/>
    </row>
    <row r="40" spans="1:6" s="69" customFormat="1" ht="15">
      <c r="A40" s="78" t="s">
        <v>55</v>
      </c>
      <c r="B40" s="79" t="s">
        <v>88</v>
      </c>
      <c r="C40" s="79"/>
      <c r="E40" s="87"/>
      <c r="F40" s="88"/>
    </row>
    <row r="41" spans="1:6" s="42" customFormat="1" ht="15">
      <c r="A41" s="73">
        <v>62</v>
      </c>
      <c r="B41" s="74" t="s">
        <v>41</v>
      </c>
      <c r="C41" s="28" t="s">
        <v>89</v>
      </c>
      <c r="D41" s="67"/>
      <c r="E41" s="84">
        <f>A41*D41</f>
        <v>0</v>
      </c>
      <c r="F41" s="85">
        <f>E41*1.21</f>
        <v>0</v>
      </c>
    </row>
    <row r="42" spans="1:6" s="42" customFormat="1" ht="15">
      <c r="A42" s="73">
        <v>2</v>
      </c>
      <c r="B42" s="74" t="s">
        <v>1</v>
      </c>
      <c r="C42" s="28" t="s">
        <v>106</v>
      </c>
      <c r="D42" s="67"/>
      <c r="E42" s="84">
        <f aca="true" t="shared" si="2" ref="E42:E44">A42*D42</f>
        <v>0</v>
      </c>
      <c r="F42" s="85">
        <f aca="true" t="shared" si="3" ref="F42:F44">E42*1.21</f>
        <v>0</v>
      </c>
    </row>
    <row r="43" spans="1:6" s="42" customFormat="1" ht="15">
      <c r="A43" s="73">
        <v>1</v>
      </c>
      <c r="B43" s="74" t="s">
        <v>91</v>
      </c>
      <c r="C43" s="28" t="s">
        <v>90</v>
      </c>
      <c r="D43" s="67"/>
      <c r="E43" s="84">
        <f t="shared" si="2"/>
        <v>0</v>
      </c>
      <c r="F43" s="85">
        <f t="shared" si="3"/>
        <v>0</v>
      </c>
    </row>
    <row r="44" spans="1:6" s="42" customFormat="1" ht="15">
      <c r="A44" s="73">
        <v>9</v>
      </c>
      <c r="B44" s="74" t="s">
        <v>81</v>
      </c>
      <c r="C44" s="28" t="s">
        <v>92</v>
      </c>
      <c r="D44" s="67"/>
      <c r="E44" s="84">
        <f t="shared" si="2"/>
        <v>0</v>
      </c>
      <c r="F44" s="85">
        <f t="shared" si="3"/>
        <v>0</v>
      </c>
    </row>
    <row r="45" spans="1:6" s="42" customFormat="1" ht="15">
      <c r="A45" s="75"/>
      <c r="B45" s="75"/>
      <c r="C45" s="76"/>
      <c r="D45" s="65"/>
      <c r="E45" s="75"/>
      <c r="F45" s="83"/>
    </row>
    <row r="46" spans="1:6" s="42" customFormat="1" ht="15">
      <c r="A46" s="80" t="s">
        <v>93</v>
      </c>
      <c r="B46" s="81"/>
      <c r="C46" s="76"/>
      <c r="D46" s="65"/>
      <c r="E46" s="75"/>
      <c r="F46" s="86">
        <f>SUM(F41:F44)</f>
        <v>0</v>
      </c>
    </row>
    <row r="47" spans="1:6" s="42" customFormat="1" ht="15">
      <c r="A47" s="71"/>
      <c r="B47" s="81"/>
      <c r="C47" s="76"/>
      <c r="D47" s="65"/>
      <c r="E47" s="75"/>
      <c r="F47" s="83"/>
    </row>
    <row r="48" spans="1:6" s="42" customFormat="1" ht="15">
      <c r="A48" s="80" t="s">
        <v>94</v>
      </c>
      <c r="B48" s="81"/>
      <c r="C48" s="36"/>
      <c r="D48" s="45"/>
      <c r="E48" s="36"/>
      <c r="F48" s="89"/>
    </row>
    <row r="49" spans="1:6" s="42" customFormat="1" ht="15">
      <c r="A49" s="75"/>
      <c r="B49" s="74" t="s">
        <v>95</v>
      </c>
      <c r="C49" s="74"/>
      <c r="D49" s="41" t="s">
        <v>96</v>
      </c>
      <c r="E49" s="30" t="s">
        <v>97</v>
      </c>
      <c r="F49" s="31" t="s">
        <v>98</v>
      </c>
    </row>
    <row r="50" spans="1:6" s="42" customFormat="1" ht="15">
      <c r="A50" s="75"/>
      <c r="B50" s="74" t="s">
        <v>56</v>
      </c>
      <c r="C50" s="74"/>
      <c r="D50" s="90">
        <f>E4+E5+E6+E7+E9+E10+E11+E12+E13+E14+E15+E16+E17+E18+E19+E20+E21+E22+E23+E24+E25+E26+E27+E28+E29+E33</f>
        <v>0</v>
      </c>
      <c r="E50" s="90">
        <f>E8+E30+E31+E32+E34+E35+E36</f>
        <v>0</v>
      </c>
      <c r="F50" s="90">
        <f>D50+E50</f>
        <v>0</v>
      </c>
    </row>
    <row r="51" spans="1:6" s="42" customFormat="1" ht="15">
      <c r="A51" s="75"/>
      <c r="B51" s="74" t="s">
        <v>99</v>
      </c>
      <c r="C51" s="74"/>
      <c r="D51" s="90">
        <f>E41+E42+E43</f>
        <v>0</v>
      </c>
      <c r="E51" s="90">
        <f>E44</f>
        <v>0</v>
      </c>
      <c r="F51" s="90">
        <f aca="true" t="shared" si="4" ref="F51:F52">D51+E51</f>
        <v>0</v>
      </c>
    </row>
    <row r="52" spans="1:6" s="42" customFormat="1" ht="15">
      <c r="A52" s="75"/>
      <c r="B52" s="82" t="s">
        <v>100</v>
      </c>
      <c r="C52" s="82"/>
      <c r="D52" s="91">
        <f>D50+D51</f>
        <v>0</v>
      </c>
      <c r="E52" s="91">
        <f>E50+E51</f>
        <v>0</v>
      </c>
      <c r="F52" s="91">
        <f t="shared" si="4"/>
        <v>0</v>
      </c>
    </row>
    <row r="53" spans="1:6" s="42" customFormat="1" ht="15">
      <c r="A53" s="65"/>
      <c r="B53" s="65"/>
      <c r="C53" s="68"/>
      <c r="D53" s="65"/>
      <c r="E53" s="65"/>
      <c r="F53" s="66"/>
    </row>
  </sheetData>
  <sheetProtection algorithmName="SHA-512" hashValue="yBM5WgxF/EtM6Dayz96uvibN5i2u5h0h9euFYiVoS7KyB3RjRVExvjApOU1iHO7mxVvpBkpAMkK6X4fc+nRouw==" saltValue="bH24x/5lmI6zldpuDEsSRg==" spinCount="100000" sheet="1" objects="1" scenarios="1" selectLockedCells="1"/>
  <mergeCells count="3">
    <mergeCell ref="A1:F1"/>
    <mergeCell ref="B3:C3"/>
    <mergeCell ref="A38:C38"/>
  </mergeCells>
  <printOptions/>
  <pageMargins left="0.7086614173228347" right="0.17" top="0.7874015748031497" bottom="0.7874015748031497"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UCEBNY</dc:creator>
  <cp:keywords/>
  <dc:description/>
  <cp:lastModifiedBy>Ludmila Müllerová</cp:lastModifiedBy>
  <cp:lastPrinted>2023-06-06T06:09:06Z</cp:lastPrinted>
  <dcterms:created xsi:type="dcterms:W3CDTF">2015-06-05T18:19:34Z</dcterms:created>
  <dcterms:modified xsi:type="dcterms:W3CDTF">2023-06-06T06:28:00Z</dcterms:modified>
  <cp:category/>
  <cp:version/>
  <cp:contentType/>
  <cp:contentStatus/>
</cp:coreProperties>
</file>