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2"/>
  </bookViews>
  <sheets>
    <sheet name="Krycí list rozpočtu" sheetId="1" r:id="rId1"/>
    <sheet name="Rekapitulace rozpočtu" sheetId="2" r:id="rId2"/>
    <sheet name="Rozpočet" sheetId="3" r:id="rId3"/>
    <sheet name="ELEKTRO" sheetId="4" r:id="rId4"/>
  </sheets>
  <definedNames>
    <definedName name="_xlnm.Print_Titles" localSheetId="0">'Krycí list rozpočtu'!$1:$3</definedName>
    <definedName name="_xlnm.Print_Titles" localSheetId="1">'Rekapitulace rozpočtu'!$10:$12</definedName>
    <definedName name="_xlnm.Print_Titles" localSheetId="2">'Rozpočet'!$1:$12</definedName>
  </definedNames>
  <calcPr calcId="191029"/>
  <extLst/>
</workbook>
</file>

<file path=xl/sharedStrings.xml><?xml version="1.0" encoding="utf-8"?>
<sst xmlns="http://schemas.openxmlformats.org/spreadsheetml/2006/main" count="501" uniqueCount="306">
  <si>
    <t>KRYCÍ LIST ROZPOČTU</t>
  </si>
  <si>
    <t>Název stavby</t>
  </si>
  <si>
    <t>Rekonstrukce osvětlení a související stavební práce</t>
  </si>
  <si>
    <t>JKSO</t>
  </si>
  <si>
    <t>Název objektu</t>
  </si>
  <si>
    <t>EČO</t>
  </si>
  <si>
    <t xml:space="preserve">   </t>
  </si>
  <si>
    <t>Místo</t>
  </si>
  <si>
    <t>Zborovská 11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</si>
  <si>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</si>
  <si>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</si>
  <si>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</si>
  <si>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</si>
  <si>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</si>
  <si>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</si>
  <si>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</si>
  <si>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</si>
  <si>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</si>
  <si>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</si>
  <si>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</si>
  <si>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</si>
  <si>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</si>
  <si>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</si>
  <si>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</si>
  <si>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</si>
  <si>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</si>
  <si>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</si>
  <si>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</si>
  <si>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</si>
  <si>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</si>
  <si>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</si>
  <si>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</si>
  <si>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</si>
  <si>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</si>
  <si>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</si>
  <si>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</si>
  <si>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</si>
  <si>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</si>
  <si>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</si>
  <si>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</si>
  <si>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</si>
  <si>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</si>
  <si>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</si>
  <si>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</si>
  <si>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</si>
  <si>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</si>
  <si>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</si>
  <si>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</si>
  <si>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</si>
  <si>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</si>
  <si>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</si>
  <si>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</si>
  <si>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</si>
  <si>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</si>
  <si>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</si>
  <si>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</si>
  <si>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</si>
  <si>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</si>
  <si>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</si>
  <si>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</si>
  <si>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</si>
  <si>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</si>
  <si>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</si>
  <si>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</si>
  <si>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</si>
  <si>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</si>
  <si>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</si>
  <si>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</si>
  <si>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</si>
  <si>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</si>
  <si>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</si>
  <si>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</si>
  <si>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</si>
  <si>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</si>
  <si>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</si>
  <si>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</si>
  <si>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</si>
  <si>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</si>
  <si>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</si>
  <si>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</si>
  <si>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</si>
  <si>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</si>
  <si>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</si>
  <si>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</si>
  <si>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</si>
  <si>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</si>
  <si>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</si>
  <si>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</si>
  <si>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</si>
  <si>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</si>
  <si>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Stavba:   Rekonstrukce osvětlení a související stavební práce</t>
  </si>
  <si>
    <t xml:space="preserve">Objekt:   </t>
  </si>
  <si>
    <t xml:space="preserve">Objednatel:   </t>
  </si>
  <si>
    <t xml:space="preserve">Zhotovitel:   </t>
  </si>
  <si>
    <t>Místo:   Zborovská 11</t>
  </si>
  <si>
    <t>Kód</t>
  </si>
  <si>
    <t>Popis</t>
  </si>
  <si>
    <t>Cena celkem</t>
  </si>
  <si>
    <t>Hmotnost celkem</t>
  </si>
  <si>
    <t>Suť celkem</t>
  </si>
  <si>
    <t xml:space="preserve">Práce a dodávky HSV   </t>
  </si>
  <si>
    <t xml:space="preserve">Úpravy povrchů, podlahy a osazování výplní   </t>
  </si>
  <si>
    <t xml:space="preserve">Ostatní konstrukce a práce, bourání   </t>
  </si>
  <si>
    <t>997</t>
  </si>
  <si>
    <t xml:space="preserve">Přesun sutě   </t>
  </si>
  <si>
    <t>998</t>
  </si>
  <si>
    <t xml:space="preserve">Přesun hmot   </t>
  </si>
  <si>
    <t xml:space="preserve">Práce a dodávky PSV   </t>
  </si>
  <si>
    <t>763</t>
  </si>
  <si>
    <t xml:space="preserve">Konstrukce suché výstavby   </t>
  </si>
  <si>
    <t>766</t>
  </si>
  <si>
    <t xml:space="preserve">Konstrukce truhlářské   </t>
  </si>
  <si>
    <t>767</t>
  </si>
  <si>
    <t xml:space="preserve">Konstrukce zámečnické   </t>
  </si>
  <si>
    <t>776</t>
  </si>
  <si>
    <t xml:space="preserve">Podlahy povlakové   </t>
  </si>
  <si>
    <t>783</t>
  </si>
  <si>
    <t xml:space="preserve">Dokončovací práce - nátěry   </t>
  </si>
  <si>
    <t>784</t>
  </si>
  <si>
    <t xml:space="preserve">Dokončovací práce - malby a tapety   </t>
  </si>
  <si>
    <t>786</t>
  </si>
  <si>
    <t xml:space="preserve">Dokončovací práce - čalounické úpravy   </t>
  </si>
  <si>
    <t>M</t>
  </si>
  <si>
    <t xml:space="preserve">Práce a dodávky M   </t>
  </si>
  <si>
    <t>21-M</t>
  </si>
  <si>
    <t xml:space="preserve">Elektromontáže   </t>
  </si>
  <si>
    <t xml:space="preserve">Celkem   </t>
  </si>
  <si>
    <t>ROZPOČET S VÝKAZEM VÝMĚR</t>
  </si>
  <si>
    <t>Č.</t>
  </si>
  <si>
    <t>KCN</t>
  </si>
  <si>
    <t>Kód položky</t>
  </si>
  <si>
    <t>MJ</t>
  </si>
  <si>
    <t>Množství celkem</t>
  </si>
  <si>
    <t>Cena jednotková</t>
  </si>
  <si>
    <t>011</t>
  </si>
  <si>
    <t>611323111</t>
  </si>
  <si>
    <t xml:space="preserve">Vápenocementová omítka hladkých vnitřních stěn - štukova - opravy   </t>
  </si>
  <si>
    <t>m2</t>
  </si>
  <si>
    <t>014</t>
  </si>
  <si>
    <t>612335101</t>
  </si>
  <si>
    <t xml:space="preserve">Hrubá výplň rýh po instaaci e rozvodů   </t>
  </si>
  <si>
    <t>m</t>
  </si>
  <si>
    <t>612335121</t>
  </si>
  <si>
    <t xml:space="preserve">Cementová štuková omítka rýh ve stěnách šířky do 150 mm   </t>
  </si>
  <si>
    <t>632681115</t>
  </si>
  <si>
    <t xml:space="preserve">Vyspravení betonových podlah rychletuhnoucím polymerem -  stěrka   </t>
  </si>
  <si>
    <t>003</t>
  </si>
  <si>
    <t>943111111</t>
  </si>
  <si>
    <t xml:space="preserve">Montáž lešení prostorového trubkového lehkého bez podlah zatížení do 200 kg/m2 v do 10 m   </t>
  </si>
  <si>
    <t>m3</t>
  </si>
  <si>
    <t>943111211</t>
  </si>
  <si>
    <t xml:space="preserve">Příplatek k lešení prostorovému trubkovému lehkému bez podlah v do 10 m za první a ZKD den použití   </t>
  </si>
  <si>
    <t>943111811</t>
  </si>
  <si>
    <t xml:space="preserve">Demontáž lešení prostorového trubkového lehkého bez podlah zatížení do 200 kg/m2 v do 10 m   </t>
  </si>
  <si>
    <t>013</t>
  </si>
  <si>
    <t>965041341</t>
  </si>
  <si>
    <t xml:space="preserve">Bourání podkladů pod dlažby nebo mazanin škvárobetonových tl do 100 mm pl přes 4 m2   </t>
  </si>
  <si>
    <t>965041421</t>
  </si>
  <si>
    <t xml:space="preserve">Bourání  keramic dlažby   </t>
  </si>
  <si>
    <t>965041431</t>
  </si>
  <si>
    <t xml:space="preserve">Bourání keramickeho obkladu   </t>
  </si>
  <si>
    <t>965081513</t>
  </si>
  <si>
    <t xml:space="preserve">Bourání podlah . krytiny -z átěžvý koberec   </t>
  </si>
  <si>
    <t>968082018</t>
  </si>
  <si>
    <t xml:space="preserve">Vybourání  dělící dřevěné stěny - k repasi   </t>
  </si>
  <si>
    <t>971038631</t>
  </si>
  <si>
    <t xml:space="preserve">Vybourání otvorů ve zdivu z dutých tvárnic nebo příčkovek pl do 4 m2 tl do 150 mm   </t>
  </si>
  <si>
    <t>971042651</t>
  </si>
  <si>
    <t xml:space="preserve">Vybourání otvorů v betonových příčkách a zdech pl do 4 m2   </t>
  </si>
  <si>
    <t>972044351</t>
  </si>
  <si>
    <t xml:space="preserve">Vybourání otvorů ve stropech nebo klenbách z dutých tvárnic pl do 0,25m2 tl přes 100 mm   </t>
  </si>
  <si>
    <t>kus</t>
  </si>
  <si>
    <t>973011161</t>
  </si>
  <si>
    <t xml:space="preserve">Vysekání kapes ve stěnách nebo stropech z betonu lehkého do 100x100x500 mm   </t>
  </si>
  <si>
    <t>974029121</t>
  </si>
  <si>
    <t xml:space="preserve">Demontáž  dřevěnho krytu topení   </t>
  </si>
  <si>
    <t>974029122</t>
  </si>
  <si>
    <t xml:space="preserve">Demontáž kuchyňské linky   </t>
  </si>
  <si>
    <t>kpl</t>
  </si>
  <si>
    <t>974029123</t>
  </si>
  <si>
    <t xml:space="preserve">Demontáž zařizovacích předmětú   </t>
  </si>
  <si>
    <t>ks</t>
  </si>
  <si>
    <t>974029124</t>
  </si>
  <si>
    <t xml:space="preserve">Demontáž světelných ramp na stropě   </t>
  </si>
  <si>
    <t>974031124</t>
  </si>
  <si>
    <t xml:space="preserve">Vysekání rýh ve zdivu cihelném hl do 30 mm š do 150 mm -pro el. rozvody   </t>
  </si>
  <si>
    <t>974031126</t>
  </si>
  <si>
    <t xml:space="preserve">Vysekání rýh ve zdivu cihelném hl do 30 mm š do 250 mm   </t>
  </si>
  <si>
    <t>976061111</t>
  </si>
  <si>
    <t xml:space="preserve">Vybourání školní tabule   </t>
  </si>
  <si>
    <t>976071111</t>
  </si>
  <si>
    <t xml:space="preserve">Vybourání stínících žaluzii   </t>
  </si>
  <si>
    <t>978011121</t>
  </si>
  <si>
    <t xml:space="preserve">Oškrábání maleb stěn   </t>
  </si>
  <si>
    <t>997013121</t>
  </si>
  <si>
    <t xml:space="preserve">Vnitrostaveništní doprava suti a vybouraných hmot pro budovy v do 45 m  - ručně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</si>
  <si>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</si>
  <si>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</si>
  <si>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</si>
  <si>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</si>
  <si>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</si>
  <si>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</si>
  <si>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</si>
  <si>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</si>
  <si>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stavebního směsného odpadu na skládce (skládkovné)   </t>
  </si>
  <si>
    <t>998011002</t>
  </si>
  <si>
    <t xml:space="preserve">Přesun hmot pro budovy zděné v do 12 m   </t>
  </si>
  <si>
    <t>763111313</t>
  </si>
  <si>
    <t xml:space="preserve">SDK příčka tl 100 mm profil CW+UW 75 desky 1xA 12,5 bez TI EI 15 Rw   </t>
  </si>
  <si>
    <t>763131382</t>
  </si>
  <si>
    <t xml:space="preserve">SDK podhled desky 2xH2DF 12,5 TI 80 mm 40 kg   </t>
  </si>
  <si>
    <t>763131772</t>
  </si>
  <si>
    <t xml:space="preserve">Příplatek k SDK podhledu za rovinnost kvality Q4   </t>
  </si>
  <si>
    <t>998763301</t>
  </si>
  <si>
    <t xml:space="preserve">Přesun hmot tonážní pro sádrokartonové konstrukce v objektech v do 6 m   </t>
  </si>
  <si>
    <t>766662912</t>
  </si>
  <si>
    <t xml:space="preserve">Oprava dveřních křídel z tvrdého dřeva  - skládací stěna   </t>
  </si>
  <si>
    <t>Kč</t>
  </si>
  <si>
    <t>766663915</t>
  </si>
  <si>
    <t xml:space="preserve">Seřízení a dopnění kování   </t>
  </si>
  <si>
    <t>766691931</t>
  </si>
  <si>
    <t xml:space="preserve">Dveře obložov, plné včetně zárubně - dodávka   </t>
  </si>
  <si>
    <t>766691932</t>
  </si>
  <si>
    <t xml:space="preserve">Dodání a osaení pevného kna 200x 90 cm   </t>
  </si>
  <si>
    <t>767111120</t>
  </si>
  <si>
    <t xml:space="preserve">Montážní truhlářské  a zámečnické práce   </t>
  </si>
  <si>
    <t>776561121</t>
  </si>
  <si>
    <t xml:space="preserve">Položení povlakových podlah  Vinyl   </t>
  </si>
  <si>
    <t>776561125</t>
  </si>
  <si>
    <t xml:space="preserve">Speciikace Viny l dle výběru   </t>
  </si>
  <si>
    <t xml:space="preserve">Sokl PVC   </t>
  </si>
  <si>
    <t>777</t>
  </si>
  <si>
    <t>998777103</t>
  </si>
  <si>
    <t xml:space="preserve">Přesun hmot tonážní pro podlahy  povlakové   </t>
  </si>
  <si>
    <t>783121175</t>
  </si>
  <si>
    <t xml:space="preserve">Nátěry syntetické topení - tělesa, potrubí   </t>
  </si>
  <si>
    <t>783121176</t>
  </si>
  <si>
    <t xml:space="preserve">Opravy lakovaných dřev . částí   </t>
  </si>
  <si>
    <t>784321001</t>
  </si>
  <si>
    <t xml:space="preserve">Dvojnásobn silikátové bílé malby v místnosti výšky do 3,80 m   </t>
  </si>
  <si>
    <t>784321003</t>
  </si>
  <si>
    <t xml:space="preserve">Zakrývání konstrukcí   </t>
  </si>
  <si>
    <t>784531007</t>
  </si>
  <si>
    <t>786617101</t>
  </si>
  <si>
    <t xml:space="preserve">Dodávka  a montáž gárnyží pro záclony a  závěsy   </t>
  </si>
  <si>
    <t>998786102</t>
  </si>
  <si>
    <t xml:space="preserve">Přesun hmot tonážní pro čalounické úpravy v objektech v do 12 m   </t>
  </si>
  <si>
    <t>921</t>
  </si>
  <si>
    <t>210800060</t>
  </si>
  <si>
    <t xml:space="preserve">Sinoproud a saboproud dle přílohy   </t>
  </si>
  <si>
    <t>Stavba:</t>
  </si>
  <si>
    <t>SILNOPROUD + SLABOPROUD</t>
  </si>
  <si>
    <t>Název obj.:</t>
  </si>
  <si>
    <t>Elektroinstalace - STR Kraj</t>
  </si>
  <si>
    <t>Číslo pol:</t>
  </si>
  <si>
    <t>Název položky:</t>
  </si>
  <si>
    <t>m.j.</t>
  </si>
  <si>
    <t>počet</t>
  </si>
  <si>
    <t>Jednotková cena</t>
  </si>
  <si>
    <t>Montáž jednotky</t>
  </si>
  <si>
    <t>Materiál celkem</t>
  </si>
  <si>
    <t>Montáž celkem</t>
  </si>
  <si>
    <t>CELKOVÁ CENA(Kč)</t>
  </si>
  <si>
    <t>S I L N O P R O U D</t>
  </si>
  <si>
    <t>Kabeláž:</t>
  </si>
  <si>
    <t>Kabel CYKY-J 3x2,5mm2</t>
  </si>
  <si>
    <t xml:space="preserve">Kabel CYKY-J 3x1,5mm2 </t>
  </si>
  <si>
    <t xml:space="preserve">Kabel CYKY-O 3x1,5mm2 </t>
  </si>
  <si>
    <t>Doplnění stávající rozvodnice :</t>
  </si>
  <si>
    <t>3f. proudový chránič FI40-4p/0,03, 40A/0,03A</t>
  </si>
  <si>
    <t>Drobný materiál (svorky, hřeben, atd…)</t>
  </si>
  <si>
    <t>Zásuvky, spínače, krabice, elektroinstalační materiál :</t>
  </si>
  <si>
    <t>Vypínač jednopólový pod omítku, řaz.1, IP20, komplet</t>
  </si>
  <si>
    <t>Vypínač schodišťový pod omítku, řaz.6+6, IP20, komplet</t>
  </si>
  <si>
    <t>Vypínač lustrový pod omítku, řaz.5, IP20, komplet</t>
  </si>
  <si>
    <t>Zásuvka jednoduchá pod omítku 230V, 16A, IP20, komplet</t>
  </si>
  <si>
    <t>Svorky kabelů</t>
  </si>
  <si>
    <t>Podlahová krabice 3x230V + 2xRJ45 + STA - 10 modulů</t>
  </si>
  <si>
    <t>Pomocný a montážní materiál, označovací materiál</t>
  </si>
  <si>
    <t>Instalační krabice kp</t>
  </si>
  <si>
    <t>Ostatní drobný elektroinstalační materiál</t>
  </si>
  <si>
    <t>Svítidla, stropní vývody, apod… :</t>
  </si>
  <si>
    <t>Stropní svítidlo přisazené "H" 1 x LED, 27W, 3800lm, Ra80, 4000K</t>
  </si>
  <si>
    <t>Stropní svítidlo přisazené "G" 1 x LED, 27W, 3900lm, Ra80, 4000K</t>
  </si>
  <si>
    <t>Ostatní náklady :</t>
  </si>
  <si>
    <t>Doprava (silnoproud)</t>
  </si>
  <si>
    <t>Stavební přípomoce</t>
  </si>
  <si>
    <t>Drobný materiál (hmoždinky, šrouby, sádra, atd..)</t>
  </si>
  <si>
    <t>S L A B O P R O U D</t>
  </si>
  <si>
    <t>UTP cat 5e</t>
  </si>
  <si>
    <t>COAX 0,8 75 ohm</t>
  </si>
  <si>
    <t>PVC trubka 32</t>
  </si>
  <si>
    <t xml:space="preserve">Zásuvka datová 2xRJ45 </t>
  </si>
  <si>
    <t>Účastnická televizní zásuvka STA</t>
  </si>
  <si>
    <t>Zářezové spojky</t>
  </si>
  <si>
    <t xml:space="preserve">Celkem </t>
  </si>
  <si>
    <t xml:space="preserve">Zpracoval:   </t>
  </si>
  <si>
    <t xml:space="preserve">Datum: </t>
  </si>
  <si>
    <t xml:space="preserve">Datum:   </t>
  </si>
  <si>
    <t>Truhlářská zákrytová deska</t>
  </si>
  <si>
    <t>POZNÁMKA :</t>
  </si>
  <si>
    <t xml:space="preserve">POUŽITÍ SHOZU NENÍ Z PROVOZNÍCH DŮVODŮ MOŽNÉ. DOPRAVA SUTI NA DVŮR BUDE REALIZOVANÁ </t>
  </si>
  <si>
    <t>PO SCHODIŠTI NEBO VÝTAHEM.</t>
  </si>
  <si>
    <t>1)</t>
  </si>
  <si>
    <t>2)</t>
  </si>
  <si>
    <t>ODVOZ SUTI A SKLÁDKOVNÉ BUDE ÚČTOVÁNO DLE SKUTEČNOSTI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</si>
</sst>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;\-###0"/>
    <numFmt numFmtId="165" formatCode="0.00%;\-0.00%"/>
    <numFmt numFmtId="166" formatCode="###0.0;\-###0.0"/>
    <numFmt numFmtId="167" formatCode="#,##0.000;\-#,##0.000"/>
    <numFmt numFmtId="168" formatCode="0.0"/>
  </numFmts>
  <fonts count="29">
    <font>
      <sz val="8"/>
      <name val="MS Sans Serif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7"/>
      <name val="MS Sans Serif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b/>
      <sz val="14"/>
      <color rgb="FFFF0000"/>
      <name val="Arial CE"/>
      <family val="2"/>
    </font>
    <font>
      <sz val="9"/>
      <color rgb="FFFF0000"/>
      <name val="Arial CE"/>
      <family val="2"/>
    </font>
    <font>
      <sz val="7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u val="single"/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FF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F9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/>
      <right style="medium"/>
      <top style="medium"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/>
    </border>
    <border>
      <left style="hair"/>
      <right/>
      <top style="hair"/>
      <bottom style="hair"/>
    </border>
    <border>
      <left style="hair"/>
      <right style="hair"/>
      <top style="medium"/>
      <bottom style="hair"/>
    </border>
    <border>
      <left/>
      <right/>
      <top style="medium">
        <color indexed="8"/>
      </top>
      <bottom/>
    </border>
    <border>
      <left/>
      <right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37" fontId="9" fillId="0" borderId="32" xfId="0" applyNumberFormat="1" applyFont="1" applyBorder="1" applyAlignment="1" applyProtection="1">
      <alignment horizontal="right" vertical="center"/>
      <protection/>
    </xf>
    <xf numFmtId="39" fontId="9" fillId="0" borderId="33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164" fontId="9" fillId="0" borderId="31" xfId="0" applyNumberFormat="1" applyFont="1" applyBorder="1" applyAlignment="1" applyProtection="1">
      <alignment horizontal="right" vertical="center"/>
      <protection/>
    </xf>
    <xf numFmtId="37" fontId="9" fillId="0" borderId="7" xfId="0" applyNumberFormat="1" applyFont="1" applyBorder="1" applyAlignment="1" applyProtection="1">
      <alignment horizontal="righ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165" fontId="5" fillId="0" borderId="38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39" fontId="9" fillId="0" borderId="22" xfId="0" applyNumberFormat="1" applyFont="1" applyBorder="1" applyAlignment="1" applyProtection="1">
      <alignment horizontal="right" vertical="center"/>
      <protection/>
    </xf>
    <xf numFmtId="37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24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39" fontId="9" fillId="0" borderId="47" xfId="0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39" fontId="9" fillId="0" borderId="23" xfId="0" applyNumberFormat="1" applyFont="1" applyBorder="1" applyAlignment="1" applyProtection="1">
      <alignment horizontal="right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top"/>
      <protection/>
    </xf>
    <xf numFmtId="0" fontId="11" fillId="0" borderId="44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top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left" vertical="top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2" fontId="5" fillId="0" borderId="50" xfId="0" applyNumberFormat="1" applyFont="1" applyBorder="1" applyAlignment="1" applyProtection="1">
      <alignment horizontal="center" vertical="center"/>
      <protection locked="0"/>
    </xf>
    <xf numFmtId="166" fontId="5" fillId="0" borderId="50" xfId="0" applyNumberFormat="1" applyFont="1" applyBorder="1" applyAlignment="1" applyProtection="1">
      <alignment horizontal="right" vertical="center"/>
      <protection locked="0"/>
    </xf>
    <xf numFmtId="39" fontId="5" fillId="0" borderId="50" xfId="0" applyNumberFormat="1" applyFont="1" applyBorder="1" applyAlignment="1" applyProtection="1">
      <alignment horizontal="right" vertical="center"/>
      <protection locked="0"/>
    </xf>
    <xf numFmtId="0" fontId="13" fillId="0" borderId="51" xfId="0" applyFont="1" applyBorder="1" applyAlignment="1" applyProtection="1">
      <alignment horizontal="left" vertical="top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2" fontId="5" fillId="0" borderId="49" xfId="0" applyNumberFormat="1" applyFont="1" applyBorder="1" applyAlignment="1" applyProtection="1">
      <alignment horizontal="center" vertical="center"/>
      <protection locked="0"/>
    </xf>
    <xf numFmtId="166" fontId="5" fillId="0" borderId="49" xfId="0" applyNumberFormat="1" applyFont="1" applyBorder="1" applyAlignment="1" applyProtection="1">
      <alignment horizontal="right" vertical="center"/>
      <protection locked="0"/>
    </xf>
    <xf numFmtId="39" fontId="5" fillId="0" borderId="49" xfId="0" applyNumberFormat="1" applyFont="1" applyBorder="1" applyAlignment="1" applyProtection="1">
      <alignment horizontal="right" vertical="center"/>
      <protection locked="0"/>
    </xf>
    <xf numFmtId="0" fontId="13" fillId="0" borderId="52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2" fontId="5" fillId="0" borderId="31" xfId="0" applyNumberFormat="1" applyFont="1" applyBorder="1" applyAlignment="1" applyProtection="1">
      <alignment horizontal="right" vertical="center"/>
      <protection locked="0"/>
    </xf>
    <xf numFmtId="166" fontId="5" fillId="0" borderId="31" xfId="0" applyNumberFormat="1" applyFont="1" applyBorder="1" applyAlignment="1" applyProtection="1">
      <alignment horizontal="right" vertical="center"/>
      <protection locked="0"/>
    </xf>
    <xf numFmtId="2" fontId="5" fillId="0" borderId="31" xfId="0" applyNumberFormat="1" applyFont="1" applyBorder="1" applyAlignment="1" applyProtection="1">
      <alignment horizontal="left" vertical="center"/>
      <protection locked="0"/>
    </xf>
    <xf numFmtId="39" fontId="12" fillId="0" borderId="31" xfId="0" applyNumberFormat="1" applyFont="1" applyBorder="1" applyAlignment="1" applyProtection="1">
      <alignment horizontal="right" vertical="center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166" fontId="3" fillId="0" borderId="26" xfId="0" applyNumberFormat="1" applyFont="1" applyBorder="1" applyAlignment="1" applyProtection="1">
      <alignment horizontal="right" vertical="center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 vertical="top"/>
      <protection locked="0"/>
    </xf>
    <xf numFmtId="39" fontId="1" fillId="0" borderId="43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3" fillId="0" borderId="54" xfId="0" applyFont="1" applyBorder="1" applyAlignment="1" applyProtection="1">
      <alignment horizontal="left" vertical="top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39" fontId="1" fillId="0" borderId="47" xfId="0" applyNumberFormat="1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5" fillId="2" borderId="5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wrapText="1"/>
      <protection locked="0"/>
    </xf>
    <xf numFmtId="39" fontId="17" fillId="0" borderId="0" xfId="0" applyNumberFormat="1" applyFont="1" applyAlignment="1" applyProtection="1">
      <alignment horizontal="right"/>
      <protection locked="0"/>
    </xf>
    <xf numFmtId="167" fontId="17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 wrapText="1"/>
      <protection locked="0"/>
    </xf>
    <xf numFmtId="39" fontId="18" fillId="0" borderId="0" xfId="0" applyNumberFormat="1" applyFont="1" applyAlignment="1" applyProtection="1">
      <alignment horizontal="right"/>
      <protection locked="0"/>
    </xf>
    <xf numFmtId="167" fontId="18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left" wrapText="1"/>
      <protection locked="0"/>
    </xf>
    <xf numFmtId="39" fontId="19" fillId="0" borderId="0" xfId="0" applyNumberFormat="1" applyFont="1" applyAlignment="1" applyProtection="1">
      <alignment horizontal="right"/>
      <protection locked="0"/>
    </xf>
    <xf numFmtId="167" fontId="19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 applyProtection="1">
      <alignment horizontal="right"/>
      <protection locked="0"/>
    </xf>
    <xf numFmtId="37" fontId="18" fillId="0" borderId="0" xfId="0" applyNumberFormat="1" applyFont="1" applyAlignment="1" applyProtection="1">
      <alignment horizontal="right"/>
      <protection locked="0"/>
    </xf>
    <xf numFmtId="37" fontId="5" fillId="0" borderId="55" xfId="0" applyNumberFormat="1" applyFont="1" applyBorder="1" applyAlignment="1" applyProtection="1">
      <alignment horizontal="right"/>
      <protection locked="0"/>
    </xf>
    <xf numFmtId="0" fontId="5" fillId="0" borderId="55" xfId="0" applyFont="1" applyBorder="1" applyAlignment="1" applyProtection="1">
      <alignment horizontal="left" wrapText="1"/>
      <protection locked="0"/>
    </xf>
    <xf numFmtId="167" fontId="5" fillId="0" borderId="55" xfId="0" applyNumberFormat="1" applyFont="1" applyBorder="1" applyAlignment="1" applyProtection="1">
      <alignment horizontal="right"/>
      <protection locked="0"/>
    </xf>
    <xf numFmtId="39" fontId="5" fillId="0" borderId="55" xfId="0" applyNumberFormat="1" applyFont="1" applyBorder="1" applyAlignment="1" applyProtection="1">
      <alignment horizontal="right"/>
      <protection locked="0"/>
    </xf>
    <xf numFmtId="37" fontId="19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4" fontId="12" fillId="0" borderId="0" xfId="0" applyNumberFormat="1" applyFont="1" applyAlignment="1" applyProtection="1">
      <alignment horizontal="center" vertical="top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12" fillId="0" borderId="57" xfId="0" applyFont="1" applyBorder="1" applyAlignment="1" applyProtection="1">
      <alignment vertical="center"/>
      <protection/>
    </xf>
    <xf numFmtId="4" fontId="12" fillId="0" borderId="58" xfId="0" applyNumberFormat="1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vertical="top"/>
      <protection/>
    </xf>
    <xf numFmtId="0" fontId="12" fillId="0" borderId="0" xfId="0" applyFont="1" applyAlignment="1" applyProtection="1">
      <alignment horizontal="centerContinuous" vertical="top"/>
      <protection/>
    </xf>
    <xf numFmtId="4" fontId="12" fillId="0" borderId="60" xfId="0" applyNumberFormat="1" applyFont="1" applyBorder="1" applyAlignment="1" applyProtection="1">
      <alignment horizontal="centerContinuous" vertical="top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 wrapText="1"/>
      <protection/>
    </xf>
    <xf numFmtId="4" fontId="15" fillId="0" borderId="63" xfId="0" applyNumberFormat="1" applyFont="1" applyBorder="1" applyAlignment="1" applyProtection="1">
      <alignment horizontal="center" vertical="center" wrapText="1"/>
      <protection/>
    </xf>
    <xf numFmtId="16" fontId="21" fillId="0" borderId="64" xfId="0" applyNumberFormat="1" applyFont="1" applyBorder="1" applyAlignment="1" applyProtection="1">
      <alignment horizontal="center" vertical="top" wrapText="1"/>
      <protection/>
    </xf>
    <xf numFmtId="0" fontId="21" fillId="0" borderId="65" xfId="0" applyFont="1" applyBorder="1" applyAlignment="1" applyProtection="1">
      <alignment vertical="top" wrapText="1"/>
      <protection/>
    </xf>
    <xf numFmtId="0" fontId="21" fillId="0" borderId="65" xfId="0" applyFont="1" applyBorder="1" applyAlignment="1" applyProtection="1">
      <alignment horizontal="center" vertical="top" wrapText="1"/>
      <protection/>
    </xf>
    <xf numFmtId="4" fontId="21" fillId="0" borderId="66" xfId="0" applyNumberFormat="1" applyFont="1" applyBorder="1" applyAlignment="1" applyProtection="1">
      <alignment vertical="top" wrapText="1"/>
      <protection/>
    </xf>
    <xf numFmtId="0" fontId="7" fillId="3" borderId="67" xfId="0" applyFont="1" applyFill="1" applyBorder="1" applyAlignment="1" applyProtection="1">
      <alignment horizontal="center" vertical="center"/>
      <protection/>
    </xf>
    <xf numFmtId="0" fontId="15" fillId="3" borderId="68" xfId="0" applyFont="1" applyFill="1" applyBorder="1" applyAlignment="1" applyProtection="1">
      <alignment/>
      <protection/>
    </xf>
    <xf numFmtId="49" fontId="16" fillId="3" borderId="68" xfId="0" applyNumberFormat="1" applyFont="1" applyFill="1" applyBorder="1" applyAlignment="1" applyProtection="1">
      <alignment horizontal="center"/>
      <protection/>
    </xf>
    <xf numFmtId="4" fontId="16" fillId="3" borderId="69" xfId="0" applyNumberFormat="1" applyFont="1" applyFill="1" applyBorder="1" applyAlignment="1" applyProtection="1">
      <alignment/>
      <protection/>
    </xf>
    <xf numFmtId="0" fontId="15" fillId="3" borderId="67" xfId="0" applyFont="1" applyFill="1" applyBorder="1" applyAlignment="1" applyProtection="1">
      <alignment horizontal="left" vertical="center"/>
      <protection/>
    </xf>
    <xf numFmtId="168" fontId="16" fillId="3" borderId="68" xfId="0" applyNumberFormat="1" applyFont="1" applyFill="1" applyBorder="1" applyAlignment="1" applyProtection="1">
      <alignment horizontal="right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/>
      <protection/>
    </xf>
    <xf numFmtId="49" fontId="16" fillId="0" borderId="68" xfId="0" applyNumberFormat="1" applyFont="1" applyBorder="1" applyAlignment="1" applyProtection="1">
      <alignment horizontal="center"/>
      <protection/>
    </xf>
    <xf numFmtId="168" fontId="16" fillId="4" borderId="68" xfId="0" applyNumberFormat="1" applyFont="1" applyFill="1" applyBorder="1" applyAlignment="1" applyProtection="1">
      <alignment/>
      <protection/>
    </xf>
    <xf numFmtId="168" fontId="16" fillId="0" borderId="68" xfId="0" applyNumberFormat="1" applyFont="1" applyBorder="1" applyAlignment="1" applyProtection="1">
      <alignment/>
      <protection/>
    </xf>
    <xf numFmtId="4" fontId="16" fillId="0" borderId="69" xfId="0" applyNumberFormat="1" applyFont="1" applyBorder="1" applyAlignment="1" applyProtection="1">
      <alignment/>
      <protection/>
    </xf>
    <xf numFmtId="0" fontId="22" fillId="0" borderId="67" xfId="0" applyFont="1" applyBorder="1" applyAlignment="1" applyProtection="1">
      <alignment horizontal="center" vertical="center"/>
      <protection/>
    </xf>
    <xf numFmtId="0" fontId="21" fillId="4" borderId="68" xfId="0" applyFont="1" applyFill="1" applyBorder="1" applyAlignment="1" applyProtection="1">
      <alignment/>
      <protection/>
    </xf>
    <xf numFmtId="49" fontId="21" fillId="0" borderId="70" xfId="0" applyNumberFormat="1" applyFont="1" applyBorder="1" applyAlignment="1" applyProtection="1">
      <alignment horizontal="center"/>
      <protection/>
    </xf>
    <xf numFmtId="168" fontId="21" fillId="0" borderId="68" xfId="0" applyNumberFormat="1" applyFont="1" applyBorder="1" applyAlignment="1" applyProtection="1">
      <alignment/>
      <protection/>
    </xf>
    <xf numFmtId="168" fontId="16" fillId="3" borderId="68" xfId="0" applyNumberFormat="1" applyFont="1" applyFill="1" applyBorder="1" applyAlignment="1" applyProtection="1">
      <alignment/>
      <protection/>
    </xf>
    <xf numFmtId="0" fontId="16" fillId="4" borderId="68" xfId="0" applyFont="1" applyFill="1" applyBorder="1" applyAlignment="1" applyProtection="1">
      <alignment wrapText="1"/>
      <protection/>
    </xf>
    <xf numFmtId="0" fontId="16" fillId="0" borderId="68" xfId="0" applyFont="1" applyBorder="1" applyAlignment="1" applyProtection="1">
      <alignment wrapText="1"/>
      <protection/>
    </xf>
    <xf numFmtId="49" fontId="16" fillId="0" borderId="70" xfId="0" applyNumberFormat="1" applyFont="1" applyBorder="1" applyAlignment="1" applyProtection="1">
      <alignment horizontal="center"/>
      <protection/>
    </xf>
    <xf numFmtId="0" fontId="7" fillId="3" borderId="67" xfId="0" applyFont="1" applyFill="1" applyBorder="1" applyAlignment="1" applyProtection="1">
      <alignment horizontal="center"/>
      <protection/>
    </xf>
    <xf numFmtId="0" fontId="15" fillId="5" borderId="68" xfId="0" applyFont="1" applyFill="1" applyBorder="1" applyAlignment="1" applyProtection="1">
      <alignment/>
      <protection/>
    </xf>
    <xf numFmtId="0" fontId="7" fillId="3" borderId="70" xfId="0" applyFont="1" applyFill="1" applyBorder="1" applyAlignment="1" applyProtection="1">
      <alignment horizontal="center"/>
      <protection/>
    </xf>
    <xf numFmtId="0" fontId="7" fillId="3" borderId="68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/>
      <protection/>
    </xf>
    <xf numFmtId="168" fontId="16" fillId="0" borderId="68" xfId="0" applyNumberFormat="1" applyFont="1" applyBorder="1" applyAlignment="1" applyProtection="1">
      <alignment horizontal="right"/>
      <protection/>
    </xf>
    <xf numFmtId="0" fontId="7" fillId="6" borderId="67" xfId="0" applyFont="1" applyFill="1" applyBorder="1" applyAlignment="1" applyProtection="1">
      <alignment horizontal="center" vertical="center"/>
      <protection/>
    </xf>
    <xf numFmtId="0" fontId="15" fillId="6" borderId="68" xfId="0" applyFont="1" applyFill="1" applyBorder="1" applyAlignment="1" applyProtection="1">
      <alignment/>
      <protection/>
    </xf>
    <xf numFmtId="49" fontId="16" fillId="6" borderId="68" xfId="0" applyNumberFormat="1" applyFont="1" applyFill="1" applyBorder="1" applyAlignment="1" applyProtection="1">
      <alignment horizontal="center"/>
      <protection/>
    </xf>
    <xf numFmtId="4" fontId="16" fillId="6" borderId="69" xfId="0" applyNumberFormat="1" applyFont="1" applyFill="1" applyBorder="1" applyAlignment="1" applyProtection="1">
      <alignment/>
      <protection/>
    </xf>
    <xf numFmtId="0" fontId="15" fillId="6" borderId="67" xfId="0" applyFont="1" applyFill="1" applyBorder="1" applyAlignment="1" applyProtection="1">
      <alignment horizontal="left" vertical="center"/>
      <protection/>
    </xf>
    <xf numFmtId="168" fontId="16" fillId="6" borderId="68" xfId="0" applyNumberFormat="1" applyFont="1" applyFill="1" applyBorder="1" applyAlignment="1" applyProtection="1">
      <alignment horizontal="right"/>
      <protection/>
    </xf>
    <xf numFmtId="168" fontId="16" fillId="6" borderId="68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4" fontId="23" fillId="0" borderId="0" xfId="0" applyNumberFormat="1" applyFont="1" applyAlignment="1" applyProtection="1">
      <alignment vertical="top"/>
      <protection/>
    </xf>
    <xf numFmtId="16" fontId="16" fillId="0" borderId="61" xfId="0" applyNumberFormat="1" applyFont="1" applyBorder="1" applyAlignment="1" applyProtection="1">
      <alignment horizontal="center" vertical="top" wrapText="1"/>
      <protection/>
    </xf>
    <xf numFmtId="0" fontId="21" fillId="0" borderId="62" xfId="0" applyFont="1" applyBorder="1" applyAlignment="1" applyProtection="1">
      <alignment vertical="top" wrapText="1"/>
      <protection/>
    </xf>
    <xf numFmtId="0" fontId="21" fillId="0" borderId="62" xfId="0" applyFont="1" applyBorder="1" applyAlignment="1" applyProtection="1">
      <alignment horizontal="center" vertical="top" wrapText="1"/>
      <protection/>
    </xf>
    <xf numFmtId="168" fontId="21" fillId="0" borderId="71" xfId="0" applyNumberFormat="1" applyFont="1" applyBorder="1" applyAlignment="1" applyProtection="1">
      <alignment/>
      <protection/>
    </xf>
    <xf numFmtId="0" fontId="16" fillId="4" borderId="68" xfId="0" applyFont="1" applyFill="1" applyBorder="1" applyAlignment="1" applyProtection="1">
      <alignment/>
      <protection/>
    </xf>
    <xf numFmtId="168" fontId="23" fillId="0" borderId="0" xfId="0" applyNumberFormat="1" applyFont="1" applyAlignment="1" applyProtection="1">
      <alignment vertical="top"/>
      <protection/>
    </xf>
    <xf numFmtId="39" fontId="0" fillId="0" borderId="0" xfId="0" applyNumberFormat="1" applyAlignment="1" applyProtection="1">
      <alignment horizontal="left" vertical="top"/>
      <protection locked="0"/>
    </xf>
    <xf numFmtId="4" fontId="15" fillId="0" borderId="63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167" fontId="25" fillId="0" borderId="0" xfId="0" applyNumberFormat="1" applyFont="1" applyAlignment="1" applyProtection="1">
      <alignment horizontal="right" vertical="top"/>
      <protection locked="0"/>
    </xf>
    <xf numFmtId="39" fontId="25" fillId="0" borderId="0" xfId="0" applyNumberFormat="1" applyFont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167" fontId="27" fillId="0" borderId="0" xfId="0" applyNumberFormat="1" applyFont="1" applyAlignment="1" applyProtection="1">
      <alignment horizontal="right" vertical="top"/>
      <protection locked="0"/>
    </xf>
    <xf numFmtId="39" fontId="27" fillId="0" borderId="0" xfId="0" applyNumberFormat="1" applyFont="1" applyAlignment="1" applyProtection="1">
      <alignment horizontal="right" vertical="top"/>
      <protection locked="0"/>
    </xf>
    <xf numFmtId="39" fontId="26" fillId="0" borderId="0" xfId="0" applyNumberFormat="1" applyFont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left" vertical="top"/>
      <protection locked="0"/>
    </xf>
    <xf numFmtId="37" fontId="28" fillId="0" borderId="0" xfId="0" applyNumberFormat="1" applyFont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39" fontId="5" fillId="0" borderId="50" xfId="0" applyNumberFormat="1" applyFont="1" applyBorder="1" applyAlignment="1" applyProtection="1">
      <alignment horizontal="right" vertical="center"/>
      <protection locked="0"/>
    </xf>
    <xf numFmtId="39" fontId="5" fillId="0" borderId="49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12" fillId="0" borderId="73" xfId="0" applyFont="1" applyBorder="1" applyAlignment="1" applyProtection="1">
      <alignment horizontal="left" vertical="top" wrapText="1"/>
      <protection/>
    </xf>
    <xf numFmtId="0" fontId="0" fillId="0" borderId="73" xfId="0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workbookViewId="0" topLeftCell="A1">
      <pane ySplit="3" topLeftCell="A14" activePane="bottomLeft" state="frozen"/>
      <selection pane="bottomLeft" activeCell="I48" sqref="I48"/>
    </sheetView>
  </sheetViews>
  <sheetFormatPr defaultColWidth="11.66015625" defaultRowHeight="10.5" customHeight="1"/>
  <cols>
    <col min="1" max="1" width="3.33203125" style="1" customWidth="1"/>
    <col min="2" max="2" width="2.83203125" style="1" customWidth="1"/>
    <col min="3" max="3" width="4.16015625" style="1" customWidth="1"/>
    <col min="4" max="4" width="12.16015625" style="1" customWidth="1"/>
    <col min="5" max="5" width="17.5" style="1" customWidth="1"/>
    <col min="6" max="6" width="0.4921875" style="1" customWidth="1"/>
    <col min="7" max="7" width="3.5" style="1" customWidth="1"/>
    <col min="8" max="8" width="3.33203125" style="1" customWidth="1"/>
    <col min="9" max="9" width="13.66015625" style="1" customWidth="1"/>
    <col min="10" max="10" width="17.83203125" style="1" customWidth="1"/>
    <col min="11" max="11" width="0.65625" style="1" customWidth="1"/>
    <col min="12" max="13" width="3.33203125" style="1" customWidth="1"/>
    <col min="14" max="14" width="6.33203125" style="1" customWidth="1"/>
    <col min="15" max="15" width="7.16015625" style="1" customWidth="1"/>
    <col min="16" max="16" width="13.33203125" style="1" customWidth="1"/>
    <col min="17" max="17" width="8.33203125" style="1" customWidth="1"/>
    <col min="18" max="18" width="19.66015625" style="1" customWidth="1"/>
    <col min="19" max="19" width="0.4921875" style="1" customWidth="1"/>
    <col min="20" max="16384" width="11.66015625" style="1" customWidth="1"/>
  </cols>
  <sheetData>
    <row r="1" spans="1:19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.2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8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.4" customHeight="1">
      <c r="A5" s="15"/>
      <c r="B5" s="16" t="s">
        <v>1</v>
      </c>
      <c r="C5" s="16"/>
      <c r="D5" s="16"/>
      <c r="E5" s="249" t="s">
        <v>2</v>
      </c>
      <c r="F5" s="250"/>
      <c r="G5" s="250"/>
      <c r="H5" s="250"/>
      <c r="I5" s="250"/>
      <c r="J5" s="250"/>
      <c r="K5" s="250"/>
      <c r="L5" s="251"/>
      <c r="M5" s="16"/>
      <c r="N5" s="16"/>
      <c r="O5" s="248" t="s">
        <v>3</v>
      </c>
      <c r="P5" s="248"/>
      <c r="Q5" s="17"/>
      <c r="R5" s="18"/>
      <c r="S5" s="19"/>
    </row>
    <row r="6" spans="1:19" ht="24.4" customHeight="1">
      <c r="A6" s="15"/>
      <c r="B6" s="16" t="s">
        <v>4</v>
      </c>
      <c r="C6" s="16"/>
      <c r="D6" s="16"/>
      <c r="E6" s="252"/>
      <c r="F6" s="253"/>
      <c r="G6" s="253"/>
      <c r="H6" s="253"/>
      <c r="I6" s="253"/>
      <c r="J6" s="253"/>
      <c r="K6" s="253"/>
      <c r="L6" s="254"/>
      <c r="M6" s="16"/>
      <c r="N6" s="16"/>
      <c r="O6" s="248" t="s">
        <v>5</v>
      </c>
      <c r="P6" s="248"/>
      <c r="Q6" s="20"/>
      <c r="R6" s="19"/>
      <c r="S6" s="19"/>
    </row>
    <row r="7" spans="1:19" ht="24.4" customHeight="1">
      <c r="A7" s="15"/>
      <c r="B7" s="16"/>
      <c r="C7" s="16"/>
      <c r="D7" s="16"/>
      <c r="E7" s="255" t="s">
        <v>6</v>
      </c>
      <c r="F7" s="256"/>
      <c r="G7" s="256"/>
      <c r="H7" s="256"/>
      <c r="I7" s="256"/>
      <c r="J7" s="256"/>
      <c r="K7" s="256"/>
      <c r="L7" s="257"/>
      <c r="M7" s="16"/>
      <c r="N7" s="16"/>
      <c r="O7" s="248" t="s">
        <v>7</v>
      </c>
      <c r="P7" s="248"/>
      <c r="Q7" s="21" t="s">
        <v>8</v>
      </c>
      <c r="R7" s="22"/>
      <c r="S7" s="19"/>
    </row>
    <row r="8" spans="1:19" ht="24.4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48" t="s">
        <v>9</v>
      </c>
      <c r="P8" s="248"/>
      <c r="Q8" s="16" t="s">
        <v>10</v>
      </c>
      <c r="R8" s="16"/>
      <c r="S8" s="19"/>
    </row>
    <row r="9" spans="1:19" ht="24.4" customHeight="1">
      <c r="A9" s="15"/>
      <c r="B9" s="16" t="s">
        <v>11</v>
      </c>
      <c r="C9" s="16"/>
      <c r="D9" s="16"/>
      <c r="E9" s="258" t="s">
        <v>6</v>
      </c>
      <c r="F9" s="259"/>
      <c r="G9" s="259"/>
      <c r="H9" s="259"/>
      <c r="I9" s="259"/>
      <c r="J9" s="259"/>
      <c r="K9" s="259"/>
      <c r="L9" s="260"/>
      <c r="M9" s="16"/>
      <c r="N9" s="16"/>
      <c r="O9" s="271"/>
      <c r="P9" s="272"/>
      <c r="Q9" s="23"/>
      <c r="R9" s="24"/>
      <c r="S9" s="19"/>
    </row>
    <row r="10" spans="1:19" ht="24.4" customHeight="1">
      <c r="A10" s="15"/>
      <c r="B10" s="16" t="s">
        <v>12</v>
      </c>
      <c r="C10" s="16"/>
      <c r="D10" s="16"/>
      <c r="E10" s="261" t="s">
        <v>6</v>
      </c>
      <c r="F10" s="262"/>
      <c r="G10" s="262"/>
      <c r="H10" s="262"/>
      <c r="I10" s="262"/>
      <c r="J10" s="262"/>
      <c r="K10" s="262"/>
      <c r="L10" s="263"/>
      <c r="M10" s="16"/>
      <c r="N10" s="16"/>
      <c r="O10" s="271"/>
      <c r="P10" s="272"/>
      <c r="Q10" s="23"/>
      <c r="R10" s="24"/>
      <c r="S10" s="19"/>
    </row>
    <row r="11" spans="1:19" ht="24.4" customHeight="1">
      <c r="A11" s="15"/>
      <c r="B11" s="16" t="s">
        <v>13</v>
      </c>
      <c r="C11" s="16"/>
      <c r="D11" s="16"/>
      <c r="E11" s="261" t="s">
        <v>6</v>
      </c>
      <c r="F11" s="262"/>
      <c r="G11" s="262"/>
      <c r="H11" s="262"/>
      <c r="I11" s="262"/>
      <c r="J11" s="262"/>
      <c r="K11" s="262"/>
      <c r="L11" s="263"/>
      <c r="M11" s="16"/>
      <c r="N11" s="16"/>
      <c r="O11" s="271"/>
      <c r="P11" s="272"/>
      <c r="Q11" s="23"/>
      <c r="R11" s="24"/>
      <c r="S11" s="19"/>
    </row>
    <row r="12" spans="1:19" ht="24.4" customHeight="1">
      <c r="A12" s="15"/>
      <c r="B12" s="16" t="s">
        <v>14</v>
      </c>
      <c r="C12" s="16"/>
      <c r="D12" s="16"/>
      <c r="E12" s="268"/>
      <c r="F12" s="269"/>
      <c r="G12" s="269"/>
      <c r="H12" s="269"/>
      <c r="I12" s="269"/>
      <c r="J12" s="269"/>
      <c r="K12" s="269"/>
      <c r="L12" s="270"/>
      <c r="M12" s="16"/>
      <c r="N12" s="16"/>
      <c r="O12" s="264"/>
      <c r="P12" s="265"/>
      <c r="Q12" s="264"/>
      <c r="R12" s="265"/>
      <c r="S12" s="19"/>
    </row>
    <row r="13" spans="1:19" ht="12.95" customHeight="1">
      <c r="A13" s="25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7"/>
      <c r="Q13" s="27"/>
      <c r="R13" s="26"/>
      <c r="S13" s="28"/>
    </row>
    <row r="14" spans="1:19" ht="19.15" customHeight="1">
      <c r="A14" s="15"/>
      <c r="B14" s="16"/>
      <c r="C14" s="16"/>
      <c r="D14" s="16"/>
      <c r="E14" s="29" t="s">
        <v>15</v>
      </c>
      <c r="F14" s="16"/>
      <c r="G14" s="16"/>
      <c r="H14" s="16"/>
      <c r="I14" s="16"/>
      <c r="J14" s="16"/>
      <c r="K14" s="16"/>
      <c r="L14" s="16"/>
      <c r="M14" s="16"/>
      <c r="N14" s="16"/>
      <c r="O14" s="273" t="s">
        <v>16</v>
      </c>
      <c r="P14" s="273"/>
      <c r="Q14" s="29"/>
      <c r="R14" s="30"/>
      <c r="S14" s="19"/>
    </row>
    <row r="15" spans="1:19" ht="19.15" customHeight="1">
      <c r="A15" s="15"/>
      <c r="B15" s="16"/>
      <c r="C15" s="16"/>
      <c r="D15" s="16"/>
      <c r="E15" s="31"/>
      <c r="F15" s="16"/>
      <c r="G15" s="29"/>
      <c r="H15" s="16"/>
      <c r="I15" s="29"/>
      <c r="J15" s="16"/>
      <c r="K15" s="16"/>
      <c r="L15" s="16"/>
      <c r="M15" s="16"/>
      <c r="N15" s="16"/>
      <c r="O15" s="271"/>
      <c r="P15" s="272"/>
      <c r="Q15" s="29"/>
      <c r="R15" s="32"/>
      <c r="S15" s="19"/>
    </row>
    <row r="16" spans="1:19" ht="8.8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6"/>
      <c r="P16" s="34"/>
      <c r="Q16" s="34"/>
      <c r="R16" s="34"/>
      <c r="S16" s="35"/>
    </row>
    <row r="17" spans="1:19" ht="20.45" customHeight="1">
      <c r="A17" s="36"/>
      <c r="B17" s="37"/>
      <c r="C17" s="37"/>
      <c r="D17" s="37"/>
      <c r="E17" s="38" t="s">
        <v>17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37"/>
      <c r="Q17" s="37"/>
      <c r="R17" s="37"/>
      <c r="S17" s="39"/>
    </row>
    <row r="18" spans="1:19" ht="21.75" customHeight="1">
      <c r="A18" s="40" t="s">
        <v>18</v>
      </c>
      <c r="B18" s="41"/>
      <c r="C18" s="41"/>
      <c r="D18" s="42"/>
      <c r="E18" s="43" t="s">
        <v>19</v>
      </c>
      <c r="F18" s="42"/>
      <c r="G18" s="43" t="s">
        <v>20</v>
      </c>
      <c r="H18" s="41"/>
      <c r="I18" s="42"/>
      <c r="J18" s="43" t="s">
        <v>21</v>
      </c>
      <c r="K18" s="41"/>
      <c r="L18" s="43" t="s">
        <v>22</v>
      </c>
      <c r="M18" s="41"/>
      <c r="N18" s="41"/>
      <c r="O18" s="41"/>
      <c r="P18" s="42"/>
      <c r="Q18" s="43" t="s">
        <v>23</v>
      </c>
      <c r="R18" s="41"/>
      <c r="S18" s="44"/>
    </row>
    <row r="19" spans="1:19" ht="19.7" customHeight="1">
      <c r="A19" s="45"/>
      <c r="B19" s="46"/>
      <c r="C19" s="46"/>
      <c r="D19" s="47">
        <v>0</v>
      </c>
      <c r="E19" s="48">
        <v>0</v>
      </c>
      <c r="F19" s="49"/>
      <c r="G19" s="50"/>
      <c r="H19" s="46"/>
      <c r="I19" s="47">
        <v>0</v>
      </c>
      <c r="J19" s="48">
        <v>0</v>
      </c>
      <c r="K19" s="51"/>
      <c r="L19" s="50"/>
      <c r="M19" s="46"/>
      <c r="N19" s="46"/>
      <c r="O19" s="52"/>
      <c r="P19" s="47">
        <v>0</v>
      </c>
      <c r="Q19" s="50"/>
      <c r="R19" s="53">
        <v>0</v>
      </c>
      <c r="S19" s="54"/>
    </row>
    <row r="20" spans="1:19" ht="20.45" customHeight="1">
      <c r="A20" s="36"/>
      <c r="B20" s="37"/>
      <c r="C20" s="37"/>
      <c r="D20" s="37"/>
      <c r="E20" s="38" t="s">
        <v>24</v>
      </c>
      <c r="F20" s="37"/>
      <c r="G20" s="37"/>
      <c r="H20" s="37"/>
      <c r="I20" s="37"/>
      <c r="J20" s="55" t="s">
        <v>25</v>
      </c>
      <c r="K20" s="37"/>
      <c r="L20" s="37"/>
      <c r="M20" s="37"/>
      <c r="N20" s="37"/>
      <c r="O20" s="34"/>
      <c r="P20" s="37"/>
      <c r="Q20" s="37"/>
      <c r="R20" s="37"/>
      <c r="S20" s="39"/>
    </row>
    <row r="21" spans="1:19" ht="19.7" customHeight="1">
      <c r="A21" s="56" t="s">
        <v>26</v>
      </c>
      <c r="B21" s="57"/>
      <c r="C21" s="58" t="s">
        <v>27</v>
      </c>
      <c r="D21" s="59"/>
      <c r="E21" s="59"/>
      <c r="F21" s="60"/>
      <c r="G21" s="56" t="s">
        <v>28</v>
      </c>
      <c r="H21" s="61"/>
      <c r="I21" s="58" t="s">
        <v>29</v>
      </c>
      <c r="J21" s="59"/>
      <c r="K21" s="59"/>
      <c r="L21" s="56" t="s">
        <v>30</v>
      </c>
      <c r="M21" s="61"/>
      <c r="N21" s="58" t="s">
        <v>31</v>
      </c>
      <c r="O21" s="62"/>
      <c r="P21" s="59"/>
      <c r="Q21" s="59"/>
      <c r="R21" s="59"/>
      <c r="S21" s="60"/>
    </row>
    <row r="22" spans="1:19" ht="19.7" customHeight="1">
      <c r="A22" s="63" t="s">
        <v>32</v>
      </c>
      <c r="B22" s="64" t="s">
        <v>33</v>
      </c>
      <c r="C22" s="65"/>
      <c r="D22" s="66" t="s">
        <v>34</v>
      </c>
      <c r="E22" s="67"/>
      <c r="F22" s="68"/>
      <c r="G22" s="63" t="s">
        <v>35</v>
      </c>
      <c r="H22" s="69" t="s">
        <v>36</v>
      </c>
      <c r="I22" s="70"/>
      <c r="J22" s="71">
        <v>0</v>
      </c>
      <c r="K22" s="72"/>
      <c r="L22" s="63" t="s">
        <v>37</v>
      </c>
      <c r="M22" s="73" t="s">
        <v>38</v>
      </c>
      <c r="N22" s="74"/>
      <c r="O22" s="74"/>
      <c r="P22" s="74"/>
      <c r="Q22" s="75">
        <v>0.025</v>
      </c>
      <c r="R22" s="67">
        <f>E28*0.025</f>
        <v>0</v>
      </c>
      <c r="S22" s="68"/>
    </row>
    <row r="23" spans="1:19" ht="19.7" customHeight="1">
      <c r="A23" s="63" t="s">
        <v>39</v>
      </c>
      <c r="B23" s="76"/>
      <c r="C23" s="77"/>
      <c r="D23" s="66" t="s">
        <v>40</v>
      </c>
      <c r="E23" s="67"/>
      <c r="F23" s="68"/>
      <c r="G23" s="63" t="s">
        <v>41</v>
      </c>
      <c r="H23" s="16" t="s">
        <v>42</v>
      </c>
      <c r="I23" s="70"/>
      <c r="J23" s="71">
        <v>0</v>
      </c>
      <c r="K23" s="72"/>
      <c r="L23" s="63" t="s">
        <v>43</v>
      </c>
      <c r="M23" s="73" t="s">
        <v>44</v>
      </c>
      <c r="N23" s="74"/>
      <c r="O23" s="16"/>
      <c r="P23" s="74"/>
      <c r="Q23" s="75"/>
      <c r="R23" s="67"/>
      <c r="S23" s="68"/>
    </row>
    <row r="24" spans="1:19" ht="19.7" customHeight="1">
      <c r="A24" s="63" t="s">
        <v>45</v>
      </c>
      <c r="B24" s="64" t="s">
        <v>46</v>
      </c>
      <c r="C24" s="65"/>
      <c r="D24" s="66" t="s">
        <v>34</v>
      </c>
      <c r="E24" s="67"/>
      <c r="F24" s="68"/>
      <c r="G24" s="63" t="s">
        <v>47</v>
      </c>
      <c r="H24" s="69" t="s">
        <v>48</v>
      </c>
      <c r="I24" s="70"/>
      <c r="J24" s="71">
        <v>0</v>
      </c>
      <c r="K24" s="72"/>
      <c r="L24" s="63" t="s">
        <v>49</v>
      </c>
      <c r="M24" s="73" t="s">
        <v>50</v>
      </c>
      <c r="N24" s="74"/>
      <c r="O24" s="74"/>
      <c r="P24" s="74"/>
      <c r="Q24" s="75">
        <v>0.05</v>
      </c>
      <c r="R24" s="67">
        <f>E28*0.05</f>
        <v>0</v>
      </c>
      <c r="S24" s="68"/>
    </row>
    <row r="25" spans="1:19" ht="19.7" customHeight="1">
      <c r="A25" s="63" t="s">
        <v>51</v>
      </c>
      <c r="B25" s="76"/>
      <c r="C25" s="77"/>
      <c r="D25" s="66" t="s">
        <v>40</v>
      </c>
      <c r="E25" s="67"/>
      <c r="F25" s="68"/>
      <c r="G25" s="63" t="s">
        <v>52</v>
      </c>
      <c r="H25" s="69"/>
      <c r="I25" s="70"/>
      <c r="J25" s="71">
        <v>0</v>
      </c>
      <c r="K25" s="72"/>
      <c r="L25" s="63" t="s">
        <v>53</v>
      </c>
      <c r="M25" s="73" t="s">
        <v>54</v>
      </c>
      <c r="N25" s="74"/>
      <c r="O25" s="16"/>
      <c r="P25" s="74"/>
      <c r="Q25" s="75">
        <v>0.07</v>
      </c>
      <c r="R25" s="67">
        <f>E28*0.07</f>
        <v>0</v>
      </c>
      <c r="S25" s="68"/>
    </row>
    <row r="26" spans="1:19" ht="19.7" customHeight="1">
      <c r="A26" s="63" t="s">
        <v>55</v>
      </c>
      <c r="B26" s="64" t="s">
        <v>56</v>
      </c>
      <c r="C26" s="65"/>
      <c r="D26" s="66" t="s">
        <v>34</v>
      </c>
      <c r="E26" s="67"/>
      <c r="F26" s="68"/>
      <c r="G26" s="78"/>
      <c r="H26" s="74"/>
      <c r="I26" s="70"/>
      <c r="J26" s="79"/>
      <c r="K26" s="72"/>
      <c r="L26" s="63" t="s">
        <v>57</v>
      </c>
      <c r="M26" s="73" t="s">
        <v>58</v>
      </c>
      <c r="N26" s="74"/>
      <c r="O26" s="74"/>
      <c r="P26" s="74"/>
      <c r="Q26" s="75"/>
      <c r="R26" s="67"/>
      <c r="S26" s="68"/>
    </row>
    <row r="27" spans="1:19" ht="19.7" customHeight="1">
      <c r="A27" s="63" t="s">
        <v>59</v>
      </c>
      <c r="B27" s="76"/>
      <c r="C27" s="77"/>
      <c r="D27" s="66" t="s">
        <v>40</v>
      </c>
      <c r="E27" s="67"/>
      <c r="F27" s="68"/>
      <c r="G27" s="78"/>
      <c r="H27" s="74"/>
      <c r="I27" s="70"/>
      <c r="J27" s="79"/>
      <c r="K27" s="72"/>
      <c r="L27" s="63" t="s">
        <v>60</v>
      </c>
      <c r="M27" s="69" t="s">
        <v>61</v>
      </c>
      <c r="N27" s="74"/>
      <c r="O27" s="16"/>
      <c r="P27" s="74"/>
      <c r="Q27" s="70"/>
      <c r="R27" s="67"/>
      <c r="S27" s="68"/>
    </row>
    <row r="28" spans="1:19" ht="19.7" customHeight="1">
      <c r="A28" s="63" t="s">
        <v>62</v>
      </c>
      <c r="B28" s="80" t="s">
        <v>63</v>
      </c>
      <c r="C28" s="74"/>
      <c r="D28" s="70"/>
      <c r="E28" s="81">
        <f>SUM(E22:E27)</f>
        <v>0</v>
      </c>
      <c r="F28" s="39"/>
      <c r="G28" s="63" t="s">
        <v>64</v>
      </c>
      <c r="H28" s="80" t="s">
        <v>65</v>
      </c>
      <c r="I28" s="70"/>
      <c r="J28" s="82"/>
      <c r="K28" s="83"/>
      <c r="L28" s="63" t="s">
        <v>66</v>
      </c>
      <c r="M28" s="80" t="s">
        <v>67</v>
      </c>
      <c r="N28" s="74"/>
      <c r="O28" s="74"/>
      <c r="P28" s="74"/>
      <c r="Q28" s="70"/>
      <c r="R28" s="81">
        <f>SUM(R22:R27)</f>
        <v>0</v>
      </c>
      <c r="S28" s="39"/>
    </row>
    <row r="29" spans="1:19" ht="19.7" customHeight="1">
      <c r="A29" s="84" t="s">
        <v>68</v>
      </c>
      <c r="B29" s="85" t="s">
        <v>69</v>
      </c>
      <c r="C29" s="86"/>
      <c r="D29" s="87"/>
      <c r="E29" s="88">
        <v>0</v>
      </c>
      <c r="F29" s="89"/>
      <c r="G29" s="84" t="s">
        <v>70</v>
      </c>
      <c r="H29" s="85" t="s">
        <v>71</v>
      </c>
      <c r="I29" s="87"/>
      <c r="J29" s="90">
        <v>0</v>
      </c>
      <c r="K29" s="91"/>
      <c r="L29" s="84" t="s">
        <v>72</v>
      </c>
      <c r="M29" s="85" t="s">
        <v>73</v>
      </c>
      <c r="N29" s="86"/>
      <c r="O29" s="34"/>
      <c r="P29" s="86"/>
      <c r="Q29" s="87"/>
      <c r="R29" s="88">
        <v>0</v>
      </c>
      <c r="S29" s="89"/>
    </row>
    <row r="30" spans="1:19" ht="19.7" customHeight="1">
      <c r="A30" s="92"/>
      <c r="B30" s="93"/>
      <c r="C30" s="94" t="s">
        <v>74</v>
      </c>
      <c r="D30" s="95"/>
      <c r="E30" s="95"/>
      <c r="F30" s="95"/>
      <c r="G30" s="95"/>
      <c r="H30" s="95"/>
      <c r="I30" s="95"/>
      <c r="J30" s="95"/>
      <c r="K30" s="95"/>
      <c r="L30" s="56" t="s">
        <v>75</v>
      </c>
      <c r="M30" s="96"/>
      <c r="N30" s="59" t="s">
        <v>76</v>
      </c>
      <c r="O30" s="97"/>
      <c r="P30" s="97"/>
      <c r="Q30" s="97"/>
      <c r="R30" s="98">
        <f>E28+R28</f>
        <v>0</v>
      </c>
      <c r="S30" s="99"/>
    </row>
    <row r="31" spans="1:19" ht="14.2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00"/>
      <c r="M31" s="101" t="s">
        <v>77</v>
      </c>
      <c r="N31" s="102"/>
      <c r="O31" s="103" t="s">
        <v>78</v>
      </c>
      <c r="P31" s="102"/>
      <c r="Q31" s="103" t="s">
        <v>79</v>
      </c>
      <c r="R31" s="103" t="s">
        <v>80</v>
      </c>
      <c r="S31" s="104"/>
    </row>
    <row r="32" spans="1:19" ht="12.9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08" t="s">
        <v>81</v>
      </c>
      <c r="N32" s="109"/>
      <c r="O32" s="110">
        <v>15</v>
      </c>
      <c r="P32" s="266">
        <v>0</v>
      </c>
      <c r="Q32" s="266"/>
      <c r="R32" s="111">
        <v>0</v>
      </c>
      <c r="S32" s="112"/>
    </row>
    <row r="33" spans="1:19" ht="12.9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7"/>
      <c r="M33" s="113" t="s">
        <v>82</v>
      </c>
      <c r="N33" s="114"/>
      <c r="O33" s="115">
        <v>21</v>
      </c>
      <c r="P33" s="267">
        <f>R30</f>
        <v>0</v>
      </c>
      <c r="Q33" s="267"/>
      <c r="R33" s="116">
        <f>P33*0.21</f>
        <v>0</v>
      </c>
      <c r="S33" s="117"/>
    </row>
    <row r="34" spans="1:19" ht="19.7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8"/>
      <c r="M34" s="119" t="s">
        <v>83</v>
      </c>
      <c r="N34" s="120"/>
      <c r="O34" s="121"/>
      <c r="P34" s="120"/>
      <c r="Q34" s="122"/>
      <c r="R34" s="123">
        <f>P33+R33</f>
        <v>0</v>
      </c>
      <c r="S34" s="124"/>
    </row>
    <row r="35" spans="1:19" ht="19.7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25" t="s">
        <v>84</v>
      </c>
      <c r="M35" s="126"/>
      <c r="N35" s="127" t="s">
        <v>85</v>
      </c>
      <c r="O35" s="128"/>
      <c r="P35" s="126"/>
      <c r="Q35" s="126"/>
      <c r="R35" s="126"/>
      <c r="S35" s="129"/>
    </row>
    <row r="36" spans="1:19" ht="14.2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30"/>
      <c r="M36" s="131" t="s">
        <v>86</v>
      </c>
      <c r="N36" s="132"/>
      <c r="O36" s="132"/>
      <c r="P36" s="132"/>
      <c r="Q36" s="132"/>
      <c r="R36" s="133">
        <v>0</v>
      </c>
      <c r="S36" s="134"/>
    </row>
    <row r="37" spans="1:19" ht="14.2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30"/>
      <c r="M37" s="131" t="s">
        <v>87</v>
      </c>
      <c r="N37" s="132"/>
      <c r="O37" s="132"/>
      <c r="P37" s="132"/>
      <c r="Q37" s="132"/>
      <c r="R37" s="133">
        <v>0</v>
      </c>
      <c r="S37" s="134"/>
    </row>
    <row r="38" spans="1:19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88</v>
      </c>
      <c r="N38" s="139"/>
      <c r="O38" s="139"/>
      <c r="P38" s="139"/>
      <c r="Q38" s="139"/>
      <c r="R38" s="140">
        <v>0</v>
      </c>
      <c r="S38" s="141"/>
    </row>
  </sheetData>
  <mergeCells count="20">
    <mergeCell ref="O8:P8"/>
    <mergeCell ref="O9:P9"/>
    <mergeCell ref="O10:P10"/>
    <mergeCell ref="O14:P14"/>
    <mergeCell ref="O15:P15"/>
    <mergeCell ref="O11:P11"/>
    <mergeCell ref="O12:P12"/>
    <mergeCell ref="E9:L9"/>
    <mergeCell ref="E10:L10"/>
    <mergeCell ref="Q12:R12"/>
    <mergeCell ref="P32:Q32"/>
    <mergeCell ref="P33:Q33"/>
    <mergeCell ref="E12:L12"/>
    <mergeCell ref="E11:L11"/>
    <mergeCell ref="O5:P5"/>
    <mergeCell ref="O6:P6"/>
    <mergeCell ref="E5:L5"/>
    <mergeCell ref="E6:L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"/>
  <sheetViews>
    <sheetView showGridLines="0" workbookViewId="0" topLeftCell="A15">
      <selection activeCell="C26" sqref="C26"/>
    </sheetView>
  </sheetViews>
  <sheetFormatPr defaultColWidth="11.83203125" defaultRowHeight="10.5" customHeight="1"/>
  <cols>
    <col min="1" max="1" width="15.66015625" style="1" customWidth="1"/>
    <col min="2" max="2" width="46" style="1" customWidth="1"/>
    <col min="3" max="3" width="22.16015625" style="1" customWidth="1"/>
    <col min="4" max="5" width="20" style="1" customWidth="1"/>
    <col min="6" max="16384" width="11.83203125" style="1" customWidth="1"/>
  </cols>
  <sheetData>
    <row r="1" spans="1:5" ht="27.75" customHeight="1">
      <c r="A1" s="274" t="s">
        <v>89</v>
      </c>
      <c r="B1" s="274"/>
      <c r="C1" s="274"/>
      <c r="D1" s="274"/>
      <c r="E1" s="274"/>
    </row>
    <row r="2" spans="1:5" ht="13.15" customHeight="1">
      <c r="A2" s="142" t="s">
        <v>90</v>
      </c>
      <c r="B2" s="143"/>
      <c r="C2" s="143"/>
      <c r="D2" s="143"/>
      <c r="E2" s="143"/>
    </row>
    <row r="3" spans="1:5" ht="13.15" customHeight="1">
      <c r="A3" s="142" t="s">
        <v>91</v>
      </c>
      <c r="B3" s="143"/>
      <c r="C3" s="143"/>
      <c r="D3" s="143"/>
      <c r="E3" s="143"/>
    </row>
    <row r="4" spans="1:5" ht="13.7" customHeight="1">
      <c r="A4" s="144"/>
      <c r="B4" s="144"/>
      <c r="C4" s="145"/>
      <c r="D4" s="145"/>
      <c r="E4" s="145"/>
    </row>
    <row r="5" spans="1:5" ht="6.75" customHeight="1">
      <c r="A5" s="145"/>
      <c r="B5" s="145"/>
      <c r="C5" s="145"/>
      <c r="D5" s="145"/>
      <c r="E5" s="145"/>
    </row>
    <row r="6" spans="1:5" ht="13.15" customHeight="1">
      <c r="A6" s="143" t="s">
        <v>92</v>
      </c>
      <c r="B6" s="146"/>
      <c r="C6" s="146"/>
      <c r="D6" s="146"/>
      <c r="E6" s="146"/>
    </row>
    <row r="7" spans="1:5" ht="13.7" customHeight="1">
      <c r="A7" s="143" t="s">
        <v>93</v>
      </c>
      <c r="B7" s="146"/>
      <c r="C7" s="146"/>
      <c r="D7" s="143" t="s">
        <v>296</v>
      </c>
      <c r="E7" s="146"/>
    </row>
    <row r="8" spans="1:5" ht="13.7" customHeight="1">
      <c r="A8" s="143" t="s">
        <v>94</v>
      </c>
      <c r="B8" s="146"/>
      <c r="C8" s="146"/>
      <c r="D8" s="143" t="s">
        <v>297</v>
      </c>
      <c r="E8" s="146"/>
    </row>
    <row r="9" spans="1:5" ht="6.4" customHeight="1">
      <c r="A9" s="147"/>
      <c r="B9" s="147"/>
      <c r="C9" s="147"/>
      <c r="D9" s="147"/>
      <c r="E9" s="147"/>
    </row>
    <row r="10" spans="1:5" ht="22.7" customHeight="1">
      <c r="A10" s="148" t="s">
        <v>95</v>
      </c>
      <c r="B10" s="148" t="s">
        <v>96</v>
      </c>
      <c r="C10" s="148" t="s">
        <v>97</v>
      </c>
      <c r="D10" s="148" t="s">
        <v>98</v>
      </c>
      <c r="E10" s="148" t="s">
        <v>99</v>
      </c>
    </row>
    <row r="11" spans="1:5" ht="12.75" customHeight="1" hidden="1">
      <c r="A11" s="148" t="s">
        <v>32</v>
      </c>
      <c r="B11" s="148" t="s">
        <v>39</v>
      </c>
      <c r="C11" s="148" t="s">
        <v>55</v>
      </c>
      <c r="D11" s="148" t="s">
        <v>59</v>
      </c>
      <c r="E11" s="148" t="s">
        <v>62</v>
      </c>
    </row>
    <row r="12" spans="1:5" ht="4.7" customHeight="1">
      <c r="A12" s="147"/>
      <c r="B12" s="147"/>
      <c r="C12" s="147"/>
      <c r="D12" s="147"/>
      <c r="E12" s="147"/>
    </row>
    <row r="13" spans="1:5" ht="30.6" customHeight="1">
      <c r="A13" s="149" t="s">
        <v>33</v>
      </c>
      <c r="B13" s="149" t="s">
        <v>100</v>
      </c>
      <c r="C13" s="150">
        <f>Rozpočet!H13</f>
        <v>0</v>
      </c>
      <c r="D13" s="151">
        <v>16.9912</v>
      </c>
      <c r="E13" s="151">
        <v>47.788043</v>
      </c>
    </row>
    <row r="14" spans="1:5" ht="28.5" customHeight="1">
      <c r="A14" s="152" t="s">
        <v>59</v>
      </c>
      <c r="B14" s="152" t="s">
        <v>101</v>
      </c>
      <c r="C14" s="153">
        <f>Rozpočet!H14</f>
        <v>0</v>
      </c>
      <c r="D14" s="154">
        <v>16.9912</v>
      </c>
      <c r="E14" s="154">
        <v>0</v>
      </c>
    </row>
    <row r="15" spans="1:5" ht="28.5" customHeight="1">
      <c r="A15" s="152" t="s">
        <v>41</v>
      </c>
      <c r="B15" s="152" t="s">
        <v>102</v>
      </c>
      <c r="C15" s="153">
        <f>Rozpočet!H19</f>
        <v>0</v>
      </c>
      <c r="D15" s="154">
        <v>0</v>
      </c>
      <c r="E15" s="154">
        <v>47.788043</v>
      </c>
    </row>
    <row r="16" spans="1:5" ht="28.5" customHeight="1">
      <c r="A16" s="152" t="s">
        <v>103</v>
      </c>
      <c r="B16" s="152" t="s">
        <v>104</v>
      </c>
      <c r="C16" s="153">
        <f>Rozpočet!H42</f>
        <v>0</v>
      </c>
      <c r="D16" s="154">
        <v>0</v>
      </c>
      <c r="E16" s="154">
        <v>0</v>
      </c>
    </row>
    <row r="17" spans="1:5" ht="28.5" customHeight="1">
      <c r="A17" s="152" t="s">
        <v>105</v>
      </c>
      <c r="B17" s="152" t="s">
        <v>106</v>
      </c>
      <c r="C17" s="153">
        <f>Rozpočet!H49</f>
        <v>0</v>
      </c>
      <c r="D17" s="154">
        <v>0</v>
      </c>
      <c r="E17" s="154">
        <v>0</v>
      </c>
    </row>
    <row r="18" spans="1:5" ht="30.6" customHeight="1">
      <c r="A18" s="149" t="s">
        <v>46</v>
      </c>
      <c r="B18" s="149" t="s">
        <v>107</v>
      </c>
      <c r="C18" s="150">
        <f>Rozpočet!H51</f>
        <v>0</v>
      </c>
      <c r="D18" s="151">
        <v>4.368375</v>
      </c>
      <c r="E18" s="151">
        <v>0.00115</v>
      </c>
    </row>
    <row r="19" spans="1:5" ht="28.5" customHeight="1">
      <c r="A19" s="152" t="s">
        <v>108</v>
      </c>
      <c r="B19" s="152" t="s">
        <v>109</v>
      </c>
      <c r="C19" s="153">
        <f>Rozpočet!H52</f>
        <v>0</v>
      </c>
      <c r="D19" s="154">
        <v>4.213795</v>
      </c>
      <c r="E19" s="154">
        <v>0</v>
      </c>
    </row>
    <row r="20" spans="1:5" ht="28.5" customHeight="1">
      <c r="A20" s="152" t="s">
        <v>110</v>
      </c>
      <c r="B20" s="152" t="s">
        <v>111</v>
      </c>
      <c r="C20" s="153">
        <f>Rozpočet!H57</f>
        <v>0</v>
      </c>
      <c r="D20" s="154">
        <v>0</v>
      </c>
      <c r="E20" s="154">
        <v>0.00115</v>
      </c>
    </row>
    <row r="21" spans="1:5" ht="28.5" customHeight="1">
      <c r="A21" s="152" t="s">
        <v>112</v>
      </c>
      <c r="B21" s="152" t="s">
        <v>113</v>
      </c>
      <c r="C21" s="153">
        <f>Rozpočet!H63</f>
        <v>0</v>
      </c>
      <c r="D21" s="154">
        <v>0.00015</v>
      </c>
      <c r="E21" s="154">
        <v>0</v>
      </c>
    </row>
    <row r="22" spans="1:5" ht="28.5" customHeight="1">
      <c r="A22" s="152" t="s">
        <v>114</v>
      </c>
      <c r="B22" s="152" t="s">
        <v>115</v>
      </c>
      <c r="C22" s="153">
        <f>Rozpočet!H65</f>
        <v>0</v>
      </c>
      <c r="D22" s="154">
        <v>0</v>
      </c>
      <c r="E22" s="154">
        <v>0</v>
      </c>
    </row>
    <row r="23" spans="1:5" ht="28.5" customHeight="1">
      <c r="A23" s="152" t="s">
        <v>116</v>
      </c>
      <c r="B23" s="152" t="s">
        <v>117</v>
      </c>
      <c r="C23" s="153">
        <f>Rozpočet!H70</f>
        <v>0</v>
      </c>
      <c r="D23" s="154">
        <v>0.07965</v>
      </c>
      <c r="E23" s="154">
        <v>0</v>
      </c>
    </row>
    <row r="24" spans="1:5" ht="28.5" customHeight="1">
      <c r="A24" s="152" t="s">
        <v>118</v>
      </c>
      <c r="B24" s="152" t="s">
        <v>119</v>
      </c>
      <c r="C24" s="153">
        <f>Rozpočet!H73</f>
        <v>0</v>
      </c>
      <c r="D24" s="154">
        <v>0.06542</v>
      </c>
      <c r="E24" s="154">
        <v>0</v>
      </c>
    </row>
    <row r="25" spans="1:5" ht="28.5" customHeight="1">
      <c r="A25" s="152" t="s">
        <v>120</v>
      </c>
      <c r="B25" s="152" t="s">
        <v>121</v>
      </c>
      <c r="C25" s="153">
        <f>Rozpočet!H77</f>
        <v>0</v>
      </c>
      <c r="D25" s="154">
        <v>0.00936</v>
      </c>
      <c r="E25" s="154">
        <v>0</v>
      </c>
    </row>
    <row r="26" spans="1:5" ht="30.6" customHeight="1">
      <c r="A26" s="149" t="s">
        <v>122</v>
      </c>
      <c r="B26" s="149" t="s">
        <v>123</v>
      </c>
      <c r="C26" s="150">
        <f>Rozpočet!H80</f>
        <v>0</v>
      </c>
      <c r="D26" s="151">
        <v>0</v>
      </c>
      <c r="E26" s="151">
        <v>0</v>
      </c>
    </row>
    <row r="27" spans="1:5" ht="28.5" customHeight="1">
      <c r="A27" s="152" t="s">
        <v>124</v>
      </c>
      <c r="B27" s="152" t="s">
        <v>125</v>
      </c>
      <c r="C27" s="153">
        <f>Rozpočet!H81</f>
        <v>0</v>
      </c>
      <c r="D27" s="154">
        <v>0</v>
      </c>
      <c r="E27" s="154">
        <v>0</v>
      </c>
    </row>
    <row r="28" spans="1:5" ht="30.6" customHeight="1">
      <c r="A28" s="155"/>
      <c r="B28" s="155" t="s">
        <v>126</v>
      </c>
      <c r="C28" s="156">
        <f>C13+C18+C26</f>
        <v>0</v>
      </c>
      <c r="D28" s="157">
        <v>21.359575</v>
      </c>
      <c r="E28" s="157">
        <v>47.789193</v>
      </c>
    </row>
  </sheetData>
  <mergeCells count="1">
    <mergeCell ref="A1:E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0"/>
  <sheetViews>
    <sheetView showGridLines="0" tabSelected="1" zoomScale="145" zoomScaleNormal="145" workbookViewId="0" topLeftCell="A1">
      <pane ySplit="12" topLeftCell="A13" activePane="bottomLeft" state="frozen"/>
      <selection pane="bottomLeft" activeCell="K4" sqref="K4"/>
    </sheetView>
  </sheetViews>
  <sheetFormatPr defaultColWidth="11.66015625" defaultRowHeight="10.5" customHeight="1"/>
  <cols>
    <col min="1" max="1" width="7.66015625" style="167" customWidth="1"/>
    <col min="2" max="2" width="9.5" style="168" customWidth="1"/>
    <col min="3" max="3" width="12.83203125" style="168" customWidth="1"/>
    <col min="4" max="4" width="51.66015625" style="168" customWidth="1"/>
    <col min="5" max="5" width="6" style="168" customWidth="1"/>
    <col min="6" max="6" width="12.33203125" style="169" customWidth="1"/>
    <col min="7" max="7" width="14.66015625" style="170" customWidth="1"/>
    <col min="8" max="8" width="23.33203125" style="170" customWidth="1"/>
    <col min="9" max="16384" width="11.66015625" style="1" customWidth="1"/>
  </cols>
  <sheetData>
    <row r="1" spans="1:8" ht="27.75" customHeight="1">
      <c r="A1" s="274" t="s">
        <v>127</v>
      </c>
      <c r="B1" s="274"/>
      <c r="C1" s="274"/>
      <c r="D1" s="274"/>
      <c r="E1" s="274"/>
      <c r="F1" s="274"/>
      <c r="G1" s="274"/>
      <c r="H1" s="274"/>
    </row>
    <row r="2" spans="1:8" ht="13.15" customHeight="1">
      <c r="A2" s="142" t="s">
        <v>90</v>
      </c>
      <c r="B2" s="142"/>
      <c r="C2" s="142"/>
      <c r="D2" s="142"/>
      <c r="E2" s="142"/>
      <c r="F2" s="142"/>
      <c r="G2" s="142"/>
      <c r="H2" s="142"/>
    </row>
    <row r="3" spans="1:8" ht="13.15" customHeight="1">
      <c r="A3" s="142" t="s">
        <v>91</v>
      </c>
      <c r="B3" s="142"/>
      <c r="C3" s="142"/>
      <c r="D3" s="142"/>
      <c r="E3" s="142"/>
      <c r="F3" s="142"/>
      <c r="G3" s="142"/>
      <c r="H3" s="142"/>
    </row>
    <row r="4" spans="1:8" ht="13.7" customHeight="1">
      <c r="A4" s="144"/>
      <c r="B4" s="142"/>
      <c r="C4" s="144"/>
      <c r="D4" s="142"/>
      <c r="E4" s="142"/>
      <c r="F4" s="142"/>
      <c r="G4" s="142"/>
      <c r="H4" s="142"/>
    </row>
    <row r="5" spans="1:8" ht="6.75" customHeight="1">
      <c r="A5" s="158"/>
      <c r="B5" s="27"/>
      <c r="C5" s="158"/>
      <c r="D5" s="27"/>
      <c r="E5" s="27"/>
      <c r="F5" s="27"/>
      <c r="G5" s="145"/>
      <c r="H5" s="145"/>
    </row>
    <row r="6" spans="1:8" ht="13.15" customHeight="1">
      <c r="A6" s="143" t="s">
        <v>92</v>
      </c>
      <c r="B6" s="143"/>
      <c r="C6" s="143"/>
      <c r="D6" s="143"/>
      <c r="E6" s="143"/>
      <c r="F6" s="143"/>
      <c r="G6" s="143"/>
      <c r="H6" s="143"/>
    </row>
    <row r="7" spans="1:8" ht="13.7" customHeight="1">
      <c r="A7" s="143" t="s">
        <v>93</v>
      </c>
      <c r="B7" s="143"/>
      <c r="C7" s="143"/>
      <c r="D7" s="143"/>
      <c r="E7" s="143"/>
      <c r="F7" s="143"/>
      <c r="G7" s="143" t="s">
        <v>296</v>
      </c>
      <c r="H7" s="143"/>
    </row>
    <row r="8" spans="1:8" ht="13.7" customHeight="1">
      <c r="A8" s="143" t="s">
        <v>94</v>
      </c>
      <c r="B8" s="146"/>
      <c r="C8" s="146"/>
      <c r="D8" s="146"/>
      <c r="E8" s="146"/>
      <c r="F8" s="146"/>
      <c r="G8" s="143" t="s">
        <v>298</v>
      </c>
      <c r="H8" s="146"/>
    </row>
    <row r="9" spans="1:8" ht="6.4" customHeight="1" thickBot="1">
      <c r="A9" s="147"/>
      <c r="B9" s="147"/>
      <c r="C9" s="147"/>
      <c r="D9" s="147"/>
      <c r="E9" s="147"/>
      <c r="F9" s="147"/>
      <c r="G9" s="147"/>
      <c r="H9" s="147"/>
    </row>
    <row r="10" spans="1:8" ht="25.35" customHeight="1" thickBot="1">
      <c r="A10" s="159" t="s">
        <v>128</v>
      </c>
      <c r="B10" s="159" t="s">
        <v>129</v>
      </c>
      <c r="C10" s="159" t="s">
        <v>130</v>
      </c>
      <c r="D10" s="159" t="s">
        <v>96</v>
      </c>
      <c r="E10" s="159" t="s">
        <v>131</v>
      </c>
      <c r="F10" s="159" t="s">
        <v>132</v>
      </c>
      <c r="G10" s="159" t="s">
        <v>133</v>
      </c>
      <c r="H10" s="159" t="s">
        <v>97</v>
      </c>
    </row>
    <row r="11" spans="1:8" ht="12.75" customHeight="1" hidden="1">
      <c r="A11" s="159" t="s">
        <v>32</v>
      </c>
      <c r="B11" s="159" t="s">
        <v>39</v>
      </c>
      <c r="C11" s="159" t="s">
        <v>45</v>
      </c>
      <c r="D11" s="159" t="s">
        <v>51</v>
      </c>
      <c r="E11" s="159" t="s">
        <v>55</v>
      </c>
      <c r="F11" s="159" t="s">
        <v>59</v>
      </c>
      <c r="G11" s="159" t="s">
        <v>62</v>
      </c>
      <c r="H11" s="159" t="s">
        <v>35</v>
      </c>
    </row>
    <row r="12" spans="1:8" ht="4.7" customHeight="1">
      <c r="A12" s="147"/>
      <c r="B12" s="147"/>
      <c r="C12" s="147"/>
      <c r="D12" s="147"/>
      <c r="E12" s="147"/>
      <c r="F12" s="147"/>
      <c r="G12" s="147"/>
      <c r="H12" s="147"/>
    </row>
    <row r="13" spans="1:8" ht="30.6" customHeight="1">
      <c r="A13" s="160"/>
      <c r="B13" s="149"/>
      <c r="C13" s="149" t="s">
        <v>33</v>
      </c>
      <c r="D13" s="149" t="s">
        <v>100</v>
      </c>
      <c r="E13" s="149"/>
      <c r="F13" s="151"/>
      <c r="G13" s="150"/>
      <c r="H13" s="150">
        <f>H14+H19+H42+H49</f>
        <v>0</v>
      </c>
    </row>
    <row r="14" spans="1:8" ht="28.5" customHeight="1">
      <c r="A14" s="161"/>
      <c r="B14" s="152"/>
      <c r="C14" s="152" t="s">
        <v>59</v>
      </c>
      <c r="D14" s="152" t="s">
        <v>101</v>
      </c>
      <c r="E14" s="152"/>
      <c r="F14" s="154"/>
      <c r="G14" s="153"/>
      <c r="H14" s="153">
        <f>SUM(H15:H18)</f>
        <v>0</v>
      </c>
    </row>
    <row r="15" spans="1:8" ht="22.9" customHeight="1">
      <c r="A15" s="162">
        <v>1</v>
      </c>
      <c r="B15" s="163" t="s">
        <v>134</v>
      </c>
      <c r="C15" s="163" t="s">
        <v>135</v>
      </c>
      <c r="D15" s="163" t="s">
        <v>136</v>
      </c>
      <c r="E15" s="163" t="s">
        <v>137</v>
      </c>
      <c r="F15" s="164">
        <v>195</v>
      </c>
      <c r="G15" s="165">
        <v>0</v>
      </c>
      <c r="H15" s="165">
        <f>F15*G15</f>
        <v>0</v>
      </c>
    </row>
    <row r="16" spans="1:8" ht="13.15" customHeight="1">
      <c r="A16" s="162">
        <v>2</v>
      </c>
      <c r="B16" s="163" t="s">
        <v>138</v>
      </c>
      <c r="C16" s="163" t="s">
        <v>139</v>
      </c>
      <c r="D16" s="163" t="s">
        <v>140</v>
      </c>
      <c r="E16" s="163" t="s">
        <v>141</v>
      </c>
      <c r="F16" s="164">
        <v>112</v>
      </c>
      <c r="G16" s="165">
        <v>0</v>
      </c>
      <c r="H16" s="165">
        <f aca="true" t="shared" si="0" ref="H16:H18">F16*G16</f>
        <v>0</v>
      </c>
    </row>
    <row r="17" spans="1:8" ht="22.9" customHeight="1">
      <c r="A17" s="162">
        <v>3</v>
      </c>
      <c r="B17" s="163" t="s">
        <v>138</v>
      </c>
      <c r="C17" s="163" t="s">
        <v>142</v>
      </c>
      <c r="D17" s="163" t="s">
        <v>143</v>
      </c>
      <c r="E17" s="163" t="s">
        <v>137</v>
      </c>
      <c r="F17" s="164">
        <v>112</v>
      </c>
      <c r="G17" s="165">
        <v>0</v>
      </c>
      <c r="H17" s="165">
        <f t="shared" si="0"/>
        <v>0</v>
      </c>
    </row>
    <row r="18" spans="1:8" ht="22.9" customHeight="1">
      <c r="A18" s="162">
        <v>4</v>
      </c>
      <c r="B18" s="163" t="s">
        <v>138</v>
      </c>
      <c r="C18" s="163" t="s">
        <v>144</v>
      </c>
      <c r="D18" s="163" t="s">
        <v>145</v>
      </c>
      <c r="E18" s="163" t="s">
        <v>137</v>
      </c>
      <c r="F18" s="164">
        <v>195</v>
      </c>
      <c r="G18" s="165">
        <v>0</v>
      </c>
      <c r="H18" s="165">
        <f t="shared" si="0"/>
        <v>0</v>
      </c>
    </row>
    <row r="19" spans="1:8" ht="28.5" customHeight="1">
      <c r="A19" s="161"/>
      <c r="B19" s="152"/>
      <c r="C19" s="152" t="s">
        <v>41</v>
      </c>
      <c r="D19" s="152" t="s">
        <v>102</v>
      </c>
      <c r="E19" s="152"/>
      <c r="F19" s="154"/>
      <c r="G19" s="153"/>
      <c r="H19" s="153">
        <f>SUM(H20:H41)</f>
        <v>0</v>
      </c>
    </row>
    <row r="20" spans="1:9" ht="22.9" customHeight="1">
      <c r="A20" s="162">
        <v>5</v>
      </c>
      <c r="B20" s="163" t="s">
        <v>146</v>
      </c>
      <c r="C20" s="163" t="s">
        <v>147</v>
      </c>
      <c r="D20" s="163" t="s">
        <v>148</v>
      </c>
      <c r="E20" s="163" t="s">
        <v>149</v>
      </c>
      <c r="F20" s="164">
        <v>372</v>
      </c>
      <c r="G20" s="165">
        <v>0</v>
      </c>
      <c r="H20" s="165">
        <f>F20*G20</f>
        <v>0</v>
      </c>
      <c r="I20" s="232"/>
    </row>
    <row r="21" spans="1:8" ht="22.9" customHeight="1">
      <c r="A21" s="162">
        <v>6</v>
      </c>
      <c r="B21" s="163" t="s">
        <v>146</v>
      </c>
      <c r="C21" s="163" t="s">
        <v>150</v>
      </c>
      <c r="D21" s="163" t="s">
        <v>151</v>
      </c>
      <c r="E21" s="163" t="s">
        <v>149</v>
      </c>
      <c r="F21" s="164">
        <v>372</v>
      </c>
      <c r="G21" s="165">
        <v>0</v>
      </c>
      <c r="H21" s="165">
        <f aca="true" t="shared" si="1" ref="H21:H41">F21*G21</f>
        <v>0</v>
      </c>
    </row>
    <row r="22" spans="1:8" ht="22.9" customHeight="1">
      <c r="A22" s="162">
        <v>7</v>
      </c>
      <c r="B22" s="163" t="s">
        <v>146</v>
      </c>
      <c r="C22" s="163" t="s">
        <v>152</v>
      </c>
      <c r="D22" s="163" t="s">
        <v>153</v>
      </c>
      <c r="E22" s="163" t="s">
        <v>149</v>
      </c>
      <c r="F22" s="164">
        <v>372</v>
      </c>
      <c r="G22" s="165">
        <v>0</v>
      </c>
      <c r="H22" s="165">
        <f t="shared" si="1"/>
        <v>0</v>
      </c>
    </row>
    <row r="23" spans="1:8" ht="22.9" customHeight="1">
      <c r="A23" s="162">
        <v>8</v>
      </c>
      <c r="B23" s="163" t="s">
        <v>154</v>
      </c>
      <c r="C23" s="163" t="s">
        <v>155</v>
      </c>
      <c r="D23" s="163" t="s">
        <v>156</v>
      </c>
      <c r="E23" s="163" t="s">
        <v>137</v>
      </c>
      <c r="F23" s="164">
        <v>7.5</v>
      </c>
      <c r="G23" s="165">
        <v>0</v>
      </c>
      <c r="H23" s="165">
        <f t="shared" si="1"/>
        <v>0</v>
      </c>
    </row>
    <row r="24" spans="1:8" ht="13.15" customHeight="1">
      <c r="A24" s="162">
        <v>9</v>
      </c>
      <c r="B24" s="163" t="s">
        <v>154</v>
      </c>
      <c r="C24" s="163" t="s">
        <v>157</v>
      </c>
      <c r="D24" s="163" t="s">
        <v>158</v>
      </c>
      <c r="E24" s="163" t="s">
        <v>137</v>
      </c>
      <c r="F24" s="164">
        <v>7.5</v>
      </c>
      <c r="G24" s="165">
        <v>0</v>
      </c>
      <c r="H24" s="165">
        <f t="shared" si="1"/>
        <v>0</v>
      </c>
    </row>
    <row r="25" spans="1:8" ht="13.15" customHeight="1">
      <c r="A25" s="162">
        <v>10</v>
      </c>
      <c r="B25" s="163" t="s">
        <v>154</v>
      </c>
      <c r="C25" s="163" t="s">
        <v>159</v>
      </c>
      <c r="D25" s="163" t="s">
        <v>160</v>
      </c>
      <c r="E25" s="163" t="s">
        <v>149</v>
      </c>
      <c r="F25" s="164">
        <v>6.5</v>
      </c>
      <c r="G25" s="165">
        <v>0</v>
      </c>
      <c r="H25" s="165">
        <f t="shared" si="1"/>
        <v>0</v>
      </c>
    </row>
    <row r="26" spans="1:8" ht="13.15" customHeight="1">
      <c r="A26" s="162">
        <v>11</v>
      </c>
      <c r="B26" s="163" t="s">
        <v>154</v>
      </c>
      <c r="C26" s="163" t="s">
        <v>161</v>
      </c>
      <c r="D26" s="163" t="s">
        <v>162</v>
      </c>
      <c r="E26" s="163" t="s">
        <v>137</v>
      </c>
      <c r="F26" s="164">
        <v>125</v>
      </c>
      <c r="G26" s="165">
        <v>0</v>
      </c>
      <c r="H26" s="165">
        <f t="shared" si="1"/>
        <v>0</v>
      </c>
    </row>
    <row r="27" spans="1:8" ht="13.15" customHeight="1">
      <c r="A27" s="162">
        <v>12</v>
      </c>
      <c r="B27" s="163" t="s">
        <v>154</v>
      </c>
      <c r="C27" s="163" t="s">
        <v>163</v>
      </c>
      <c r="D27" s="163" t="s">
        <v>164</v>
      </c>
      <c r="E27" s="163" t="s">
        <v>137</v>
      </c>
      <c r="F27" s="164">
        <v>20.501</v>
      </c>
      <c r="G27" s="165">
        <v>0</v>
      </c>
      <c r="H27" s="165">
        <f t="shared" si="1"/>
        <v>0</v>
      </c>
    </row>
    <row r="28" spans="1:8" ht="22.9" customHeight="1">
      <c r="A28" s="162">
        <v>13</v>
      </c>
      <c r="B28" s="163" t="s">
        <v>154</v>
      </c>
      <c r="C28" s="163" t="s">
        <v>165</v>
      </c>
      <c r="D28" s="163" t="s">
        <v>166</v>
      </c>
      <c r="E28" s="163" t="s">
        <v>137</v>
      </c>
      <c r="F28" s="164">
        <v>2.5</v>
      </c>
      <c r="G28" s="165">
        <v>0</v>
      </c>
      <c r="H28" s="165">
        <f t="shared" si="1"/>
        <v>0</v>
      </c>
    </row>
    <row r="29" spans="1:8" ht="22.9" customHeight="1">
      <c r="A29" s="162">
        <v>14</v>
      </c>
      <c r="B29" s="163" t="s">
        <v>154</v>
      </c>
      <c r="C29" s="163" t="s">
        <v>167</v>
      </c>
      <c r="D29" s="163" t="s">
        <v>168</v>
      </c>
      <c r="E29" s="163" t="s">
        <v>149</v>
      </c>
      <c r="F29" s="164">
        <v>0.5</v>
      </c>
      <c r="G29" s="165">
        <v>0</v>
      </c>
      <c r="H29" s="165">
        <f t="shared" si="1"/>
        <v>0</v>
      </c>
    </row>
    <row r="30" spans="1:8" ht="22.9" customHeight="1">
      <c r="A30" s="162">
        <v>15</v>
      </c>
      <c r="B30" s="163" t="s">
        <v>154</v>
      </c>
      <c r="C30" s="163" t="s">
        <v>169</v>
      </c>
      <c r="D30" s="163" t="s">
        <v>170</v>
      </c>
      <c r="E30" s="163" t="s">
        <v>171</v>
      </c>
      <c r="F30" s="164">
        <v>25</v>
      </c>
      <c r="G30" s="165">
        <v>0</v>
      </c>
      <c r="H30" s="165">
        <f t="shared" si="1"/>
        <v>0</v>
      </c>
    </row>
    <row r="31" spans="1:8" ht="22.9" customHeight="1">
      <c r="A31" s="162">
        <v>16</v>
      </c>
      <c r="B31" s="163" t="s">
        <v>154</v>
      </c>
      <c r="C31" s="163" t="s">
        <v>172</v>
      </c>
      <c r="D31" s="163" t="s">
        <v>173</v>
      </c>
      <c r="E31" s="163" t="s">
        <v>171</v>
      </c>
      <c r="F31" s="164">
        <v>10</v>
      </c>
      <c r="G31" s="165">
        <v>0</v>
      </c>
      <c r="H31" s="165">
        <f t="shared" si="1"/>
        <v>0</v>
      </c>
    </row>
    <row r="32" spans="1:8" ht="13.15" customHeight="1">
      <c r="A32" s="162">
        <v>17</v>
      </c>
      <c r="B32" s="163" t="s">
        <v>154</v>
      </c>
      <c r="C32" s="163" t="s">
        <v>174</v>
      </c>
      <c r="D32" s="163" t="s">
        <v>175</v>
      </c>
      <c r="E32" s="163" t="s">
        <v>137</v>
      </c>
      <c r="F32" s="164">
        <v>25.5</v>
      </c>
      <c r="G32" s="165">
        <v>0</v>
      </c>
      <c r="H32" s="165">
        <f t="shared" si="1"/>
        <v>0</v>
      </c>
    </row>
    <row r="33" spans="1:8" ht="13.15" customHeight="1">
      <c r="A33" s="162">
        <v>18</v>
      </c>
      <c r="B33" s="163" t="s">
        <v>154</v>
      </c>
      <c r="C33" s="163" t="s">
        <v>176</v>
      </c>
      <c r="D33" s="163" t="s">
        <v>177</v>
      </c>
      <c r="E33" s="163" t="s">
        <v>178</v>
      </c>
      <c r="F33" s="164">
        <v>1</v>
      </c>
      <c r="G33" s="165">
        <v>0</v>
      </c>
      <c r="H33" s="165">
        <f t="shared" si="1"/>
        <v>0</v>
      </c>
    </row>
    <row r="34" spans="1:8" ht="13.15" customHeight="1">
      <c r="A34" s="162">
        <v>19</v>
      </c>
      <c r="B34" s="163" t="s">
        <v>154</v>
      </c>
      <c r="C34" s="163" t="s">
        <v>179</v>
      </c>
      <c r="D34" s="163" t="s">
        <v>180</v>
      </c>
      <c r="E34" s="163" t="s">
        <v>181</v>
      </c>
      <c r="F34" s="164">
        <v>11</v>
      </c>
      <c r="G34" s="165">
        <v>0</v>
      </c>
      <c r="H34" s="165">
        <f t="shared" si="1"/>
        <v>0</v>
      </c>
    </row>
    <row r="35" spans="1:8" ht="13.15" customHeight="1">
      <c r="A35" s="162">
        <v>20</v>
      </c>
      <c r="B35" s="163" t="s">
        <v>154</v>
      </c>
      <c r="C35" s="163" t="s">
        <v>182</v>
      </c>
      <c r="D35" s="163" t="s">
        <v>183</v>
      </c>
      <c r="E35" s="163" t="s">
        <v>141</v>
      </c>
      <c r="F35" s="164">
        <v>105</v>
      </c>
      <c r="G35" s="165">
        <v>0</v>
      </c>
      <c r="H35" s="165">
        <f t="shared" si="1"/>
        <v>0</v>
      </c>
    </row>
    <row r="36" spans="1:8" ht="22.9" customHeight="1">
      <c r="A36" s="162">
        <v>21</v>
      </c>
      <c r="B36" s="163" t="s">
        <v>154</v>
      </c>
      <c r="C36" s="163" t="s">
        <v>184</v>
      </c>
      <c r="D36" s="163" t="s">
        <v>185</v>
      </c>
      <c r="E36" s="163" t="s">
        <v>141</v>
      </c>
      <c r="F36" s="164">
        <v>125</v>
      </c>
      <c r="G36" s="165">
        <v>0</v>
      </c>
      <c r="H36" s="165">
        <f t="shared" si="1"/>
        <v>0</v>
      </c>
    </row>
    <row r="37" spans="1:8" ht="22.9" customHeight="1">
      <c r="A37" s="162">
        <v>22</v>
      </c>
      <c r="B37" s="163" t="s">
        <v>154</v>
      </c>
      <c r="C37" s="163" t="s">
        <v>184</v>
      </c>
      <c r="D37" s="163" t="s">
        <v>185</v>
      </c>
      <c r="E37" s="163" t="s">
        <v>141</v>
      </c>
      <c r="F37" s="164">
        <v>25</v>
      </c>
      <c r="G37" s="165">
        <v>0</v>
      </c>
      <c r="H37" s="165">
        <f>F37*G37</f>
        <v>0</v>
      </c>
    </row>
    <row r="38" spans="1:8" ht="22.9" customHeight="1">
      <c r="A38" s="162">
        <v>23</v>
      </c>
      <c r="B38" s="163" t="s">
        <v>154</v>
      </c>
      <c r="C38" s="163" t="s">
        <v>186</v>
      </c>
      <c r="D38" s="163" t="s">
        <v>187</v>
      </c>
      <c r="E38" s="163" t="s">
        <v>141</v>
      </c>
      <c r="F38" s="164">
        <v>15</v>
      </c>
      <c r="G38" s="165">
        <v>0</v>
      </c>
      <c r="H38" s="165">
        <f t="shared" si="1"/>
        <v>0</v>
      </c>
    </row>
    <row r="39" spans="1:8" ht="13.15" customHeight="1">
      <c r="A39" s="162">
        <v>24</v>
      </c>
      <c r="B39" s="163" t="s">
        <v>154</v>
      </c>
      <c r="C39" s="163" t="s">
        <v>188</v>
      </c>
      <c r="D39" s="163" t="s">
        <v>189</v>
      </c>
      <c r="E39" s="163" t="s">
        <v>181</v>
      </c>
      <c r="F39" s="164">
        <v>1</v>
      </c>
      <c r="G39" s="165">
        <v>0</v>
      </c>
      <c r="H39" s="165">
        <f t="shared" si="1"/>
        <v>0</v>
      </c>
    </row>
    <row r="40" spans="1:8" ht="13.15" customHeight="1">
      <c r="A40" s="162">
        <v>25</v>
      </c>
      <c r="B40" s="163" t="s">
        <v>154</v>
      </c>
      <c r="C40" s="163" t="s">
        <v>190</v>
      </c>
      <c r="D40" s="163" t="s">
        <v>191</v>
      </c>
      <c r="E40" s="163" t="s">
        <v>181</v>
      </c>
      <c r="F40" s="164">
        <v>6</v>
      </c>
      <c r="G40" s="165">
        <v>0</v>
      </c>
      <c r="H40" s="165">
        <f t="shared" si="1"/>
        <v>0</v>
      </c>
    </row>
    <row r="41" spans="1:8" ht="13.15" customHeight="1">
      <c r="A41" s="162">
        <v>26</v>
      </c>
      <c r="B41" s="163" t="s">
        <v>154</v>
      </c>
      <c r="C41" s="163" t="s">
        <v>192</v>
      </c>
      <c r="D41" s="163" t="s">
        <v>193</v>
      </c>
      <c r="E41" s="163" t="s">
        <v>137</v>
      </c>
      <c r="F41" s="164">
        <v>292</v>
      </c>
      <c r="G41" s="165">
        <v>0</v>
      </c>
      <c r="H41" s="165">
        <f t="shared" si="1"/>
        <v>0</v>
      </c>
    </row>
    <row r="42" spans="1:8" ht="28.5" customHeight="1">
      <c r="A42" s="161"/>
      <c r="B42" s="152"/>
      <c r="C42" s="152" t="s">
        <v>103</v>
      </c>
      <c r="D42" s="152" t="s">
        <v>104</v>
      </c>
      <c r="E42" s="152"/>
      <c r="F42" s="154"/>
      <c r="G42" s="153"/>
      <c r="H42" s="153">
        <f>SUM(H43:H48)</f>
        <v>0</v>
      </c>
    </row>
    <row r="43" spans="1:8" ht="22.9" customHeight="1">
      <c r="A43" s="162">
        <v>27</v>
      </c>
      <c r="B43" s="163" t="s">
        <v>154</v>
      </c>
      <c r="C43" s="163" t="s">
        <v>194</v>
      </c>
      <c r="D43" s="163" t="s">
        <v>195</v>
      </c>
      <c r="E43" s="163" t="s">
        <v>196</v>
      </c>
      <c r="F43" s="164">
        <v>47.789</v>
      </c>
      <c r="G43" s="165">
        <v>0</v>
      </c>
      <c r="H43" s="165">
        <f>F43*G43</f>
        <v>0</v>
      </c>
    </row>
    <row r="44" spans="1:8" ht="22.9" customHeight="1">
      <c r="A44" s="162">
        <v>28</v>
      </c>
      <c r="B44" s="163" t="s">
        <v>154</v>
      </c>
      <c r="C44" s="163" t="s">
        <v>197</v>
      </c>
      <c r="D44" s="163" t="s">
        <v>198</v>
      </c>
      <c r="E44" s="163" t="s">
        <v>196</v>
      </c>
      <c r="F44" s="164">
        <v>47.789</v>
      </c>
      <c r="G44" s="165">
        <v>0</v>
      </c>
      <c r="H44" s="165">
        <f aca="true" t="shared" si="2" ref="H44:H48">F44*G44</f>
        <v>0</v>
      </c>
    </row>
    <row r="45" spans="1:8" ht="13.15" customHeight="1">
      <c r="A45" s="162"/>
      <c r="B45" s="163"/>
      <c r="C45" s="163"/>
      <c r="D45" s="163"/>
      <c r="E45" s="163"/>
      <c r="F45" s="164"/>
      <c r="G45" s="165"/>
      <c r="H45" s="165"/>
    </row>
    <row r="46" spans="1:8" ht="22.9" customHeight="1">
      <c r="A46" s="162">
        <v>30</v>
      </c>
      <c r="B46" s="163" t="s">
        <v>154</v>
      </c>
      <c r="C46" s="163" t="s">
        <v>199</v>
      </c>
      <c r="D46" s="163" t="s">
        <v>200</v>
      </c>
      <c r="E46" s="163" t="s">
        <v>196</v>
      </c>
      <c r="F46" s="164">
        <v>47.789</v>
      </c>
      <c r="G46" s="165">
        <v>0</v>
      </c>
      <c r="H46" s="165">
        <f t="shared" si="2"/>
        <v>0</v>
      </c>
    </row>
    <row r="47" spans="1:8" ht="22.9" customHeight="1">
      <c r="A47" s="162">
        <v>31</v>
      </c>
      <c r="B47" s="163" t="s">
        <v>154</v>
      </c>
      <c r="C47" s="163" t="s">
        <v>201</v>
      </c>
      <c r="D47" s="163" t="s">
        <v>202</v>
      </c>
      <c r="E47" s="163" t="s">
        <v>196</v>
      </c>
      <c r="F47" s="164">
        <v>47.789</v>
      </c>
      <c r="G47" s="165">
        <v>0</v>
      </c>
      <c r="H47" s="165">
        <f t="shared" si="2"/>
        <v>0</v>
      </c>
    </row>
    <row r="48" spans="1:8" ht="22.9" customHeight="1">
      <c r="A48" s="162">
        <v>32</v>
      </c>
      <c r="B48" s="163" t="s">
        <v>154</v>
      </c>
      <c r="C48" s="163" t="s">
        <v>203</v>
      </c>
      <c r="D48" s="163" t="s">
        <v>204</v>
      </c>
      <c r="E48" s="163" t="s">
        <v>196</v>
      </c>
      <c r="F48" s="164">
        <v>47.789</v>
      </c>
      <c r="G48" s="165">
        <v>0</v>
      </c>
      <c r="H48" s="165">
        <f t="shared" si="2"/>
        <v>0</v>
      </c>
    </row>
    <row r="49" spans="1:8" ht="28.5" customHeight="1">
      <c r="A49" s="161"/>
      <c r="B49" s="152"/>
      <c r="C49" s="152" t="s">
        <v>105</v>
      </c>
      <c r="D49" s="152" t="s">
        <v>106</v>
      </c>
      <c r="E49" s="152"/>
      <c r="F49" s="154"/>
      <c r="G49" s="153"/>
      <c r="H49" s="153">
        <f>H50</f>
        <v>0</v>
      </c>
    </row>
    <row r="50" spans="1:8" ht="13.15" customHeight="1">
      <c r="A50" s="162">
        <v>33</v>
      </c>
      <c r="B50" s="163" t="s">
        <v>134</v>
      </c>
      <c r="C50" s="163" t="s">
        <v>205</v>
      </c>
      <c r="D50" s="163" t="s">
        <v>206</v>
      </c>
      <c r="E50" s="163" t="s">
        <v>196</v>
      </c>
      <c r="F50" s="164">
        <v>16.991</v>
      </c>
      <c r="G50" s="165">
        <v>0</v>
      </c>
      <c r="H50" s="165">
        <f>F50*G50</f>
        <v>0</v>
      </c>
    </row>
    <row r="51" spans="1:8" ht="30.6" customHeight="1">
      <c r="A51" s="160"/>
      <c r="B51" s="149"/>
      <c r="C51" s="149" t="s">
        <v>46</v>
      </c>
      <c r="D51" s="149" t="s">
        <v>107</v>
      </c>
      <c r="E51" s="149"/>
      <c r="F51" s="151"/>
      <c r="G51" s="150"/>
      <c r="H51" s="150">
        <f>H52+H57+H63+H65+H70+H73+H77</f>
        <v>0</v>
      </c>
    </row>
    <row r="52" spans="1:8" ht="28.5" customHeight="1">
      <c r="A52" s="161"/>
      <c r="B52" s="152"/>
      <c r="C52" s="152" t="s">
        <v>108</v>
      </c>
      <c r="D52" s="152" t="s">
        <v>109</v>
      </c>
      <c r="E52" s="152"/>
      <c r="F52" s="154"/>
      <c r="G52" s="153"/>
      <c r="H52" s="153">
        <f>SUM(H53:H56)</f>
        <v>0</v>
      </c>
    </row>
    <row r="53" spans="1:8" ht="22.9" customHeight="1">
      <c r="A53" s="162">
        <v>34</v>
      </c>
      <c r="B53" s="163" t="s">
        <v>108</v>
      </c>
      <c r="C53" s="163" t="s">
        <v>207</v>
      </c>
      <c r="D53" s="163" t="s">
        <v>208</v>
      </c>
      <c r="E53" s="163" t="s">
        <v>137</v>
      </c>
      <c r="F53" s="164">
        <v>21.5</v>
      </c>
      <c r="G53" s="165">
        <v>0</v>
      </c>
      <c r="H53" s="165">
        <f>F53*G53</f>
        <v>0</v>
      </c>
    </row>
    <row r="54" spans="1:9" ht="13.15" customHeight="1">
      <c r="A54" s="162">
        <v>35</v>
      </c>
      <c r="B54" s="163" t="s">
        <v>108</v>
      </c>
      <c r="C54" s="163" t="s">
        <v>209</v>
      </c>
      <c r="D54" s="163" t="s">
        <v>210</v>
      </c>
      <c r="E54" s="163" t="s">
        <v>137</v>
      </c>
      <c r="F54" s="164">
        <v>124.5</v>
      </c>
      <c r="G54" s="165">
        <v>0</v>
      </c>
      <c r="H54" s="165">
        <f aca="true" t="shared" si="3" ref="H54:H56">F54*G54</f>
        <v>0</v>
      </c>
      <c r="I54" s="234"/>
    </row>
    <row r="55" spans="1:8" ht="13.15" customHeight="1">
      <c r="A55" s="162">
        <v>36</v>
      </c>
      <c r="B55" s="163" t="s">
        <v>108</v>
      </c>
      <c r="C55" s="163" t="s">
        <v>211</v>
      </c>
      <c r="D55" s="163" t="s">
        <v>212</v>
      </c>
      <c r="E55" s="163" t="s">
        <v>137</v>
      </c>
      <c r="F55" s="164">
        <v>124.5</v>
      </c>
      <c r="G55" s="165">
        <v>0</v>
      </c>
      <c r="H55" s="165">
        <f t="shared" si="3"/>
        <v>0</v>
      </c>
    </row>
    <row r="56" spans="1:8" ht="22.9" customHeight="1">
      <c r="A56" s="162">
        <v>37</v>
      </c>
      <c r="B56" s="163" t="s">
        <v>108</v>
      </c>
      <c r="C56" s="163" t="s">
        <v>213</v>
      </c>
      <c r="D56" s="163" t="s">
        <v>214</v>
      </c>
      <c r="E56" s="163" t="s">
        <v>196</v>
      </c>
      <c r="F56" s="164">
        <v>4.214</v>
      </c>
      <c r="G56" s="165">
        <v>0</v>
      </c>
      <c r="H56" s="165">
        <f t="shared" si="3"/>
        <v>0</v>
      </c>
    </row>
    <row r="57" spans="1:8" ht="28.5" customHeight="1">
      <c r="A57" s="161"/>
      <c r="B57" s="152"/>
      <c r="C57" s="152" t="s">
        <v>110</v>
      </c>
      <c r="D57" s="152" t="s">
        <v>111</v>
      </c>
      <c r="E57" s="152"/>
      <c r="F57" s="154"/>
      <c r="G57" s="153"/>
      <c r="H57" s="153">
        <f>SUM(H58:H62)</f>
        <v>0</v>
      </c>
    </row>
    <row r="58" spans="1:8" ht="13.15" customHeight="1">
      <c r="A58" s="162">
        <v>38</v>
      </c>
      <c r="B58" s="163" t="s">
        <v>110</v>
      </c>
      <c r="C58" s="163" t="s">
        <v>215</v>
      </c>
      <c r="D58" s="163" t="s">
        <v>216</v>
      </c>
      <c r="E58" s="163" t="s">
        <v>217</v>
      </c>
      <c r="F58" s="164">
        <v>1</v>
      </c>
      <c r="G58" s="165">
        <v>0</v>
      </c>
      <c r="H58" s="165">
        <f>F58*G58</f>
        <v>0</v>
      </c>
    </row>
    <row r="59" spans="1:8" ht="13.15" customHeight="1">
      <c r="A59" s="162">
        <v>39</v>
      </c>
      <c r="B59" s="163" t="s">
        <v>110</v>
      </c>
      <c r="C59" s="163" t="s">
        <v>218</v>
      </c>
      <c r="D59" s="163" t="s">
        <v>219</v>
      </c>
      <c r="E59" s="163" t="s">
        <v>178</v>
      </c>
      <c r="F59" s="164">
        <v>1</v>
      </c>
      <c r="G59" s="165">
        <v>0</v>
      </c>
      <c r="H59" s="165">
        <f aca="true" t="shared" si="4" ref="H59:H62">F59*G59</f>
        <v>0</v>
      </c>
    </row>
    <row r="60" spans="1:8" ht="13.15" customHeight="1">
      <c r="A60" s="162"/>
      <c r="B60" s="163"/>
      <c r="C60" s="163"/>
      <c r="D60" s="163" t="s">
        <v>299</v>
      </c>
      <c r="E60" s="163" t="s">
        <v>137</v>
      </c>
      <c r="F60" s="164">
        <v>6.5</v>
      </c>
      <c r="G60" s="165">
        <v>0</v>
      </c>
      <c r="H60" s="165">
        <f>F60*G60</f>
        <v>0</v>
      </c>
    </row>
    <row r="61" spans="1:8" ht="13.15" customHeight="1">
      <c r="A61" s="162">
        <v>40</v>
      </c>
      <c r="B61" s="163" t="s">
        <v>110</v>
      </c>
      <c r="C61" s="163" t="s">
        <v>220</v>
      </c>
      <c r="D61" s="163" t="s">
        <v>221</v>
      </c>
      <c r="E61" s="163" t="s">
        <v>171</v>
      </c>
      <c r="F61" s="164">
        <v>1</v>
      </c>
      <c r="G61" s="165">
        <v>0</v>
      </c>
      <c r="H61" s="165">
        <f t="shared" si="4"/>
        <v>0</v>
      </c>
    </row>
    <row r="62" spans="1:8" ht="13.15" customHeight="1">
      <c r="A62" s="162">
        <v>41</v>
      </c>
      <c r="B62" s="163" t="s">
        <v>110</v>
      </c>
      <c r="C62" s="163" t="s">
        <v>222</v>
      </c>
      <c r="D62" s="163" t="s">
        <v>223</v>
      </c>
      <c r="E62" s="163" t="s">
        <v>171</v>
      </c>
      <c r="F62" s="164">
        <v>1</v>
      </c>
      <c r="G62" s="165">
        <v>0</v>
      </c>
      <c r="H62" s="165">
        <f t="shared" si="4"/>
        <v>0</v>
      </c>
    </row>
    <row r="63" spans="1:8" ht="28.5" customHeight="1">
      <c r="A63" s="161"/>
      <c r="B63" s="152"/>
      <c r="C63" s="152" t="s">
        <v>112</v>
      </c>
      <c r="D63" s="152" t="s">
        <v>113</v>
      </c>
      <c r="E63" s="152"/>
      <c r="F63" s="154"/>
      <c r="G63" s="153"/>
      <c r="H63" s="153">
        <f>H64</f>
        <v>0</v>
      </c>
    </row>
    <row r="64" spans="1:8" ht="13.15" customHeight="1">
      <c r="A64" s="162">
        <v>42</v>
      </c>
      <c r="B64" s="163" t="s">
        <v>112</v>
      </c>
      <c r="C64" s="163" t="s">
        <v>224</v>
      </c>
      <c r="D64" s="163" t="s">
        <v>225</v>
      </c>
      <c r="E64" s="163" t="s">
        <v>178</v>
      </c>
      <c r="F64" s="164">
        <v>1</v>
      </c>
      <c r="G64" s="165">
        <v>0</v>
      </c>
      <c r="H64" s="165">
        <f>F64*G64</f>
        <v>0</v>
      </c>
    </row>
    <row r="65" spans="1:8" ht="28.5" customHeight="1">
      <c r="A65" s="161"/>
      <c r="B65" s="152"/>
      <c r="C65" s="152" t="s">
        <v>114</v>
      </c>
      <c r="D65" s="152" t="s">
        <v>115</v>
      </c>
      <c r="E65" s="152"/>
      <c r="F65" s="154"/>
      <c r="G65" s="153"/>
      <c r="H65" s="153">
        <f>SUM(H66:H69)</f>
        <v>0</v>
      </c>
    </row>
    <row r="66" spans="1:8" ht="13.15" customHeight="1">
      <c r="A66" s="162">
        <v>43</v>
      </c>
      <c r="B66" s="163" t="s">
        <v>114</v>
      </c>
      <c r="C66" s="163" t="s">
        <v>226</v>
      </c>
      <c r="D66" s="163" t="s">
        <v>227</v>
      </c>
      <c r="E66" s="163" t="s">
        <v>137</v>
      </c>
      <c r="F66" s="164">
        <v>115</v>
      </c>
      <c r="G66" s="165">
        <v>0</v>
      </c>
      <c r="H66" s="165">
        <f>F66*G66</f>
        <v>0</v>
      </c>
    </row>
    <row r="67" spans="1:8" ht="13.15" customHeight="1">
      <c r="A67" s="162">
        <v>44</v>
      </c>
      <c r="B67" s="163" t="s">
        <v>114</v>
      </c>
      <c r="C67" s="163" t="s">
        <v>228</v>
      </c>
      <c r="D67" s="163" t="s">
        <v>229</v>
      </c>
      <c r="E67" s="163" t="s">
        <v>137</v>
      </c>
      <c r="F67" s="164">
        <v>120</v>
      </c>
      <c r="G67" s="165">
        <v>0</v>
      </c>
      <c r="H67" s="165">
        <f aca="true" t="shared" si="5" ref="H67:H69">F67*G67</f>
        <v>0</v>
      </c>
    </row>
    <row r="68" spans="1:8" ht="13.15" customHeight="1">
      <c r="A68" s="162">
        <v>45</v>
      </c>
      <c r="B68" s="163" t="s">
        <v>114</v>
      </c>
      <c r="C68" s="163" t="s">
        <v>228</v>
      </c>
      <c r="D68" s="163" t="s">
        <v>230</v>
      </c>
      <c r="E68" s="163" t="s">
        <v>137</v>
      </c>
      <c r="F68" s="164">
        <v>75</v>
      </c>
      <c r="G68" s="165">
        <v>0</v>
      </c>
      <c r="H68" s="165">
        <f t="shared" si="5"/>
        <v>0</v>
      </c>
    </row>
    <row r="69" spans="1:8" ht="13.15" customHeight="1">
      <c r="A69" s="162">
        <v>46</v>
      </c>
      <c r="B69" s="163" t="s">
        <v>231</v>
      </c>
      <c r="C69" s="163" t="s">
        <v>232</v>
      </c>
      <c r="D69" s="163" t="s">
        <v>233</v>
      </c>
      <c r="E69" s="163" t="s">
        <v>196</v>
      </c>
      <c r="F69" s="164">
        <v>0.85</v>
      </c>
      <c r="G69" s="165">
        <v>0</v>
      </c>
      <c r="H69" s="165">
        <f t="shared" si="5"/>
        <v>0</v>
      </c>
    </row>
    <row r="70" spans="1:8" ht="28.5" customHeight="1">
      <c r="A70" s="161"/>
      <c r="B70" s="152"/>
      <c r="C70" s="152" t="s">
        <v>116</v>
      </c>
      <c r="D70" s="152" t="s">
        <v>117</v>
      </c>
      <c r="E70" s="152"/>
      <c r="F70" s="154"/>
      <c r="G70" s="153"/>
      <c r="H70" s="153">
        <f>SUM(H71:H72)</f>
        <v>0</v>
      </c>
    </row>
    <row r="71" spans="1:8" ht="13.15" customHeight="1">
      <c r="A71" s="162">
        <v>47</v>
      </c>
      <c r="B71" s="163" t="s">
        <v>116</v>
      </c>
      <c r="C71" s="163" t="s">
        <v>234</v>
      </c>
      <c r="D71" s="163" t="s">
        <v>235</v>
      </c>
      <c r="E71" s="163" t="s">
        <v>137</v>
      </c>
      <c r="F71" s="164">
        <v>35</v>
      </c>
      <c r="G71" s="165">
        <v>0</v>
      </c>
      <c r="H71" s="165">
        <f>F71*G71</f>
        <v>0</v>
      </c>
    </row>
    <row r="72" spans="1:8" ht="13.15" customHeight="1">
      <c r="A72" s="162">
        <v>48</v>
      </c>
      <c r="B72" s="163" t="s">
        <v>116</v>
      </c>
      <c r="C72" s="163" t="s">
        <v>236</v>
      </c>
      <c r="D72" s="163" t="s">
        <v>237</v>
      </c>
      <c r="E72" s="163" t="s">
        <v>137</v>
      </c>
      <c r="F72" s="164">
        <v>45</v>
      </c>
      <c r="G72" s="165">
        <v>0</v>
      </c>
      <c r="H72" s="165">
        <f>F72*G72</f>
        <v>0</v>
      </c>
    </row>
    <row r="73" spans="1:8" ht="28.5" customHeight="1">
      <c r="A73" s="161"/>
      <c r="B73" s="152"/>
      <c r="C73" s="152" t="s">
        <v>118</v>
      </c>
      <c r="D73" s="152" t="s">
        <v>119</v>
      </c>
      <c r="E73" s="152"/>
      <c r="F73" s="154"/>
      <c r="G73" s="153"/>
      <c r="H73" s="153">
        <f>SUM(H74:H76)</f>
        <v>0</v>
      </c>
    </row>
    <row r="74" spans="1:8" ht="22.9" customHeight="1">
      <c r="A74" s="162">
        <v>49</v>
      </c>
      <c r="B74" s="163" t="s">
        <v>118</v>
      </c>
      <c r="C74" s="163" t="s">
        <v>238</v>
      </c>
      <c r="D74" s="163" t="s">
        <v>239</v>
      </c>
      <c r="E74" s="163" t="s">
        <v>137</v>
      </c>
      <c r="F74" s="164">
        <v>381</v>
      </c>
      <c r="G74" s="165">
        <v>0</v>
      </c>
      <c r="H74" s="165">
        <f>F74*G74</f>
        <v>0</v>
      </c>
    </row>
    <row r="75" spans="1:8" ht="13.15" customHeight="1">
      <c r="A75" s="162">
        <v>50</v>
      </c>
      <c r="B75" s="163" t="s">
        <v>118</v>
      </c>
      <c r="C75" s="163" t="s">
        <v>240</v>
      </c>
      <c r="D75" s="163" t="s">
        <v>241</v>
      </c>
      <c r="E75" s="163" t="s">
        <v>217</v>
      </c>
      <c r="F75" s="164">
        <v>1</v>
      </c>
      <c r="G75" s="165">
        <v>0</v>
      </c>
      <c r="H75" s="165">
        <f aca="true" t="shared" si="6" ref="H75:H76">F75*G75</f>
        <v>0</v>
      </c>
    </row>
    <row r="76" spans="1:8" ht="13.15" customHeight="1">
      <c r="A76" s="162">
        <v>51</v>
      </c>
      <c r="B76" s="163" t="s">
        <v>118</v>
      </c>
      <c r="C76" s="163" t="s">
        <v>242</v>
      </c>
      <c r="D76" s="163" t="s">
        <v>106</v>
      </c>
      <c r="E76" s="163" t="s">
        <v>217</v>
      </c>
      <c r="F76" s="164">
        <v>1</v>
      </c>
      <c r="G76" s="165">
        <v>0</v>
      </c>
      <c r="H76" s="165">
        <f t="shared" si="6"/>
        <v>0</v>
      </c>
    </row>
    <row r="77" spans="1:8" ht="28.5" customHeight="1">
      <c r="A77" s="161"/>
      <c r="B77" s="152"/>
      <c r="C77" s="152" t="s">
        <v>120</v>
      </c>
      <c r="D77" s="152" t="s">
        <v>121</v>
      </c>
      <c r="E77" s="152"/>
      <c r="F77" s="154"/>
      <c r="G77" s="153"/>
      <c r="H77" s="153">
        <f>SUM(H78:H79)</f>
        <v>0</v>
      </c>
    </row>
    <row r="78" spans="1:8" ht="13.15" customHeight="1">
      <c r="A78" s="162">
        <v>52</v>
      </c>
      <c r="B78" s="163" t="s">
        <v>120</v>
      </c>
      <c r="C78" s="163" t="s">
        <v>243</v>
      </c>
      <c r="D78" s="163" t="s">
        <v>244</v>
      </c>
      <c r="E78" s="163" t="s">
        <v>141</v>
      </c>
      <c r="F78" s="164">
        <v>18</v>
      </c>
      <c r="G78" s="165">
        <v>0</v>
      </c>
      <c r="H78" s="165">
        <f>F78*G78</f>
        <v>0</v>
      </c>
    </row>
    <row r="79" spans="1:8" ht="22.9" customHeight="1">
      <c r="A79" s="162">
        <v>53</v>
      </c>
      <c r="B79" s="163" t="s">
        <v>120</v>
      </c>
      <c r="C79" s="163" t="s">
        <v>245</v>
      </c>
      <c r="D79" s="163" t="s">
        <v>246</v>
      </c>
      <c r="E79" s="163" t="s">
        <v>217</v>
      </c>
      <c r="F79" s="164">
        <v>1</v>
      </c>
      <c r="G79" s="165">
        <v>0</v>
      </c>
      <c r="H79" s="165">
        <f>F79*G79</f>
        <v>0</v>
      </c>
    </row>
    <row r="80" spans="1:8" ht="30.6" customHeight="1">
      <c r="A80" s="160"/>
      <c r="B80" s="149"/>
      <c r="C80" s="149" t="s">
        <v>122</v>
      </c>
      <c r="D80" s="149" t="s">
        <v>123</v>
      </c>
      <c r="E80" s="149"/>
      <c r="F80" s="151"/>
      <c r="G80" s="150"/>
      <c r="H80" s="150">
        <f>H81</f>
        <v>0</v>
      </c>
    </row>
    <row r="81" spans="1:8" ht="28.5" customHeight="1">
      <c r="A81" s="161"/>
      <c r="B81" s="152"/>
      <c r="C81" s="152" t="s">
        <v>124</v>
      </c>
      <c r="D81" s="152" t="s">
        <v>125</v>
      </c>
      <c r="E81" s="152"/>
      <c r="F81" s="154"/>
      <c r="G81" s="153"/>
      <c r="H81" s="153">
        <f>H82</f>
        <v>0</v>
      </c>
    </row>
    <row r="82" spans="1:8" ht="13.15" customHeight="1">
      <c r="A82" s="162">
        <v>54</v>
      </c>
      <c r="B82" s="163" t="s">
        <v>247</v>
      </c>
      <c r="C82" s="163" t="s">
        <v>248</v>
      </c>
      <c r="D82" s="163" t="s">
        <v>249</v>
      </c>
      <c r="E82" s="163" t="s">
        <v>178</v>
      </c>
      <c r="F82" s="164">
        <v>1</v>
      </c>
      <c r="G82" s="165">
        <v>0</v>
      </c>
      <c r="H82" s="165">
        <f>F82*G82</f>
        <v>0</v>
      </c>
    </row>
    <row r="83" spans="1:8" ht="30.6" customHeight="1">
      <c r="A83" s="166"/>
      <c r="B83" s="155"/>
      <c r="C83" s="155"/>
      <c r="D83" s="155" t="s">
        <v>126</v>
      </c>
      <c r="E83" s="155"/>
      <c r="F83" s="157"/>
      <c r="G83" s="156"/>
      <c r="H83" s="156">
        <f>H13+H51+H80</f>
        <v>0</v>
      </c>
    </row>
    <row r="86" ht="10.9" customHeight="1">
      <c r="A86" s="245" t="s">
        <v>300</v>
      </c>
    </row>
    <row r="87" spans="2:8" s="244" customFormat="1" ht="16.5" customHeight="1">
      <c r="B87" s="238"/>
      <c r="C87" s="246" t="s">
        <v>303</v>
      </c>
      <c r="D87" s="239" t="s">
        <v>301</v>
      </c>
      <c r="E87" s="240"/>
      <c r="F87" s="241"/>
      <c r="G87" s="242"/>
      <c r="H87" s="243"/>
    </row>
    <row r="88" spans="3:4" ht="10.9" customHeight="1">
      <c r="C88" s="247"/>
      <c r="D88" s="239" t="s">
        <v>302</v>
      </c>
    </row>
    <row r="89" ht="10.9" customHeight="1">
      <c r="C89" s="247"/>
    </row>
    <row r="90" spans="3:8" ht="10.9" customHeight="1">
      <c r="C90" s="246" t="s">
        <v>304</v>
      </c>
      <c r="D90" s="239" t="s">
        <v>305</v>
      </c>
      <c r="E90" s="235"/>
      <c r="F90" s="236"/>
      <c r="G90" s="237"/>
      <c r="H90" s="237"/>
    </row>
  </sheetData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7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2"/>
  <sheetViews>
    <sheetView workbookViewId="0" topLeftCell="A18">
      <selection activeCell="M48" sqref="M48"/>
    </sheetView>
  </sheetViews>
  <sheetFormatPr defaultColWidth="9.33203125" defaultRowHeight="10.5"/>
  <cols>
    <col min="1" max="1" width="3.33203125" style="0" customWidth="1"/>
    <col min="2" max="2" width="60.83203125" style="0" customWidth="1"/>
    <col min="3" max="3" width="6.33203125" style="0" customWidth="1"/>
    <col min="5" max="5" width="9.33203125" style="0" customWidth="1"/>
    <col min="6" max="6" width="8.16015625" style="0" customWidth="1"/>
    <col min="8" max="8" width="9.16015625" style="0" customWidth="1"/>
    <col min="9" max="9" width="11.16015625" style="0" customWidth="1"/>
  </cols>
  <sheetData>
    <row r="1" spans="1:13" ht="18" customHeight="1">
      <c r="A1" s="275" t="s">
        <v>250</v>
      </c>
      <c r="B1" s="279" t="s">
        <v>251</v>
      </c>
      <c r="C1" s="279"/>
      <c r="D1" s="279"/>
      <c r="E1" s="279"/>
      <c r="F1" s="172"/>
      <c r="G1" s="172"/>
      <c r="H1" s="172"/>
      <c r="I1" s="173"/>
      <c r="J1" s="171"/>
      <c r="K1" s="171"/>
      <c r="L1" s="171"/>
      <c r="M1" s="171"/>
    </row>
    <row r="2" spans="1:13" ht="13.5" thickBot="1">
      <c r="A2" s="276"/>
      <c r="B2" s="277"/>
      <c r="C2" s="277"/>
      <c r="D2" s="277"/>
      <c r="E2" s="278"/>
      <c r="F2" s="278"/>
      <c r="G2" s="278"/>
      <c r="H2" s="174"/>
      <c r="I2" s="175"/>
      <c r="J2" s="171"/>
      <c r="K2" s="171"/>
      <c r="L2" s="171"/>
      <c r="M2" s="171"/>
    </row>
    <row r="3" spans="1:13" ht="12.75">
      <c r="A3" s="176" t="s">
        <v>252</v>
      </c>
      <c r="B3" s="178" t="s">
        <v>253</v>
      </c>
      <c r="C3" s="177"/>
      <c r="D3" s="177"/>
      <c r="E3" s="177"/>
      <c r="F3" s="177"/>
      <c r="G3" s="177"/>
      <c r="H3" s="177"/>
      <c r="I3" s="179"/>
      <c r="J3" s="171"/>
      <c r="K3" s="171"/>
      <c r="L3" s="171"/>
      <c r="M3" s="171"/>
    </row>
    <row r="4" spans="1:13" ht="13.5" thickBot="1">
      <c r="A4" s="180"/>
      <c r="B4" s="181"/>
      <c r="C4" s="181"/>
      <c r="D4" s="181"/>
      <c r="E4" s="181"/>
      <c r="F4" s="181"/>
      <c r="G4" s="181"/>
      <c r="H4" s="181"/>
      <c r="I4" s="182"/>
      <c r="J4" s="171"/>
      <c r="K4" s="171"/>
      <c r="L4" s="171"/>
      <c r="M4" s="171"/>
    </row>
    <row r="5" spans="1:13" ht="36">
      <c r="A5" s="183" t="s">
        <v>254</v>
      </c>
      <c r="B5" s="184" t="s">
        <v>255</v>
      </c>
      <c r="C5" s="184" t="s">
        <v>256</v>
      </c>
      <c r="D5" s="185" t="s">
        <v>257</v>
      </c>
      <c r="E5" s="185" t="s">
        <v>258</v>
      </c>
      <c r="F5" s="185" t="s">
        <v>259</v>
      </c>
      <c r="G5" s="185" t="s">
        <v>260</v>
      </c>
      <c r="H5" s="185" t="s">
        <v>261</v>
      </c>
      <c r="I5" s="186" t="s">
        <v>262</v>
      </c>
      <c r="J5" s="171"/>
      <c r="K5" s="171"/>
      <c r="L5" s="171"/>
      <c r="M5" s="171"/>
    </row>
    <row r="6" spans="1:13" ht="12.75">
      <c r="A6" s="187"/>
      <c r="B6" s="188"/>
      <c r="C6" s="189"/>
      <c r="D6" s="189"/>
      <c r="E6" s="189"/>
      <c r="F6" s="189"/>
      <c r="G6" s="189"/>
      <c r="H6" s="189"/>
      <c r="I6" s="190"/>
      <c r="J6" s="171"/>
      <c r="K6" s="171"/>
      <c r="L6" s="171"/>
      <c r="M6" s="171"/>
    </row>
    <row r="7" spans="1:13" ht="12.75">
      <c r="A7" s="191"/>
      <c r="B7" s="192" t="s">
        <v>263</v>
      </c>
      <c r="C7" s="193"/>
      <c r="D7" s="193"/>
      <c r="E7" s="193"/>
      <c r="F7" s="193"/>
      <c r="G7" s="193"/>
      <c r="H7" s="193"/>
      <c r="I7" s="194"/>
      <c r="J7" s="171"/>
      <c r="K7" s="171"/>
      <c r="L7" s="171"/>
      <c r="M7" s="171"/>
    </row>
    <row r="8" spans="1:13" ht="12.75">
      <c r="A8" s="191"/>
      <c r="B8" s="195" t="s">
        <v>264</v>
      </c>
      <c r="C8" s="193"/>
      <c r="D8" s="196"/>
      <c r="E8" s="196"/>
      <c r="F8" s="196"/>
      <c r="G8" s="196"/>
      <c r="H8" s="196"/>
      <c r="I8" s="194"/>
      <c r="J8" s="171"/>
      <c r="K8" s="171"/>
      <c r="L8" s="171"/>
      <c r="M8" s="171"/>
    </row>
    <row r="9" spans="1:13" ht="12.75">
      <c r="A9" s="197">
        <v>1</v>
      </c>
      <c r="B9" s="198" t="s">
        <v>265</v>
      </c>
      <c r="C9" s="199" t="s">
        <v>141</v>
      </c>
      <c r="D9" s="200">
        <v>100</v>
      </c>
      <c r="E9" s="201">
        <v>0</v>
      </c>
      <c r="F9" s="201">
        <v>0</v>
      </c>
      <c r="G9" s="201">
        <f>E9*D9</f>
        <v>0</v>
      </c>
      <c r="H9" s="201">
        <f>D9*F9</f>
        <v>0</v>
      </c>
      <c r="I9" s="202">
        <f>G9+H9</f>
        <v>0</v>
      </c>
      <c r="J9" s="171"/>
      <c r="K9" s="171"/>
      <c r="L9" s="171"/>
      <c r="M9" s="171"/>
    </row>
    <row r="10" spans="1:13" ht="12.75">
      <c r="A10" s="197">
        <v>2</v>
      </c>
      <c r="B10" s="198" t="s">
        <v>266</v>
      </c>
      <c r="C10" s="199" t="s">
        <v>141</v>
      </c>
      <c r="D10" s="200">
        <v>80</v>
      </c>
      <c r="E10" s="201">
        <v>0</v>
      </c>
      <c r="F10" s="201">
        <v>0</v>
      </c>
      <c r="G10" s="201">
        <f aca="true" t="shared" si="0" ref="G10:G35">E10*D10</f>
        <v>0</v>
      </c>
      <c r="H10" s="201">
        <f>D10*F10</f>
        <v>0</v>
      </c>
      <c r="I10" s="202">
        <f aca="true" t="shared" si="1" ref="I10:I35">G10+H10</f>
        <v>0</v>
      </c>
      <c r="J10" s="171"/>
      <c r="K10" s="171"/>
      <c r="L10" s="171"/>
      <c r="M10" s="171"/>
    </row>
    <row r="11" spans="1:13" ht="12.75">
      <c r="A11" s="197">
        <v>3</v>
      </c>
      <c r="B11" s="198" t="s">
        <v>267</v>
      </c>
      <c r="C11" s="199" t="s">
        <v>141</v>
      </c>
      <c r="D11" s="200">
        <v>35</v>
      </c>
      <c r="E11" s="201">
        <v>0</v>
      </c>
      <c r="F11" s="201">
        <v>0</v>
      </c>
      <c r="G11" s="201">
        <f t="shared" si="0"/>
        <v>0</v>
      </c>
      <c r="H11" s="201">
        <f>D11*F11</f>
        <v>0</v>
      </c>
      <c r="I11" s="202">
        <f t="shared" si="1"/>
        <v>0</v>
      </c>
      <c r="J11" s="171"/>
      <c r="K11" s="171"/>
      <c r="L11" s="171"/>
      <c r="M11" s="171"/>
    </row>
    <row r="12" spans="1:13" ht="12.75">
      <c r="A12" s="197"/>
      <c r="B12" s="230"/>
      <c r="C12" s="210"/>
      <c r="D12" s="201"/>
      <c r="E12" s="201"/>
      <c r="F12" s="201"/>
      <c r="G12" s="201"/>
      <c r="H12" s="206"/>
      <c r="I12" s="202"/>
      <c r="J12" s="171"/>
      <c r="K12" s="171"/>
      <c r="L12" s="171"/>
      <c r="M12" s="171"/>
    </row>
    <row r="13" spans="1:13" ht="12.75">
      <c r="A13" s="191"/>
      <c r="B13" s="192" t="s">
        <v>268</v>
      </c>
      <c r="C13" s="193"/>
      <c r="D13" s="196"/>
      <c r="E13" s="196"/>
      <c r="F13" s="196"/>
      <c r="G13" s="207"/>
      <c r="H13" s="196"/>
      <c r="I13" s="194"/>
      <c r="J13" s="171"/>
      <c r="K13" s="171"/>
      <c r="L13" s="171"/>
      <c r="M13" s="171"/>
    </row>
    <row r="14" spans="1:13" ht="12.75">
      <c r="A14" s="197">
        <v>1</v>
      </c>
      <c r="B14" s="208" t="s">
        <v>269</v>
      </c>
      <c r="C14" s="199" t="s">
        <v>181</v>
      </c>
      <c r="D14" s="200">
        <v>1</v>
      </c>
      <c r="E14" s="201">
        <v>0</v>
      </c>
      <c r="F14" s="201">
        <v>0</v>
      </c>
      <c r="G14" s="201">
        <f t="shared" si="0"/>
        <v>0</v>
      </c>
      <c r="H14" s="201">
        <f>SUM(D14*F14)</f>
        <v>0</v>
      </c>
      <c r="I14" s="202">
        <f t="shared" si="1"/>
        <v>0</v>
      </c>
      <c r="J14" s="171"/>
      <c r="K14" s="171"/>
      <c r="L14" s="171"/>
      <c r="M14" s="171"/>
    </row>
    <row r="15" spans="1:13" ht="12.75">
      <c r="A15" s="197">
        <v>2</v>
      </c>
      <c r="B15" s="208" t="s">
        <v>270</v>
      </c>
      <c r="C15" s="199" t="s">
        <v>178</v>
      </c>
      <c r="D15" s="201">
        <v>1</v>
      </c>
      <c r="E15" s="201">
        <v>0</v>
      </c>
      <c r="F15" s="201">
        <v>0</v>
      </c>
      <c r="G15" s="201">
        <f t="shared" si="0"/>
        <v>0</v>
      </c>
      <c r="H15" s="201">
        <f>SUM(D15*F15)</f>
        <v>0</v>
      </c>
      <c r="I15" s="202">
        <f t="shared" si="1"/>
        <v>0</v>
      </c>
      <c r="J15" s="171"/>
      <c r="K15" s="171"/>
      <c r="L15" s="171"/>
      <c r="M15" s="171"/>
    </row>
    <row r="16" spans="1:13" ht="12.75">
      <c r="A16" s="197"/>
      <c r="B16" s="209"/>
      <c r="C16" s="199"/>
      <c r="D16" s="201"/>
      <c r="E16" s="201"/>
      <c r="F16" s="201"/>
      <c r="G16" s="201"/>
      <c r="H16" s="206"/>
      <c r="I16" s="202"/>
      <c r="J16" s="171"/>
      <c r="K16" s="171"/>
      <c r="L16" s="171"/>
      <c r="M16" s="171"/>
    </row>
    <row r="17" spans="1:13" ht="12.75">
      <c r="A17" s="191"/>
      <c r="B17" s="192" t="s">
        <v>271</v>
      </c>
      <c r="C17" s="193"/>
      <c r="D17" s="196"/>
      <c r="E17" s="196"/>
      <c r="F17" s="196"/>
      <c r="G17" s="207"/>
      <c r="H17" s="196"/>
      <c r="I17" s="194"/>
      <c r="J17" s="171"/>
      <c r="K17" s="171"/>
      <c r="L17" s="171"/>
      <c r="M17" s="171"/>
    </row>
    <row r="18" spans="1:13" ht="12.75">
      <c r="A18" s="197">
        <v>1</v>
      </c>
      <c r="B18" s="198" t="s">
        <v>272</v>
      </c>
      <c r="C18" s="199" t="s">
        <v>181</v>
      </c>
      <c r="D18" s="200">
        <v>2</v>
      </c>
      <c r="E18" s="201">
        <v>0</v>
      </c>
      <c r="F18" s="201">
        <v>0</v>
      </c>
      <c r="G18" s="201">
        <f t="shared" si="0"/>
        <v>0</v>
      </c>
      <c r="H18" s="201">
        <f aca="true" t="shared" si="2" ref="H18:H26">SUM(D18*F18)</f>
        <v>0</v>
      </c>
      <c r="I18" s="202">
        <f t="shared" si="1"/>
        <v>0</v>
      </c>
      <c r="J18" s="171"/>
      <c r="K18" s="171"/>
      <c r="L18" s="171"/>
      <c r="M18" s="171"/>
    </row>
    <row r="19" spans="1:13" ht="12.75">
      <c r="A19" s="197">
        <v>2</v>
      </c>
      <c r="B19" s="198" t="s">
        <v>273</v>
      </c>
      <c r="C19" s="199" t="s">
        <v>181</v>
      </c>
      <c r="D19" s="200">
        <v>4</v>
      </c>
      <c r="E19" s="201">
        <v>0</v>
      </c>
      <c r="F19" s="201">
        <v>0</v>
      </c>
      <c r="G19" s="201">
        <f t="shared" si="0"/>
        <v>0</v>
      </c>
      <c r="H19" s="201">
        <f t="shared" si="2"/>
        <v>0</v>
      </c>
      <c r="I19" s="202">
        <f t="shared" si="1"/>
        <v>0</v>
      </c>
      <c r="J19" s="171"/>
      <c r="K19" s="171"/>
      <c r="L19" s="171"/>
      <c r="M19" s="171"/>
    </row>
    <row r="20" spans="1:13" ht="12.75">
      <c r="A20" s="197">
        <v>3</v>
      </c>
      <c r="B20" s="198" t="s">
        <v>274</v>
      </c>
      <c r="C20" s="199" t="s">
        <v>181</v>
      </c>
      <c r="D20" s="200">
        <v>1</v>
      </c>
      <c r="E20" s="201">
        <v>0</v>
      </c>
      <c r="F20" s="201">
        <v>0</v>
      </c>
      <c r="G20" s="201">
        <f t="shared" si="0"/>
        <v>0</v>
      </c>
      <c r="H20" s="201">
        <f>SUM(D20*F20)</f>
        <v>0</v>
      </c>
      <c r="I20" s="202">
        <f t="shared" si="1"/>
        <v>0</v>
      </c>
      <c r="J20" s="171"/>
      <c r="K20" s="171"/>
      <c r="L20" s="171"/>
      <c r="M20" s="171"/>
    </row>
    <row r="21" spans="1:13" ht="12.75">
      <c r="A21" s="197">
        <v>4</v>
      </c>
      <c r="B21" s="198" t="s">
        <v>275</v>
      </c>
      <c r="C21" s="199" t="s">
        <v>181</v>
      </c>
      <c r="D21" s="200">
        <v>28</v>
      </c>
      <c r="E21" s="201">
        <v>0</v>
      </c>
      <c r="F21" s="201">
        <v>0</v>
      </c>
      <c r="G21" s="201">
        <f t="shared" si="0"/>
        <v>0</v>
      </c>
      <c r="H21" s="201">
        <f t="shared" si="2"/>
        <v>0</v>
      </c>
      <c r="I21" s="202">
        <f t="shared" si="1"/>
        <v>0</v>
      </c>
      <c r="J21" s="171"/>
      <c r="K21" s="171"/>
      <c r="L21" s="171"/>
      <c r="M21" s="171"/>
    </row>
    <row r="22" spans="1:13" ht="12.75">
      <c r="A22" s="197">
        <v>5</v>
      </c>
      <c r="B22" s="198" t="s">
        <v>276</v>
      </c>
      <c r="C22" s="199" t="s">
        <v>181</v>
      </c>
      <c r="D22" s="200">
        <v>10</v>
      </c>
      <c r="E22" s="201">
        <v>0</v>
      </c>
      <c r="F22" s="201">
        <v>0</v>
      </c>
      <c r="G22" s="201">
        <f>E22*D22</f>
        <v>0</v>
      </c>
      <c r="H22" s="201">
        <f>SUM(D22*F22)</f>
        <v>0</v>
      </c>
      <c r="I22" s="202">
        <f>G22+H22</f>
        <v>0</v>
      </c>
      <c r="J22" s="171"/>
      <c r="K22" s="171"/>
      <c r="L22" s="171"/>
      <c r="M22" s="171"/>
    </row>
    <row r="23" spans="1:13" ht="12.75">
      <c r="A23" s="197">
        <v>6</v>
      </c>
      <c r="B23" s="198" t="s">
        <v>277</v>
      </c>
      <c r="C23" s="199" t="s">
        <v>181</v>
      </c>
      <c r="D23" s="200">
        <v>3</v>
      </c>
      <c r="E23" s="201">
        <v>0</v>
      </c>
      <c r="F23" s="201">
        <v>0</v>
      </c>
      <c r="G23" s="201">
        <f>E23*D23</f>
        <v>0</v>
      </c>
      <c r="H23" s="201">
        <f>SUM(D23*F23)</f>
        <v>0</v>
      </c>
      <c r="I23" s="202">
        <f>G23+H23</f>
        <v>0</v>
      </c>
      <c r="J23" s="171"/>
      <c r="K23" s="171"/>
      <c r="L23" s="171"/>
      <c r="M23" s="171"/>
    </row>
    <row r="24" spans="1:13" ht="12.75">
      <c r="A24" s="197">
        <v>7</v>
      </c>
      <c r="B24" s="209" t="s">
        <v>278</v>
      </c>
      <c r="C24" s="199" t="s">
        <v>178</v>
      </c>
      <c r="D24" s="200">
        <v>1</v>
      </c>
      <c r="E24" s="201">
        <v>0</v>
      </c>
      <c r="F24" s="201">
        <v>0</v>
      </c>
      <c r="G24" s="201">
        <f t="shared" si="0"/>
        <v>0</v>
      </c>
      <c r="H24" s="201">
        <f t="shared" si="2"/>
        <v>0</v>
      </c>
      <c r="I24" s="202">
        <f t="shared" si="1"/>
        <v>0</v>
      </c>
      <c r="J24" s="171"/>
      <c r="K24" s="171"/>
      <c r="L24" s="171"/>
      <c r="M24" s="171"/>
    </row>
    <row r="25" spans="1:13" ht="12.75">
      <c r="A25" s="197">
        <v>5</v>
      </c>
      <c r="B25" s="198" t="s">
        <v>279</v>
      </c>
      <c r="C25" s="199" t="s">
        <v>181</v>
      </c>
      <c r="D25" s="200">
        <v>35</v>
      </c>
      <c r="E25" s="201">
        <v>0</v>
      </c>
      <c r="F25" s="201">
        <v>0</v>
      </c>
      <c r="G25" s="201">
        <f t="shared" si="0"/>
        <v>0</v>
      </c>
      <c r="H25" s="201">
        <f t="shared" si="2"/>
        <v>0</v>
      </c>
      <c r="I25" s="202">
        <f t="shared" si="1"/>
        <v>0</v>
      </c>
      <c r="J25" s="171"/>
      <c r="K25" s="171"/>
      <c r="L25" s="171"/>
      <c r="M25" s="171"/>
    </row>
    <row r="26" spans="1:13" ht="12.75">
      <c r="A26" s="197">
        <v>8</v>
      </c>
      <c r="B26" s="198" t="s">
        <v>280</v>
      </c>
      <c r="C26" s="199" t="s">
        <v>178</v>
      </c>
      <c r="D26" s="200">
        <v>1</v>
      </c>
      <c r="E26" s="201">
        <v>0</v>
      </c>
      <c r="F26" s="201">
        <v>0</v>
      </c>
      <c r="G26" s="201">
        <f t="shared" si="0"/>
        <v>0</v>
      </c>
      <c r="H26" s="201">
        <f t="shared" si="2"/>
        <v>0</v>
      </c>
      <c r="I26" s="202">
        <f t="shared" si="1"/>
        <v>0</v>
      </c>
      <c r="J26" s="171"/>
      <c r="K26" s="171"/>
      <c r="L26" s="171"/>
      <c r="M26" s="171"/>
    </row>
    <row r="27" spans="1:13" ht="12.75">
      <c r="A27" s="197"/>
      <c r="B27" s="198"/>
      <c r="C27" s="210"/>
      <c r="D27" s="201"/>
      <c r="E27" s="201"/>
      <c r="F27" s="201"/>
      <c r="G27" s="201"/>
      <c r="H27" s="206"/>
      <c r="I27" s="202"/>
      <c r="J27" s="171"/>
      <c r="K27" s="171"/>
      <c r="L27" s="171"/>
      <c r="M27" s="171"/>
    </row>
    <row r="28" spans="1:13" ht="12.75">
      <c r="A28" s="191"/>
      <c r="B28" s="192" t="s">
        <v>281</v>
      </c>
      <c r="C28" s="193"/>
      <c r="D28" s="196"/>
      <c r="E28" s="196"/>
      <c r="F28" s="196"/>
      <c r="G28" s="207"/>
      <c r="H28" s="196"/>
      <c r="I28" s="194"/>
      <c r="J28" s="171"/>
      <c r="K28" s="171"/>
      <c r="L28" s="171"/>
      <c r="M28" s="171"/>
    </row>
    <row r="29" spans="1:13" ht="12.75">
      <c r="A29" s="197">
        <v>1</v>
      </c>
      <c r="B29" s="198" t="s">
        <v>282</v>
      </c>
      <c r="C29" s="199" t="s">
        <v>181</v>
      </c>
      <c r="D29" s="200">
        <v>2</v>
      </c>
      <c r="E29" s="200">
        <v>0</v>
      </c>
      <c r="F29" s="201">
        <v>0</v>
      </c>
      <c r="G29" s="201">
        <f t="shared" si="0"/>
        <v>0</v>
      </c>
      <c r="H29" s="201">
        <f>SUM(D29*F29)</f>
        <v>0</v>
      </c>
      <c r="I29" s="202">
        <f t="shared" si="1"/>
        <v>0</v>
      </c>
      <c r="J29" s="171"/>
      <c r="K29" s="171"/>
      <c r="L29" s="171"/>
      <c r="M29" s="171"/>
    </row>
    <row r="30" spans="1:13" ht="12.75">
      <c r="A30" s="197">
        <v>2</v>
      </c>
      <c r="B30" s="198" t="s">
        <v>283</v>
      </c>
      <c r="C30" s="199" t="s">
        <v>181</v>
      </c>
      <c r="D30" s="200">
        <v>16</v>
      </c>
      <c r="E30" s="200">
        <v>0</v>
      </c>
      <c r="F30" s="201">
        <v>0</v>
      </c>
      <c r="G30" s="201">
        <f t="shared" si="0"/>
        <v>0</v>
      </c>
      <c r="H30" s="201">
        <f>SUM(D30*F30)</f>
        <v>0</v>
      </c>
      <c r="I30" s="202">
        <f t="shared" si="1"/>
        <v>0</v>
      </c>
      <c r="J30" s="171"/>
      <c r="K30" s="171"/>
      <c r="L30" s="171"/>
      <c r="M30" s="171"/>
    </row>
    <row r="31" spans="1:13" ht="12.75">
      <c r="A31" s="197">
        <v>3</v>
      </c>
      <c r="B31" s="198" t="s">
        <v>280</v>
      </c>
      <c r="C31" s="199" t="s">
        <v>178</v>
      </c>
      <c r="D31" s="200">
        <v>1</v>
      </c>
      <c r="E31" s="200">
        <v>0</v>
      </c>
      <c r="F31" s="201">
        <v>0</v>
      </c>
      <c r="G31" s="201">
        <f t="shared" si="0"/>
        <v>0</v>
      </c>
      <c r="H31" s="201">
        <f>SUM(D31*F31)</f>
        <v>0</v>
      </c>
      <c r="I31" s="202">
        <f t="shared" si="1"/>
        <v>0</v>
      </c>
      <c r="J31" s="171"/>
      <c r="K31" s="171"/>
      <c r="L31" s="171"/>
      <c r="M31" s="171"/>
    </row>
    <row r="32" spans="1:13" ht="12.75">
      <c r="A32" s="197"/>
      <c r="B32" s="198"/>
      <c r="C32" s="199"/>
      <c r="D32" s="201"/>
      <c r="E32" s="201"/>
      <c r="F32" s="201"/>
      <c r="G32" s="201"/>
      <c r="H32" s="206"/>
      <c r="I32" s="202"/>
      <c r="J32" s="171"/>
      <c r="K32" s="171"/>
      <c r="L32" s="171"/>
      <c r="M32" s="171"/>
    </row>
    <row r="33" spans="1:13" ht="12.75">
      <c r="A33" s="211"/>
      <c r="B33" s="212" t="s">
        <v>284</v>
      </c>
      <c r="C33" s="213"/>
      <c r="D33" s="214"/>
      <c r="E33" s="214"/>
      <c r="F33" s="214"/>
      <c r="G33" s="207"/>
      <c r="H33" s="214"/>
      <c r="I33" s="194"/>
      <c r="J33" s="171"/>
      <c r="K33" s="171"/>
      <c r="L33" s="171"/>
      <c r="M33" s="171"/>
    </row>
    <row r="34" spans="1:13" ht="12.75">
      <c r="A34" s="197">
        <v>1</v>
      </c>
      <c r="B34" s="215" t="s">
        <v>285</v>
      </c>
      <c r="C34" s="199" t="s">
        <v>178</v>
      </c>
      <c r="D34" s="216">
        <v>1</v>
      </c>
      <c r="E34" s="216">
        <v>0</v>
      </c>
      <c r="F34" s="216">
        <v>0</v>
      </c>
      <c r="G34" s="201">
        <f t="shared" si="0"/>
        <v>0</v>
      </c>
      <c r="H34" s="201">
        <f>SUM(D34*F34)</f>
        <v>0</v>
      </c>
      <c r="I34" s="202">
        <f t="shared" si="1"/>
        <v>0</v>
      </c>
      <c r="J34" s="171"/>
      <c r="K34" s="171"/>
      <c r="L34" s="171"/>
      <c r="M34" s="171"/>
    </row>
    <row r="35" spans="1:13" ht="12.75">
      <c r="A35" s="197">
        <v>2</v>
      </c>
      <c r="B35" s="215" t="s">
        <v>286</v>
      </c>
      <c r="C35" s="199" t="s">
        <v>178</v>
      </c>
      <c r="D35" s="216">
        <v>1</v>
      </c>
      <c r="E35" s="216">
        <v>0</v>
      </c>
      <c r="F35" s="216">
        <v>0</v>
      </c>
      <c r="G35" s="201">
        <f t="shared" si="0"/>
        <v>0</v>
      </c>
      <c r="H35" s="201">
        <f>SUM(D35*F35)</f>
        <v>0</v>
      </c>
      <c r="I35" s="202">
        <f t="shared" si="1"/>
        <v>0</v>
      </c>
      <c r="J35" s="171"/>
      <c r="K35" s="171"/>
      <c r="L35" s="171"/>
      <c r="M35" s="171"/>
    </row>
    <row r="36" spans="1:13" ht="12.75">
      <c r="A36" s="197">
        <v>3</v>
      </c>
      <c r="B36" s="198" t="s">
        <v>287</v>
      </c>
      <c r="C36" s="199" t="s">
        <v>178</v>
      </c>
      <c r="D36" s="216">
        <v>1</v>
      </c>
      <c r="E36" s="216">
        <v>0</v>
      </c>
      <c r="F36" s="216">
        <v>0</v>
      </c>
      <c r="G36" s="201">
        <f>E36*D36</f>
        <v>0</v>
      </c>
      <c r="H36" s="201">
        <f>SUM(D36*F36)</f>
        <v>0</v>
      </c>
      <c r="I36" s="202">
        <f>G36+H36</f>
        <v>0</v>
      </c>
      <c r="J36" s="171"/>
      <c r="K36" s="171"/>
      <c r="L36" s="171"/>
      <c r="M36" s="171"/>
    </row>
    <row r="37" spans="1:13" ht="12.75">
      <c r="A37" s="217"/>
      <c r="B37" s="218" t="s">
        <v>288</v>
      </c>
      <c r="C37" s="219"/>
      <c r="D37" s="219"/>
      <c r="E37" s="219"/>
      <c r="F37" s="219"/>
      <c r="G37" s="219"/>
      <c r="H37" s="219"/>
      <c r="I37" s="220"/>
      <c r="J37" s="171"/>
      <c r="K37" s="171"/>
      <c r="L37" s="171"/>
      <c r="M37" s="171"/>
    </row>
    <row r="38" spans="1:13" ht="12.75">
      <c r="A38" s="217"/>
      <c r="B38" s="221" t="s">
        <v>264</v>
      </c>
      <c r="C38" s="219"/>
      <c r="D38" s="222"/>
      <c r="E38" s="222"/>
      <c r="F38" s="222"/>
      <c r="G38" s="222"/>
      <c r="H38" s="222"/>
      <c r="I38" s="220"/>
      <c r="J38" s="171"/>
      <c r="K38" s="171"/>
      <c r="L38" s="171"/>
      <c r="M38" s="171"/>
    </row>
    <row r="39" spans="1:13" ht="12.75">
      <c r="A39" s="197">
        <v>1</v>
      </c>
      <c r="B39" s="198" t="s">
        <v>289</v>
      </c>
      <c r="C39" s="199" t="s">
        <v>141</v>
      </c>
      <c r="D39" s="200">
        <v>70</v>
      </c>
      <c r="E39" s="201">
        <v>0</v>
      </c>
      <c r="F39" s="201">
        <v>0</v>
      </c>
      <c r="G39" s="201">
        <f>E39*D39</f>
        <v>0</v>
      </c>
      <c r="H39" s="201">
        <f>D39*F39</f>
        <v>0</v>
      </c>
      <c r="I39" s="202">
        <f>G39+H39</f>
        <v>0</v>
      </c>
      <c r="J39" s="171"/>
      <c r="K39" s="171"/>
      <c r="L39" s="171"/>
      <c r="M39" s="171"/>
    </row>
    <row r="40" spans="1:13" ht="12.75">
      <c r="A40" s="197">
        <v>2</v>
      </c>
      <c r="B40" s="198" t="s">
        <v>290</v>
      </c>
      <c r="C40" s="199" t="s">
        <v>141</v>
      </c>
      <c r="D40" s="200">
        <v>35</v>
      </c>
      <c r="E40" s="201">
        <v>0</v>
      </c>
      <c r="F40" s="201">
        <v>0</v>
      </c>
      <c r="G40" s="201">
        <f>E40*D40</f>
        <v>0</v>
      </c>
      <c r="H40" s="201">
        <f>D40*F40</f>
        <v>0</v>
      </c>
      <c r="I40" s="202">
        <f>G40+H40</f>
        <v>0</v>
      </c>
      <c r="J40" s="171"/>
      <c r="K40" s="171"/>
      <c r="L40" s="171"/>
      <c r="M40" s="171"/>
    </row>
    <row r="41" spans="1:13" ht="12.75">
      <c r="A41" s="197">
        <v>3</v>
      </c>
      <c r="B41" s="198" t="s">
        <v>291</v>
      </c>
      <c r="C41" s="199" t="s">
        <v>141</v>
      </c>
      <c r="D41" s="200">
        <v>105</v>
      </c>
      <c r="E41" s="201">
        <v>0</v>
      </c>
      <c r="F41" s="201">
        <v>0</v>
      </c>
      <c r="G41" s="201">
        <f>E41*D41</f>
        <v>0</v>
      </c>
      <c r="H41" s="201">
        <f>D41*F41</f>
        <v>0</v>
      </c>
      <c r="I41" s="202">
        <f>G41+H41</f>
        <v>0</v>
      </c>
      <c r="J41" s="171"/>
      <c r="K41" s="171"/>
      <c r="L41" s="171"/>
      <c r="M41" s="171"/>
    </row>
    <row r="42" spans="1:13" ht="12.75">
      <c r="A42" s="203"/>
      <c r="B42" s="204"/>
      <c r="C42" s="205"/>
      <c r="D42" s="206"/>
      <c r="E42" s="206"/>
      <c r="F42" s="206"/>
      <c r="G42" s="201"/>
      <c r="H42" s="206"/>
      <c r="I42" s="202"/>
      <c r="J42" s="171"/>
      <c r="K42" s="171"/>
      <c r="L42" s="171"/>
      <c r="M42" s="171"/>
    </row>
    <row r="43" spans="1:13" ht="12.75">
      <c r="A43" s="217"/>
      <c r="B43" s="218" t="s">
        <v>271</v>
      </c>
      <c r="C43" s="219"/>
      <c r="D43" s="222"/>
      <c r="E43" s="222"/>
      <c r="F43" s="222"/>
      <c r="G43" s="223"/>
      <c r="H43" s="222"/>
      <c r="I43" s="220"/>
      <c r="J43" s="171"/>
      <c r="K43" s="171"/>
      <c r="L43" s="171"/>
      <c r="M43" s="171"/>
    </row>
    <row r="44" spans="1:13" ht="12.75">
      <c r="A44" s="197">
        <v>1</v>
      </c>
      <c r="B44" s="198" t="s">
        <v>292</v>
      </c>
      <c r="C44" s="199" t="s">
        <v>181</v>
      </c>
      <c r="D44" s="200">
        <v>3</v>
      </c>
      <c r="E44" s="201">
        <v>0</v>
      </c>
      <c r="F44" s="201">
        <v>0</v>
      </c>
      <c r="G44" s="201">
        <f aca="true" t="shared" si="3" ref="G44:G49">E44*D44</f>
        <v>0</v>
      </c>
      <c r="H44" s="201">
        <f aca="true" t="shared" si="4" ref="H44:H49">SUM(D44*F44)</f>
        <v>0</v>
      </c>
      <c r="I44" s="202">
        <f aca="true" t="shared" si="5" ref="I44:I49">G44+H44</f>
        <v>0</v>
      </c>
      <c r="J44" s="171"/>
      <c r="K44" s="171"/>
      <c r="L44" s="171"/>
      <c r="M44" s="171"/>
    </row>
    <row r="45" spans="1:13" ht="12.75">
      <c r="A45" s="197">
        <v>2</v>
      </c>
      <c r="B45" s="198" t="s">
        <v>293</v>
      </c>
      <c r="C45" s="199" t="s">
        <v>181</v>
      </c>
      <c r="D45" s="200">
        <v>3</v>
      </c>
      <c r="E45" s="201">
        <v>0</v>
      </c>
      <c r="F45" s="201">
        <v>0</v>
      </c>
      <c r="G45" s="201">
        <f t="shared" si="3"/>
        <v>0</v>
      </c>
      <c r="H45" s="201">
        <f t="shared" si="4"/>
        <v>0</v>
      </c>
      <c r="I45" s="202">
        <f t="shared" si="5"/>
        <v>0</v>
      </c>
      <c r="J45" s="171"/>
      <c r="K45" s="171"/>
      <c r="L45" s="171"/>
      <c r="M45" s="171"/>
    </row>
    <row r="46" spans="1:13" ht="12.75">
      <c r="A46" s="197">
        <v>3</v>
      </c>
      <c r="B46" s="198" t="s">
        <v>294</v>
      </c>
      <c r="C46" s="199" t="s">
        <v>181</v>
      </c>
      <c r="D46" s="200">
        <v>9</v>
      </c>
      <c r="E46" s="201">
        <v>0</v>
      </c>
      <c r="F46" s="201">
        <v>0</v>
      </c>
      <c r="G46" s="201">
        <f t="shared" si="3"/>
        <v>0</v>
      </c>
      <c r="H46" s="201">
        <f t="shared" si="4"/>
        <v>0</v>
      </c>
      <c r="I46" s="202">
        <f t="shared" si="5"/>
        <v>0</v>
      </c>
      <c r="J46" s="171"/>
      <c r="K46" s="171"/>
      <c r="L46" s="171"/>
      <c r="M46" s="171"/>
    </row>
    <row r="47" spans="1:13" ht="12.75">
      <c r="A47" s="197">
        <v>5</v>
      </c>
      <c r="B47" s="198" t="s">
        <v>279</v>
      </c>
      <c r="C47" s="199" t="s">
        <v>181</v>
      </c>
      <c r="D47" s="200">
        <v>6</v>
      </c>
      <c r="E47" s="201">
        <v>0</v>
      </c>
      <c r="F47" s="201">
        <v>0</v>
      </c>
      <c r="G47" s="201">
        <f t="shared" si="3"/>
        <v>0</v>
      </c>
      <c r="H47" s="201">
        <f t="shared" si="4"/>
        <v>0</v>
      </c>
      <c r="I47" s="202">
        <f t="shared" si="5"/>
        <v>0</v>
      </c>
      <c r="J47" s="171"/>
      <c r="K47" s="171"/>
      <c r="L47" s="171"/>
      <c r="M47" s="171"/>
    </row>
    <row r="48" spans="1:13" ht="12.75">
      <c r="A48" s="197">
        <v>6</v>
      </c>
      <c r="B48" s="209" t="s">
        <v>278</v>
      </c>
      <c r="C48" s="199" t="s">
        <v>178</v>
      </c>
      <c r="D48" s="200">
        <v>1</v>
      </c>
      <c r="E48" s="201">
        <v>0</v>
      </c>
      <c r="F48" s="201">
        <v>0</v>
      </c>
      <c r="G48" s="201">
        <f t="shared" si="3"/>
        <v>0</v>
      </c>
      <c r="H48" s="201">
        <f t="shared" si="4"/>
        <v>0</v>
      </c>
      <c r="I48" s="202">
        <f t="shared" si="5"/>
        <v>0</v>
      </c>
      <c r="J48" s="171"/>
      <c r="K48" s="171"/>
      <c r="L48" s="171"/>
      <c r="M48" s="171"/>
    </row>
    <row r="49" spans="1:13" ht="12.75">
      <c r="A49" s="197">
        <v>7</v>
      </c>
      <c r="B49" s="198" t="s">
        <v>280</v>
      </c>
      <c r="C49" s="199" t="s">
        <v>178</v>
      </c>
      <c r="D49" s="200">
        <v>1</v>
      </c>
      <c r="E49" s="201">
        <v>0</v>
      </c>
      <c r="F49" s="201">
        <v>0</v>
      </c>
      <c r="G49" s="201">
        <f t="shared" si="3"/>
        <v>0</v>
      </c>
      <c r="H49" s="201">
        <f t="shared" si="4"/>
        <v>0</v>
      </c>
      <c r="I49" s="202">
        <f t="shared" si="5"/>
        <v>0</v>
      </c>
      <c r="J49" s="171"/>
      <c r="K49" s="171"/>
      <c r="L49" s="171"/>
      <c r="M49" s="171"/>
    </row>
    <row r="50" spans="1:13" ht="13.5" thickBot="1">
      <c r="A50" s="224"/>
      <c r="B50" s="224"/>
      <c r="C50" s="224"/>
      <c r="D50" s="224"/>
      <c r="E50" s="224"/>
      <c r="F50" s="224"/>
      <c r="G50" s="224"/>
      <c r="H50" s="231"/>
      <c r="I50" s="225"/>
      <c r="J50" s="171"/>
      <c r="K50" s="171"/>
      <c r="L50" s="171"/>
      <c r="M50" s="171"/>
    </row>
    <row r="51" spans="1:13" ht="48">
      <c r="A51" s="226" t="s">
        <v>295</v>
      </c>
      <c r="B51" s="227"/>
      <c r="C51" s="228"/>
      <c r="D51" s="228"/>
      <c r="E51" s="228"/>
      <c r="F51" s="228"/>
      <c r="G51" s="229"/>
      <c r="H51" s="229"/>
      <c r="I51" s="233">
        <f>SUM(I9:I49)</f>
        <v>0</v>
      </c>
      <c r="J51" s="171"/>
      <c r="K51" s="171"/>
      <c r="L51" s="171"/>
      <c r="M51" s="171"/>
    </row>
    <row r="52" spans="1:13" ht="12.7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</row>
  </sheetData>
  <mergeCells count="3">
    <mergeCell ref="A1:A2"/>
    <mergeCell ref="B2:G2"/>
    <mergeCell ref="B1:E1"/>
  </mergeCells>
  <printOptions/>
  <pageMargins left="0.17" right="0.1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Babický Zbyněk</cp:lastModifiedBy>
  <cp:lastPrinted>2023-05-16T07:08:26Z</cp:lastPrinted>
  <dcterms:created xsi:type="dcterms:W3CDTF">2023-04-05T07:38:04Z</dcterms:created>
  <dcterms:modified xsi:type="dcterms:W3CDTF">2023-05-16T13:25:58Z</dcterms:modified>
  <cp:category/>
  <cp:version/>
  <cp:contentType/>
  <cp:contentStatus/>
</cp:coreProperties>
</file>